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/>
  <mc:AlternateContent xmlns:mc="http://schemas.openxmlformats.org/markup-compatibility/2006">
    <mc:Choice Requires="x15">
      <x15ac:absPath xmlns:x15ac="http://schemas.microsoft.com/office/spreadsheetml/2010/11/ac" url="C:\Users\ASUS\OneDrive\桌面\"/>
    </mc:Choice>
  </mc:AlternateContent>
  <xr:revisionPtr revIDLastSave="0" documentId="13_ncr:1_{B00B613C-DD49-4AE1-80CD-369C8E75C110}" xr6:coauthVersionLast="47" xr6:coauthVersionMax="47" xr10:uidLastSave="{00000000-0000-0000-0000-000000000000}"/>
  <bookViews>
    <workbookView xWindow="-110" yWindow="-110" windowWidth="19420" windowHeight="10560" tabRatio="627" firstSheet="6" activeTab="16" xr2:uid="{00000000-000D-0000-FFFF-FFFF00000000}"/>
  </bookViews>
  <sheets>
    <sheet name="113總和" sheetId="18" r:id="rId1"/>
    <sheet name="AVF" sheetId="19" r:id="rId2"/>
    <sheet name="STENT" sheetId="20" r:id="rId3"/>
    <sheet name="PAOD" sheetId="21" r:id="rId4"/>
    <sheet name="11312" sheetId="64" r:id="rId5"/>
    <sheet name="11311" sheetId="63" r:id="rId6"/>
    <sheet name="11310" sheetId="62" r:id="rId7"/>
    <sheet name="11309" sheetId="60" r:id="rId8"/>
    <sheet name="11308" sheetId="61" r:id="rId9"/>
    <sheet name="11307" sheetId="59" r:id="rId10"/>
    <sheet name="11306" sheetId="58" r:id="rId11"/>
    <sheet name="11305" sheetId="57" r:id="rId12"/>
    <sheet name="11304" sheetId="56" r:id="rId13"/>
    <sheet name="11303" sheetId="55" r:id="rId14"/>
    <sheet name="11302" sheetId="54" r:id="rId15"/>
    <sheet name="11301" sheetId="53" r:id="rId16"/>
    <sheet name="11210_10" sheetId="65" r:id="rId17"/>
  </sheets>
  <definedNames>
    <definedName name="_xlnm._FilterDatabase" localSheetId="15" hidden="1">'11301'!$Y$1:$Y$469</definedName>
    <definedName name="_xlnm._FilterDatabase" localSheetId="14" hidden="1">'11302'!$BB$1:$BB$327</definedName>
    <definedName name="_xlnm._FilterDatabase" localSheetId="13" hidden="1">'11303'!$BI$1:$BI$408</definedName>
    <definedName name="_xlnm._FilterDatabase" localSheetId="12" hidden="1">'11304'!$BI$1:$BI$421</definedName>
    <definedName name="_xlnm._FilterDatabase" localSheetId="11" hidden="1">'11305'!$BI$1:$BI$476</definedName>
    <definedName name="_xlnm._FilterDatabase" localSheetId="10" hidden="1">'11306'!$BI$1:$BI$368</definedName>
    <definedName name="_xlnm._FilterDatabase" localSheetId="9" hidden="1">'11307'!$Y$1:$Y$416</definedName>
    <definedName name="_xlnm._FilterDatabase" localSheetId="8" hidden="1">'11308'!$BI$1:$BI$439</definedName>
    <definedName name="_xlnm._FilterDatabase" localSheetId="7" hidden="1">'11309'!$BI$1:$BI$388</definedName>
    <definedName name="_xlnm._FilterDatabase" localSheetId="6" hidden="1">'11310'!$BI$1:$BI$433</definedName>
    <definedName name="_xlnm._FilterDatabase" localSheetId="5" hidden="1">'11311'!$U$1:$U$421</definedName>
    <definedName name="_xlnm._FilterDatabase" localSheetId="4" hidden="1">'11312'!$BI$1:$BI$383</definedName>
    <definedName name="_xlnm.Print_Area" localSheetId="15">'11301'!$A$1:$Y$439</definedName>
    <definedName name="_xlnm.Print_Area" localSheetId="14">'11302'!$A$1:$BI$286</definedName>
    <definedName name="_xlnm.Print_Area" localSheetId="13">'11303'!$A$1:$BI$379</definedName>
    <definedName name="_xlnm.Print_Area" localSheetId="12">'11304'!$A$1:$BI$373</definedName>
    <definedName name="_xlnm.Print_Area" localSheetId="11">'11305'!$A$1:$BI$435</definedName>
    <definedName name="_xlnm.Print_Area" localSheetId="10">'11306'!$A$1:$BI$322</definedName>
    <definedName name="_xlnm.Print_Area" localSheetId="9">'11307'!$A$1:$BI$389</definedName>
    <definedName name="_xlnm.Print_Area" localSheetId="8">'11308'!$A$1:$BI$412</definedName>
    <definedName name="_xlnm.Print_Area" localSheetId="7">'11309'!$A$1:$BI$359</definedName>
    <definedName name="_xlnm.Print_Area" localSheetId="6">'11310'!$A$1:$BI$379</definedName>
    <definedName name="_xlnm.Print_Area" localSheetId="5">'11311'!$A$1:$BI$389</definedName>
    <definedName name="_xlnm.Print_Area" localSheetId="4">'11312'!$A$1:$BI$353</definedName>
    <definedName name="_xlnm.Print_Titles" localSheetId="15">'11301'!$1:$4</definedName>
    <definedName name="_xlnm.Print_Titles" localSheetId="14">'11302'!$1:$4</definedName>
    <definedName name="_xlnm.Print_Titles" localSheetId="13">'11303'!$1:$4</definedName>
    <definedName name="_xlnm.Print_Titles" localSheetId="12">'11304'!$1:$4</definedName>
    <definedName name="_xlnm.Print_Titles" localSheetId="11">'11305'!$1:$4</definedName>
    <definedName name="_xlnm.Print_Titles" localSheetId="10">'11306'!$1:$4</definedName>
    <definedName name="_xlnm.Print_Titles" localSheetId="9">'11307'!$1:$4</definedName>
    <definedName name="_xlnm.Print_Titles" localSheetId="8">'11308'!$1:$4</definedName>
    <definedName name="_xlnm.Print_Titles" localSheetId="7">'11309'!$1:$4</definedName>
    <definedName name="_xlnm.Print_Titles" localSheetId="6">'11310'!$1:$4</definedName>
    <definedName name="_xlnm.Print_Titles" localSheetId="5">'11311'!$1:$4</definedName>
    <definedName name="_xlnm.Print_Titles" localSheetId="4">'11312'!$1:$4</definedName>
  </definedNames>
  <calcPr calcId="191029"/>
  <fileRecoveryPr autoRecover="0"/>
</workbook>
</file>

<file path=xl/calcChain.xml><?xml version="1.0" encoding="utf-8"?>
<calcChain xmlns="http://schemas.openxmlformats.org/spreadsheetml/2006/main">
  <c r="H358" i="64" l="1"/>
  <c r="U346" i="64"/>
  <c r="I344" i="64"/>
  <c r="I326" i="64"/>
  <c r="I325" i="64"/>
  <c r="I320" i="64"/>
  <c r="I318" i="64"/>
  <c r="I307" i="64"/>
  <c r="I295" i="64"/>
  <c r="I287" i="64"/>
  <c r="I285" i="64"/>
  <c r="I283" i="64"/>
  <c r="I255" i="64"/>
  <c r="I250" i="64"/>
  <c r="I239" i="64"/>
  <c r="I218" i="64"/>
  <c r="I214" i="64"/>
  <c r="I213" i="64"/>
  <c r="I191" i="64"/>
  <c r="I188" i="64"/>
  <c r="I185" i="64"/>
  <c r="I176" i="64"/>
  <c r="I168" i="64"/>
  <c r="I151" i="64"/>
  <c r="I146" i="64"/>
  <c r="I136" i="64"/>
  <c r="I127" i="64"/>
  <c r="I123" i="64"/>
  <c r="I72" i="64"/>
  <c r="I53" i="64"/>
  <c r="H295" i="64"/>
  <c r="H287" i="64"/>
  <c r="H285" i="64"/>
  <c r="H283" i="64"/>
  <c r="H255" i="64"/>
  <c r="H239" i="64"/>
  <c r="H218" i="64"/>
  <c r="H213" i="64"/>
  <c r="H191" i="64"/>
  <c r="H188" i="64"/>
  <c r="H176" i="64"/>
  <c r="H151" i="64"/>
  <c r="H146" i="64"/>
  <c r="H123" i="64"/>
  <c r="I302" i="64"/>
  <c r="H302" i="64"/>
  <c r="H307" i="64"/>
  <c r="H326" i="64"/>
  <c r="H325" i="64"/>
  <c r="H320" i="64"/>
  <c r="H318" i="64"/>
  <c r="H344" i="64"/>
  <c r="H43" i="64"/>
  <c r="H91" i="64"/>
  <c r="H92" i="64"/>
  <c r="I80" i="64"/>
  <c r="H80" i="64"/>
  <c r="I79" i="64"/>
  <c r="H79" i="64"/>
  <c r="I78" i="64"/>
  <c r="H78" i="64"/>
  <c r="I77" i="64"/>
  <c r="H77" i="64"/>
  <c r="I76" i="64"/>
  <c r="H76" i="64"/>
  <c r="I75" i="64"/>
  <c r="H75" i="64"/>
  <c r="I74" i="64"/>
  <c r="H74" i="64"/>
  <c r="I73" i="64"/>
  <c r="H73" i="64"/>
  <c r="I71" i="64"/>
  <c r="H71" i="64"/>
  <c r="I70" i="64"/>
  <c r="H70" i="64"/>
  <c r="I69" i="64"/>
  <c r="H69" i="64"/>
  <c r="I68" i="64"/>
  <c r="H68" i="64"/>
  <c r="I67" i="64"/>
  <c r="H67" i="64"/>
  <c r="I66" i="64"/>
  <c r="H66" i="64"/>
  <c r="I65" i="64"/>
  <c r="H65" i="64"/>
  <c r="I64" i="64"/>
  <c r="H64" i="64"/>
  <c r="I63" i="64"/>
  <c r="H63" i="64"/>
  <c r="I62" i="64"/>
  <c r="H62" i="64"/>
  <c r="I61" i="64"/>
  <c r="H61" i="64"/>
  <c r="I60" i="64"/>
  <c r="H60" i="64"/>
  <c r="I59" i="64"/>
  <c r="H59" i="64"/>
  <c r="I58" i="64"/>
  <c r="H58" i="64"/>
  <c r="I57" i="64"/>
  <c r="H57" i="64"/>
  <c r="I56" i="64"/>
  <c r="H56" i="64"/>
  <c r="I55" i="64"/>
  <c r="H55" i="64"/>
  <c r="I54" i="64"/>
  <c r="H54" i="64"/>
  <c r="I52" i="64"/>
  <c r="H52" i="64"/>
  <c r="I51" i="64"/>
  <c r="H51" i="64"/>
  <c r="I50" i="64"/>
  <c r="H50" i="64"/>
  <c r="I49" i="64"/>
  <c r="H49" i="64"/>
  <c r="I48" i="64"/>
  <c r="H48" i="64"/>
  <c r="I47" i="64"/>
  <c r="H47" i="64"/>
  <c r="I46" i="64"/>
  <c r="H46" i="64"/>
  <c r="I45" i="64"/>
  <c r="H45" i="64"/>
  <c r="I44" i="64"/>
  <c r="H44" i="64"/>
  <c r="I43" i="64"/>
  <c r="I42" i="64"/>
  <c r="H42" i="64"/>
  <c r="I41" i="64"/>
  <c r="H41" i="64"/>
  <c r="I40" i="64"/>
  <c r="H40" i="64"/>
  <c r="I39" i="64"/>
  <c r="H39" i="64"/>
  <c r="I38" i="64"/>
  <c r="H38" i="64"/>
  <c r="I37" i="64"/>
  <c r="H37" i="64"/>
  <c r="I36" i="64"/>
  <c r="H36" i="64"/>
  <c r="I35" i="64"/>
  <c r="H35" i="64"/>
  <c r="I34" i="64"/>
  <c r="H34" i="64"/>
  <c r="I33" i="64"/>
  <c r="H33" i="64"/>
  <c r="I32" i="64"/>
  <c r="H32" i="64"/>
  <c r="I31" i="64"/>
  <c r="H31" i="64"/>
  <c r="I30" i="64"/>
  <c r="H30" i="64"/>
  <c r="I29" i="64"/>
  <c r="H29" i="64"/>
  <c r="I28" i="64"/>
  <c r="H28" i="64"/>
  <c r="I27" i="64"/>
  <c r="H27" i="64"/>
  <c r="I26" i="64"/>
  <c r="H26" i="64"/>
  <c r="I25" i="64"/>
  <c r="H25" i="64"/>
  <c r="I24" i="64"/>
  <c r="H24" i="64"/>
  <c r="I23" i="64"/>
  <c r="H23" i="64"/>
  <c r="I22" i="64"/>
  <c r="H22" i="64"/>
  <c r="I21" i="64"/>
  <c r="H21" i="64"/>
  <c r="I20" i="64"/>
  <c r="H20" i="64"/>
  <c r="I19" i="64"/>
  <c r="H19" i="64"/>
  <c r="I18" i="64"/>
  <c r="H18" i="64"/>
  <c r="I17" i="64"/>
  <c r="H17" i="64"/>
  <c r="I16" i="64"/>
  <c r="H16" i="64"/>
  <c r="I15" i="64"/>
  <c r="H15" i="64"/>
  <c r="I14" i="64"/>
  <c r="H14" i="64"/>
  <c r="I13" i="64"/>
  <c r="H13" i="64"/>
  <c r="I12" i="64"/>
  <c r="H12" i="64"/>
  <c r="I11" i="64"/>
  <c r="H11" i="64"/>
  <c r="I10" i="64"/>
  <c r="H10" i="64"/>
  <c r="I8" i="64"/>
  <c r="H8" i="64"/>
  <c r="I7" i="64"/>
  <c r="H7" i="64"/>
  <c r="I6" i="64"/>
  <c r="H6" i="64"/>
  <c r="I5" i="64"/>
  <c r="H5" i="64"/>
  <c r="I89" i="64"/>
  <c r="I88" i="64"/>
  <c r="H88" i="64"/>
  <c r="I87" i="64"/>
  <c r="H87" i="64"/>
  <c r="I86" i="64"/>
  <c r="H86" i="64"/>
  <c r="I85" i="64"/>
  <c r="H85" i="64"/>
  <c r="I84" i="64"/>
  <c r="H84" i="64"/>
  <c r="I83" i="64"/>
  <c r="H83" i="64"/>
  <c r="I82" i="64"/>
  <c r="H82" i="64"/>
  <c r="I81" i="64"/>
  <c r="H81" i="64"/>
  <c r="I98" i="64"/>
  <c r="H98" i="64"/>
  <c r="I97" i="64"/>
  <c r="H97" i="64"/>
  <c r="I96" i="64"/>
  <c r="H96" i="64"/>
  <c r="I95" i="64"/>
  <c r="H95" i="64"/>
  <c r="I94" i="64"/>
  <c r="H94" i="64"/>
  <c r="I93" i="64"/>
  <c r="I92" i="64"/>
  <c r="I91" i="64"/>
  <c r="I90" i="64"/>
  <c r="I104" i="64"/>
  <c r="H104" i="64"/>
  <c r="I103" i="64"/>
  <c r="H103" i="64"/>
  <c r="I102" i="64"/>
  <c r="H102" i="64"/>
  <c r="I101" i="64"/>
  <c r="H101" i="64"/>
  <c r="I100" i="64"/>
  <c r="I99" i="64"/>
  <c r="H99" i="64"/>
  <c r="I113" i="64"/>
  <c r="H113" i="64"/>
  <c r="I112" i="64"/>
  <c r="H112" i="64"/>
  <c r="I111" i="64"/>
  <c r="H111" i="64"/>
  <c r="I110" i="64"/>
  <c r="H110" i="64"/>
  <c r="I109" i="64"/>
  <c r="H109" i="64"/>
  <c r="I108" i="64"/>
  <c r="H108" i="64"/>
  <c r="I107" i="64"/>
  <c r="H107" i="64"/>
  <c r="I106" i="64"/>
  <c r="H106" i="64"/>
  <c r="I105" i="64"/>
  <c r="H105" i="64"/>
  <c r="I116" i="64"/>
  <c r="H116" i="64"/>
  <c r="I115" i="64"/>
  <c r="H115" i="64"/>
  <c r="I114" i="64"/>
  <c r="H114" i="64"/>
  <c r="I122" i="64"/>
  <c r="H122" i="64"/>
  <c r="I121" i="64"/>
  <c r="H121" i="64"/>
  <c r="I120" i="64"/>
  <c r="H120" i="64"/>
  <c r="I119" i="64"/>
  <c r="H119" i="64"/>
  <c r="I118" i="64"/>
  <c r="I117" i="64"/>
  <c r="H117" i="64"/>
  <c r="I131" i="64"/>
  <c r="I130" i="64"/>
  <c r="H130" i="64"/>
  <c r="I129" i="64"/>
  <c r="H129" i="64"/>
  <c r="I128" i="64"/>
  <c r="H128" i="64"/>
  <c r="I126" i="64"/>
  <c r="H126" i="64"/>
  <c r="I125" i="64"/>
  <c r="H125" i="64"/>
  <c r="I124" i="64"/>
  <c r="H124" i="64"/>
  <c r="I135" i="64"/>
  <c r="H135" i="64"/>
  <c r="I134" i="64"/>
  <c r="H134" i="64"/>
  <c r="I133" i="64"/>
  <c r="H133" i="64"/>
  <c r="I132" i="64"/>
  <c r="H132" i="64"/>
  <c r="I137" i="64"/>
  <c r="I142" i="64"/>
  <c r="H142" i="64"/>
  <c r="I141" i="64"/>
  <c r="I140" i="64"/>
  <c r="H140" i="64"/>
  <c r="I139" i="64"/>
  <c r="H139" i="64"/>
  <c r="I138" i="64"/>
  <c r="H138" i="64"/>
  <c r="I145" i="64"/>
  <c r="H145" i="64"/>
  <c r="I144" i="64"/>
  <c r="H144" i="64"/>
  <c r="I143" i="64"/>
  <c r="H143" i="64"/>
  <c r="I150" i="64"/>
  <c r="H150" i="64"/>
  <c r="I149" i="64"/>
  <c r="H149" i="64"/>
  <c r="I148" i="64"/>
  <c r="H148" i="64"/>
  <c r="I147" i="64"/>
  <c r="H147" i="64"/>
  <c r="I152" i="64"/>
  <c r="H152" i="64"/>
  <c r="I158" i="64"/>
  <c r="H158" i="64"/>
  <c r="I157" i="64"/>
  <c r="H157" i="64"/>
  <c r="I156" i="64"/>
  <c r="H156" i="64"/>
  <c r="I155" i="64"/>
  <c r="H155" i="64"/>
  <c r="I154" i="64"/>
  <c r="H154" i="64"/>
  <c r="I153" i="64"/>
  <c r="H153" i="64"/>
  <c r="I167" i="64"/>
  <c r="H167" i="64"/>
  <c r="I166" i="64"/>
  <c r="I165" i="64"/>
  <c r="H165" i="64"/>
  <c r="I164" i="64"/>
  <c r="H164" i="64"/>
  <c r="I163" i="64"/>
  <c r="H163" i="64"/>
  <c r="I162" i="64"/>
  <c r="H162" i="64"/>
  <c r="I161" i="64"/>
  <c r="H161" i="64"/>
  <c r="I160" i="64"/>
  <c r="H160" i="64"/>
  <c r="I159" i="64"/>
  <c r="H159" i="64"/>
  <c r="I175" i="64"/>
  <c r="I174" i="64"/>
  <c r="H174" i="64"/>
  <c r="I173" i="64"/>
  <c r="H173" i="64"/>
  <c r="I172" i="64"/>
  <c r="H172" i="64"/>
  <c r="I171" i="64"/>
  <c r="H171" i="64"/>
  <c r="I170" i="64"/>
  <c r="H170" i="64"/>
  <c r="I169" i="64"/>
  <c r="H169" i="64"/>
  <c r="I179" i="64"/>
  <c r="I178" i="64"/>
  <c r="H178" i="64"/>
  <c r="I177" i="64"/>
  <c r="H177" i="64"/>
  <c r="I182" i="64"/>
  <c r="H182" i="64"/>
  <c r="I181" i="64"/>
  <c r="H181" i="64"/>
  <c r="I180" i="64"/>
  <c r="H180" i="64"/>
  <c r="I184" i="64"/>
  <c r="I183" i="64"/>
  <c r="H183" i="64"/>
  <c r="I187" i="64"/>
  <c r="H187" i="64"/>
  <c r="I186" i="64"/>
  <c r="H186" i="64"/>
  <c r="I190" i="64"/>
  <c r="H190" i="64"/>
  <c r="I189" i="64"/>
  <c r="H189" i="64"/>
  <c r="I197" i="64"/>
  <c r="H197" i="64"/>
  <c r="I196" i="64"/>
  <c r="H196" i="64"/>
  <c r="I195" i="64"/>
  <c r="H195" i="64"/>
  <c r="I194" i="64"/>
  <c r="H194" i="64"/>
  <c r="I193" i="64"/>
  <c r="H193" i="64"/>
  <c r="I192" i="64"/>
  <c r="H192" i="64"/>
  <c r="I203" i="64"/>
  <c r="H203" i="64"/>
  <c r="I202" i="64"/>
  <c r="H202" i="64"/>
  <c r="I201" i="64"/>
  <c r="H201" i="64"/>
  <c r="I200" i="64"/>
  <c r="H200" i="64"/>
  <c r="I199" i="64"/>
  <c r="H199" i="64"/>
  <c r="I198" i="64"/>
  <c r="H198" i="64"/>
  <c r="I209" i="64"/>
  <c r="I208" i="64"/>
  <c r="H208" i="64"/>
  <c r="I207" i="64"/>
  <c r="H207" i="64"/>
  <c r="I206" i="64"/>
  <c r="I205" i="64"/>
  <c r="H205" i="64"/>
  <c r="I204" i="64"/>
  <c r="I212" i="64"/>
  <c r="I211" i="64"/>
  <c r="H211" i="64"/>
  <c r="I210" i="64"/>
  <c r="H210" i="64"/>
  <c r="I215" i="64"/>
  <c r="H215" i="64"/>
  <c r="I217" i="64"/>
  <c r="H217" i="64"/>
  <c r="I216" i="64"/>
  <c r="H216" i="64"/>
  <c r="I221" i="64"/>
  <c r="H221" i="64"/>
  <c r="I220" i="64"/>
  <c r="H220" i="64"/>
  <c r="I219" i="64"/>
  <c r="H219" i="64"/>
  <c r="I230" i="64"/>
  <c r="I229" i="64"/>
  <c r="H229" i="64"/>
  <c r="I228" i="64"/>
  <c r="H228" i="64"/>
  <c r="I227" i="64"/>
  <c r="H227" i="64"/>
  <c r="I226" i="64"/>
  <c r="H226" i="64"/>
  <c r="I225" i="64"/>
  <c r="H225" i="64"/>
  <c r="I224" i="64"/>
  <c r="H224" i="64"/>
  <c r="I223" i="64"/>
  <c r="H223" i="64"/>
  <c r="I222" i="64"/>
  <c r="H222" i="64"/>
  <c r="I238" i="64"/>
  <c r="H238" i="64"/>
  <c r="I237" i="64"/>
  <c r="H237" i="64"/>
  <c r="I236" i="64"/>
  <c r="H236" i="64"/>
  <c r="I235" i="64"/>
  <c r="H235" i="64"/>
  <c r="I234" i="64"/>
  <c r="H234" i="64"/>
  <c r="I233" i="64"/>
  <c r="H233" i="64"/>
  <c r="I232" i="64"/>
  <c r="H232" i="64"/>
  <c r="I231" i="64"/>
  <c r="H231" i="64"/>
  <c r="I249" i="64"/>
  <c r="H249" i="64"/>
  <c r="I248" i="64"/>
  <c r="H248" i="64"/>
  <c r="I247" i="64"/>
  <c r="H247" i="64"/>
  <c r="I246" i="64"/>
  <c r="H246" i="64"/>
  <c r="I245" i="64"/>
  <c r="H245" i="64"/>
  <c r="I244" i="64"/>
  <c r="H244" i="64"/>
  <c r="I243" i="64"/>
  <c r="H243" i="64"/>
  <c r="I242" i="64"/>
  <c r="H242" i="64"/>
  <c r="I241" i="64"/>
  <c r="H241" i="64"/>
  <c r="I240" i="64"/>
  <c r="I254" i="64"/>
  <c r="H254" i="64"/>
  <c r="I252" i="64"/>
  <c r="H252" i="64"/>
  <c r="I251" i="64"/>
  <c r="H251" i="64"/>
  <c r="I260" i="64"/>
  <c r="H260" i="64"/>
  <c r="I259" i="64"/>
  <c r="H259" i="64"/>
  <c r="I258" i="64"/>
  <c r="H258" i="64"/>
  <c r="I257" i="64"/>
  <c r="H257" i="64"/>
  <c r="I256" i="64"/>
  <c r="H256" i="64"/>
  <c r="I271" i="64"/>
  <c r="H271" i="64"/>
  <c r="I270" i="64"/>
  <c r="H270" i="64"/>
  <c r="I269" i="64"/>
  <c r="H269" i="64"/>
  <c r="I268" i="64"/>
  <c r="H268" i="64"/>
  <c r="I267" i="64"/>
  <c r="H267" i="64"/>
  <c r="I266" i="64"/>
  <c r="H266" i="64"/>
  <c r="I265" i="64"/>
  <c r="I264" i="64"/>
  <c r="H264" i="64"/>
  <c r="I263" i="64"/>
  <c r="H263" i="64"/>
  <c r="I262" i="64"/>
  <c r="H262" i="64"/>
  <c r="I261" i="64"/>
  <c r="H261" i="64"/>
  <c r="I282" i="64"/>
  <c r="H282" i="64"/>
  <c r="I281" i="64"/>
  <c r="H281" i="64"/>
  <c r="I280" i="64"/>
  <c r="H280" i="64"/>
  <c r="I279" i="64"/>
  <c r="H279" i="64"/>
  <c r="I278" i="64"/>
  <c r="H278" i="64"/>
  <c r="I277" i="64"/>
  <c r="I276" i="64"/>
  <c r="H276" i="64"/>
  <c r="I275" i="64"/>
  <c r="H275" i="64"/>
  <c r="I274" i="64"/>
  <c r="H274" i="64"/>
  <c r="I273" i="64"/>
  <c r="H273" i="64"/>
  <c r="I272" i="64"/>
  <c r="H272" i="64"/>
  <c r="I284" i="64"/>
  <c r="H284" i="64"/>
  <c r="I286" i="64"/>
  <c r="I294" i="64"/>
  <c r="H294" i="64"/>
  <c r="I293" i="64"/>
  <c r="H293" i="64"/>
  <c r="I292" i="64"/>
  <c r="H292" i="64"/>
  <c r="I291" i="64"/>
  <c r="H291" i="64"/>
  <c r="I290" i="64"/>
  <c r="H290" i="64"/>
  <c r="I289" i="64"/>
  <c r="H289" i="64"/>
  <c r="I288" i="64"/>
  <c r="H288" i="64"/>
  <c r="I301" i="64"/>
  <c r="I300" i="64"/>
  <c r="H300" i="64"/>
  <c r="I299" i="64"/>
  <c r="H299" i="64"/>
  <c r="I298" i="64"/>
  <c r="H298" i="64"/>
  <c r="I297" i="64"/>
  <c r="H297" i="64"/>
  <c r="I296" i="64"/>
  <c r="H296" i="64"/>
  <c r="I306" i="64"/>
  <c r="H306" i="64"/>
  <c r="I305" i="64"/>
  <c r="H305" i="64"/>
  <c r="I304" i="64"/>
  <c r="I303" i="64"/>
  <c r="H303" i="64"/>
  <c r="I312" i="64"/>
  <c r="I311" i="64"/>
  <c r="H311" i="64"/>
  <c r="I310" i="64"/>
  <c r="H310" i="64"/>
  <c r="I309" i="64"/>
  <c r="H309" i="64"/>
  <c r="I308" i="64"/>
  <c r="H308" i="64"/>
  <c r="I317" i="64"/>
  <c r="H317" i="64"/>
  <c r="I316" i="64"/>
  <c r="H316" i="64"/>
  <c r="I315" i="64"/>
  <c r="H315" i="64"/>
  <c r="I314" i="64"/>
  <c r="H314" i="64"/>
  <c r="I313" i="64"/>
  <c r="I319" i="64"/>
  <c r="H319" i="64"/>
  <c r="I321" i="64"/>
  <c r="H321" i="64"/>
  <c r="I324" i="64"/>
  <c r="H324" i="64"/>
  <c r="I323" i="64"/>
  <c r="H323" i="64"/>
  <c r="I322" i="64"/>
  <c r="H322" i="64"/>
  <c r="I330" i="64"/>
  <c r="H330" i="64"/>
  <c r="I329" i="64"/>
  <c r="H329" i="64"/>
  <c r="I328" i="64"/>
  <c r="H328" i="64"/>
  <c r="I327" i="64"/>
  <c r="I339" i="64"/>
  <c r="H339" i="64"/>
  <c r="I338" i="64"/>
  <c r="H338" i="64"/>
  <c r="I337" i="64"/>
  <c r="H337" i="64"/>
  <c r="I336" i="64"/>
  <c r="H336" i="64"/>
  <c r="I335" i="64"/>
  <c r="H335" i="64"/>
  <c r="I334" i="64"/>
  <c r="H334" i="64"/>
  <c r="I333" i="64"/>
  <c r="H333" i="64"/>
  <c r="I332" i="64"/>
  <c r="H332" i="64"/>
  <c r="I331" i="64"/>
  <c r="H331" i="64"/>
  <c r="I342" i="64"/>
  <c r="H342" i="64"/>
  <c r="I341" i="64"/>
  <c r="H341" i="64"/>
  <c r="I340" i="64"/>
  <c r="H340" i="64"/>
  <c r="I343" i="64"/>
  <c r="H343" i="64"/>
  <c r="I345" i="64"/>
  <c r="H345" i="64"/>
  <c r="BI351" i="64"/>
  <c r="BB351" i="64"/>
  <c r="BA351" i="64"/>
  <c r="BB350" i="64"/>
  <c r="BA350" i="64"/>
  <c r="BI349" i="64"/>
  <c r="BI346" i="64"/>
  <c r="BH346" i="64"/>
  <c r="BG346" i="64"/>
  <c r="BF346" i="64"/>
  <c r="BE346" i="64"/>
  <c r="BD346" i="64"/>
  <c r="BC346" i="64"/>
  <c r="BB346" i="64"/>
  <c r="BA346" i="64"/>
  <c r="AZ346" i="64"/>
  <c r="AY346" i="64"/>
  <c r="AX346" i="64"/>
  <c r="AW346" i="64"/>
  <c r="AV346" i="64"/>
  <c r="AU346" i="64"/>
  <c r="AT346" i="64"/>
  <c r="AS346" i="64"/>
  <c r="AR346" i="64"/>
  <c r="AQ346" i="64"/>
  <c r="AP346" i="64"/>
  <c r="AO346" i="64"/>
  <c r="AN346" i="64"/>
  <c r="AM346" i="64"/>
  <c r="AL346" i="64"/>
  <c r="AK346" i="64"/>
  <c r="AJ346" i="64"/>
  <c r="AI346" i="64"/>
  <c r="AH346" i="64"/>
  <c r="AG346" i="64"/>
  <c r="AF346" i="64"/>
  <c r="AE346" i="64"/>
  <c r="AD346" i="64"/>
  <c r="AC346" i="64"/>
  <c r="AB346" i="64"/>
  <c r="AA346" i="64"/>
  <c r="Z346" i="64"/>
  <c r="Y346" i="64"/>
  <c r="X346" i="64"/>
  <c r="W346" i="64"/>
  <c r="V346" i="64"/>
  <c r="T346" i="64"/>
  <c r="S346" i="64"/>
  <c r="R346" i="64"/>
  <c r="Q346" i="64"/>
  <c r="P346" i="64"/>
  <c r="O346" i="64"/>
  <c r="N346" i="64"/>
  <c r="M346" i="64"/>
  <c r="I358" i="64" l="1"/>
  <c r="BI376" i="63" l="1"/>
  <c r="BF376" i="63"/>
  <c r="BE376" i="63"/>
  <c r="BB376" i="63"/>
  <c r="BA376" i="63"/>
  <c r="AF376" i="63"/>
  <c r="AB376" i="63"/>
  <c r="Z376" i="63"/>
  <c r="Y376" i="63"/>
  <c r="I375" i="63"/>
  <c r="I374" i="63"/>
  <c r="I373" i="63"/>
  <c r="I372" i="63"/>
  <c r="I371" i="63"/>
  <c r="I370" i="63"/>
  <c r="I369" i="63"/>
  <c r="I368" i="63"/>
  <c r="I367" i="63"/>
  <c r="I366" i="63"/>
  <c r="I365" i="63"/>
  <c r="I364" i="63"/>
  <c r="I363" i="63"/>
  <c r="I362" i="63"/>
  <c r="I361" i="63"/>
  <c r="I360" i="63"/>
  <c r="I359" i="63"/>
  <c r="I358" i="63"/>
  <c r="I357" i="63"/>
  <c r="I356" i="63"/>
  <c r="I355" i="63"/>
  <c r="I354" i="63"/>
  <c r="I353" i="63"/>
  <c r="I352" i="63"/>
  <c r="I351" i="63"/>
  <c r="I350" i="63"/>
  <c r="I349" i="63"/>
  <c r="I348" i="63"/>
  <c r="I347" i="63"/>
  <c r="I346" i="63"/>
  <c r="I345" i="63"/>
  <c r="I344" i="63"/>
  <c r="I343" i="63"/>
  <c r="I342" i="63"/>
  <c r="I341" i="63"/>
  <c r="I340" i="63"/>
  <c r="I339" i="63"/>
  <c r="I338" i="63"/>
  <c r="I337" i="63"/>
  <c r="I336" i="63"/>
  <c r="I335" i="63"/>
  <c r="I334" i="63"/>
  <c r="I333" i="63"/>
  <c r="I332" i="63"/>
  <c r="I331" i="63"/>
  <c r="I330" i="63"/>
  <c r="I329" i="63"/>
  <c r="I328" i="63"/>
  <c r="I327" i="63"/>
  <c r="I326" i="63"/>
  <c r="I325" i="63"/>
  <c r="I324" i="63"/>
  <c r="I323" i="63"/>
  <c r="I322" i="63"/>
  <c r="I321" i="63"/>
  <c r="I320" i="63"/>
  <c r="I319" i="63"/>
  <c r="I318" i="63"/>
  <c r="I317" i="63"/>
  <c r="I316" i="63"/>
  <c r="I315" i="63"/>
  <c r="I314" i="63"/>
  <c r="I313" i="63"/>
  <c r="I312" i="63"/>
  <c r="I311" i="63"/>
  <c r="I310" i="63"/>
  <c r="I309" i="63"/>
  <c r="I308" i="63"/>
  <c r="I307" i="63"/>
  <c r="I306" i="63"/>
  <c r="I305" i="63"/>
  <c r="I304" i="63"/>
  <c r="I303" i="63"/>
  <c r="I302" i="63"/>
  <c r="I301" i="63"/>
  <c r="I300" i="63"/>
  <c r="I299" i="63"/>
  <c r="I298" i="63"/>
  <c r="I297" i="63"/>
  <c r="I296" i="63"/>
  <c r="I295" i="63"/>
  <c r="I294" i="63"/>
  <c r="I293" i="63"/>
  <c r="I292" i="63"/>
  <c r="I291" i="63"/>
  <c r="I290" i="63"/>
  <c r="I289" i="63"/>
  <c r="I288" i="63"/>
  <c r="I287" i="63"/>
  <c r="I286" i="63"/>
  <c r="I285" i="63"/>
  <c r="I284" i="63"/>
  <c r="I283" i="63"/>
  <c r="I282" i="63"/>
  <c r="I281" i="63"/>
  <c r="I280" i="63"/>
  <c r="I279" i="63"/>
  <c r="I278" i="63"/>
  <c r="I277" i="63"/>
  <c r="I276" i="63"/>
  <c r="I275" i="63"/>
  <c r="I274" i="63"/>
  <c r="I273" i="63"/>
  <c r="I272" i="63"/>
  <c r="I271" i="63"/>
  <c r="I270" i="63"/>
  <c r="I269" i="63"/>
  <c r="I268" i="63"/>
  <c r="I267" i="63"/>
  <c r="I266" i="63"/>
  <c r="I265" i="63"/>
  <c r="I264" i="63"/>
  <c r="I263" i="63"/>
  <c r="I262" i="63"/>
  <c r="I261" i="63"/>
  <c r="I260" i="63"/>
  <c r="I259" i="63"/>
  <c r="I258" i="63"/>
  <c r="I257" i="63"/>
  <c r="I256" i="63"/>
  <c r="I255" i="63"/>
  <c r="I254" i="63"/>
  <c r="I253" i="63"/>
  <c r="I252" i="63"/>
  <c r="I251" i="63"/>
  <c r="I250" i="63"/>
  <c r="I249" i="63"/>
  <c r="I248" i="63"/>
  <c r="I247" i="63"/>
  <c r="I246" i="63"/>
  <c r="I245" i="63"/>
  <c r="I244" i="63"/>
  <c r="I243" i="63"/>
  <c r="I242" i="63"/>
  <c r="I241" i="63"/>
  <c r="I240" i="63"/>
  <c r="I239" i="63"/>
  <c r="I238" i="63"/>
  <c r="I237" i="63"/>
  <c r="I236" i="63"/>
  <c r="I235" i="63"/>
  <c r="I234" i="63"/>
  <c r="I233" i="63"/>
  <c r="I232" i="63"/>
  <c r="I231" i="63"/>
  <c r="I230" i="63"/>
  <c r="I229" i="63"/>
  <c r="I228" i="63"/>
  <c r="I227" i="63"/>
  <c r="I226" i="63"/>
  <c r="I225" i="63"/>
  <c r="I224" i="63"/>
  <c r="I223" i="63"/>
  <c r="I222" i="63"/>
  <c r="I221" i="63"/>
  <c r="I220" i="63"/>
  <c r="I219" i="63"/>
  <c r="I218" i="63"/>
  <c r="I217" i="63"/>
  <c r="I216" i="63"/>
  <c r="I215" i="63"/>
  <c r="I214" i="63"/>
  <c r="I213" i="63"/>
  <c r="I212" i="63"/>
  <c r="I211" i="63"/>
  <c r="I210" i="63"/>
  <c r="I209" i="63"/>
  <c r="I208" i="63"/>
  <c r="I207" i="63"/>
  <c r="I206" i="63"/>
  <c r="I205" i="63"/>
  <c r="I204" i="63"/>
  <c r="I203" i="63"/>
  <c r="I202" i="63"/>
  <c r="I201" i="63"/>
  <c r="I200" i="63"/>
  <c r="I199" i="63"/>
  <c r="I198" i="63"/>
  <c r="I197" i="63"/>
  <c r="I196" i="63"/>
  <c r="I195" i="63"/>
  <c r="I194" i="63"/>
  <c r="I193" i="63"/>
  <c r="I192" i="63"/>
  <c r="I191" i="63"/>
  <c r="I190" i="63"/>
  <c r="I189" i="63"/>
  <c r="I188" i="63"/>
  <c r="I187" i="63"/>
  <c r="I186" i="63"/>
  <c r="I185" i="63"/>
  <c r="I184" i="63"/>
  <c r="I183" i="63"/>
  <c r="I182" i="63"/>
  <c r="I181" i="63"/>
  <c r="I180" i="63"/>
  <c r="I179" i="63"/>
  <c r="I178" i="63"/>
  <c r="I177" i="63"/>
  <c r="I176" i="63"/>
  <c r="I175" i="63"/>
  <c r="I174" i="63"/>
  <c r="I173" i="63"/>
  <c r="I172" i="63"/>
  <c r="I171" i="63"/>
  <c r="I170" i="63"/>
  <c r="I169" i="63"/>
  <c r="I168" i="63"/>
  <c r="I167" i="63"/>
  <c r="I166" i="63"/>
  <c r="I165" i="63"/>
  <c r="I164" i="63"/>
  <c r="I163" i="63"/>
  <c r="I162" i="63"/>
  <c r="I161" i="63"/>
  <c r="I160" i="63"/>
  <c r="I159" i="63"/>
  <c r="I158" i="63"/>
  <c r="I157" i="63"/>
  <c r="I156" i="63"/>
  <c r="I155" i="63"/>
  <c r="I154" i="63"/>
  <c r="I153" i="63"/>
  <c r="I152" i="63"/>
  <c r="I151" i="63"/>
  <c r="I150" i="63"/>
  <c r="I149" i="63"/>
  <c r="I148" i="63"/>
  <c r="I147" i="63"/>
  <c r="I146" i="63"/>
  <c r="I145" i="63"/>
  <c r="I144" i="63"/>
  <c r="I143" i="63"/>
  <c r="I142" i="63"/>
  <c r="I141" i="63"/>
  <c r="I140" i="63"/>
  <c r="I139" i="63"/>
  <c r="I138" i="63"/>
  <c r="I137" i="63"/>
  <c r="I136" i="63"/>
  <c r="I135" i="63"/>
  <c r="I134" i="63"/>
  <c r="I133" i="63"/>
  <c r="I132" i="63"/>
  <c r="I131" i="63"/>
  <c r="I130" i="63"/>
  <c r="I129" i="63"/>
  <c r="I128" i="63"/>
  <c r="I127" i="63"/>
  <c r="I126" i="63"/>
  <c r="I125" i="63"/>
  <c r="I124" i="63"/>
  <c r="I123" i="63"/>
  <c r="I122" i="63"/>
  <c r="I121" i="63"/>
  <c r="I120" i="63"/>
  <c r="I119" i="63"/>
  <c r="I118" i="63"/>
  <c r="I117" i="63"/>
  <c r="I116" i="63"/>
  <c r="I115" i="63"/>
  <c r="I114" i="63"/>
  <c r="I113" i="63"/>
  <c r="I112" i="63"/>
  <c r="I111" i="63"/>
  <c r="I110" i="63"/>
  <c r="I109" i="63"/>
  <c r="I108" i="63"/>
  <c r="I107" i="63"/>
  <c r="I106" i="63"/>
  <c r="I105" i="63"/>
  <c r="I104" i="63"/>
  <c r="I103" i="63"/>
  <c r="I102" i="63"/>
  <c r="I101" i="63"/>
  <c r="I100" i="63"/>
  <c r="I99" i="63"/>
  <c r="I98" i="63"/>
  <c r="I97" i="63"/>
  <c r="I96" i="63"/>
  <c r="I95" i="63"/>
  <c r="I94" i="63"/>
  <c r="I93" i="63"/>
  <c r="I92" i="63"/>
  <c r="I91" i="63"/>
  <c r="I90" i="63"/>
  <c r="I89" i="63"/>
  <c r="I88" i="63"/>
  <c r="I87" i="63"/>
  <c r="I86" i="63"/>
  <c r="I85" i="63"/>
  <c r="I84" i="63"/>
  <c r="I83" i="63"/>
  <c r="I82" i="63"/>
  <c r="I81" i="63"/>
  <c r="I80" i="63"/>
  <c r="I79" i="63"/>
  <c r="I78" i="63"/>
  <c r="I77" i="63"/>
  <c r="I76" i="63"/>
  <c r="I75" i="63"/>
  <c r="I74" i="63"/>
  <c r="I73" i="63"/>
  <c r="I72" i="63"/>
  <c r="I71" i="63"/>
  <c r="I70" i="63"/>
  <c r="I69" i="63"/>
  <c r="I68" i="63"/>
  <c r="I67" i="63"/>
  <c r="I66" i="63"/>
  <c r="I65" i="63"/>
  <c r="I64" i="63"/>
  <c r="I63" i="63"/>
  <c r="I62" i="63"/>
  <c r="I61" i="63"/>
  <c r="I60" i="63"/>
  <c r="I59" i="63"/>
  <c r="I58" i="63"/>
  <c r="I57" i="63"/>
  <c r="I56" i="63"/>
  <c r="I55" i="63"/>
  <c r="I54" i="63"/>
  <c r="I53" i="63"/>
  <c r="I52" i="63"/>
  <c r="I51" i="63"/>
  <c r="I50" i="63"/>
  <c r="I49" i="63"/>
  <c r="I48" i="63"/>
  <c r="I47" i="63"/>
  <c r="I46" i="63"/>
  <c r="I45" i="63"/>
  <c r="I44" i="63"/>
  <c r="I43" i="63"/>
  <c r="I42" i="63"/>
  <c r="I41" i="63"/>
  <c r="I40" i="63"/>
  <c r="I39" i="63"/>
  <c r="I38" i="63"/>
  <c r="I37" i="63"/>
  <c r="I36" i="63"/>
  <c r="I35" i="63"/>
  <c r="I34" i="63"/>
  <c r="I33" i="63"/>
  <c r="I32" i="63"/>
  <c r="I31" i="63"/>
  <c r="I30" i="63"/>
  <c r="I29" i="63"/>
  <c r="I28" i="63"/>
  <c r="I27" i="63"/>
  <c r="I26" i="63"/>
  <c r="I25" i="63"/>
  <c r="I24" i="63"/>
  <c r="I23" i="63"/>
  <c r="I22" i="63"/>
  <c r="I21" i="63"/>
  <c r="I20" i="63"/>
  <c r="I19" i="63"/>
  <c r="I18" i="63"/>
  <c r="I17" i="63"/>
  <c r="I16" i="63"/>
  <c r="I15" i="63"/>
  <c r="I14" i="63"/>
  <c r="I13" i="63"/>
  <c r="I12" i="63"/>
  <c r="I11" i="63"/>
  <c r="I10" i="63"/>
  <c r="I9" i="63"/>
  <c r="I8" i="63"/>
  <c r="I7" i="63"/>
  <c r="I6" i="63"/>
  <c r="I5" i="63"/>
  <c r="H375" i="63"/>
  <c r="H374" i="63"/>
  <c r="H373" i="63"/>
  <c r="H372" i="63"/>
  <c r="H371" i="63"/>
  <c r="H370" i="63"/>
  <c r="H369" i="63"/>
  <c r="H368" i="63"/>
  <c r="H367" i="63"/>
  <c r="H366" i="63"/>
  <c r="H365" i="63"/>
  <c r="H364" i="63"/>
  <c r="H363" i="63"/>
  <c r="H362" i="63"/>
  <c r="H361" i="63"/>
  <c r="H360" i="63"/>
  <c r="H359" i="63"/>
  <c r="H358" i="63"/>
  <c r="H357" i="63"/>
  <c r="H356" i="63"/>
  <c r="H355" i="63"/>
  <c r="H354" i="63"/>
  <c r="H353" i="63"/>
  <c r="H352" i="63"/>
  <c r="H351" i="63"/>
  <c r="H350" i="63"/>
  <c r="H349" i="63"/>
  <c r="H348" i="63"/>
  <c r="H347" i="63"/>
  <c r="H346" i="63"/>
  <c r="H345" i="63"/>
  <c r="H344" i="63"/>
  <c r="H343" i="63"/>
  <c r="H342" i="63"/>
  <c r="H341" i="63"/>
  <c r="H340" i="63"/>
  <c r="H339" i="63"/>
  <c r="H338" i="63"/>
  <c r="H337" i="63"/>
  <c r="H336" i="63"/>
  <c r="H335" i="63"/>
  <c r="H334" i="63"/>
  <c r="H333" i="63"/>
  <c r="H332" i="63"/>
  <c r="H331" i="63"/>
  <c r="H330" i="63"/>
  <c r="H329" i="63"/>
  <c r="H328" i="63"/>
  <c r="H327" i="63"/>
  <c r="H326" i="63"/>
  <c r="H325" i="63"/>
  <c r="H324" i="63"/>
  <c r="H323" i="63"/>
  <c r="H322" i="63"/>
  <c r="H321" i="63"/>
  <c r="H320" i="63"/>
  <c r="H319" i="63"/>
  <c r="H318" i="63"/>
  <c r="H317" i="63"/>
  <c r="H316" i="63"/>
  <c r="H315" i="63"/>
  <c r="H314" i="63"/>
  <c r="H313" i="63"/>
  <c r="H312" i="63"/>
  <c r="H311" i="63"/>
  <c r="H310" i="63"/>
  <c r="H309" i="63"/>
  <c r="H308" i="63"/>
  <c r="H307" i="63"/>
  <c r="H306" i="63"/>
  <c r="H305" i="63"/>
  <c r="H304" i="63"/>
  <c r="H303" i="63"/>
  <c r="H302" i="63"/>
  <c r="H301" i="63"/>
  <c r="H300" i="63"/>
  <c r="H299" i="63"/>
  <c r="H298" i="63"/>
  <c r="H297" i="63"/>
  <c r="H296" i="63"/>
  <c r="H295" i="63"/>
  <c r="H294" i="63"/>
  <c r="H293" i="63"/>
  <c r="H292" i="63"/>
  <c r="H291" i="63"/>
  <c r="H290" i="63"/>
  <c r="H289" i="63"/>
  <c r="H288" i="63"/>
  <c r="H287" i="63"/>
  <c r="H286" i="63"/>
  <c r="H285" i="63"/>
  <c r="H284" i="63"/>
  <c r="H283" i="63"/>
  <c r="H282" i="63"/>
  <c r="H281" i="63"/>
  <c r="H280" i="63"/>
  <c r="H279" i="63"/>
  <c r="H278" i="63"/>
  <c r="H277" i="63"/>
  <c r="H276" i="63"/>
  <c r="H275" i="63"/>
  <c r="H274" i="63"/>
  <c r="H273" i="63"/>
  <c r="H272" i="63"/>
  <c r="H271" i="63"/>
  <c r="H270" i="63"/>
  <c r="H269" i="63"/>
  <c r="H268" i="63"/>
  <c r="H267" i="63"/>
  <c r="H266" i="63"/>
  <c r="H265" i="63"/>
  <c r="H264" i="63"/>
  <c r="H263" i="63"/>
  <c r="H262" i="63"/>
  <c r="H261" i="63"/>
  <c r="H260" i="63"/>
  <c r="H259" i="63"/>
  <c r="H258" i="63"/>
  <c r="H257" i="63"/>
  <c r="H256" i="63"/>
  <c r="H255" i="63"/>
  <c r="H254" i="63"/>
  <c r="H253" i="63"/>
  <c r="H252" i="63"/>
  <c r="H251" i="63"/>
  <c r="H250" i="63"/>
  <c r="H249" i="63"/>
  <c r="H248" i="63"/>
  <c r="H247" i="63"/>
  <c r="H246" i="63"/>
  <c r="H245" i="63"/>
  <c r="H244" i="63"/>
  <c r="H243" i="63"/>
  <c r="H242" i="63"/>
  <c r="H241" i="63"/>
  <c r="H240" i="63"/>
  <c r="H239" i="63"/>
  <c r="H238" i="63"/>
  <c r="H237" i="63"/>
  <c r="H236" i="63"/>
  <c r="H235" i="63"/>
  <c r="H234" i="63"/>
  <c r="H233" i="63"/>
  <c r="H232" i="63"/>
  <c r="H231" i="63"/>
  <c r="H230" i="63"/>
  <c r="H229" i="63"/>
  <c r="H228" i="63"/>
  <c r="H227" i="63"/>
  <c r="H226" i="63"/>
  <c r="H225" i="63"/>
  <c r="H224" i="63"/>
  <c r="H223" i="63"/>
  <c r="H222" i="63"/>
  <c r="H221" i="63"/>
  <c r="H220" i="63"/>
  <c r="H219" i="63"/>
  <c r="H218" i="63"/>
  <c r="H217" i="63"/>
  <c r="H216" i="63"/>
  <c r="H215" i="63"/>
  <c r="H214" i="63"/>
  <c r="H213" i="63"/>
  <c r="H212" i="63"/>
  <c r="H211" i="63"/>
  <c r="H210" i="63"/>
  <c r="H209" i="63"/>
  <c r="H208" i="63"/>
  <c r="H207" i="63"/>
  <c r="H206" i="63"/>
  <c r="H205" i="63"/>
  <c r="H204" i="63"/>
  <c r="H203" i="63"/>
  <c r="H202" i="63"/>
  <c r="H201" i="63"/>
  <c r="H200" i="63"/>
  <c r="H199" i="63"/>
  <c r="H198" i="63"/>
  <c r="H197" i="63"/>
  <c r="H196" i="63"/>
  <c r="H195" i="63"/>
  <c r="H194" i="63"/>
  <c r="H193" i="63"/>
  <c r="H192" i="63"/>
  <c r="H191" i="63"/>
  <c r="H190" i="63"/>
  <c r="H189" i="63"/>
  <c r="H188" i="63"/>
  <c r="H187" i="63"/>
  <c r="H186" i="63"/>
  <c r="H185" i="63"/>
  <c r="H184" i="63"/>
  <c r="H183" i="63"/>
  <c r="H182" i="63"/>
  <c r="H181" i="63"/>
  <c r="H180" i="63"/>
  <c r="H179" i="63"/>
  <c r="H178" i="63"/>
  <c r="H177" i="63"/>
  <c r="H176" i="63"/>
  <c r="H175" i="63"/>
  <c r="H174" i="63"/>
  <c r="H173" i="63"/>
  <c r="H172" i="63"/>
  <c r="H171" i="63"/>
  <c r="H170" i="63"/>
  <c r="H169" i="63"/>
  <c r="H168" i="63"/>
  <c r="H167" i="63"/>
  <c r="H166" i="63"/>
  <c r="H165" i="63"/>
  <c r="H164" i="63"/>
  <c r="H163" i="63"/>
  <c r="H162" i="63"/>
  <c r="H161" i="63"/>
  <c r="H160" i="63"/>
  <c r="H159" i="63"/>
  <c r="H158" i="63"/>
  <c r="H157" i="63"/>
  <c r="H156" i="63"/>
  <c r="H155" i="63"/>
  <c r="H154" i="63"/>
  <c r="H153" i="63"/>
  <c r="H152" i="63"/>
  <c r="H151" i="63"/>
  <c r="H150" i="63"/>
  <c r="H149" i="63"/>
  <c r="H148" i="63"/>
  <c r="H147" i="63"/>
  <c r="H146" i="63"/>
  <c r="H145" i="63"/>
  <c r="H144" i="63"/>
  <c r="H143" i="63"/>
  <c r="H142" i="63"/>
  <c r="H141" i="63"/>
  <c r="H140" i="63"/>
  <c r="H139" i="63"/>
  <c r="H138" i="63"/>
  <c r="H137" i="63"/>
  <c r="H136" i="63"/>
  <c r="H135" i="63"/>
  <c r="H134" i="63"/>
  <c r="H133" i="63"/>
  <c r="H132" i="63"/>
  <c r="H131" i="63"/>
  <c r="H130" i="63"/>
  <c r="H129" i="63"/>
  <c r="H128" i="63"/>
  <c r="H127" i="63"/>
  <c r="H126" i="63"/>
  <c r="H125" i="63"/>
  <c r="H124" i="63"/>
  <c r="H123" i="63"/>
  <c r="H122" i="63"/>
  <c r="H121" i="63"/>
  <c r="H120" i="63"/>
  <c r="H119" i="63"/>
  <c r="H118" i="63"/>
  <c r="H117" i="63"/>
  <c r="H116" i="63"/>
  <c r="H115" i="63"/>
  <c r="H114" i="63"/>
  <c r="H113" i="63"/>
  <c r="H112" i="63"/>
  <c r="H111" i="63"/>
  <c r="H110" i="63"/>
  <c r="H109" i="63"/>
  <c r="H108" i="63"/>
  <c r="H107" i="63"/>
  <c r="H106" i="63"/>
  <c r="H105" i="63"/>
  <c r="H396" i="63"/>
  <c r="BI389" i="63"/>
  <c r="BI385" i="63"/>
  <c r="BI383" i="63"/>
  <c r="BI381" i="63"/>
  <c r="BB381" i="63"/>
  <c r="BA381" i="63"/>
  <c r="BB380" i="63"/>
  <c r="BA380" i="63"/>
  <c r="BI379" i="63"/>
  <c r="R379" i="63"/>
  <c r="Q379" i="63"/>
  <c r="P379" i="63"/>
  <c r="O379" i="63"/>
  <c r="N379" i="63"/>
  <c r="M379" i="63"/>
  <c r="R378" i="63"/>
  <c r="Q378" i="63"/>
  <c r="P378" i="63"/>
  <c r="O378" i="63"/>
  <c r="N378" i="63"/>
  <c r="M378" i="63"/>
  <c r="BI366" i="62" l="1"/>
  <c r="BF366" i="62"/>
  <c r="BE366" i="62"/>
  <c r="BB366" i="62"/>
  <c r="BA366" i="62"/>
  <c r="AK366" i="62"/>
  <c r="AB366" i="62"/>
  <c r="Y366" i="62"/>
  <c r="I386" i="62"/>
  <c r="I64" i="62"/>
  <c r="I365" i="62"/>
  <c r="H365" i="62"/>
  <c r="I364" i="62"/>
  <c r="H364" i="62"/>
  <c r="I363" i="62"/>
  <c r="H363" i="62"/>
  <c r="I362" i="62"/>
  <c r="H362" i="62"/>
  <c r="I361" i="62"/>
  <c r="H361" i="62"/>
  <c r="I360" i="62"/>
  <c r="H360" i="62"/>
  <c r="I359" i="62"/>
  <c r="H359" i="62"/>
  <c r="I358" i="62"/>
  <c r="H358" i="62"/>
  <c r="I357" i="62"/>
  <c r="H357" i="62"/>
  <c r="I356" i="62"/>
  <c r="H356" i="62"/>
  <c r="I355" i="62"/>
  <c r="H355" i="62"/>
  <c r="I354" i="62"/>
  <c r="H354" i="62"/>
  <c r="I353" i="62"/>
  <c r="H353" i="62"/>
  <c r="I352" i="62"/>
  <c r="H352" i="62"/>
  <c r="I351" i="62"/>
  <c r="H351" i="62"/>
  <c r="I350" i="62"/>
  <c r="H350" i="62"/>
  <c r="I349" i="62"/>
  <c r="H349" i="62"/>
  <c r="I348" i="62"/>
  <c r="H348" i="62"/>
  <c r="I347" i="62"/>
  <c r="H347" i="62"/>
  <c r="I346" i="62"/>
  <c r="H346" i="62"/>
  <c r="I345" i="62"/>
  <c r="H345" i="62"/>
  <c r="I344" i="62"/>
  <c r="H344" i="62"/>
  <c r="I343" i="62"/>
  <c r="H343" i="62"/>
  <c r="I342" i="62"/>
  <c r="H342" i="62"/>
  <c r="I341" i="62"/>
  <c r="H341" i="62"/>
  <c r="I340" i="62"/>
  <c r="H340" i="62"/>
  <c r="I339" i="62"/>
  <c r="H339" i="62"/>
  <c r="I338" i="62"/>
  <c r="H338" i="62"/>
  <c r="I337" i="62"/>
  <c r="H337" i="62"/>
  <c r="I336" i="62"/>
  <c r="H336" i="62"/>
  <c r="I335" i="62"/>
  <c r="H335" i="62"/>
  <c r="I334" i="62"/>
  <c r="H334" i="62"/>
  <c r="I333" i="62"/>
  <c r="H333" i="62"/>
  <c r="I332" i="62"/>
  <c r="H332" i="62"/>
  <c r="I331" i="62"/>
  <c r="H331" i="62"/>
  <c r="I330" i="62"/>
  <c r="H330" i="62"/>
  <c r="I329" i="62"/>
  <c r="H329" i="62"/>
  <c r="I328" i="62"/>
  <c r="H328" i="62"/>
  <c r="I327" i="62"/>
  <c r="H327" i="62"/>
  <c r="I326" i="62"/>
  <c r="H326" i="62"/>
  <c r="I325" i="62"/>
  <c r="H325" i="62"/>
  <c r="I324" i="62"/>
  <c r="H324" i="62"/>
  <c r="I323" i="62"/>
  <c r="H323" i="62"/>
  <c r="I322" i="62"/>
  <c r="H322" i="62"/>
  <c r="I321" i="62"/>
  <c r="H321" i="62"/>
  <c r="I320" i="62"/>
  <c r="H320" i="62"/>
  <c r="I319" i="62"/>
  <c r="H319" i="62"/>
  <c r="I318" i="62"/>
  <c r="H318" i="62"/>
  <c r="I317" i="62"/>
  <c r="H317" i="62"/>
  <c r="I316" i="62"/>
  <c r="H316" i="62"/>
  <c r="I315" i="62"/>
  <c r="H315" i="62"/>
  <c r="I314" i="62"/>
  <c r="H314" i="62"/>
  <c r="I313" i="62"/>
  <c r="H313" i="62"/>
  <c r="I312" i="62"/>
  <c r="H312" i="62"/>
  <c r="I311" i="62"/>
  <c r="H311" i="62"/>
  <c r="I310" i="62"/>
  <c r="H310" i="62"/>
  <c r="I309" i="62"/>
  <c r="H309" i="62"/>
  <c r="I308" i="62"/>
  <c r="H308" i="62"/>
  <c r="I307" i="62"/>
  <c r="H307" i="62"/>
  <c r="I306" i="62"/>
  <c r="H306" i="62"/>
  <c r="I305" i="62"/>
  <c r="H305" i="62"/>
  <c r="I304" i="62"/>
  <c r="H304" i="62"/>
  <c r="I303" i="62"/>
  <c r="H303" i="62"/>
  <c r="I302" i="62"/>
  <c r="H302" i="62"/>
  <c r="I301" i="62"/>
  <c r="H301" i="62"/>
  <c r="I300" i="62"/>
  <c r="H300" i="62"/>
  <c r="I299" i="62"/>
  <c r="H299" i="62"/>
  <c r="I298" i="62"/>
  <c r="H298" i="62"/>
  <c r="I297" i="62"/>
  <c r="H297" i="62"/>
  <c r="I296" i="62"/>
  <c r="H296" i="62"/>
  <c r="I295" i="62"/>
  <c r="H295" i="62"/>
  <c r="I294" i="62"/>
  <c r="H294" i="62"/>
  <c r="I293" i="62"/>
  <c r="H293" i="62"/>
  <c r="I292" i="62"/>
  <c r="H292" i="62"/>
  <c r="I291" i="62"/>
  <c r="H291" i="62"/>
  <c r="I290" i="62"/>
  <c r="H290" i="62"/>
  <c r="I289" i="62"/>
  <c r="H289" i="62"/>
  <c r="I288" i="62"/>
  <c r="H288" i="62"/>
  <c r="I287" i="62"/>
  <c r="H287" i="62"/>
  <c r="I286" i="62"/>
  <c r="H286" i="62"/>
  <c r="I285" i="62"/>
  <c r="H285" i="62"/>
  <c r="I284" i="62"/>
  <c r="H284" i="62"/>
  <c r="I283" i="62"/>
  <c r="H283" i="62"/>
  <c r="I282" i="62"/>
  <c r="H282" i="62"/>
  <c r="I281" i="62"/>
  <c r="H281" i="62"/>
  <c r="I280" i="62"/>
  <c r="H280" i="62"/>
  <c r="I279" i="62"/>
  <c r="H279" i="62"/>
  <c r="I278" i="62"/>
  <c r="H278" i="62"/>
  <c r="I277" i="62"/>
  <c r="H277" i="62"/>
  <c r="I276" i="62"/>
  <c r="H276" i="62"/>
  <c r="I275" i="62"/>
  <c r="H275" i="62"/>
  <c r="I274" i="62"/>
  <c r="H274" i="62"/>
  <c r="I273" i="62"/>
  <c r="H273" i="62"/>
  <c r="I272" i="62"/>
  <c r="H272" i="62"/>
  <c r="I271" i="62"/>
  <c r="H271" i="62"/>
  <c r="I270" i="62"/>
  <c r="H270" i="62"/>
  <c r="I269" i="62"/>
  <c r="H269" i="62"/>
  <c r="I268" i="62"/>
  <c r="H268" i="62"/>
  <c r="I267" i="62"/>
  <c r="H267" i="62"/>
  <c r="I266" i="62"/>
  <c r="H266" i="62"/>
  <c r="I265" i="62"/>
  <c r="H265" i="62"/>
  <c r="I264" i="62"/>
  <c r="H264" i="62"/>
  <c r="I263" i="62"/>
  <c r="H263" i="62"/>
  <c r="I262" i="62"/>
  <c r="H262" i="62"/>
  <c r="I261" i="62"/>
  <c r="H261" i="62"/>
  <c r="I260" i="62"/>
  <c r="H260" i="62"/>
  <c r="I259" i="62"/>
  <c r="H259" i="62"/>
  <c r="I258" i="62"/>
  <c r="H258" i="62"/>
  <c r="I257" i="62"/>
  <c r="H257" i="62"/>
  <c r="I256" i="62"/>
  <c r="H256" i="62"/>
  <c r="I255" i="62"/>
  <c r="H255" i="62"/>
  <c r="I254" i="62"/>
  <c r="H254" i="62"/>
  <c r="I253" i="62"/>
  <c r="H253" i="62"/>
  <c r="I252" i="62"/>
  <c r="H252" i="62"/>
  <c r="I251" i="62"/>
  <c r="H251" i="62"/>
  <c r="I250" i="62"/>
  <c r="H250" i="62"/>
  <c r="I249" i="62"/>
  <c r="H249" i="62"/>
  <c r="I248" i="62"/>
  <c r="H248" i="62"/>
  <c r="I247" i="62"/>
  <c r="H247" i="62"/>
  <c r="I246" i="62"/>
  <c r="H246" i="62"/>
  <c r="I245" i="62"/>
  <c r="H245" i="62"/>
  <c r="I244" i="62"/>
  <c r="H244" i="62"/>
  <c r="I243" i="62"/>
  <c r="H243" i="62"/>
  <c r="I242" i="62"/>
  <c r="H242" i="62"/>
  <c r="I241" i="62"/>
  <c r="H241" i="62"/>
  <c r="I240" i="62"/>
  <c r="H240" i="62"/>
  <c r="I239" i="62"/>
  <c r="H239" i="62"/>
  <c r="I238" i="62"/>
  <c r="H238" i="62"/>
  <c r="I237" i="62"/>
  <c r="H237" i="62"/>
  <c r="I236" i="62"/>
  <c r="H236" i="62"/>
  <c r="I235" i="62"/>
  <c r="H235" i="62"/>
  <c r="I234" i="62"/>
  <c r="H234" i="62"/>
  <c r="I233" i="62"/>
  <c r="H233" i="62"/>
  <c r="I232" i="62"/>
  <c r="H232" i="62"/>
  <c r="I231" i="62"/>
  <c r="H231" i="62"/>
  <c r="I230" i="62"/>
  <c r="H230" i="62"/>
  <c r="I229" i="62"/>
  <c r="H229" i="62"/>
  <c r="I228" i="62"/>
  <c r="H228" i="62"/>
  <c r="I227" i="62"/>
  <c r="H227" i="62"/>
  <c r="I226" i="62"/>
  <c r="H226" i="62"/>
  <c r="I225" i="62"/>
  <c r="H225" i="62"/>
  <c r="I224" i="62"/>
  <c r="H224" i="62"/>
  <c r="I223" i="62"/>
  <c r="H223" i="62"/>
  <c r="I222" i="62"/>
  <c r="H222" i="62"/>
  <c r="I221" i="62"/>
  <c r="H221" i="62"/>
  <c r="I220" i="62"/>
  <c r="H220" i="62"/>
  <c r="I219" i="62"/>
  <c r="H219" i="62"/>
  <c r="I218" i="62"/>
  <c r="H218" i="62"/>
  <c r="I217" i="62"/>
  <c r="H217" i="62"/>
  <c r="I216" i="62"/>
  <c r="H216" i="62"/>
  <c r="I215" i="62"/>
  <c r="H215" i="62"/>
  <c r="I214" i="62"/>
  <c r="H214" i="62"/>
  <c r="I213" i="62"/>
  <c r="H213" i="62"/>
  <c r="I212" i="62"/>
  <c r="H212" i="62"/>
  <c r="I211" i="62"/>
  <c r="H211" i="62"/>
  <c r="I210" i="62"/>
  <c r="H210" i="62"/>
  <c r="I209" i="62"/>
  <c r="H209" i="62"/>
  <c r="I208" i="62"/>
  <c r="H208" i="62"/>
  <c r="I207" i="62"/>
  <c r="H207" i="62"/>
  <c r="I206" i="62"/>
  <c r="H206" i="62"/>
  <c r="I205" i="62"/>
  <c r="H205" i="62"/>
  <c r="I204" i="62"/>
  <c r="H204" i="62"/>
  <c r="I203" i="62"/>
  <c r="H203" i="62"/>
  <c r="I202" i="62"/>
  <c r="H202" i="62"/>
  <c r="I201" i="62"/>
  <c r="H201" i="62"/>
  <c r="I200" i="62"/>
  <c r="H200" i="62"/>
  <c r="I199" i="62"/>
  <c r="H199" i="62"/>
  <c r="I198" i="62"/>
  <c r="H198" i="62"/>
  <c r="I197" i="62"/>
  <c r="H197" i="62"/>
  <c r="I196" i="62"/>
  <c r="H196" i="62"/>
  <c r="I195" i="62"/>
  <c r="H195" i="62"/>
  <c r="I194" i="62"/>
  <c r="H194" i="62"/>
  <c r="I193" i="62"/>
  <c r="H193" i="62"/>
  <c r="I192" i="62"/>
  <c r="H192" i="62"/>
  <c r="I191" i="62"/>
  <c r="H191" i="62"/>
  <c r="I190" i="62"/>
  <c r="H190" i="62"/>
  <c r="I189" i="62"/>
  <c r="H189" i="62"/>
  <c r="I188" i="62"/>
  <c r="H188" i="62"/>
  <c r="I187" i="62"/>
  <c r="H187" i="62"/>
  <c r="I186" i="62"/>
  <c r="H186" i="62"/>
  <c r="I185" i="62"/>
  <c r="H185" i="62"/>
  <c r="I184" i="62"/>
  <c r="H184" i="62"/>
  <c r="I183" i="62"/>
  <c r="H183" i="62"/>
  <c r="I182" i="62"/>
  <c r="H182" i="62"/>
  <c r="I181" i="62"/>
  <c r="H181" i="62"/>
  <c r="I180" i="62"/>
  <c r="H180" i="62"/>
  <c r="I179" i="62"/>
  <c r="H179" i="62"/>
  <c r="I178" i="62"/>
  <c r="H178" i="62"/>
  <c r="I177" i="62"/>
  <c r="H177" i="62"/>
  <c r="I176" i="62"/>
  <c r="H176" i="62"/>
  <c r="I175" i="62"/>
  <c r="H175" i="62"/>
  <c r="I174" i="62"/>
  <c r="H174" i="62"/>
  <c r="I173" i="62"/>
  <c r="H173" i="62"/>
  <c r="I172" i="62"/>
  <c r="H172" i="62"/>
  <c r="I171" i="62"/>
  <c r="H171" i="62"/>
  <c r="I170" i="62"/>
  <c r="H170" i="62"/>
  <c r="I169" i="62"/>
  <c r="H169" i="62"/>
  <c r="I168" i="62"/>
  <c r="H168" i="62"/>
  <c r="I167" i="62"/>
  <c r="H167" i="62"/>
  <c r="I166" i="62"/>
  <c r="H166" i="62"/>
  <c r="I165" i="62"/>
  <c r="H165" i="62"/>
  <c r="I164" i="62"/>
  <c r="H164" i="62"/>
  <c r="I163" i="62"/>
  <c r="H163" i="62"/>
  <c r="I162" i="62"/>
  <c r="H162" i="62"/>
  <c r="I161" i="62"/>
  <c r="H161" i="62"/>
  <c r="I160" i="62"/>
  <c r="H160" i="62"/>
  <c r="I159" i="62"/>
  <c r="H159" i="62"/>
  <c r="I158" i="62"/>
  <c r="H158" i="62"/>
  <c r="I157" i="62"/>
  <c r="H157" i="62"/>
  <c r="I156" i="62"/>
  <c r="H156" i="62"/>
  <c r="I155" i="62"/>
  <c r="H155" i="62"/>
  <c r="I154" i="62"/>
  <c r="H154" i="62"/>
  <c r="I153" i="62"/>
  <c r="H153" i="62"/>
  <c r="I152" i="62"/>
  <c r="H152" i="62"/>
  <c r="I151" i="62"/>
  <c r="H151" i="62"/>
  <c r="I150" i="62"/>
  <c r="H150" i="62"/>
  <c r="I149" i="62"/>
  <c r="H149" i="62"/>
  <c r="I148" i="62"/>
  <c r="H148" i="62"/>
  <c r="I147" i="62"/>
  <c r="H147" i="62"/>
  <c r="I146" i="62"/>
  <c r="H146" i="62"/>
  <c r="I145" i="62"/>
  <c r="H145" i="62"/>
  <c r="I144" i="62"/>
  <c r="H144" i="62"/>
  <c r="I143" i="62"/>
  <c r="H143" i="62"/>
  <c r="I142" i="62"/>
  <c r="H142" i="62"/>
  <c r="I141" i="62"/>
  <c r="H141" i="62"/>
  <c r="I140" i="62"/>
  <c r="H140" i="62"/>
  <c r="I139" i="62"/>
  <c r="H139" i="62"/>
  <c r="I138" i="62"/>
  <c r="H138" i="62"/>
  <c r="I137" i="62"/>
  <c r="H137" i="62"/>
  <c r="I136" i="62"/>
  <c r="H136" i="62"/>
  <c r="I135" i="62"/>
  <c r="H135" i="62"/>
  <c r="I134" i="62"/>
  <c r="H134" i="62"/>
  <c r="I133" i="62"/>
  <c r="H133" i="62"/>
  <c r="I132" i="62"/>
  <c r="H132" i="62"/>
  <c r="I131" i="62"/>
  <c r="H131" i="62"/>
  <c r="I130" i="62"/>
  <c r="H130" i="62"/>
  <c r="I129" i="62"/>
  <c r="H129" i="62"/>
  <c r="I128" i="62"/>
  <c r="H128" i="62"/>
  <c r="I127" i="62"/>
  <c r="H127" i="62"/>
  <c r="I126" i="62"/>
  <c r="H126" i="62"/>
  <c r="I125" i="62"/>
  <c r="H125" i="62"/>
  <c r="I124" i="62"/>
  <c r="H124" i="62"/>
  <c r="I123" i="62"/>
  <c r="H123" i="62"/>
  <c r="I122" i="62"/>
  <c r="H122" i="62"/>
  <c r="I121" i="62"/>
  <c r="H121" i="62"/>
  <c r="I120" i="62"/>
  <c r="H120" i="62"/>
  <c r="I119" i="62"/>
  <c r="H119" i="62"/>
  <c r="I118" i="62"/>
  <c r="H118" i="62"/>
  <c r="I117" i="62"/>
  <c r="H117" i="62"/>
  <c r="I116" i="62"/>
  <c r="H116" i="62"/>
  <c r="I115" i="62"/>
  <c r="H115" i="62"/>
  <c r="I114" i="62"/>
  <c r="H114" i="62"/>
  <c r="I113" i="62"/>
  <c r="H113" i="62"/>
  <c r="I112" i="62"/>
  <c r="H112" i="62"/>
  <c r="I111" i="62"/>
  <c r="H111" i="62"/>
  <c r="I110" i="62"/>
  <c r="H110" i="62"/>
  <c r="I109" i="62"/>
  <c r="H109" i="62"/>
  <c r="I108" i="62"/>
  <c r="H108" i="62"/>
  <c r="I107" i="62"/>
  <c r="H107" i="62"/>
  <c r="I106" i="62"/>
  <c r="H106" i="62"/>
  <c r="I105" i="62"/>
  <c r="H105" i="62"/>
  <c r="I104" i="62"/>
  <c r="H104" i="62"/>
  <c r="I103" i="62"/>
  <c r="H103" i="62"/>
  <c r="I102" i="62"/>
  <c r="H102" i="62"/>
  <c r="I101" i="62"/>
  <c r="H101" i="62"/>
  <c r="I100" i="62"/>
  <c r="H100" i="62"/>
  <c r="I99" i="62"/>
  <c r="H99" i="62"/>
  <c r="I98" i="62"/>
  <c r="H98" i="62"/>
  <c r="I97" i="62"/>
  <c r="H97" i="62"/>
  <c r="I96" i="62"/>
  <c r="H96" i="62"/>
  <c r="I95" i="62"/>
  <c r="H95" i="62"/>
  <c r="I94" i="62"/>
  <c r="H94" i="62"/>
  <c r="I93" i="62"/>
  <c r="H93" i="62"/>
  <c r="I92" i="62"/>
  <c r="H92" i="62"/>
  <c r="I91" i="62"/>
  <c r="H91" i="62"/>
  <c r="I90" i="62"/>
  <c r="H90" i="62"/>
  <c r="I89" i="62"/>
  <c r="H89" i="62"/>
  <c r="I88" i="62"/>
  <c r="H88" i="62"/>
  <c r="I87" i="62"/>
  <c r="H87" i="62"/>
  <c r="I86" i="62"/>
  <c r="H86" i="62"/>
  <c r="I85" i="62"/>
  <c r="H85" i="62"/>
  <c r="I84" i="62"/>
  <c r="H84" i="62"/>
  <c r="I83" i="62"/>
  <c r="H83" i="62"/>
  <c r="I82" i="62"/>
  <c r="H82" i="62"/>
  <c r="I81" i="62"/>
  <c r="H81" i="62"/>
  <c r="I80" i="62"/>
  <c r="H80" i="62"/>
  <c r="I79" i="62"/>
  <c r="H79" i="62"/>
  <c r="I78" i="62"/>
  <c r="H78" i="62"/>
  <c r="I77" i="62"/>
  <c r="H77" i="62"/>
  <c r="I76" i="62"/>
  <c r="H76" i="62"/>
  <c r="I75" i="62"/>
  <c r="H75" i="62"/>
  <c r="I74" i="62"/>
  <c r="H74" i="62"/>
  <c r="I73" i="62"/>
  <c r="H73" i="62"/>
  <c r="I72" i="62"/>
  <c r="H72" i="62"/>
  <c r="I71" i="62"/>
  <c r="H71" i="62"/>
  <c r="I70" i="62"/>
  <c r="H70" i="62"/>
  <c r="I69" i="62"/>
  <c r="H69" i="62"/>
  <c r="I68" i="62"/>
  <c r="H68" i="62"/>
  <c r="I67" i="62"/>
  <c r="H67" i="62"/>
  <c r="I66" i="62"/>
  <c r="H66" i="62"/>
  <c r="I65" i="62"/>
  <c r="H65" i="62"/>
  <c r="I63" i="62"/>
  <c r="H63" i="62"/>
  <c r="I62" i="62"/>
  <c r="H62" i="62"/>
  <c r="I61" i="62"/>
  <c r="H61" i="62"/>
  <c r="I60" i="62"/>
  <c r="H60" i="62"/>
  <c r="I59" i="62"/>
  <c r="H59" i="62"/>
  <c r="I58" i="62"/>
  <c r="H58" i="62"/>
  <c r="I57" i="62"/>
  <c r="H57" i="62"/>
  <c r="I56" i="62"/>
  <c r="H56" i="62"/>
  <c r="I55" i="62"/>
  <c r="H55" i="62"/>
  <c r="I54" i="62"/>
  <c r="H54" i="62"/>
  <c r="I53" i="62"/>
  <c r="H53" i="62"/>
  <c r="I52" i="62"/>
  <c r="H52" i="62"/>
  <c r="I51" i="62"/>
  <c r="H51" i="62"/>
  <c r="I50" i="62"/>
  <c r="H50" i="62"/>
  <c r="I49" i="62"/>
  <c r="H49" i="62"/>
  <c r="I48" i="62"/>
  <c r="H48" i="62"/>
  <c r="I47" i="62"/>
  <c r="H47" i="62"/>
  <c r="I46" i="62"/>
  <c r="H46" i="62"/>
  <c r="I45" i="62"/>
  <c r="H45" i="62"/>
  <c r="I44" i="62"/>
  <c r="H44" i="62"/>
  <c r="I43" i="62"/>
  <c r="H43" i="62"/>
  <c r="I42" i="62"/>
  <c r="H42" i="62"/>
  <c r="I41" i="62"/>
  <c r="H41" i="62"/>
  <c r="I40" i="62"/>
  <c r="H40" i="62"/>
  <c r="I39" i="62"/>
  <c r="H39" i="62"/>
  <c r="I38" i="62"/>
  <c r="H38" i="62"/>
  <c r="I37" i="62"/>
  <c r="H37" i="62"/>
  <c r="I36" i="62"/>
  <c r="H36" i="62"/>
  <c r="I35" i="62"/>
  <c r="H35" i="62"/>
  <c r="I34" i="62"/>
  <c r="H34" i="62"/>
  <c r="I33" i="62"/>
  <c r="H33" i="62"/>
  <c r="I32" i="62"/>
  <c r="H32" i="62"/>
  <c r="I31" i="62"/>
  <c r="H31" i="62"/>
  <c r="I30" i="62"/>
  <c r="H30" i="62"/>
  <c r="I29" i="62"/>
  <c r="H29" i="62"/>
  <c r="I28" i="62"/>
  <c r="H28" i="62"/>
  <c r="I27" i="62"/>
  <c r="H27" i="62"/>
  <c r="I26" i="62"/>
  <c r="H26" i="62"/>
  <c r="I25" i="62"/>
  <c r="H25" i="62"/>
  <c r="I24" i="62"/>
  <c r="H24" i="62"/>
  <c r="I23" i="62"/>
  <c r="H23" i="62"/>
  <c r="I22" i="62"/>
  <c r="H22" i="62"/>
  <c r="I21" i="62"/>
  <c r="H21" i="62"/>
  <c r="I20" i="62"/>
  <c r="H20" i="62"/>
  <c r="I19" i="62"/>
  <c r="H19" i="62"/>
  <c r="I18" i="62"/>
  <c r="H18" i="62"/>
  <c r="I17" i="62"/>
  <c r="H17" i="62"/>
  <c r="I16" i="62"/>
  <c r="H16" i="62"/>
  <c r="I15" i="62"/>
  <c r="H15" i="62"/>
  <c r="I14" i="62"/>
  <c r="H14" i="62"/>
  <c r="I13" i="62"/>
  <c r="H13" i="62"/>
  <c r="I12" i="62"/>
  <c r="H12" i="62"/>
  <c r="I11" i="62"/>
  <c r="H11" i="62"/>
  <c r="I10" i="62"/>
  <c r="H10" i="62"/>
  <c r="I9" i="62"/>
  <c r="H9" i="62"/>
  <c r="I8" i="62"/>
  <c r="H8" i="62"/>
  <c r="I7" i="62"/>
  <c r="H7" i="62"/>
  <c r="I6" i="62"/>
  <c r="H6" i="62"/>
  <c r="I5" i="62"/>
  <c r="H5" i="62"/>
  <c r="BI379" i="62"/>
  <c r="BI377" i="62"/>
  <c r="BI375" i="62"/>
  <c r="BI373" i="62"/>
  <c r="BI371" i="62"/>
  <c r="BB371" i="62"/>
  <c r="BA371" i="62"/>
  <c r="BB370" i="62"/>
  <c r="BA370" i="62"/>
  <c r="BI369" i="62"/>
  <c r="I396" i="63" l="1"/>
  <c r="BH376" i="63"/>
  <c r="BG376" i="63"/>
  <c r="BD376" i="63"/>
  <c r="BC376" i="63"/>
  <c r="AZ376" i="63"/>
  <c r="AY376" i="63"/>
  <c r="AX376" i="63"/>
  <c r="AW376" i="63"/>
  <c r="AV376" i="63"/>
  <c r="AU376" i="63"/>
  <c r="AT376" i="63"/>
  <c r="AS376" i="63"/>
  <c r="AR376" i="63"/>
  <c r="AP376" i="63"/>
  <c r="AO376" i="63"/>
  <c r="AN376" i="63"/>
  <c r="AM376" i="63"/>
  <c r="AL376" i="63"/>
  <c r="AK376" i="63"/>
  <c r="AJ376" i="63"/>
  <c r="AI376" i="63"/>
  <c r="AH376" i="63"/>
  <c r="AG376" i="63"/>
  <c r="AE376" i="63"/>
  <c r="AD376" i="63"/>
  <c r="AC376" i="63"/>
  <c r="AA376" i="63"/>
  <c r="X376" i="63"/>
  <c r="W376" i="63"/>
  <c r="V376" i="63"/>
  <c r="U376" i="63"/>
  <c r="T376" i="63"/>
  <c r="S376" i="63"/>
  <c r="R376" i="63"/>
  <c r="Q376" i="63"/>
  <c r="P376" i="63"/>
  <c r="O376" i="63"/>
  <c r="N376" i="63"/>
  <c r="M376" i="63"/>
  <c r="BI344" i="60" l="1"/>
  <c r="BF344" i="60"/>
  <c r="BE344" i="60"/>
  <c r="BD344" i="60"/>
  <c r="BB344" i="60"/>
  <c r="BA344" i="60"/>
  <c r="AB344" i="60"/>
  <c r="Z344" i="60"/>
  <c r="I363" i="60"/>
  <c r="I343" i="60"/>
  <c r="H343" i="60"/>
  <c r="I342" i="60"/>
  <c r="H342" i="60"/>
  <c r="I341" i="60"/>
  <c r="H341" i="60"/>
  <c r="I340" i="60"/>
  <c r="H340" i="60"/>
  <c r="I339" i="60"/>
  <c r="H339" i="60"/>
  <c r="I338" i="60"/>
  <c r="H338" i="60"/>
  <c r="I337" i="60"/>
  <c r="H337" i="60"/>
  <c r="I336" i="60"/>
  <c r="H336" i="60"/>
  <c r="I335" i="60"/>
  <c r="H335" i="60"/>
  <c r="I334" i="60"/>
  <c r="H334" i="60"/>
  <c r="I333" i="60"/>
  <c r="H333" i="60"/>
  <c r="I332" i="60"/>
  <c r="H332" i="60"/>
  <c r="I331" i="60"/>
  <c r="H331" i="60"/>
  <c r="I330" i="60"/>
  <c r="H330" i="60"/>
  <c r="I329" i="60"/>
  <c r="H329" i="60"/>
  <c r="I328" i="60"/>
  <c r="H328" i="60"/>
  <c r="I327" i="60"/>
  <c r="H327" i="60"/>
  <c r="I326" i="60"/>
  <c r="H326" i="60"/>
  <c r="I325" i="60"/>
  <c r="H325" i="60"/>
  <c r="I324" i="60"/>
  <c r="H324" i="60"/>
  <c r="I323" i="60"/>
  <c r="H323" i="60"/>
  <c r="I322" i="60"/>
  <c r="H322" i="60"/>
  <c r="I321" i="60"/>
  <c r="H321" i="60"/>
  <c r="I320" i="60"/>
  <c r="H320" i="60"/>
  <c r="I319" i="60"/>
  <c r="H319" i="60"/>
  <c r="I318" i="60"/>
  <c r="H318" i="60"/>
  <c r="I317" i="60"/>
  <c r="H317" i="60"/>
  <c r="I316" i="60"/>
  <c r="H316" i="60"/>
  <c r="I315" i="60"/>
  <c r="H315" i="60"/>
  <c r="I314" i="60"/>
  <c r="H314" i="60"/>
  <c r="I313" i="60"/>
  <c r="H313" i="60"/>
  <c r="I312" i="60"/>
  <c r="H312" i="60"/>
  <c r="I311" i="60"/>
  <c r="H311" i="60"/>
  <c r="I310" i="60"/>
  <c r="H310" i="60"/>
  <c r="I309" i="60"/>
  <c r="H309" i="60"/>
  <c r="I308" i="60"/>
  <c r="H308" i="60"/>
  <c r="I307" i="60"/>
  <c r="H307" i="60"/>
  <c r="I306" i="60"/>
  <c r="H306" i="60"/>
  <c r="I305" i="60"/>
  <c r="H305" i="60"/>
  <c r="I304" i="60"/>
  <c r="H304" i="60"/>
  <c r="I303" i="60"/>
  <c r="H303" i="60"/>
  <c r="I302" i="60"/>
  <c r="H302" i="60"/>
  <c r="I301" i="60"/>
  <c r="H301" i="60"/>
  <c r="I300" i="60"/>
  <c r="H300" i="60"/>
  <c r="I299" i="60"/>
  <c r="H299" i="60"/>
  <c r="I298" i="60"/>
  <c r="H298" i="60"/>
  <c r="I297" i="60"/>
  <c r="H297" i="60"/>
  <c r="I296" i="60"/>
  <c r="H296" i="60"/>
  <c r="I295" i="60"/>
  <c r="H295" i="60"/>
  <c r="I294" i="60"/>
  <c r="H294" i="60"/>
  <c r="I293" i="60"/>
  <c r="H293" i="60"/>
  <c r="I292" i="60"/>
  <c r="H292" i="60"/>
  <c r="I291" i="60"/>
  <c r="H291" i="60"/>
  <c r="I290" i="60"/>
  <c r="H290" i="60"/>
  <c r="I289" i="60"/>
  <c r="H289" i="60"/>
  <c r="I288" i="60"/>
  <c r="H288" i="60"/>
  <c r="I287" i="60"/>
  <c r="H287" i="60"/>
  <c r="I286" i="60"/>
  <c r="H286" i="60"/>
  <c r="I285" i="60"/>
  <c r="H285" i="60"/>
  <c r="I284" i="60"/>
  <c r="H284" i="60"/>
  <c r="I283" i="60"/>
  <c r="H283" i="60"/>
  <c r="I282" i="60"/>
  <c r="H282" i="60"/>
  <c r="I281" i="60"/>
  <c r="H281" i="60"/>
  <c r="I280" i="60"/>
  <c r="H280" i="60"/>
  <c r="I279" i="60"/>
  <c r="H279" i="60"/>
  <c r="I278" i="60"/>
  <c r="H278" i="60"/>
  <c r="I277" i="60"/>
  <c r="H277" i="60"/>
  <c r="I276" i="60"/>
  <c r="H276" i="60"/>
  <c r="I275" i="60"/>
  <c r="H275" i="60"/>
  <c r="I274" i="60"/>
  <c r="H274" i="60"/>
  <c r="I273" i="60"/>
  <c r="H273" i="60"/>
  <c r="I272" i="60"/>
  <c r="H272" i="60"/>
  <c r="I271" i="60"/>
  <c r="H271" i="60"/>
  <c r="I270" i="60"/>
  <c r="H270" i="60"/>
  <c r="I269" i="60"/>
  <c r="H269" i="60"/>
  <c r="I268" i="60"/>
  <c r="H268" i="60"/>
  <c r="I267" i="60"/>
  <c r="H267" i="60"/>
  <c r="I266" i="60"/>
  <c r="H266" i="60"/>
  <c r="I265" i="60"/>
  <c r="H265" i="60"/>
  <c r="I264" i="60"/>
  <c r="H264" i="60"/>
  <c r="I263" i="60"/>
  <c r="H263" i="60"/>
  <c r="I262" i="60"/>
  <c r="H262" i="60"/>
  <c r="I261" i="60"/>
  <c r="H261" i="60"/>
  <c r="I260" i="60"/>
  <c r="H260" i="60"/>
  <c r="I259" i="60"/>
  <c r="H259" i="60"/>
  <c r="I258" i="60"/>
  <c r="H258" i="60"/>
  <c r="I257" i="60"/>
  <c r="H257" i="60"/>
  <c r="I256" i="60"/>
  <c r="H256" i="60"/>
  <c r="I255" i="60"/>
  <c r="H255" i="60"/>
  <c r="I254" i="60"/>
  <c r="H254" i="60"/>
  <c r="I253" i="60"/>
  <c r="H253" i="60"/>
  <c r="I252" i="60"/>
  <c r="H252" i="60"/>
  <c r="I251" i="60"/>
  <c r="H251" i="60"/>
  <c r="I250" i="60"/>
  <c r="H250" i="60"/>
  <c r="I249" i="60"/>
  <c r="H249" i="60"/>
  <c r="I248" i="60"/>
  <c r="H248" i="60"/>
  <c r="I247" i="60"/>
  <c r="H247" i="60"/>
  <c r="I246" i="60"/>
  <c r="H246" i="60"/>
  <c r="I245" i="60"/>
  <c r="H245" i="60"/>
  <c r="I244" i="60"/>
  <c r="H244" i="60"/>
  <c r="I243" i="60"/>
  <c r="H243" i="60"/>
  <c r="I242" i="60"/>
  <c r="H242" i="60"/>
  <c r="I241" i="60"/>
  <c r="H241" i="60"/>
  <c r="I240" i="60"/>
  <c r="H240" i="60"/>
  <c r="I239" i="60"/>
  <c r="H239" i="60"/>
  <c r="I238" i="60"/>
  <c r="H238" i="60"/>
  <c r="I237" i="60"/>
  <c r="H237" i="60"/>
  <c r="I236" i="60"/>
  <c r="H236" i="60"/>
  <c r="I235" i="60"/>
  <c r="H235" i="60"/>
  <c r="I234" i="60"/>
  <c r="H234" i="60"/>
  <c r="I233" i="60"/>
  <c r="H233" i="60"/>
  <c r="I232" i="60"/>
  <c r="H232" i="60"/>
  <c r="I231" i="60"/>
  <c r="H231" i="60"/>
  <c r="I230" i="60"/>
  <c r="H230" i="60"/>
  <c r="I229" i="60"/>
  <c r="H229" i="60"/>
  <c r="I228" i="60"/>
  <c r="H228" i="60"/>
  <c r="I227" i="60"/>
  <c r="H227" i="60"/>
  <c r="I226" i="60"/>
  <c r="H226" i="60"/>
  <c r="I225" i="60"/>
  <c r="H225" i="60"/>
  <c r="I224" i="60"/>
  <c r="H224" i="60"/>
  <c r="I223" i="60"/>
  <c r="H223" i="60"/>
  <c r="I222" i="60"/>
  <c r="H222" i="60"/>
  <c r="I221" i="60"/>
  <c r="H221" i="60"/>
  <c r="I220" i="60"/>
  <c r="H220" i="60"/>
  <c r="I219" i="60"/>
  <c r="H219" i="60"/>
  <c r="I218" i="60"/>
  <c r="H218" i="60"/>
  <c r="I217" i="60"/>
  <c r="H217" i="60"/>
  <c r="I216" i="60"/>
  <c r="H216" i="60"/>
  <c r="I215" i="60"/>
  <c r="H215" i="60"/>
  <c r="I214" i="60"/>
  <c r="H214" i="60"/>
  <c r="I213" i="60"/>
  <c r="H213" i="60"/>
  <c r="I212" i="60"/>
  <c r="H212" i="60"/>
  <c r="I211" i="60"/>
  <c r="H211" i="60"/>
  <c r="I210" i="60"/>
  <c r="H210" i="60"/>
  <c r="I209" i="60"/>
  <c r="H209" i="60"/>
  <c r="I208" i="60"/>
  <c r="H208" i="60"/>
  <c r="I207" i="60"/>
  <c r="H207" i="60"/>
  <c r="I206" i="60"/>
  <c r="H206" i="60"/>
  <c r="I205" i="60"/>
  <c r="H205" i="60"/>
  <c r="I204" i="60"/>
  <c r="H204" i="60"/>
  <c r="I203" i="60"/>
  <c r="H203" i="60"/>
  <c r="I202" i="60"/>
  <c r="H202" i="60"/>
  <c r="I201" i="60"/>
  <c r="H201" i="60"/>
  <c r="I200" i="60"/>
  <c r="H200" i="60"/>
  <c r="I199" i="60"/>
  <c r="H199" i="60"/>
  <c r="I198" i="60"/>
  <c r="H198" i="60"/>
  <c r="I197" i="60"/>
  <c r="H197" i="60"/>
  <c r="I196" i="60"/>
  <c r="H196" i="60"/>
  <c r="I195" i="60"/>
  <c r="H195" i="60"/>
  <c r="I194" i="60"/>
  <c r="H194" i="60"/>
  <c r="I193" i="60"/>
  <c r="H193" i="60"/>
  <c r="I192" i="60"/>
  <c r="H192" i="60"/>
  <c r="I191" i="60"/>
  <c r="H191" i="60"/>
  <c r="I190" i="60"/>
  <c r="H190" i="60"/>
  <c r="I189" i="60"/>
  <c r="H189" i="60"/>
  <c r="I188" i="60"/>
  <c r="H188" i="60"/>
  <c r="I187" i="60"/>
  <c r="H187" i="60"/>
  <c r="I186" i="60"/>
  <c r="H186" i="60"/>
  <c r="I185" i="60"/>
  <c r="H185" i="60"/>
  <c r="I184" i="60"/>
  <c r="H184" i="60"/>
  <c r="I183" i="60"/>
  <c r="H183" i="60"/>
  <c r="I182" i="60"/>
  <c r="H182" i="60"/>
  <c r="I181" i="60"/>
  <c r="H181" i="60"/>
  <c r="I180" i="60"/>
  <c r="H180" i="60"/>
  <c r="I179" i="60"/>
  <c r="H179" i="60"/>
  <c r="I178" i="60"/>
  <c r="H178" i="60"/>
  <c r="I177" i="60"/>
  <c r="H177" i="60"/>
  <c r="I176" i="60"/>
  <c r="H176" i="60"/>
  <c r="I175" i="60"/>
  <c r="H175" i="60"/>
  <c r="I174" i="60"/>
  <c r="H174" i="60"/>
  <c r="I173" i="60"/>
  <c r="H173" i="60"/>
  <c r="I172" i="60"/>
  <c r="H172" i="60"/>
  <c r="I171" i="60"/>
  <c r="H171" i="60"/>
  <c r="I170" i="60"/>
  <c r="H170" i="60"/>
  <c r="I169" i="60"/>
  <c r="H169" i="60"/>
  <c r="I168" i="60"/>
  <c r="H168" i="60"/>
  <c r="I167" i="60"/>
  <c r="H167" i="60"/>
  <c r="I166" i="60"/>
  <c r="H166" i="60"/>
  <c r="I165" i="60"/>
  <c r="H165" i="60"/>
  <c r="I164" i="60"/>
  <c r="H164" i="60"/>
  <c r="I163" i="60"/>
  <c r="H163" i="60"/>
  <c r="I162" i="60"/>
  <c r="H162" i="60"/>
  <c r="I161" i="60"/>
  <c r="H161" i="60"/>
  <c r="I160" i="60"/>
  <c r="H160" i="60"/>
  <c r="I159" i="60"/>
  <c r="H159" i="60"/>
  <c r="I158" i="60"/>
  <c r="H158" i="60"/>
  <c r="I157" i="60"/>
  <c r="H157" i="60"/>
  <c r="I156" i="60"/>
  <c r="H156" i="60"/>
  <c r="I155" i="60"/>
  <c r="H155" i="60"/>
  <c r="I154" i="60"/>
  <c r="H154" i="60"/>
  <c r="I153" i="60"/>
  <c r="H153" i="60"/>
  <c r="I152" i="60"/>
  <c r="H152" i="60"/>
  <c r="I151" i="60"/>
  <c r="H151" i="60"/>
  <c r="I150" i="60"/>
  <c r="H150" i="60"/>
  <c r="I149" i="60"/>
  <c r="H149" i="60"/>
  <c r="I148" i="60"/>
  <c r="H148" i="60"/>
  <c r="I147" i="60"/>
  <c r="H147" i="60"/>
  <c r="I146" i="60"/>
  <c r="H146" i="60"/>
  <c r="I145" i="60"/>
  <c r="H145" i="60"/>
  <c r="I144" i="60"/>
  <c r="H144" i="60"/>
  <c r="I143" i="60"/>
  <c r="H143" i="60"/>
  <c r="I142" i="60"/>
  <c r="H142" i="60"/>
  <c r="I141" i="60"/>
  <c r="H141" i="60"/>
  <c r="I140" i="60"/>
  <c r="H140" i="60"/>
  <c r="I139" i="60"/>
  <c r="H139" i="60"/>
  <c r="I138" i="60"/>
  <c r="H138" i="60"/>
  <c r="I137" i="60"/>
  <c r="H137" i="60"/>
  <c r="I136" i="60"/>
  <c r="H136" i="60"/>
  <c r="I135" i="60"/>
  <c r="H135" i="60"/>
  <c r="I134" i="60"/>
  <c r="H134" i="60"/>
  <c r="I133" i="60"/>
  <c r="H133" i="60"/>
  <c r="I132" i="60"/>
  <c r="H132" i="60"/>
  <c r="I131" i="60"/>
  <c r="H131" i="60"/>
  <c r="I130" i="60"/>
  <c r="H130" i="60"/>
  <c r="I129" i="60"/>
  <c r="H129" i="60"/>
  <c r="I128" i="60"/>
  <c r="H128" i="60"/>
  <c r="I127" i="60"/>
  <c r="H127" i="60"/>
  <c r="I126" i="60"/>
  <c r="H126" i="60"/>
  <c r="I125" i="60"/>
  <c r="H125" i="60"/>
  <c r="I124" i="60"/>
  <c r="H124" i="60"/>
  <c r="I123" i="60"/>
  <c r="H123" i="60"/>
  <c r="I122" i="60"/>
  <c r="H122" i="60"/>
  <c r="I121" i="60"/>
  <c r="H121" i="60"/>
  <c r="I120" i="60"/>
  <c r="H120" i="60"/>
  <c r="I119" i="60"/>
  <c r="H119" i="60"/>
  <c r="I118" i="60"/>
  <c r="H118" i="60"/>
  <c r="I117" i="60"/>
  <c r="H117" i="60"/>
  <c r="I116" i="60"/>
  <c r="H116" i="60"/>
  <c r="I115" i="60"/>
  <c r="H115" i="60"/>
  <c r="I114" i="60"/>
  <c r="H114" i="60"/>
  <c r="I113" i="60"/>
  <c r="H113" i="60"/>
  <c r="I112" i="60"/>
  <c r="H112" i="60"/>
  <c r="I111" i="60"/>
  <c r="H111" i="60"/>
  <c r="I110" i="60"/>
  <c r="H110" i="60"/>
  <c r="I109" i="60"/>
  <c r="H109" i="60"/>
  <c r="I108" i="60"/>
  <c r="H108" i="60"/>
  <c r="I107" i="60"/>
  <c r="H107" i="60"/>
  <c r="I106" i="60"/>
  <c r="H106" i="60"/>
  <c r="I105" i="60"/>
  <c r="H105" i="60"/>
  <c r="I104" i="60"/>
  <c r="H104" i="60"/>
  <c r="I103" i="60"/>
  <c r="H103" i="60"/>
  <c r="I102" i="60"/>
  <c r="H102" i="60"/>
  <c r="I101" i="60"/>
  <c r="H101" i="60"/>
  <c r="I100" i="60"/>
  <c r="H100" i="60"/>
  <c r="I99" i="60"/>
  <c r="H99" i="60"/>
  <c r="I98" i="60"/>
  <c r="H98" i="60"/>
  <c r="I97" i="60"/>
  <c r="H97" i="60"/>
  <c r="I96" i="60"/>
  <c r="H96" i="60"/>
  <c r="I95" i="60"/>
  <c r="H95" i="60"/>
  <c r="I94" i="60"/>
  <c r="H94" i="60"/>
  <c r="I93" i="60"/>
  <c r="H93" i="60"/>
  <c r="I92" i="60"/>
  <c r="H92" i="60"/>
  <c r="I91" i="60"/>
  <c r="H91" i="60"/>
  <c r="I90" i="60"/>
  <c r="H90" i="60"/>
  <c r="I89" i="60"/>
  <c r="H89" i="60"/>
  <c r="I88" i="60"/>
  <c r="H88" i="60"/>
  <c r="I87" i="60"/>
  <c r="H87" i="60"/>
  <c r="I86" i="60"/>
  <c r="H86" i="60"/>
  <c r="I85" i="60"/>
  <c r="H85" i="60"/>
  <c r="I84" i="60"/>
  <c r="H84" i="60"/>
  <c r="I83" i="60"/>
  <c r="H83" i="60"/>
  <c r="I82" i="60"/>
  <c r="H82" i="60"/>
  <c r="I81" i="60"/>
  <c r="H81" i="60"/>
  <c r="I80" i="60"/>
  <c r="H80" i="60"/>
  <c r="I79" i="60"/>
  <c r="H79" i="60"/>
  <c r="I78" i="60"/>
  <c r="H78" i="60"/>
  <c r="I77" i="60"/>
  <c r="H77" i="60"/>
  <c r="I76" i="60"/>
  <c r="H76" i="60"/>
  <c r="I75" i="60"/>
  <c r="H75" i="60"/>
  <c r="I74" i="60"/>
  <c r="H74" i="60"/>
  <c r="I73" i="60"/>
  <c r="H73" i="60"/>
  <c r="I72" i="60"/>
  <c r="H72" i="60"/>
  <c r="I71" i="60"/>
  <c r="H71" i="60"/>
  <c r="I70" i="60"/>
  <c r="H70" i="60"/>
  <c r="I69" i="60"/>
  <c r="H69" i="60"/>
  <c r="I68" i="60"/>
  <c r="H68" i="60"/>
  <c r="I67" i="60"/>
  <c r="H67" i="60"/>
  <c r="I66" i="60"/>
  <c r="H66" i="60"/>
  <c r="I65" i="60"/>
  <c r="H65" i="60"/>
  <c r="I64" i="60"/>
  <c r="H64" i="60"/>
  <c r="I63" i="60"/>
  <c r="H63" i="60"/>
  <c r="I62" i="60"/>
  <c r="H62" i="60"/>
  <c r="I61" i="60"/>
  <c r="H61" i="60"/>
  <c r="I60" i="60"/>
  <c r="H60" i="60"/>
  <c r="I59" i="60"/>
  <c r="H59" i="60"/>
  <c r="I58" i="60"/>
  <c r="H58" i="60"/>
  <c r="I57" i="60"/>
  <c r="H57" i="60"/>
  <c r="I56" i="60"/>
  <c r="H56" i="60"/>
  <c r="I55" i="60"/>
  <c r="H55" i="60"/>
  <c r="I54" i="60"/>
  <c r="H54" i="60"/>
  <c r="I53" i="60"/>
  <c r="H53" i="60"/>
  <c r="I52" i="60"/>
  <c r="H52" i="60"/>
  <c r="I51" i="60"/>
  <c r="H51" i="60"/>
  <c r="I50" i="60"/>
  <c r="H50" i="60"/>
  <c r="I49" i="60"/>
  <c r="H49" i="60"/>
  <c r="I48" i="60"/>
  <c r="H48" i="60"/>
  <c r="I47" i="60"/>
  <c r="H47" i="60"/>
  <c r="I46" i="60"/>
  <c r="H46" i="60"/>
  <c r="I45" i="60"/>
  <c r="H45" i="60"/>
  <c r="I44" i="60"/>
  <c r="H44" i="60"/>
  <c r="I43" i="60"/>
  <c r="H43" i="60"/>
  <c r="I42" i="60"/>
  <c r="H42" i="60"/>
  <c r="I41" i="60"/>
  <c r="H41" i="60"/>
  <c r="I40" i="60"/>
  <c r="H40" i="60"/>
  <c r="I39" i="60"/>
  <c r="H39" i="60"/>
  <c r="I38" i="60"/>
  <c r="H38" i="60"/>
  <c r="I37" i="60"/>
  <c r="H37" i="60"/>
  <c r="I36" i="60"/>
  <c r="H36" i="60"/>
  <c r="I34" i="60"/>
  <c r="H34" i="60"/>
  <c r="I33" i="60"/>
  <c r="H33" i="60"/>
  <c r="I32" i="60"/>
  <c r="H32" i="60"/>
  <c r="I31" i="60"/>
  <c r="H31" i="60"/>
  <c r="I30" i="60"/>
  <c r="H30" i="60"/>
  <c r="I29" i="60"/>
  <c r="H29" i="60"/>
  <c r="I28" i="60"/>
  <c r="H28" i="60"/>
  <c r="I27" i="60"/>
  <c r="H27" i="60"/>
  <c r="I26" i="60"/>
  <c r="H26" i="60"/>
  <c r="I25" i="60"/>
  <c r="H25" i="60"/>
  <c r="I24" i="60"/>
  <c r="H24" i="60"/>
  <c r="I23" i="60"/>
  <c r="H23" i="60"/>
  <c r="I22" i="60"/>
  <c r="H22" i="60"/>
  <c r="I21" i="60"/>
  <c r="H21" i="60"/>
  <c r="I20" i="60"/>
  <c r="H20" i="60"/>
  <c r="I19" i="60"/>
  <c r="H19" i="60"/>
  <c r="I18" i="60"/>
  <c r="H18" i="60"/>
  <c r="I17" i="60"/>
  <c r="H17" i="60"/>
  <c r="I16" i="60"/>
  <c r="H16" i="60"/>
  <c r="I15" i="60"/>
  <c r="H15" i="60"/>
  <c r="I14" i="60"/>
  <c r="H14" i="60"/>
  <c r="I13" i="60"/>
  <c r="H13" i="60"/>
  <c r="I12" i="60"/>
  <c r="H12" i="60"/>
  <c r="I11" i="60"/>
  <c r="H11" i="60"/>
  <c r="I10" i="60"/>
  <c r="H10" i="60"/>
  <c r="I9" i="60"/>
  <c r="H9" i="60"/>
  <c r="I8" i="60"/>
  <c r="H8" i="60"/>
  <c r="I7" i="60"/>
  <c r="H7" i="60"/>
  <c r="I6" i="60"/>
  <c r="H6" i="60"/>
  <c r="I5" i="60"/>
  <c r="H5" i="60"/>
  <c r="H386" i="62" l="1"/>
  <c r="BH366" i="62"/>
  <c r="BG366" i="62"/>
  <c r="BD366" i="62"/>
  <c r="BC366" i="62"/>
  <c r="AZ366" i="62"/>
  <c r="AY366" i="62"/>
  <c r="AX366" i="62"/>
  <c r="AW366" i="62"/>
  <c r="AV366" i="62"/>
  <c r="AU366" i="62"/>
  <c r="AT366" i="62"/>
  <c r="AS366" i="62"/>
  <c r="AR366" i="62"/>
  <c r="AQ366" i="62"/>
  <c r="AP366" i="62"/>
  <c r="AO366" i="62"/>
  <c r="AN366" i="62"/>
  <c r="AM366" i="62"/>
  <c r="AL366" i="62"/>
  <c r="AJ366" i="62"/>
  <c r="AI366" i="62"/>
  <c r="AH366" i="62"/>
  <c r="AG366" i="62"/>
  <c r="AF366" i="62"/>
  <c r="AE366" i="62"/>
  <c r="AD366" i="62"/>
  <c r="AC366" i="62"/>
  <c r="AA366" i="62"/>
  <c r="Z366" i="62"/>
  <c r="X366" i="62"/>
  <c r="W366" i="62"/>
  <c r="V366" i="62"/>
  <c r="U366" i="62"/>
  <c r="T366" i="62"/>
  <c r="S366" i="62"/>
  <c r="R366" i="62"/>
  <c r="Q366" i="62"/>
  <c r="P366" i="62"/>
  <c r="O366" i="62"/>
  <c r="N366" i="62"/>
  <c r="M366" i="62"/>
  <c r="BI410" i="61" l="1"/>
  <c r="BI408" i="61"/>
  <c r="BI406" i="61"/>
  <c r="BI404" i="61"/>
  <c r="BB404" i="61"/>
  <c r="BA404" i="61"/>
  <c r="BB403" i="61"/>
  <c r="BA403" i="61"/>
  <c r="BI402" i="61"/>
  <c r="BI399" i="61"/>
  <c r="BH399" i="61"/>
  <c r="BG399" i="61"/>
  <c r="BF399" i="61"/>
  <c r="BE399" i="61"/>
  <c r="BD399" i="61"/>
  <c r="BC399" i="61"/>
  <c r="BB399" i="61"/>
  <c r="BA399" i="61"/>
  <c r="AZ399" i="61"/>
  <c r="AY399" i="61"/>
  <c r="AX399" i="61"/>
  <c r="AW399" i="61"/>
  <c r="AV399" i="61"/>
  <c r="AU399" i="61"/>
  <c r="AT399" i="61"/>
  <c r="AS399" i="61"/>
  <c r="AR399" i="61"/>
  <c r="AQ399" i="61"/>
  <c r="AP399" i="61"/>
  <c r="AO399" i="61"/>
  <c r="AN399" i="61"/>
  <c r="AM399" i="61"/>
  <c r="AL399" i="61"/>
  <c r="AK399" i="61"/>
  <c r="AJ399" i="61"/>
  <c r="AI399" i="61"/>
  <c r="AH399" i="61"/>
  <c r="AG399" i="61"/>
  <c r="AF399" i="61"/>
  <c r="AE399" i="61"/>
  <c r="AD399" i="61"/>
  <c r="AC399" i="61"/>
  <c r="AB399" i="61"/>
  <c r="AA399" i="61"/>
  <c r="Z399" i="61"/>
  <c r="Y399" i="61"/>
  <c r="X399" i="61"/>
  <c r="W399" i="61"/>
  <c r="V399" i="61"/>
  <c r="U399" i="61"/>
  <c r="T399" i="61"/>
  <c r="S399" i="61"/>
  <c r="R399" i="61"/>
  <c r="Q399" i="61"/>
  <c r="P399" i="61"/>
  <c r="O399" i="61"/>
  <c r="N399" i="61"/>
  <c r="M399" i="61"/>
  <c r="I398" i="61"/>
  <c r="H398" i="61"/>
  <c r="I397" i="61"/>
  <c r="H397" i="61"/>
  <c r="I396" i="61"/>
  <c r="H396" i="61"/>
  <c r="I395" i="61"/>
  <c r="H395" i="61"/>
  <c r="I394" i="61"/>
  <c r="H394" i="61"/>
  <c r="I393" i="61"/>
  <c r="H393" i="61"/>
  <c r="I392" i="61"/>
  <c r="H392" i="61"/>
  <c r="I391" i="61"/>
  <c r="H391" i="61"/>
  <c r="I390" i="61"/>
  <c r="H390" i="61"/>
  <c r="I389" i="61"/>
  <c r="H389" i="61"/>
  <c r="I388" i="61"/>
  <c r="H388" i="61"/>
  <c r="I387" i="61"/>
  <c r="H387" i="61"/>
  <c r="I386" i="61"/>
  <c r="H386" i="61"/>
  <c r="I385" i="61"/>
  <c r="H385" i="61"/>
  <c r="I384" i="61"/>
  <c r="H384" i="61"/>
  <c r="I383" i="61"/>
  <c r="H383" i="61"/>
  <c r="I382" i="61"/>
  <c r="H382" i="61"/>
  <c r="I381" i="61"/>
  <c r="H381" i="61"/>
  <c r="I380" i="61"/>
  <c r="H380" i="61"/>
  <c r="I379" i="61"/>
  <c r="H379" i="61"/>
  <c r="I378" i="61"/>
  <c r="H378" i="61"/>
  <c r="I377" i="61"/>
  <c r="H377" i="61"/>
  <c r="I376" i="61"/>
  <c r="H376" i="61"/>
  <c r="I375" i="61"/>
  <c r="H375" i="61"/>
  <c r="I374" i="61"/>
  <c r="H374" i="61"/>
  <c r="I373" i="61"/>
  <c r="H373" i="61"/>
  <c r="I372" i="61"/>
  <c r="H372" i="61"/>
  <c r="I371" i="61"/>
  <c r="H371" i="61"/>
  <c r="I370" i="61"/>
  <c r="H370" i="61"/>
  <c r="I369" i="61"/>
  <c r="H369" i="61"/>
  <c r="I368" i="61"/>
  <c r="H368" i="61"/>
  <c r="I367" i="61"/>
  <c r="H367" i="61"/>
  <c r="I366" i="61"/>
  <c r="H366" i="61"/>
  <c r="I365" i="61"/>
  <c r="H365" i="61"/>
  <c r="I364" i="61"/>
  <c r="H364" i="61"/>
  <c r="I363" i="61"/>
  <c r="H363" i="61"/>
  <c r="I362" i="61"/>
  <c r="H362" i="61"/>
  <c r="I361" i="61"/>
  <c r="H361" i="61"/>
  <c r="I360" i="61"/>
  <c r="H360" i="61"/>
  <c r="I359" i="61"/>
  <c r="H359" i="61"/>
  <c r="I358" i="61"/>
  <c r="H358" i="61"/>
  <c r="I357" i="61"/>
  <c r="H357" i="61"/>
  <c r="I356" i="61"/>
  <c r="H356" i="61"/>
  <c r="I355" i="61"/>
  <c r="H355" i="61"/>
  <c r="I354" i="61"/>
  <c r="H354" i="61"/>
  <c r="I353" i="61"/>
  <c r="H353" i="61"/>
  <c r="I352" i="61"/>
  <c r="H352" i="61"/>
  <c r="I351" i="61"/>
  <c r="H351" i="61"/>
  <c r="I350" i="61"/>
  <c r="H350" i="61"/>
  <c r="I349" i="61"/>
  <c r="H349" i="61"/>
  <c r="I348" i="61"/>
  <c r="H348" i="61"/>
  <c r="I347" i="61"/>
  <c r="H347" i="61"/>
  <c r="I346" i="61"/>
  <c r="H346" i="61"/>
  <c r="I345" i="61"/>
  <c r="H345" i="61"/>
  <c r="I344" i="61"/>
  <c r="H344" i="61"/>
  <c r="I343" i="61"/>
  <c r="H343" i="61"/>
  <c r="I342" i="61"/>
  <c r="H342" i="61"/>
  <c r="I341" i="61"/>
  <c r="H341" i="61"/>
  <c r="I340" i="61"/>
  <c r="H340" i="61"/>
  <c r="I339" i="61"/>
  <c r="H339" i="61"/>
  <c r="I338" i="61"/>
  <c r="H338" i="61"/>
  <c r="I337" i="61"/>
  <c r="H337" i="61"/>
  <c r="I336" i="61"/>
  <c r="H336" i="61"/>
  <c r="I335" i="61"/>
  <c r="H335" i="61"/>
  <c r="I334" i="61"/>
  <c r="H334" i="61"/>
  <c r="I333" i="61"/>
  <c r="H333" i="61"/>
  <c r="I332" i="61"/>
  <c r="H332" i="61"/>
  <c r="I331" i="61"/>
  <c r="H331" i="61"/>
  <c r="I330" i="61"/>
  <c r="H330" i="61"/>
  <c r="I329" i="61"/>
  <c r="H329" i="61"/>
  <c r="I328" i="61"/>
  <c r="H328" i="61"/>
  <c r="I327" i="61"/>
  <c r="H327" i="61"/>
  <c r="I326" i="61"/>
  <c r="H326" i="61"/>
  <c r="I325" i="61"/>
  <c r="H325" i="61"/>
  <c r="I324" i="61"/>
  <c r="H324" i="61"/>
  <c r="I323" i="61"/>
  <c r="H323" i="61"/>
  <c r="I322" i="61"/>
  <c r="H322" i="61"/>
  <c r="I321" i="61"/>
  <c r="H321" i="61"/>
  <c r="I320" i="61"/>
  <c r="H320" i="61"/>
  <c r="I319" i="61"/>
  <c r="H319" i="61"/>
  <c r="I318" i="61"/>
  <c r="H318" i="61"/>
  <c r="I317" i="61"/>
  <c r="H317" i="61"/>
  <c r="I316" i="61"/>
  <c r="H316" i="61"/>
  <c r="I315" i="61"/>
  <c r="H315" i="61"/>
  <c r="I314" i="61"/>
  <c r="H314" i="61"/>
  <c r="I313" i="61"/>
  <c r="H313" i="61"/>
  <c r="I312" i="61"/>
  <c r="H312" i="61"/>
  <c r="I311" i="61"/>
  <c r="H311" i="61"/>
  <c r="I310" i="61"/>
  <c r="H310" i="61"/>
  <c r="I309" i="61"/>
  <c r="H309" i="61"/>
  <c r="I308" i="61"/>
  <c r="H308" i="61"/>
  <c r="I307" i="61"/>
  <c r="H307" i="61"/>
  <c r="I306" i="61"/>
  <c r="H306" i="61"/>
  <c r="I305" i="61"/>
  <c r="H305" i="61"/>
  <c r="I304" i="61"/>
  <c r="H304" i="61"/>
  <c r="I303" i="61"/>
  <c r="H303" i="61"/>
  <c r="I302" i="61"/>
  <c r="H302" i="61"/>
  <c r="I301" i="61"/>
  <c r="H301" i="61"/>
  <c r="I300" i="61"/>
  <c r="H300" i="61"/>
  <c r="I299" i="61"/>
  <c r="H299" i="61"/>
  <c r="I298" i="61"/>
  <c r="H298" i="61"/>
  <c r="I297" i="61"/>
  <c r="H297" i="61"/>
  <c r="I296" i="61"/>
  <c r="H296" i="61"/>
  <c r="I295" i="61"/>
  <c r="H295" i="61"/>
  <c r="I294" i="61"/>
  <c r="H294" i="61"/>
  <c r="I293" i="61"/>
  <c r="H293" i="61"/>
  <c r="I292" i="61"/>
  <c r="H292" i="61"/>
  <c r="I291" i="61"/>
  <c r="H291" i="61"/>
  <c r="I290" i="61"/>
  <c r="H290" i="61"/>
  <c r="I289" i="61"/>
  <c r="H289" i="61"/>
  <c r="I288" i="61"/>
  <c r="H288" i="61"/>
  <c r="I287" i="61"/>
  <c r="H287" i="61"/>
  <c r="I286" i="61"/>
  <c r="H286" i="61"/>
  <c r="I285" i="61"/>
  <c r="H285" i="61"/>
  <c r="I284" i="61"/>
  <c r="H284" i="61"/>
  <c r="I283" i="61"/>
  <c r="H283" i="61"/>
  <c r="I282" i="61"/>
  <c r="H282" i="61"/>
  <c r="I281" i="61"/>
  <c r="H281" i="61"/>
  <c r="I280" i="61"/>
  <c r="H280" i="61"/>
  <c r="I279" i="61"/>
  <c r="H279" i="61"/>
  <c r="I278" i="61"/>
  <c r="H278" i="61"/>
  <c r="I277" i="61"/>
  <c r="H277" i="61"/>
  <c r="I276" i="61"/>
  <c r="H276" i="61"/>
  <c r="I275" i="61"/>
  <c r="H275" i="61"/>
  <c r="I274" i="61"/>
  <c r="H274" i="61"/>
  <c r="I273" i="61"/>
  <c r="H273" i="61"/>
  <c r="I272" i="61"/>
  <c r="H272" i="61"/>
  <c r="I271" i="61"/>
  <c r="H271" i="61"/>
  <c r="I270" i="61"/>
  <c r="H270" i="61"/>
  <c r="I269" i="61"/>
  <c r="H269" i="61"/>
  <c r="I268" i="61"/>
  <c r="H268" i="61"/>
  <c r="I267" i="61"/>
  <c r="H267" i="61"/>
  <c r="I266" i="61"/>
  <c r="H266" i="61"/>
  <c r="I265" i="61"/>
  <c r="H265" i="61"/>
  <c r="I264" i="61"/>
  <c r="H264" i="61"/>
  <c r="I263" i="61"/>
  <c r="H263" i="61"/>
  <c r="I262" i="61"/>
  <c r="H262" i="61"/>
  <c r="I261" i="61"/>
  <c r="H261" i="61"/>
  <c r="I260" i="61"/>
  <c r="H260" i="61"/>
  <c r="I259" i="61"/>
  <c r="H259" i="61"/>
  <c r="I258" i="61"/>
  <c r="H258" i="61"/>
  <c r="I257" i="61"/>
  <c r="H257" i="61"/>
  <c r="I256" i="61"/>
  <c r="H256" i="61"/>
  <c r="I255" i="61"/>
  <c r="H255" i="61"/>
  <c r="I254" i="61"/>
  <c r="H254" i="61"/>
  <c r="I253" i="61"/>
  <c r="H253" i="61"/>
  <c r="I252" i="61"/>
  <c r="H252" i="61"/>
  <c r="I251" i="61"/>
  <c r="H251" i="61"/>
  <c r="I250" i="61"/>
  <c r="H250" i="61"/>
  <c r="I249" i="61"/>
  <c r="H249" i="61"/>
  <c r="I248" i="61"/>
  <c r="H248" i="61"/>
  <c r="I247" i="61"/>
  <c r="H247" i="61"/>
  <c r="I246" i="61"/>
  <c r="H246" i="61"/>
  <c r="I245" i="61"/>
  <c r="H245" i="61"/>
  <c r="I244" i="61"/>
  <c r="H244" i="61"/>
  <c r="I243" i="61"/>
  <c r="H243" i="61"/>
  <c r="I242" i="61"/>
  <c r="H242" i="61"/>
  <c r="I241" i="61"/>
  <c r="H241" i="61"/>
  <c r="I240" i="61"/>
  <c r="H240" i="61"/>
  <c r="I239" i="61"/>
  <c r="H239" i="61"/>
  <c r="I238" i="61"/>
  <c r="H238" i="61"/>
  <c r="I237" i="61"/>
  <c r="H237" i="61"/>
  <c r="I236" i="61"/>
  <c r="H236" i="61"/>
  <c r="I235" i="61"/>
  <c r="H235" i="61"/>
  <c r="I234" i="61"/>
  <c r="H234" i="61"/>
  <c r="I233" i="61"/>
  <c r="H233" i="61"/>
  <c r="I232" i="61"/>
  <c r="H232" i="61"/>
  <c r="I231" i="61"/>
  <c r="H231" i="61"/>
  <c r="I230" i="61"/>
  <c r="H230" i="61"/>
  <c r="I229" i="61"/>
  <c r="H229" i="61"/>
  <c r="I228" i="61"/>
  <c r="H228" i="61"/>
  <c r="I227" i="61"/>
  <c r="H227" i="61"/>
  <c r="I226" i="61"/>
  <c r="H226" i="61"/>
  <c r="I225" i="61"/>
  <c r="H225" i="61"/>
  <c r="I224" i="61"/>
  <c r="H224" i="61"/>
  <c r="I223" i="61"/>
  <c r="H223" i="61"/>
  <c r="I222" i="61"/>
  <c r="H222" i="61"/>
  <c r="I221" i="61"/>
  <c r="H221" i="61"/>
  <c r="I220" i="61"/>
  <c r="H220" i="61"/>
  <c r="I219" i="61"/>
  <c r="H219" i="61"/>
  <c r="I218" i="61"/>
  <c r="H218" i="61"/>
  <c r="I217" i="61"/>
  <c r="H217" i="61"/>
  <c r="I216" i="61"/>
  <c r="H216" i="61"/>
  <c r="I215" i="61"/>
  <c r="H215" i="61"/>
  <c r="I214" i="61"/>
  <c r="H214" i="61"/>
  <c r="I213" i="61"/>
  <c r="H213" i="61"/>
  <c r="I212" i="61"/>
  <c r="H212" i="61"/>
  <c r="I211" i="61"/>
  <c r="H211" i="61"/>
  <c r="I210" i="61"/>
  <c r="H210" i="61"/>
  <c r="I209" i="61"/>
  <c r="H209" i="61"/>
  <c r="I208" i="61"/>
  <c r="H208" i="61"/>
  <c r="I207" i="61"/>
  <c r="H207" i="61"/>
  <c r="I206" i="61"/>
  <c r="H206" i="61"/>
  <c r="I205" i="61"/>
  <c r="H205" i="61"/>
  <c r="I204" i="61"/>
  <c r="H204" i="61"/>
  <c r="I203" i="61"/>
  <c r="H203" i="61"/>
  <c r="I202" i="61"/>
  <c r="H202" i="61"/>
  <c r="I201" i="61"/>
  <c r="H201" i="61"/>
  <c r="I200" i="61"/>
  <c r="H200" i="61"/>
  <c r="I199" i="61"/>
  <c r="H199" i="61"/>
  <c r="I198" i="61"/>
  <c r="H198" i="61"/>
  <c r="I197" i="61"/>
  <c r="H197" i="61"/>
  <c r="I196" i="61"/>
  <c r="H196" i="61"/>
  <c r="I195" i="61"/>
  <c r="H195" i="61"/>
  <c r="I194" i="61"/>
  <c r="H194" i="61"/>
  <c r="I193" i="61"/>
  <c r="H193" i="61"/>
  <c r="I192" i="61"/>
  <c r="H192" i="61"/>
  <c r="I191" i="61"/>
  <c r="H191" i="61"/>
  <c r="I190" i="61"/>
  <c r="H190" i="61"/>
  <c r="I189" i="61"/>
  <c r="H189" i="61"/>
  <c r="I188" i="61"/>
  <c r="H188" i="61"/>
  <c r="I187" i="61"/>
  <c r="H187" i="61"/>
  <c r="I186" i="61"/>
  <c r="H186" i="61"/>
  <c r="I185" i="61"/>
  <c r="H185" i="61"/>
  <c r="I184" i="61"/>
  <c r="H184" i="61"/>
  <c r="I183" i="61"/>
  <c r="H183" i="61"/>
  <c r="I182" i="61"/>
  <c r="H182" i="61"/>
  <c r="I181" i="61"/>
  <c r="H181" i="61"/>
  <c r="I180" i="61"/>
  <c r="H180" i="61"/>
  <c r="I179" i="61"/>
  <c r="H179" i="61"/>
  <c r="I178" i="61"/>
  <c r="H178" i="61"/>
  <c r="I177" i="61"/>
  <c r="H177" i="61"/>
  <c r="I176" i="61"/>
  <c r="H176" i="61"/>
  <c r="I175" i="61"/>
  <c r="H175" i="61"/>
  <c r="I174" i="61"/>
  <c r="H174" i="61"/>
  <c r="I173" i="61"/>
  <c r="H173" i="61"/>
  <c r="I172" i="61"/>
  <c r="H172" i="61"/>
  <c r="I171" i="61"/>
  <c r="H171" i="61"/>
  <c r="I170" i="61"/>
  <c r="H170" i="61"/>
  <c r="I169" i="61"/>
  <c r="H169" i="61"/>
  <c r="I168" i="61"/>
  <c r="H168" i="61"/>
  <c r="I167" i="61"/>
  <c r="H167" i="61"/>
  <c r="I166" i="61"/>
  <c r="H166" i="61"/>
  <c r="I165" i="61"/>
  <c r="H165" i="61"/>
  <c r="I164" i="61"/>
  <c r="H164" i="61"/>
  <c r="I163" i="61"/>
  <c r="H163" i="61"/>
  <c r="I162" i="61"/>
  <c r="H162" i="61"/>
  <c r="I161" i="61"/>
  <c r="H161" i="61"/>
  <c r="I160" i="61"/>
  <c r="H160" i="61"/>
  <c r="I159" i="61"/>
  <c r="H159" i="61"/>
  <c r="I158" i="61"/>
  <c r="H158" i="61"/>
  <c r="I157" i="61"/>
  <c r="H157" i="61"/>
  <c r="I156" i="61"/>
  <c r="H156" i="61"/>
  <c r="I155" i="61"/>
  <c r="H155" i="61"/>
  <c r="I154" i="61"/>
  <c r="H154" i="61"/>
  <c r="I153" i="61"/>
  <c r="H153" i="61"/>
  <c r="I152" i="61"/>
  <c r="H152" i="61"/>
  <c r="I151" i="61"/>
  <c r="H151" i="61"/>
  <c r="I150" i="61"/>
  <c r="H150" i="61"/>
  <c r="I149" i="61"/>
  <c r="H149" i="61"/>
  <c r="I148" i="61"/>
  <c r="H148" i="61"/>
  <c r="I147" i="61"/>
  <c r="H147" i="61"/>
  <c r="I146" i="61"/>
  <c r="H146" i="61"/>
  <c r="I145" i="61"/>
  <c r="H145" i="61"/>
  <c r="I144" i="61"/>
  <c r="H144" i="61"/>
  <c r="I143" i="61"/>
  <c r="H143" i="61"/>
  <c r="I142" i="61"/>
  <c r="H142" i="61"/>
  <c r="I141" i="61"/>
  <c r="H141" i="61"/>
  <c r="I140" i="61"/>
  <c r="H140" i="61"/>
  <c r="I139" i="61"/>
  <c r="H139" i="61"/>
  <c r="I138" i="61"/>
  <c r="H138" i="61"/>
  <c r="I137" i="61"/>
  <c r="H137" i="61"/>
  <c r="I136" i="61"/>
  <c r="H136" i="61"/>
  <c r="I135" i="61"/>
  <c r="H135" i="61"/>
  <c r="I134" i="61"/>
  <c r="H134" i="61"/>
  <c r="I133" i="61"/>
  <c r="H133" i="61"/>
  <c r="I132" i="61"/>
  <c r="H132" i="61"/>
  <c r="I131" i="61"/>
  <c r="H131" i="61"/>
  <c r="I130" i="61"/>
  <c r="H130" i="61"/>
  <c r="I129" i="61"/>
  <c r="H129" i="61"/>
  <c r="I128" i="61"/>
  <c r="H128" i="61"/>
  <c r="I127" i="61"/>
  <c r="H127" i="61"/>
  <c r="I126" i="61"/>
  <c r="H126" i="61"/>
  <c r="I125" i="61"/>
  <c r="H125" i="61"/>
  <c r="I124" i="61"/>
  <c r="H124" i="61"/>
  <c r="I123" i="61"/>
  <c r="H123" i="61"/>
  <c r="I122" i="61"/>
  <c r="H122" i="61"/>
  <c r="I121" i="61"/>
  <c r="H121" i="61"/>
  <c r="I120" i="61"/>
  <c r="H120" i="61"/>
  <c r="I119" i="61"/>
  <c r="H119" i="61"/>
  <c r="I118" i="61"/>
  <c r="H118" i="61"/>
  <c r="I117" i="61"/>
  <c r="H117" i="61"/>
  <c r="I116" i="61"/>
  <c r="H116" i="61"/>
  <c r="I115" i="61"/>
  <c r="H115" i="61"/>
  <c r="I114" i="61"/>
  <c r="H114" i="61"/>
  <c r="I113" i="61"/>
  <c r="H113" i="61"/>
  <c r="I112" i="61"/>
  <c r="H112" i="61"/>
  <c r="I111" i="61"/>
  <c r="H111" i="61"/>
  <c r="I110" i="61"/>
  <c r="H110" i="61"/>
  <c r="I109" i="61"/>
  <c r="H109" i="61"/>
  <c r="I108" i="61"/>
  <c r="H108" i="61"/>
  <c r="I107" i="61"/>
  <c r="H107" i="61"/>
  <c r="I106" i="61"/>
  <c r="H106" i="61"/>
  <c r="I105" i="61"/>
  <c r="H105" i="61"/>
  <c r="I104" i="61"/>
  <c r="H104" i="61"/>
  <c r="I102" i="61"/>
  <c r="H102" i="61"/>
  <c r="I101" i="61"/>
  <c r="H101" i="61"/>
  <c r="I100" i="61"/>
  <c r="H100" i="61"/>
  <c r="I99" i="61"/>
  <c r="H99" i="61"/>
  <c r="I98" i="61"/>
  <c r="H98" i="61"/>
  <c r="I97" i="61"/>
  <c r="H97" i="61"/>
  <c r="I96" i="61"/>
  <c r="H96" i="61"/>
  <c r="I95" i="61"/>
  <c r="H95" i="61"/>
  <c r="I94" i="61"/>
  <c r="H94" i="61"/>
  <c r="I93" i="61"/>
  <c r="H93" i="61"/>
  <c r="I92" i="61"/>
  <c r="H92" i="61"/>
  <c r="I91" i="61"/>
  <c r="H91" i="61"/>
  <c r="I90" i="61"/>
  <c r="H90" i="61"/>
  <c r="I89" i="61"/>
  <c r="H89" i="61"/>
  <c r="I88" i="61"/>
  <c r="H88" i="61"/>
  <c r="I87" i="61"/>
  <c r="H87" i="61"/>
  <c r="I86" i="61"/>
  <c r="H86" i="61"/>
  <c r="I85" i="61"/>
  <c r="H85" i="61"/>
  <c r="I84" i="61"/>
  <c r="H84" i="61"/>
  <c r="I83" i="61"/>
  <c r="H83" i="61"/>
  <c r="I82" i="61"/>
  <c r="H82" i="61"/>
  <c r="I81" i="61"/>
  <c r="H81" i="61"/>
  <c r="I80" i="61"/>
  <c r="H80" i="61"/>
  <c r="I79" i="61"/>
  <c r="H79" i="61"/>
  <c r="I78" i="61"/>
  <c r="H78" i="61"/>
  <c r="I77" i="61"/>
  <c r="H77" i="61"/>
  <c r="I76" i="61"/>
  <c r="H76" i="61"/>
  <c r="I75" i="61"/>
  <c r="H75" i="61"/>
  <c r="I74" i="61"/>
  <c r="H74" i="61"/>
  <c r="I73" i="61"/>
  <c r="H73" i="61"/>
  <c r="I72" i="61"/>
  <c r="H72" i="61"/>
  <c r="I71" i="61"/>
  <c r="H71" i="61"/>
  <c r="I70" i="61"/>
  <c r="H70" i="61"/>
  <c r="I69" i="61"/>
  <c r="H69" i="61"/>
  <c r="I68" i="61"/>
  <c r="H68" i="61"/>
  <c r="I67" i="61"/>
  <c r="H67" i="61"/>
  <c r="I66" i="61"/>
  <c r="H66" i="61"/>
  <c r="I65" i="61"/>
  <c r="H65" i="61"/>
  <c r="I64" i="61"/>
  <c r="H64" i="61"/>
  <c r="I63" i="61"/>
  <c r="H63" i="61"/>
  <c r="I62" i="61"/>
  <c r="H62" i="61"/>
  <c r="I61" i="61"/>
  <c r="H61" i="61"/>
  <c r="I60" i="61"/>
  <c r="H60" i="61"/>
  <c r="I59" i="61"/>
  <c r="H59" i="61"/>
  <c r="I58" i="61"/>
  <c r="H58" i="61"/>
  <c r="I57" i="61"/>
  <c r="H57" i="61"/>
  <c r="I56" i="61"/>
  <c r="H56" i="61"/>
  <c r="I55" i="61"/>
  <c r="H55" i="61"/>
  <c r="I54" i="61"/>
  <c r="H54" i="61"/>
  <c r="I53" i="61"/>
  <c r="H53" i="61"/>
  <c r="I52" i="61"/>
  <c r="H52" i="61"/>
  <c r="I51" i="61"/>
  <c r="H51" i="61"/>
  <c r="I50" i="61"/>
  <c r="H50" i="61"/>
  <c r="I49" i="61"/>
  <c r="H49" i="61"/>
  <c r="I48" i="61"/>
  <c r="H48" i="61"/>
  <c r="I47" i="61"/>
  <c r="H47" i="61"/>
  <c r="I46" i="61"/>
  <c r="H46" i="61"/>
  <c r="I45" i="61"/>
  <c r="H45" i="61"/>
  <c r="I44" i="61"/>
  <c r="H44" i="61"/>
  <c r="I43" i="61"/>
  <c r="H43" i="61"/>
  <c r="I42" i="61"/>
  <c r="H42" i="61"/>
  <c r="I41" i="61"/>
  <c r="H41" i="61"/>
  <c r="I40" i="61"/>
  <c r="H40" i="61"/>
  <c r="I39" i="61"/>
  <c r="H39" i="61"/>
  <c r="I38" i="61"/>
  <c r="H38" i="61"/>
  <c r="I37" i="61"/>
  <c r="H37" i="61"/>
  <c r="I36" i="61"/>
  <c r="H36" i="61"/>
  <c r="I35" i="61"/>
  <c r="H35" i="61"/>
  <c r="I34" i="61"/>
  <c r="H34" i="61"/>
  <c r="I33" i="61"/>
  <c r="H33" i="61"/>
  <c r="I32" i="61"/>
  <c r="H32" i="61"/>
  <c r="I31" i="61"/>
  <c r="H31" i="61"/>
  <c r="I30" i="61"/>
  <c r="H30" i="61"/>
  <c r="I29" i="61"/>
  <c r="H29" i="61"/>
  <c r="I28" i="61"/>
  <c r="H28" i="61"/>
  <c r="I27" i="61"/>
  <c r="H27" i="61"/>
  <c r="I26" i="61"/>
  <c r="H26" i="61"/>
  <c r="I25" i="61"/>
  <c r="H25" i="61"/>
  <c r="I24" i="61"/>
  <c r="H24" i="61"/>
  <c r="I23" i="61"/>
  <c r="H23" i="61"/>
  <c r="I22" i="61"/>
  <c r="H22" i="61"/>
  <c r="I21" i="61"/>
  <c r="H21" i="61"/>
  <c r="I20" i="61"/>
  <c r="H20" i="61"/>
  <c r="I19" i="61"/>
  <c r="H19" i="61"/>
  <c r="I18" i="61"/>
  <c r="H18" i="61"/>
  <c r="I17" i="61"/>
  <c r="H17" i="61"/>
  <c r="I16" i="61"/>
  <c r="H16" i="61"/>
  <c r="I15" i="61"/>
  <c r="H15" i="61"/>
  <c r="I14" i="61"/>
  <c r="H14" i="61"/>
  <c r="I13" i="61"/>
  <c r="H13" i="61"/>
  <c r="I12" i="61"/>
  <c r="H12" i="61"/>
  <c r="I11" i="61"/>
  <c r="H11" i="61"/>
  <c r="I10" i="61"/>
  <c r="H10" i="61"/>
  <c r="I9" i="61"/>
  <c r="H9" i="61"/>
  <c r="I8" i="61"/>
  <c r="H8" i="61"/>
  <c r="I7" i="61"/>
  <c r="H7" i="61"/>
  <c r="I6" i="61"/>
  <c r="H6" i="61"/>
  <c r="I5" i="61"/>
  <c r="H5" i="61"/>
  <c r="I103" i="61"/>
  <c r="I414" i="61" l="1"/>
  <c r="H414" i="61"/>
  <c r="Y376" i="59" l="1"/>
  <c r="BF376" i="59" l="1"/>
  <c r="BE376" i="59"/>
  <c r="BB376" i="59"/>
  <c r="BA376" i="59"/>
  <c r="AB376" i="59"/>
  <c r="Z376" i="59"/>
  <c r="I395" i="59"/>
  <c r="H395" i="59"/>
  <c r="BI389" i="59"/>
  <c r="BI383" i="59"/>
  <c r="BI381" i="59"/>
  <c r="BB381" i="59"/>
  <c r="BA381" i="59"/>
  <c r="BB380" i="59"/>
  <c r="BA380" i="59"/>
  <c r="BI379" i="59"/>
  <c r="I375" i="59"/>
  <c r="H375" i="59"/>
  <c r="I374" i="59"/>
  <c r="H374" i="59"/>
  <c r="I373" i="59"/>
  <c r="H373" i="59"/>
  <c r="I372" i="59"/>
  <c r="H372" i="59"/>
  <c r="I371" i="59"/>
  <c r="H371" i="59"/>
  <c r="I370" i="59"/>
  <c r="H370" i="59"/>
  <c r="I369" i="59"/>
  <c r="H369" i="59"/>
  <c r="I368" i="59"/>
  <c r="H368" i="59"/>
  <c r="I367" i="59"/>
  <c r="H367" i="59"/>
  <c r="I366" i="59"/>
  <c r="H366" i="59"/>
  <c r="I365" i="59"/>
  <c r="H365" i="59"/>
  <c r="I364" i="59"/>
  <c r="H364" i="59"/>
  <c r="I363" i="59"/>
  <c r="H363" i="59"/>
  <c r="I362" i="59"/>
  <c r="H362" i="59"/>
  <c r="I361" i="59"/>
  <c r="H361" i="59"/>
  <c r="I360" i="59"/>
  <c r="H360" i="59"/>
  <c r="I359" i="59"/>
  <c r="H359" i="59"/>
  <c r="I358" i="59"/>
  <c r="H358" i="59"/>
  <c r="I357" i="59"/>
  <c r="H357" i="59"/>
  <c r="I356" i="59"/>
  <c r="H356" i="59"/>
  <c r="I355" i="59"/>
  <c r="H355" i="59"/>
  <c r="I354" i="59"/>
  <c r="H354" i="59"/>
  <c r="I353" i="59"/>
  <c r="H353" i="59"/>
  <c r="I352" i="59"/>
  <c r="H352" i="59"/>
  <c r="I351" i="59"/>
  <c r="H351" i="59"/>
  <c r="I350" i="59"/>
  <c r="H350" i="59"/>
  <c r="I349" i="59"/>
  <c r="H349" i="59"/>
  <c r="I348" i="59"/>
  <c r="H348" i="59"/>
  <c r="I347" i="59"/>
  <c r="H347" i="59"/>
  <c r="I346" i="59"/>
  <c r="H346" i="59"/>
  <c r="I345" i="59"/>
  <c r="H345" i="59"/>
  <c r="I344" i="59"/>
  <c r="H344" i="59"/>
  <c r="I343" i="59"/>
  <c r="H343" i="59"/>
  <c r="I342" i="59"/>
  <c r="H342" i="59"/>
  <c r="I341" i="59"/>
  <c r="H341" i="59"/>
  <c r="I340" i="59"/>
  <c r="H340" i="59"/>
  <c r="I339" i="59"/>
  <c r="H339" i="59"/>
  <c r="I338" i="59"/>
  <c r="H338" i="59"/>
  <c r="I337" i="59"/>
  <c r="H337" i="59"/>
  <c r="I336" i="59"/>
  <c r="H336" i="59"/>
  <c r="I335" i="59"/>
  <c r="H335" i="59"/>
  <c r="I334" i="59"/>
  <c r="H334" i="59"/>
  <c r="I333" i="59"/>
  <c r="H333" i="59"/>
  <c r="I332" i="59"/>
  <c r="H332" i="59"/>
  <c r="I331" i="59"/>
  <c r="H331" i="59"/>
  <c r="I330" i="59"/>
  <c r="H330" i="59"/>
  <c r="I329" i="59"/>
  <c r="H329" i="59"/>
  <c r="I328" i="59"/>
  <c r="H328" i="59"/>
  <c r="I327" i="59"/>
  <c r="H327" i="59"/>
  <c r="I326" i="59"/>
  <c r="H326" i="59"/>
  <c r="I325" i="59"/>
  <c r="H325" i="59"/>
  <c r="I324" i="59"/>
  <c r="H324" i="59"/>
  <c r="I323" i="59"/>
  <c r="H323" i="59"/>
  <c r="I322" i="59"/>
  <c r="H322" i="59"/>
  <c r="I321" i="59"/>
  <c r="H321" i="59"/>
  <c r="I320" i="59"/>
  <c r="H320" i="59"/>
  <c r="I319" i="59"/>
  <c r="H319" i="59"/>
  <c r="I318" i="59"/>
  <c r="H318" i="59"/>
  <c r="I317" i="59"/>
  <c r="H317" i="59"/>
  <c r="I316" i="59"/>
  <c r="H316" i="59"/>
  <c r="I315" i="59"/>
  <c r="H315" i="59"/>
  <c r="I314" i="59"/>
  <c r="H314" i="59"/>
  <c r="I313" i="59"/>
  <c r="H313" i="59"/>
  <c r="I312" i="59"/>
  <c r="H312" i="59"/>
  <c r="I311" i="59"/>
  <c r="H311" i="59"/>
  <c r="I310" i="59"/>
  <c r="H310" i="59"/>
  <c r="I309" i="59"/>
  <c r="H309" i="59"/>
  <c r="I308" i="59"/>
  <c r="H308" i="59"/>
  <c r="I307" i="59"/>
  <c r="H307" i="59"/>
  <c r="I306" i="59"/>
  <c r="H306" i="59"/>
  <c r="I305" i="59"/>
  <c r="H305" i="59"/>
  <c r="I304" i="59"/>
  <c r="H304" i="59"/>
  <c r="I303" i="59"/>
  <c r="H303" i="59"/>
  <c r="I302" i="59"/>
  <c r="H302" i="59"/>
  <c r="I301" i="59"/>
  <c r="H301" i="59"/>
  <c r="I300" i="59"/>
  <c r="H300" i="59"/>
  <c r="I299" i="59"/>
  <c r="H299" i="59"/>
  <c r="I298" i="59"/>
  <c r="H298" i="59"/>
  <c r="I297" i="59"/>
  <c r="H297" i="59"/>
  <c r="I296" i="59"/>
  <c r="H296" i="59"/>
  <c r="I295" i="59"/>
  <c r="H295" i="59"/>
  <c r="I294" i="59"/>
  <c r="H294" i="59"/>
  <c r="I293" i="59"/>
  <c r="H293" i="59"/>
  <c r="I292" i="59"/>
  <c r="H292" i="59"/>
  <c r="I291" i="59"/>
  <c r="H291" i="59"/>
  <c r="I290" i="59"/>
  <c r="H290" i="59"/>
  <c r="I289" i="59"/>
  <c r="H289" i="59"/>
  <c r="I288" i="59"/>
  <c r="H288" i="59"/>
  <c r="I287" i="59"/>
  <c r="H287" i="59"/>
  <c r="I286" i="59"/>
  <c r="H286" i="59"/>
  <c r="I285" i="59"/>
  <c r="H285" i="59"/>
  <c r="I284" i="59"/>
  <c r="H284" i="59"/>
  <c r="I283" i="59"/>
  <c r="H283" i="59"/>
  <c r="I282" i="59"/>
  <c r="H282" i="59"/>
  <c r="I281" i="59"/>
  <c r="H281" i="59"/>
  <c r="I280" i="59"/>
  <c r="H280" i="59"/>
  <c r="I279" i="59"/>
  <c r="H279" i="59"/>
  <c r="I278" i="59"/>
  <c r="H278" i="59"/>
  <c r="I277" i="59"/>
  <c r="H277" i="59"/>
  <c r="I276" i="59"/>
  <c r="H276" i="59"/>
  <c r="I275" i="59"/>
  <c r="H275" i="59"/>
  <c r="I274" i="59"/>
  <c r="H274" i="59"/>
  <c r="I273" i="59"/>
  <c r="H273" i="59"/>
  <c r="I272" i="59"/>
  <c r="H272" i="59"/>
  <c r="I271" i="59"/>
  <c r="H271" i="59"/>
  <c r="I270" i="59"/>
  <c r="H270" i="59"/>
  <c r="I269" i="59"/>
  <c r="H269" i="59"/>
  <c r="I268" i="59"/>
  <c r="H268" i="59"/>
  <c r="I267" i="59"/>
  <c r="H267" i="59"/>
  <c r="I266" i="59"/>
  <c r="H266" i="59"/>
  <c r="I265" i="59"/>
  <c r="H265" i="59"/>
  <c r="I264" i="59"/>
  <c r="H264" i="59"/>
  <c r="I263" i="59"/>
  <c r="H263" i="59"/>
  <c r="I262" i="59"/>
  <c r="H262" i="59"/>
  <c r="I261" i="59"/>
  <c r="H261" i="59"/>
  <c r="I260" i="59"/>
  <c r="H260" i="59"/>
  <c r="I259" i="59"/>
  <c r="H259" i="59"/>
  <c r="I258" i="59"/>
  <c r="H258" i="59"/>
  <c r="I257" i="59"/>
  <c r="H257" i="59"/>
  <c r="I256" i="59"/>
  <c r="H256" i="59"/>
  <c r="I255" i="59"/>
  <c r="H255" i="59"/>
  <c r="I254" i="59"/>
  <c r="H254" i="59"/>
  <c r="I253" i="59"/>
  <c r="H253" i="59"/>
  <c r="I252" i="59"/>
  <c r="H252" i="59"/>
  <c r="I251" i="59"/>
  <c r="H251" i="59"/>
  <c r="I250" i="59"/>
  <c r="H250" i="59"/>
  <c r="I249" i="59"/>
  <c r="H249" i="59"/>
  <c r="I248" i="59"/>
  <c r="H248" i="59"/>
  <c r="I247" i="59"/>
  <c r="H247" i="59"/>
  <c r="I246" i="59"/>
  <c r="H246" i="59"/>
  <c r="I245" i="59"/>
  <c r="H245" i="59"/>
  <c r="I244" i="59"/>
  <c r="H244" i="59"/>
  <c r="I243" i="59"/>
  <c r="H243" i="59"/>
  <c r="I242" i="59"/>
  <c r="H242" i="59"/>
  <c r="I241" i="59"/>
  <c r="H241" i="59"/>
  <c r="I240" i="59"/>
  <c r="H240" i="59"/>
  <c r="I239" i="59"/>
  <c r="H239" i="59"/>
  <c r="I238" i="59"/>
  <c r="H238" i="59"/>
  <c r="I237" i="59"/>
  <c r="H237" i="59"/>
  <c r="I236" i="59"/>
  <c r="H236" i="59"/>
  <c r="I235" i="59"/>
  <c r="H235" i="59"/>
  <c r="I234" i="59"/>
  <c r="H234" i="59"/>
  <c r="I233" i="59"/>
  <c r="H233" i="59"/>
  <c r="I232" i="59"/>
  <c r="H232" i="59"/>
  <c r="I231" i="59"/>
  <c r="H231" i="59"/>
  <c r="I230" i="59"/>
  <c r="H230" i="59"/>
  <c r="I229" i="59"/>
  <c r="H229" i="59"/>
  <c r="I228" i="59"/>
  <c r="H228" i="59"/>
  <c r="I227" i="59"/>
  <c r="H227" i="59"/>
  <c r="I226" i="59"/>
  <c r="H226" i="59"/>
  <c r="I225" i="59"/>
  <c r="H225" i="59"/>
  <c r="I224" i="59"/>
  <c r="H224" i="59"/>
  <c r="I223" i="59"/>
  <c r="H223" i="59"/>
  <c r="I222" i="59"/>
  <c r="H222" i="59"/>
  <c r="I221" i="59"/>
  <c r="H221" i="59"/>
  <c r="I220" i="59"/>
  <c r="H220" i="59"/>
  <c r="I219" i="59"/>
  <c r="H219" i="59"/>
  <c r="I218" i="59"/>
  <c r="H218" i="59"/>
  <c r="I217" i="59"/>
  <c r="H217" i="59"/>
  <c r="I216" i="59"/>
  <c r="H216" i="59"/>
  <c r="I215" i="59"/>
  <c r="H215" i="59"/>
  <c r="I214" i="59"/>
  <c r="H214" i="59"/>
  <c r="I213" i="59"/>
  <c r="H213" i="59"/>
  <c r="I212" i="59"/>
  <c r="H212" i="59"/>
  <c r="I211" i="59"/>
  <c r="H211" i="59"/>
  <c r="I210" i="59"/>
  <c r="H210" i="59"/>
  <c r="I209" i="59"/>
  <c r="H209" i="59"/>
  <c r="I208" i="59"/>
  <c r="H208" i="59"/>
  <c r="I207" i="59"/>
  <c r="H207" i="59"/>
  <c r="I206" i="59"/>
  <c r="H206" i="59"/>
  <c r="I205" i="59"/>
  <c r="H205" i="59"/>
  <c r="I204" i="59"/>
  <c r="H204" i="59"/>
  <c r="I203" i="59"/>
  <c r="H203" i="59"/>
  <c r="I202" i="59"/>
  <c r="H202" i="59"/>
  <c r="I201" i="59"/>
  <c r="H201" i="59"/>
  <c r="I200" i="59"/>
  <c r="H200" i="59"/>
  <c r="I199" i="59"/>
  <c r="H199" i="59"/>
  <c r="I198" i="59"/>
  <c r="H198" i="59"/>
  <c r="I197" i="59"/>
  <c r="H197" i="59"/>
  <c r="I196" i="59"/>
  <c r="H196" i="59"/>
  <c r="I195" i="59"/>
  <c r="H195" i="59"/>
  <c r="I194" i="59"/>
  <c r="H194" i="59"/>
  <c r="I193" i="59"/>
  <c r="H193" i="59"/>
  <c r="I192" i="59"/>
  <c r="H192" i="59"/>
  <c r="I191" i="59"/>
  <c r="H191" i="59"/>
  <c r="I190" i="59"/>
  <c r="H190" i="59"/>
  <c r="I189" i="59"/>
  <c r="H189" i="59"/>
  <c r="I188" i="59"/>
  <c r="H188" i="59"/>
  <c r="I187" i="59"/>
  <c r="H187" i="59"/>
  <c r="I186" i="59"/>
  <c r="H186" i="59"/>
  <c r="I185" i="59"/>
  <c r="H185" i="59"/>
  <c r="I184" i="59"/>
  <c r="H184" i="59"/>
  <c r="I183" i="59"/>
  <c r="H183" i="59"/>
  <c r="I182" i="59"/>
  <c r="H182" i="59"/>
  <c r="I181" i="59"/>
  <c r="H181" i="59"/>
  <c r="I180" i="59"/>
  <c r="H180" i="59"/>
  <c r="I179" i="59"/>
  <c r="H179" i="59"/>
  <c r="I178" i="59"/>
  <c r="H178" i="59"/>
  <c r="I177" i="59"/>
  <c r="H177" i="59"/>
  <c r="I176" i="59"/>
  <c r="H176" i="59"/>
  <c r="I175" i="59"/>
  <c r="H175" i="59"/>
  <c r="I174" i="59"/>
  <c r="H174" i="59"/>
  <c r="I173" i="59"/>
  <c r="H173" i="59"/>
  <c r="I172" i="59"/>
  <c r="H172" i="59"/>
  <c r="I171" i="59"/>
  <c r="H171" i="59"/>
  <c r="I170" i="59"/>
  <c r="H170" i="59"/>
  <c r="I169" i="59"/>
  <c r="H169" i="59"/>
  <c r="I168" i="59"/>
  <c r="H168" i="59"/>
  <c r="I167" i="59"/>
  <c r="H167" i="59"/>
  <c r="I166" i="59"/>
  <c r="H166" i="59"/>
  <c r="I165" i="59"/>
  <c r="H165" i="59"/>
  <c r="I164" i="59"/>
  <c r="H164" i="59"/>
  <c r="I163" i="59"/>
  <c r="H163" i="59"/>
  <c r="I162" i="59"/>
  <c r="H162" i="59"/>
  <c r="I161" i="59"/>
  <c r="H161" i="59"/>
  <c r="I160" i="59"/>
  <c r="H160" i="59"/>
  <c r="I159" i="59"/>
  <c r="H159" i="59"/>
  <c r="I158" i="59"/>
  <c r="H158" i="59"/>
  <c r="I157" i="59"/>
  <c r="H157" i="59"/>
  <c r="I156" i="59"/>
  <c r="H156" i="59"/>
  <c r="I155" i="59"/>
  <c r="H155" i="59"/>
  <c r="I154" i="59"/>
  <c r="H154" i="59"/>
  <c r="I153" i="59"/>
  <c r="H153" i="59"/>
  <c r="I152" i="59"/>
  <c r="H152" i="59"/>
  <c r="I151" i="59"/>
  <c r="H151" i="59"/>
  <c r="I150" i="59"/>
  <c r="H150" i="59"/>
  <c r="I149" i="59"/>
  <c r="H149" i="59"/>
  <c r="I148" i="59"/>
  <c r="H148" i="59"/>
  <c r="I147" i="59"/>
  <c r="H147" i="59"/>
  <c r="I146" i="59"/>
  <c r="H146" i="59"/>
  <c r="I145" i="59"/>
  <c r="H145" i="59"/>
  <c r="I144" i="59"/>
  <c r="H144" i="59"/>
  <c r="I143" i="59"/>
  <c r="H143" i="59"/>
  <c r="I142" i="59"/>
  <c r="H142" i="59"/>
  <c r="I141" i="59"/>
  <c r="H141" i="59"/>
  <c r="I140" i="59"/>
  <c r="H140" i="59"/>
  <c r="I139" i="59"/>
  <c r="H139" i="59"/>
  <c r="I138" i="59"/>
  <c r="H138" i="59"/>
  <c r="I137" i="59"/>
  <c r="H137" i="59"/>
  <c r="I136" i="59"/>
  <c r="H136" i="59"/>
  <c r="I135" i="59"/>
  <c r="H135" i="59"/>
  <c r="I134" i="59"/>
  <c r="H134" i="59"/>
  <c r="I133" i="59"/>
  <c r="H133" i="59"/>
  <c r="I132" i="59"/>
  <c r="H132" i="59"/>
  <c r="I131" i="59"/>
  <c r="H131" i="59"/>
  <c r="I130" i="59"/>
  <c r="H130" i="59"/>
  <c r="I129" i="59"/>
  <c r="H129" i="59"/>
  <c r="I128" i="59"/>
  <c r="H128" i="59"/>
  <c r="I127" i="59"/>
  <c r="H127" i="59"/>
  <c r="I126" i="59"/>
  <c r="H126" i="59"/>
  <c r="I125" i="59"/>
  <c r="H125" i="59"/>
  <c r="I124" i="59"/>
  <c r="H124" i="59"/>
  <c r="I123" i="59"/>
  <c r="H123" i="59"/>
  <c r="I122" i="59"/>
  <c r="H122" i="59"/>
  <c r="I121" i="59"/>
  <c r="H121" i="59"/>
  <c r="I120" i="59"/>
  <c r="H120" i="59"/>
  <c r="I119" i="59"/>
  <c r="H119" i="59"/>
  <c r="I118" i="59"/>
  <c r="H118" i="59"/>
  <c r="I117" i="59"/>
  <c r="H117" i="59"/>
  <c r="I116" i="59"/>
  <c r="H116" i="59"/>
  <c r="I115" i="59"/>
  <c r="H115" i="59"/>
  <c r="I114" i="59"/>
  <c r="H114" i="59"/>
  <c r="I113" i="59"/>
  <c r="H113" i="59"/>
  <c r="I112" i="59"/>
  <c r="H112" i="59"/>
  <c r="I111" i="59"/>
  <c r="H111" i="59"/>
  <c r="I110" i="59"/>
  <c r="H110" i="59"/>
  <c r="I109" i="59"/>
  <c r="H109" i="59"/>
  <c r="I108" i="59"/>
  <c r="H108" i="59"/>
  <c r="I107" i="59"/>
  <c r="H107" i="59"/>
  <c r="I106" i="59"/>
  <c r="H106" i="59"/>
  <c r="I105" i="59"/>
  <c r="H105" i="59"/>
  <c r="I104" i="59"/>
  <c r="H104" i="59"/>
  <c r="I103" i="59"/>
  <c r="H103" i="59"/>
  <c r="I102" i="59"/>
  <c r="H102" i="59"/>
  <c r="I100" i="59"/>
  <c r="H100" i="59"/>
  <c r="I99" i="59"/>
  <c r="H99" i="59"/>
  <c r="I98" i="59"/>
  <c r="H98" i="59"/>
  <c r="I97" i="59"/>
  <c r="H97" i="59"/>
  <c r="I96" i="59"/>
  <c r="H96" i="59"/>
  <c r="I95" i="59"/>
  <c r="H95" i="59"/>
  <c r="I94" i="59"/>
  <c r="H94" i="59"/>
  <c r="I93" i="59"/>
  <c r="H93" i="59"/>
  <c r="I92" i="59"/>
  <c r="H92" i="59"/>
  <c r="I91" i="59"/>
  <c r="H91" i="59"/>
  <c r="I90" i="59"/>
  <c r="H90" i="59"/>
  <c r="I89" i="59"/>
  <c r="H89" i="59"/>
  <c r="I88" i="59"/>
  <c r="H88" i="59"/>
  <c r="I87" i="59"/>
  <c r="H87" i="59"/>
  <c r="I86" i="59"/>
  <c r="H86" i="59"/>
  <c r="I85" i="59"/>
  <c r="H85" i="59"/>
  <c r="I84" i="59"/>
  <c r="H84" i="59"/>
  <c r="I83" i="59"/>
  <c r="H83" i="59"/>
  <c r="I82" i="59"/>
  <c r="H82" i="59"/>
  <c r="I81" i="59"/>
  <c r="H81" i="59"/>
  <c r="I80" i="59"/>
  <c r="H80" i="59"/>
  <c r="I79" i="59"/>
  <c r="H79" i="59"/>
  <c r="I78" i="59"/>
  <c r="H78" i="59"/>
  <c r="I77" i="59"/>
  <c r="H77" i="59"/>
  <c r="I76" i="59"/>
  <c r="H76" i="59"/>
  <c r="I75" i="59"/>
  <c r="H75" i="59"/>
  <c r="I74" i="59"/>
  <c r="H74" i="59"/>
  <c r="I73" i="59"/>
  <c r="H73" i="59"/>
  <c r="I72" i="59"/>
  <c r="H72" i="59"/>
  <c r="I71" i="59"/>
  <c r="H71" i="59"/>
  <c r="I70" i="59"/>
  <c r="H70" i="59"/>
  <c r="I69" i="59"/>
  <c r="H69" i="59"/>
  <c r="I68" i="59"/>
  <c r="H68" i="59"/>
  <c r="I67" i="59"/>
  <c r="H67" i="59"/>
  <c r="I66" i="59"/>
  <c r="H66" i="59"/>
  <c r="I65" i="59"/>
  <c r="H65" i="59"/>
  <c r="I64" i="59"/>
  <c r="H64" i="59"/>
  <c r="I63" i="59"/>
  <c r="H63" i="59"/>
  <c r="I62" i="59"/>
  <c r="H62" i="59"/>
  <c r="I61" i="59"/>
  <c r="H61" i="59"/>
  <c r="I60" i="59"/>
  <c r="H60" i="59"/>
  <c r="I59" i="59"/>
  <c r="H59" i="59"/>
  <c r="I58" i="59"/>
  <c r="H58" i="59"/>
  <c r="I57" i="59"/>
  <c r="H57" i="59"/>
  <c r="I56" i="59"/>
  <c r="H56" i="59"/>
  <c r="I55" i="59"/>
  <c r="H55" i="59"/>
  <c r="I54" i="59"/>
  <c r="H54" i="59"/>
  <c r="I53" i="59"/>
  <c r="H53" i="59"/>
  <c r="I52" i="59"/>
  <c r="H52" i="59"/>
  <c r="I51" i="59"/>
  <c r="H51" i="59"/>
  <c r="I50" i="59"/>
  <c r="H50" i="59"/>
  <c r="I49" i="59"/>
  <c r="H49" i="59"/>
  <c r="I48" i="59"/>
  <c r="H48" i="59"/>
  <c r="I47" i="59"/>
  <c r="H47" i="59"/>
  <c r="I46" i="59"/>
  <c r="H46" i="59"/>
  <c r="I45" i="59"/>
  <c r="H45" i="59"/>
  <c r="I44" i="59"/>
  <c r="H44" i="59"/>
  <c r="I43" i="59"/>
  <c r="H43" i="59"/>
  <c r="I42" i="59"/>
  <c r="H42" i="59"/>
  <c r="I41" i="59"/>
  <c r="H41" i="59"/>
  <c r="I40" i="59"/>
  <c r="H40" i="59"/>
  <c r="I39" i="59"/>
  <c r="H39" i="59"/>
  <c r="I38" i="59"/>
  <c r="H38" i="59"/>
  <c r="I37" i="59"/>
  <c r="H37" i="59"/>
  <c r="I36" i="59"/>
  <c r="H36" i="59"/>
  <c r="I35" i="59"/>
  <c r="H35" i="59"/>
  <c r="I34" i="59"/>
  <c r="H34" i="59"/>
  <c r="I33" i="59"/>
  <c r="H33" i="59"/>
  <c r="I32" i="59"/>
  <c r="H32" i="59"/>
  <c r="I31" i="59"/>
  <c r="H31" i="59"/>
  <c r="I30" i="59"/>
  <c r="H30" i="59"/>
  <c r="I29" i="59"/>
  <c r="H29" i="59"/>
  <c r="I28" i="59"/>
  <c r="H28" i="59"/>
  <c r="I27" i="59"/>
  <c r="H27" i="59"/>
  <c r="I26" i="59"/>
  <c r="H26" i="59"/>
  <c r="I25" i="59"/>
  <c r="H25" i="59"/>
  <c r="I24" i="59"/>
  <c r="H24" i="59"/>
  <c r="I23" i="59"/>
  <c r="H23" i="59"/>
  <c r="I22" i="59"/>
  <c r="H22" i="59"/>
  <c r="I21" i="59"/>
  <c r="H21" i="59"/>
  <c r="I20" i="59"/>
  <c r="H20" i="59"/>
  <c r="I19" i="59"/>
  <c r="H19" i="59"/>
  <c r="I18" i="59"/>
  <c r="H18" i="59"/>
  <c r="I17" i="59"/>
  <c r="H17" i="59"/>
  <c r="I16" i="59"/>
  <c r="H16" i="59"/>
  <c r="I15" i="59"/>
  <c r="H15" i="59"/>
  <c r="I14" i="59"/>
  <c r="H14" i="59"/>
  <c r="I13" i="59"/>
  <c r="H13" i="59"/>
  <c r="I12" i="59"/>
  <c r="H12" i="59"/>
  <c r="I11" i="59"/>
  <c r="H11" i="59"/>
  <c r="I10" i="59"/>
  <c r="H10" i="59"/>
  <c r="I9" i="59"/>
  <c r="H9" i="59"/>
  <c r="I8" i="59"/>
  <c r="H8" i="59"/>
  <c r="I7" i="59"/>
  <c r="H7" i="59"/>
  <c r="I6" i="59"/>
  <c r="H6" i="59"/>
  <c r="I5" i="59"/>
  <c r="H5" i="59"/>
  <c r="H363" i="60" l="1"/>
  <c r="BH344" i="60"/>
  <c r="BG344" i="60"/>
  <c r="BC344" i="60"/>
  <c r="AZ344" i="60"/>
  <c r="AY344" i="60"/>
  <c r="AX344" i="60"/>
  <c r="AW344" i="60"/>
  <c r="AV344" i="60"/>
  <c r="AU344" i="60"/>
  <c r="AT344" i="60"/>
  <c r="AS344" i="60"/>
  <c r="AR344" i="60"/>
  <c r="AQ344" i="60"/>
  <c r="AP344" i="60"/>
  <c r="AO344" i="60"/>
  <c r="AN344" i="60"/>
  <c r="AM344" i="60"/>
  <c r="AL344" i="60"/>
  <c r="AK344" i="60"/>
  <c r="AJ344" i="60"/>
  <c r="AI344" i="60"/>
  <c r="AH344" i="60"/>
  <c r="AG344" i="60"/>
  <c r="AF344" i="60"/>
  <c r="AE344" i="60"/>
  <c r="AD344" i="60"/>
  <c r="AC344" i="60"/>
  <c r="AA344" i="60"/>
  <c r="Y344" i="60"/>
  <c r="X344" i="60"/>
  <c r="W344" i="60"/>
  <c r="V344" i="60"/>
  <c r="U344" i="60"/>
  <c r="T344" i="60"/>
  <c r="S344" i="60"/>
  <c r="R344" i="60"/>
  <c r="Q344" i="60"/>
  <c r="P344" i="60"/>
  <c r="O344" i="60"/>
  <c r="N344" i="60"/>
  <c r="M344" i="60"/>
  <c r="BB347" i="60" l="1"/>
  <c r="BB348" i="60"/>
  <c r="BA348" i="60"/>
  <c r="BA347" i="60"/>
  <c r="BI356" i="60"/>
  <c r="BI354" i="60"/>
  <c r="BI352" i="60"/>
  <c r="BI348" i="60"/>
  <c r="BI350" i="60"/>
  <c r="BI346" i="60"/>
  <c r="I310" i="58"/>
  <c r="H310" i="58"/>
  <c r="I309" i="58"/>
  <c r="H309" i="58"/>
  <c r="I308" i="58"/>
  <c r="H308" i="58"/>
  <c r="I307" i="58"/>
  <c r="H307" i="58"/>
  <c r="I306" i="58"/>
  <c r="H306" i="58"/>
  <c r="I305" i="58"/>
  <c r="H305" i="58"/>
  <c r="I304" i="58"/>
  <c r="H304" i="58"/>
  <c r="I303" i="58"/>
  <c r="H303" i="58"/>
  <c r="I302" i="58"/>
  <c r="H302" i="58"/>
  <c r="I301" i="58"/>
  <c r="H301" i="58"/>
  <c r="I300" i="58"/>
  <c r="H300" i="58"/>
  <c r="I299" i="58"/>
  <c r="H299" i="58"/>
  <c r="I298" i="58"/>
  <c r="H298" i="58"/>
  <c r="I297" i="58"/>
  <c r="H297" i="58"/>
  <c r="I296" i="58"/>
  <c r="H296" i="58"/>
  <c r="I295" i="58"/>
  <c r="H295" i="58"/>
  <c r="I294" i="58"/>
  <c r="H294" i="58"/>
  <c r="I293" i="58"/>
  <c r="H293" i="58"/>
  <c r="I292" i="58"/>
  <c r="H292" i="58"/>
  <c r="I291" i="58"/>
  <c r="H291" i="58"/>
  <c r="I290" i="58"/>
  <c r="H290" i="58"/>
  <c r="I289" i="58"/>
  <c r="H289" i="58"/>
  <c r="I288" i="58"/>
  <c r="H288" i="58"/>
  <c r="I287" i="58"/>
  <c r="H287" i="58"/>
  <c r="I286" i="58"/>
  <c r="H286" i="58"/>
  <c r="I285" i="58"/>
  <c r="H285" i="58"/>
  <c r="I284" i="58"/>
  <c r="H284" i="58"/>
  <c r="I283" i="58"/>
  <c r="H283" i="58"/>
  <c r="I282" i="58"/>
  <c r="H282" i="58"/>
  <c r="I281" i="58"/>
  <c r="H281" i="58"/>
  <c r="I280" i="58"/>
  <c r="H280" i="58"/>
  <c r="I279" i="58"/>
  <c r="H279" i="58"/>
  <c r="I278" i="58"/>
  <c r="H278" i="58"/>
  <c r="I277" i="58"/>
  <c r="H277" i="58"/>
  <c r="I276" i="58"/>
  <c r="H276" i="58"/>
  <c r="I275" i="58"/>
  <c r="H275" i="58"/>
  <c r="I274" i="58"/>
  <c r="H274" i="58"/>
  <c r="I273" i="58"/>
  <c r="H273" i="58"/>
  <c r="I272" i="58"/>
  <c r="H272" i="58"/>
  <c r="I271" i="58"/>
  <c r="H271" i="58"/>
  <c r="I270" i="58"/>
  <c r="H270" i="58"/>
  <c r="I269" i="58"/>
  <c r="H269" i="58"/>
  <c r="I268" i="58"/>
  <c r="H268" i="58"/>
  <c r="I267" i="58"/>
  <c r="H267" i="58"/>
  <c r="I266" i="58"/>
  <c r="H266" i="58"/>
  <c r="I265" i="58"/>
  <c r="H265" i="58"/>
  <c r="I264" i="58"/>
  <c r="H264" i="58"/>
  <c r="I263" i="58"/>
  <c r="H263" i="58"/>
  <c r="I262" i="58"/>
  <c r="H262" i="58"/>
  <c r="I261" i="58"/>
  <c r="H261" i="58"/>
  <c r="I260" i="58"/>
  <c r="H260" i="58"/>
  <c r="I259" i="58"/>
  <c r="H259" i="58"/>
  <c r="I258" i="58"/>
  <c r="H258" i="58"/>
  <c r="I257" i="58"/>
  <c r="H257" i="58"/>
  <c r="I256" i="58"/>
  <c r="H256" i="58"/>
  <c r="I255" i="58"/>
  <c r="H255" i="58"/>
  <c r="I254" i="58"/>
  <c r="H254" i="58"/>
  <c r="I253" i="58"/>
  <c r="H253" i="58"/>
  <c r="I252" i="58"/>
  <c r="H252" i="58"/>
  <c r="I251" i="58"/>
  <c r="H251" i="58"/>
  <c r="I250" i="58"/>
  <c r="H250" i="58"/>
  <c r="I249" i="58"/>
  <c r="H249" i="58"/>
  <c r="I248" i="58"/>
  <c r="H248" i="58"/>
  <c r="I247" i="58"/>
  <c r="H247" i="58"/>
  <c r="I246" i="58"/>
  <c r="H246" i="58"/>
  <c r="I245" i="58"/>
  <c r="H245" i="58"/>
  <c r="I244" i="58"/>
  <c r="H244" i="58"/>
  <c r="I243" i="58"/>
  <c r="H243" i="58"/>
  <c r="I242" i="58"/>
  <c r="H242" i="58"/>
  <c r="I241" i="58"/>
  <c r="H241" i="58"/>
  <c r="I240" i="58"/>
  <c r="H240" i="58"/>
  <c r="I239" i="58"/>
  <c r="H239" i="58"/>
  <c r="I238" i="58"/>
  <c r="H238" i="58"/>
  <c r="I237" i="58"/>
  <c r="H237" i="58"/>
  <c r="I236" i="58"/>
  <c r="H236" i="58"/>
  <c r="I235" i="58"/>
  <c r="H235" i="58"/>
  <c r="I234" i="58"/>
  <c r="H234" i="58"/>
  <c r="I233" i="58"/>
  <c r="H233" i="58"/>
  <c r="I232" i="58"/>
  <c r="H232" i="58"/>
  <c r="I231" i="58"/>
  <c r="H231" i="58"/>
  <c r="I230" i="58"/>
  <c r="H230" i="58"/>
  <c r="I229" i="58"/>
  <c r="H229" i="58"/>
  <c r="I228" i="58"/>
  <c r="H228" i="58"/>
  <c r="I227" i="58"/>
  <c r="H227" i="58"/>
  <c r="I226" i="58"/>
  <c r="H226" i="58"/>
  <c r="I225" i="58"/>
  <c r="H225" i="58"/>
  <c r="I224" i="58"/>
  <c r="H224" i="58"/>
  <c r="I223" i="58"/>
  <c r="H223" i="58"/>
  <c r="I222" i="58"/>
  <c r="H222" i="58"/>
  <c r="I221" i="58"/>
  <c r="H221" i="58"/>
  <c r="I220" i="58"/>
  <c r="H220" i="58"/>
  <c r="I219" i="58"/>
  <c r="H219" i="58"/>
  <c r="I218" i="58"/>
  <c r="H218" i="58"/>
  <c r="I217" i="58"/>
  <c r="H217" i="58"/>
  <c r="I216" i="58"/>
  <c r="H216" i="58"/>
  <c r="I215" i="58"/>
  <c r="H215" i="58"/>
  <c r="I214" i="58"/>
  <c r="H214" i="58"/>
  <c r="I213" i="58"/>
  <c r="H213" i="58"/>
  <c r="I212" i="58"/>
  <c r="H212" i="58"/>
  <c r="I211" i="58"/>
  <c r="H211" i="58"/>
  <c r="I210" i="58"/>
  <c r="H210" i="58"/>
  <c r="I209" i="58"/>
  <c r="H209" i="58"/>
  <c r="I208" i="58"/>
  <c r="H208" i="58"/>
  <c r="I207" i="58"/>
  <c r="H207" i="58"/>
  <c r="I206" i="58"/>
  <c r="H206" i="58"/>
  <c r="I205" i="58"/>
  <c r="H205" i="58"/>
  <c r="I204" i="58"/>
  <c r="H204" i="58"/>
  <c r="I203" i="58"/>
  <c r="H203" i="58"/>
  <c r="I202" i="58"/>
  <c r="H202" i="58"/>
  <c r="I201" i="58"/>
  <c r="H201" i="58"/>
  <c r="I200" i="58"/>
  <c r="H200" i="58"/>
  <c r="I199" i="58"/>
  <c r="H199" i="58"/>
  <c r="I198" i="58"/>
  <c r="H198" i="58"/>
  <c r="I197" i="58"/>
  <c r="H197" i="58"/>
  <c r="I196" i="58"/>
  <c r="H196" i="58"/>
  <c r="I195" i="58"/>
  <c r="H195" i="58"/>
  <c r="I194" i="58"/>
  <c r="H194" i="58"/>
  <c r="I193" i="58"/>
  <c r="H193" i="58"/>
  <c r="I192" i="58"/>
  <c r="H192" i="58"/>
  <c r="I191" i="58"/>
  <c r="H191" i="58"/>
  <c r="I190" i="58"/>
  <c r="H190" i="58"/>
  <c r="I189" i="58"/>
  <c r="H189" i="58"/>
  <c r="I188" i="58"/>
  <c r="H188" i="58"/>
  <c r="I187" i="58"/>
  <c r="H187" i="58"/>
  <c r="I186" i="58"/>
  <c r="H186" i="58"/>
  <c r="I185" i="58"/>
  <c r="H185" i="58"/>
  <c r="I184" i="58"/>
  <c r="H184" i="58"/>
  <c r="I183" i="58"/>
  <c r="H183" i="58"/>
  <c r="I182" i="58"/>
  <c r="H182" i="58"/>
  <c r="I181" i="58"/>
  <c r="H181" i="58"/>
  <c r="I180" i="58"/>
  <c r="H180" i="58"/>
  <c r="I179" i="58"/>
  <c r="H179" i="58"/>
  <c r="I178" i="58"/>
  <c r="H178" i="58"/>
  <c r="I177" i="58"/>
  <c r="H177" i="58"/>
  <c r="I176" i="58"/>
  <c r="H176" i="58"/>
  <c r="I175" i="58"/>
  <c r="H175" i="58"/>
  <c r="I174" i="58"/>
  <c r="H174" i="58"/>
  <c r="I173" i="58"/>
  <c r="H173" i="58"/>
  <c r="I172" i="58"/>
  <c r="H172" i="58"/>
  <c r="I171" i="58"/>
  <c r="H171" i="58"/>
  <c r="I170" i="58"/>
  <c r="H170" i="58"/>
  <c r="I169" i="58"/>
  <c r="H169" i="58"/>
  <c r="I168" i="58"/>
  <c r="H168" i="58"/>
  <c r="I167" i="58"/>
  <c r="H167" i="58"/>
  <c r="I166" i="58"/>
  <c r="H166" i="58"/>
  <c r="I165" i="58"/>
  <c r="H165" i="58"/>
  <c r="I164" i="58"/>
  <c r="H164" i="58"/>
  <c r="I163" i="58"/>
  <c r="H163" i="58"/>
  <c r="I162" i="58"/>
  <c r="H162" i="58"/>
  <c r="I161" i="58"/>
  <c r="H161" i="58"/>
  <c r="I160" i="58"/>
  <c r="H160" i="58"/>
  <c r="I159" i="58"/>
  <c r="H159" i="58"/>
  <c r="I158" i="58"/>
  <c r="H158" i="58"/>
  <c r="I157" i="58"/>
  <c r="H157" i="58"/>
  <c r="I156" i="58"/>
  <c r="H156" i="58"/>
  <c r="I155" i="58"/>
  <c r="H155" i="58"/>
  <c r="I154" i="58"/>
  <c r="H154" i="58"/>
  <c r="I153" i="58"/>
  <c r="H153" i="58"/>
  <c r="I152" i="58"/>
  <c r="H152" i="58"/>
  <c r="I151" i="58"/>
  <c r="H151" i="58"/>
  <c r="I150" i="58"/>
  <c r="H150" i="58"/>
  <c r="I149" i="58"/>
  <c r="H149" i="58"/>
  <c r="I148" i="58"/>
  <c r="H148" i="58"/>
  <c r="I147" i="58"/>
  <c r="H147" i="58"/>
  <c r="I146" i="58"/>
  <c r="H146" i="58"/>
  <c r="I145" i="58"/>
  <c r="H145" i="58"/>
  <c r="I144" i="58"/>
  <c r="H144" i="58"/>
  <c r="I143" i="58"/>
  <c r="H143" i="58"/>
  <c r="I142" i="58"/>
  <c r="H142" i="58"/>
  <c r="I141" i="58"/>
  <c r="H141" i="58"/>
  <c r="I140" i="58"/>
  <c r="H140" i="58"/>
  <c r="I139" i="58"/>
  <c r="H139" i="58"/>
  <c r="I138" i="58"/>
  <c r="H138" i="58"/>
  <c r="I137" i="58"/>
  <c r="H137" i="58"/>
  <c r="I136" i="58"/>
  <c r="H136" i="58"/>
  <c r="I135" i="58"/>
  <c r="H135" i="58"/>
  <c r="I134" i="58"/>
  <c r="H134" i="58"/>
  <c r="I133" i="58"/>
  <c r="H133" i="58"/>
  <c r="I132" i="58"/>
  <c r="H132" i="58"/>
  <c r="I131" i="58"/>
  <c r="H131" i="58"/>
  <c r="I130" i="58"/>
  <c r="H130" i="58"/>
  <c r="I129" i="58"/>
  <c r="H129" i="58"/>
  <c r="I128" i="58"/>
  <c r="H128" i="58"/>
  <c r="I127" i="58"/>
  <c r="H127" i="58"/>
  <c r="I126" i="58"/>
  <c r="H126" i="58"/>
  <c r="I125" i="58"/>
  <c r="H125" i="58"/>
  <c r="I124" i="58"/>
  <c r="H124" i="58"/>
  <c r="I123" i="58"/>
  <c r="H123" i="58"/>
  <c r="I122" i="58"/>
  <c r="H122" i="58"/>
  <c r="I121" i="58"/>
  <c r="H121" i="58"/>
  <c r="I120" i="58"/>
  <c r="H120" i="58"/>
  <c r="I119" i="58"/>
  <c r="H119" i="58"/>
  <c r="I118" i="58"/>
  <c r="H118" i="58"/>
  <c r="I117" i="58"/>
  <c r="H117" i="58"/>
  <c r="I116" i="58"/>
  <c r="H116" i="58"/>
  <c r="I115" i="58"/>
  <c r="H115" i="58"/>
  <c r="I114" i="58"/>
  <c r="H114" i="58"/>
  <c r="I113" i="58"/>
  <c r="H113" i="58"/>
  <c r="I112" i="58"/>
  <c r="H112" i="58"/>
  <c r="I111" i="58"/>
  <c r="H111" i="58"/>
  <c r="I110" i="58"/>
  <c r="H110" i="58"/>
  <c r="I109" i="58"/>
  <c r="H109" i="58"/>
  <c r="I108" i="58"/>
  <c r="H108" i="58"/>
  <c r="I107" i="58"/>
  <c r="H107" i="58"/>
  <c r="I106" i="58"/>
  <c r="H106" i="58"/>
  <c r="I105" i="58"/>
  <c r="H105" i="58"/>
  <c r="I104" i="58"/>
  <c r="H104" i="58"/>
  <c r="I103" i="58"/>
  <c r="H103" i="58"/>
  <c r="I102" i="58"/>
  <c r="H102" i="58"/>
  <c r="I101" i="58"/>
  <c r="H101" i="58"/>
  <c r="I100" i="58"/>
  <c r="H100" i="58"/>
  <c r="I99" i="58"/>
  <c r="H99" i="58"/>
  <c r="I98" i="58"/>
  <c r="H98" i="58"/>
  <c r="I97" i="58"/>
  <c r="H97" i="58"/>
  <c r="I96" i="58"/>
  <c r="H96" i="58"/>
  <c r="I95" i="58"/>
  <c r="H95" i="58"/>
  <c r="I94" i="58"/>
  <c r="H94" i="58"/>
  <c r="I93" i="58"/>
  <c r="H93" i="58"/>
  <c r="I92" i="58"/>
  <c r="H92" i="58"/>
  <c r="I91" i="58"/>
  <c r="H91" i="58"/>
  <c r="I90" i="58"/>
  <c r="H90" i="58"/>
  <c r="I89" i="58"/>
  <c r="H89" i="58"/>
  <c r="I88" i="58"/>
  <c r="H88" i="58"/>
  <c r="I87" i="58"/>
  <c r="H87" i="58"/>
  <c r="I86" i="58"/>
  <c r="H86" i="58"/>
  <c r="I85" i="58"/>
  <c r="H85" i="58"/>
  <c r="I84" i="58"/>
  <c r="H84" i="58"/>
  <c r="I83" i="58"/>
  <c r="H83" i="58"/>
  <c r="I82" i="58"/>
  <c r="H82" i="58"/>
  <c r="I81" i="58"/>
  <c r="H81" i="58"/>
  <c r="I80" i="58"/>
  <c r="H80" i="58"/>
  <c r="I79" i="58"/>
  <c r="H79" i="58"/>
  <c r="I78" i="58"/>
  <c r="H78" i="58"/>
  <c r="I77" i="58"/>
  <c r="H77" i="58"/>
  <c r="I76" i="58"/>
  <c r="H76" i="58"/>
  <c r="I75" i="58"/>
  <c r="H75" i="58"/>
  <c r="I74" i="58"/>
  <c r="H74" i="58"/>
  <c r="I73" i="58"/>
  <c r="H73" i="58"/>
  <c r="I72" i="58"/>
  <c r="H72" i="58"/>
  <c r="I71" i="58"/>
  <c r="H71" i="58"/>
  <c r="I70" i="58"/>
  <c r="H70" i="58"/>
  <c r="I69" i="58"/>
  <c r="H69" i="58"/>
  <c r="I68" i="58"/>
  <c r="H68" i="58"/>
  <c r="I67" i="58"/>
  <c r="H67" i="58"/>
  <c r="I66" i="58"/>
  <c r="H66" i="58"/>
  <c r="I65" i="58"/>
  <c r="H65" i="58"/>
  <c r="I64" i="58"/>
  <c r="H64" i="58"/>
  <c r="I63" i="58"/>
  <c r="H63" i="58"/>
  <c r="I62" i="58"/>
  <c r="H62" i="58"/>
  <c r="I61" i="58"/>
  <c r="H61" i="58"/>
  <c r="I60" i="58"/>
  <c r="H60" i="58"/>
  <c r="I59" i="58"/>
  <c r="H59" i="58"/>
  <c r="I58" i="58"/>
  <c r="H58" i="58"/>
  <c r="I57" i="58"/>
  <c r="H57" i="58"/>
  <c r="I56" i="58"/>
  <c r="H56" i="58"/>
  <c r="I55" i="58"/>
  <c r="H55" i="58"/>
  <c r="I54" i="58"/>
  <c r="H54" i="58"/>
  <c r="I53" i="58"/>
  <c r="H53" i="58"/>
  <c r="I52" i="58"/>
  <c r="H52" i="58"/>
  <c r="I51" i="58"/>
  <c r="H51" i="58"/>
  <c r="I50" i="58"/>
  <c r="H50" i="58"/>
  <c r="I49" i="58"/>
  <c r="H49" i="58"/>
  <c r="I48" i="58"/>
  <c r="H48" i="58"/>
  <c r="I47" i="58"/>
  <c r="H47" i="58"/>
  <c r="I46" i="58"/>
  <c r="H46" i="58"/>
  <c r="I45" i="58"/>
  <c r="H45" i="58"/>
  <c r="I44" i="58"/>
  <c r="H44" i="58"/>
  <c r="I43" i="58"/>
  <c r="H43" i="58"/>
  <c r="I42" i="58"/>
  <c r="H42" i="58"/>
  <c r="I41" i="58"/>
  <c r="H41" i="58"/>
  <c r="I40" i="58"/>
  <c r="H40" i="58"/>
  <c r="I39" i="58"/>
  <c r="H39" i="58"/>
  <c r="I38" i="58"/>
  <c r="H38" i="58"/>
  <c r="I37" i="58"/>
  <c r="H37" i="58"/>
  <c r="I36" i="58"/>
  <c r="H36" i="58"/>
  <c r="I35" i="58"/>
  <c r="H35" i="58"/>
  <c r="I34" i="58"/>
  <c r="H34" i="58"/>
  <c r="I33" i="58"/>
  <c r="H33" i="58"/>
  <c r="I32" i="58"/>
  <c r="H32" i="58"/>
  <c r="I31" i="58"/>
  <c r="H31" i="58"/>
  <c r="I30" i="58"/>
  <c r="H30" i="58"/>
  <c r="I29" i="58"/>
  <c r="H29" i="58"/>
  <c r="I28" i="58"/>
  <c r="H28" i="58"/>
  <c r="I27" i="58"/>
  <c r="H27" i="58"/>
  <c r="I26" i="58"/>
  <c r="H26" i="58"/>
  <c r="I25" i="58"/>
  <c r="H25" i="58"/>
  <c r="I24" i="58"/>
  <c r="H24" i="58"/>
  <c r="I23" i="58"/>
  <c r="H23" i="58"/>
  <c r="I22" i="58"/>
  <c r="H22" i="58"/>
  <c r="I21" i="58"/>
  <c r="H21" i="58"/>
  <c r="I20" i="58"/>
  <c r="H20" i="58"/>
  <c r="I19" i="58"/>
  <c r="H19" i="58"/>
  <c r="I18" i="58"/>
  <c r="H18" i="58"/>
  <c r="I17" i="58"/>
  <c r="H17" i="58"/>
  <c r="I16" i="58"/>
  <c r="H16" i="58"/>
  <c r="I15" i="58"/>
  <c r="H15" i="58"/>
  <c r="I14" i="58"/>
  <c r="H14" i="58"/>
  <c r="I13" i="58"/>
  <c r="H13" i="58"/>
  <c r="I12" i="58"/>
  <c r="H12" i="58"/>
  <c r="I11" i="58"/>
  <c r="H11" i="58"/>
  <c r="I10" i="58"/>
  <c r="H10" i="58"/>
  <c r="I9" i="58"/>
  <c r="H9" i="58"/>
  <c r="I8" i="58"/>
  <c r="H8" i="58"/>
  <c r="I7" i="58"/>
  <c r="H7" i="58"/>
  <c r="I6" i="58"/>
  <c r="H6" i="58"/>
  <c r="I5" i="58"/>
  <c r="H5" i="58"/>
  <c r="BI322" i="58"/>
  <c r="BI320" i="58"/>
  <c r="BI318" i="58"/>
  <c r="BI316" i="58"/>
  <c r="BB316" i="58"/>
  <c r="BA316" i="58"/>
  <c r="BB315" i="58"/>
  <c r="BA315" i="58"/>
  <c r="BI314" i="58"/>
  <c r="BI311" i="58"/>
  <c r="BH311" i="58"/>
  <c r="BG311" i="58"/>
  <c r="BF311" i="58"/>
  <c r="BE311" i="58"/>
  <c r="BD311" i="58"/>
  <c r="BC311" i="58"/>
  <c r="BB311" i="58"/>
  <c r="BA311" i="58"/>
  <c r="AZ311" i="58"/>
  <c r="AY311" i="58"/>
  <c r="AX311" i="58"/>
  <c r="AW311" i="58"/>
  <c r="AV311" i="58"/>
  <c r="AU311" i="58"/>
  <c r="AT311" i="58"/>
  <c r="AS311" i="58"/>
  <c r="AR311" i="58"/>
  <c r="AQ311" i="58"/>
  <c r="AP311" i="58"/>
  <c r="AO311" i="58"/>
  <c r="AN311" i="58"/>
  <c r="AM311" i="58"/>
  <c r="AL311" i="58"/>
  <c r="AK311" i="58"/>
  <c r="AJ311" i="58"/>
  <c r="AI311" i="58"/>
  <c r="AH311" i="58"/>
  <c r="AG311" i="58"/>
  <c r="AF311" i="58"/>
  <c r="AE311" i="58"/>
  <c r="AD311" i="58"/>
  <c r="AC311" i="58"/>
  <c r="AB311" i="58"/>
  <c r="AA311" i="58"/>
  <c r="Z311" i="58"/>
  <c r="Y311" i="58"/>
  <c r="X311" i="58"/>
  <c r="W311" i="58"/>
  <c r="V311" i="58"/>
  <c r="U311" i="58"/>
  <c r="T311" i="58"/>
  <c r="S311" i="58"/>
  <c r="R311" i="58"/>
  <c r="Q311" i="58"/>
  <c r="P311" i="58"/>
  <c r="O311" i="58"/>
  <c r="N311" i="58"/>
  <c r="M311" i="58"/>
  <c r="BH376" i="59" l="1"/>
  <c r="BG376" i="59"/>
  <c r="BD376" i="59"/>
  <c r="BC376" i="59"/>
  <c r="AZ376" i="59"/>
  <c r="AY376" i="59"/>
  <c r="AX376" i="59"/>
  <c r="AW376" i="59"/>
  <c r="AV376" i="59"/>
  <c r="AU376" i="59"/>
  <c r="AT376" i="59"/>
  <c r="AS376" i="59"/>
  <c r="AR376" i="59"/>
  <c r="AQ376" i="59"/>
  <c r="AP376" i="59"/>
  <c r="AO376" i="59"/>
  <c r="AN376" i="59"/>
  <c r="AM376" i="59"/>
  <c r="AL376" i="59"/>
  <c r="AK376" i="59"/>
  <c r="AJ376" i="59"/>
  <c r="AI376" i="59"/>
  <c r="AH376" i="59"/>
  <c r="AG376" i="59"/>
  <c r="AF376" i="59"/>
  <c r="AE376" i="59"/>
  <c r="AD376" i="59"/>
  <c r="AC376" i="59"/>
  <c r="AA376" i="59"/>
  <c r="X376" i="59"/>
  <c r="W376" i="59"/>
  <c r="V376" i="59"/>
  <c r="U376" i="59"/>
  <c r="T376" i="59"/>
  <c r="S376" i="59"/>
  <c r="R376" i="59"/>
  <c r="Q376" i="59"/>
  <c r="P376" i="59"/>
  <c r="O376" i="59"/>
  <c r="N376" i="59"/>
  <c r="M376" i="59"/>
  <c r="BB422" i="57" l="1"/>
  <c r="I67" i="57"/>
  <c r="I103" i="57"/>
  <c r="I421" i="57"/>
  <c r="H421" i="57"/>
  <c r="I420" i="57"/>
  <c r="H420" i="57"/>
  <c r="I419" i="57"/>
  <c r="H419" i="57"/>
  <c r="I418" i="57"/>
  <c r="H418" i="57"/>
  <c r="I417" i="57"/>
  <c r="H417" i="57"/>
  <c r="I416" i="57"/>
  <c r="H416" i="57"/>
  <c r="I415" i="57"/>
  <c r="H415" i="57"/>
  <c r="I414" i="57"/>
  <c r="H414" i="57"/>
  <c r="I413" i="57"/>
  <c r="H413" i="57"/>
  <c r="I412" i="57"/>
  <c r="H412" i="57"/>
  <c r="I411" i="57"/>
  <c r="H411" i="57"/>
  <c r="I410" i="57"/>
  <c r="H410" i="57"/>
  <c r="I409" i="57"/>
  <c r="H409" i="57"/>
  <c r="I408" i="57"/>
  <c r="H408" i="57"/>
  <c r="I407" i="57"/>
  <c r="H407" i="57"/>
  <c r="I406" i="57"/>
  <c r="H406" i="57"/>
  <c r="I405" i="57"/>
  <c r="H405" i="57"/>
  <c r="I404" i="57"/>
  <c r="H404" i="57"/>
  <c r="I403" i="57"/>
  <c r="H403" i="57"/>
  <c r="I402" i="57"/>
  <c r="H402" i="57"/>
  <c r="I401" i="57"/>
  <c r="H401" i="57"/>
  <c r="I400" i="57"/>
  <c r="H400" i="57"/>
  <c r="I399" i="57"/>
  <c r="H399" i="57"/>
  <c r="I398" i="57"/>
  <c r="H398" i="57"/>
  <c r="I397" i="57"/>
  <c r="H397" i="57"/>
  <c r="I396" i="57"/>
  <c r="H396" i="57"/>
  <c r="I395" i="57"/>
  <c r="H395" i="57"/>
  <c r="I394" i="57"/>
  <c r="H394" i="57"/>
  <c r="I393" i="57"/>
  <c r="H393" i="57"/>
  <c r="I392" i="57"/>
  <c r="H392" i="57"/>
  <c r="I391" i="57"/>
  <c r="H391" i="57"/>
  <c r="I390" i="57"/>
  <c r="H390" i="57"/>
  <c r="I389" i="57"/>
  <c r="H389" i="57"/>
  <c r="I388" i="57"/>
  <c r="H388" i="57"/>
  <c r="I387" i="57"/>
  <c r="H387" i="57"/>
  <c r="I386" i="57"/>
  <c r="H386" i="57"/>
  <c r="I385" i="57"/>
  <c r="H385" i="57"/>
  <c r="I384" i="57"/>
  <c r="H384" i="57"/>
  <c r="I383" i="57"/>
  <c r="H383" i="57"/>
  <c r="I382" i="57"/>
  <c r="H382" i="57"/>
  <c r="I381" i="57"/>
  <c r="H381" i="57"/>
  <c r="I380" i="57"/>
  <c r="H380" i="57"/>
  <c r="I379" i="57"/>
  <c r="H379" i="57"/>
  <c r="I378" i="57"/>
  <c r="H378" i="57"/>
  <c r="I377" i="57"/>
  <c r="H377" i="57"/>
  <c r="I376" i="57"/>
  <c r="H376" i="57"/>
  <c r="I375" i="57"/>
  <c r="H375" i="57"/>
  <c r="I374" i="57"/>
  <c r="H374" i="57"/>
  <c r="I373" i="57"/>
  <c r="H373" i="57"/>
  <c r="I372" i="57"/>
  <c r="H372" i="57"/>
  <c r="I371" i="57"/>
  <c r="H371" i="57"/>
  <c r="I370" i="57"/>
  <c r="H370" i="57"/>
  <c r="I369" i="57"/>
  <c r="H369" i="57"/>
  <c r="I368" i="57"/>
  <c r="H368" i="57"/>
  <c r="I367" i="57"/>
  <c r="H367" i="57"/>
  <c r="I366" i="57"/>
  <c r="H366" i="57"/>
  <c r="I365" i="57"/>
  <c r="H365" i="57"/>
  <c r="I364" i="57"/>
  <c r="H364" i="57"/>
  <c r="I363" i="57"/>
  <c r="H363" i="57"/>
  <c r="I362" i="57"/>
  <c r="H362" i="57"/>
  <c r="I361" i="57"/>
  <c r="H361" i="57"/>
  <c r="I360" i="57"/>
  <c r="H360" i="57"/>
  <c r="I359" i="57"/>
  <c r="H359" i="57"/>
  <c r="I358" i="57"/>
  <c r="H358" i="57"/>
  <c r="I357" i="57"/>
  <c r="H357" i="57"/>
  <c r="I356" i="57"/>
  <c r="H356" i="57"/>
  <c r="I355" i="57"/>
  <c r="H355" i="57"/>
  <c r="I354" i="57"/>
  <c r="H354" i="57"/>
  <c r="I353" i="57"/>
  <c r="H353" i="57"/>
  <c r="I352" i="57"/>
  <c r="H352" i="57"/>
  <c r="I351" i="57"/>
  <c r="H351" i="57"/>
  <c r="I350" i="57"/>
  <c r="H350" i="57"/>
  <c r="I349" i="57"/>
  <c r="H349" i="57"/>
  <c r="I348" i="57"/>
  <c r="H348" i="57"/>
  <c r="I347" i="57"/>
  <c r="H347" i="57"/>
  <c r="I346" i="57"/>
  <c r="H346" i="57"/>
  <c r="I345" i="57"/>
  <c r="H345" i="57"/>
  <c r="I344" i="57"/>
  <c r="H344" i="57"/>
  <c r="I343" i="57"/>
  <c r="H343" i="57"/>
  <c r="I342" i="57"/>
  <c r="H342" i="57"/>
  <c r="I341" i="57"/>
  <c r="H341" i="57"/>
  <c r="I340" i="57"/>
  <c r="H340" i="57"/>
  <c r="I339" i="57"/>
  <c r="H339" i="57"/>
  <c r="I338" i="57"/>
  <c r="H338" i="57"/>
  <c r="I337" i="57"/>
  <c r="H337" i="57"/>
  <c r="I336" i="57"/>
  <c r="H336" i="57"/>
  <c r="I335" i="57"/>
  <c r="H335" i="57"/>
  <c r="I334" i="57"/>
  <c r="H334" i="57"/>
  <c r="I333" i="57"/>
  <c r="H333" i="57"/>
  <c r="I332" i="57"/>
  <c r="H332" i="57"/>
  <c r="I331" i="57"/>
  <c r="H331" i="57"/>
  <c r="I330" i="57"/>
  <c r="H330" i="57"/>
  <c r="I329" i="57"/>
  <c r="H329" i="57"/>
  <c r="I328" i="57"/>
  <c r="H328" i="57"/>
  <c r="I327" i="57"/>
  <c r="H327" i="57"/>
  <c r="I326" i="57"/>
  <c r="H326" i="57"/>
  <c r="I325" i="57"/>
  <c r="H325" i="57"/>
  <c r="I324" i="57"/>
  <c r="H324" i="57"/>
  <c r="I323" i="57"/>
  <c r="H323" i="57"/>
  <c r="I322" i="57"/>
  <c r="H322" i="57"/>
  <c r="I321" i="57"/>
  <c r="H321" i="57"/>
  <c r="I320" i="57"/>
  <c r="H320" i="57"/>
  <c r="I319" i="57"/>
  <c r="H319" i="57"/>
  <c r="I318" i="57"/>
  <c r="H318" i="57"/>
  <c r="I317" i="57"/>
  <c r="H317" i="57"/>
  <c r="I316" i="57"/>
  <c r="H316" i="57"/>
  <c r="I315" i="57"/>
  <c r="H315" i="57"/>
  <c r="I314" i="57"/>
  <c r="H314" i="57"/>
  <c r="I313" i="57"/>
  <c r="H313" i="57"/>
  <c r="I312" i="57"/>
  <c r="H312" i="57"/>
  <c r="I311" i="57"/>
  <c r="H311" i="57"/>
  <c r="I310" i="57"/>
  <c r="H310" i="57"/>
  <c r="I309" i="57"/>
  <c r="H309" i="57"/>
  <c r="I308" i="57"/>
  <c r="H308" i="57"/>
  <c r="I307" i="57"/>
  <c r="H307" i="57"/>
  <c r="I306" i="57"/>
  <c r="H306" i="57"/>
  <c r="I305" i="57"/>
  <c r="H305" i="57"/>
  <c r="I304" i="57"/>
  <c r="H304" i="57"/>
  <c r="I303" i="57"/>
  <c r="H303" i="57"/>
  <c r="I302" i="57"/>
  <c r="H302" i="57"/>
  <c r="I301" i="57"/>
  <c r="H301" i="57"/>
  <c r="I300" i="57"/>
  <c r="H300" i="57"/>
  <c r="I299" i="57"/>
  <c r="H299" i="57"/>
  <c r="I298" i="57"/>
  <c r="H298" i="57"/>
  <c r="I297" i="57"/>
  <c r="H297" i="57"/>
  <c r="I296" i="57"/>
  <c r="H296" i="57"/>
  <c r="I295" i="57"/>
  <c r="H295" i="57"/>
  <c r="I294" i="57"/>
  <c r="H294" i="57"/>
  <c r="I293" i="57"/>
  <c r="H293" i="57"/>
  <c r="I292" i="57"/>
  <c r="H292" i="57"/>
  <c r="I291" i="57"/>
  <c r="H291" i="57"/>
  <c r="I290" i="57"/>
  <c r="H290" i="57"/>
  <c r="I289" i="57"/>
  <c r="H289" i="57"/>
  <c r="I288" i="57"/>
  <c r="H288" i="57"/>
  <c r="I287" i="57"/>
  <c r="H287" i="57"/>
  <c r="I286" i="57"/>
  <c r="H286" i="57"/>
  <c r="I285" i="57"/>
  <c r="H285" i="57"/>
  <c r="I284" i="57"/>
  <c r="H284" i="57"/>
  <c r="I283" i="57"/>
  <c r="H283" i="57"/>
  <c r="I282" i="57"/>
  <c r="H282" i="57"/>
  <c r="I281" i="57"/>
  <c r="H281" i="57"/>
  <c r="I280" i="57"/>
  <c r="H280" i="57"/>
  <c r="I279" i="57"/>
  <c r="H279" i="57"/>
  <c r="I278" i="57"/>
  <c r="H278" i="57"/>
  <c r="I277" i="57"/>
  <c r="H277" i="57"/>
  <c r="I276" i="57"/>
  <c r="H276" i="57"/>
  <c r="I275" i="57"/>
  <c r="H275" i="57"/>
  <c r="I274" i="57"/>
  <c r="H274" i="57"/>
  <c r="I273" i="57"/>
  <c r="H273" i="57"/>
  <c r="I272" i="57"/>
  <c r="H272" i="57"/>
  <c r="I271" i="57"/>
  <c r="H271" i="57"/>
  <c r="I270" i="57"/>
  <c r="H270" i="57"/>
  <c r="I269" i="57"/>
  <c r="H269" i="57"/>
  <c r="I268" i="57"/>
  <c r="H268" i="57"/>
  <c r="I267" i="57"/>
  <c r="H267" i="57"/>
  <c r="I266" i="57"/>
  <c r="H266" i="57"/>
  <c r="I265" i="57"/>
  <c r="H265" i="57"/>
  <c r="I264" i="57"/>
  <c r="H264" i="57"/>
  <c r="I263" i="57"/>
  <c r="H263" i="57"/>
  <c r="I262" i="57"/>
  <c r="H262" i="57"/>
  <c r="I261" i="57"/>
  <c r="H261" i="57"/>
  <c r="I260" i="57"/>
  <c r="H260" i="57"/>
  <c r="I259" i="57"/>
  <c r="H259" i="57"/>
  <c r="I258" i="57"/>
  <c r="H258" i="57"/>
  <c r="I257" i="57"/>
  <c r="H257" i="57"/>
  <c r="I256" i="57"/>
  <c r="H256" i="57"/>
  <c r="I255" i="57"/>
  <c r="H255" i="57"/>
  <c r="I254" i="57"/>
  <c r="H254" i="57"/>
  <c r="I253" i="57"/>
  <c r="H253" i="57"/>
  <c r="I252" i="57"/>
  <c r="H252" i="57"/>
  <c r="I251" i="57"/>
  <c r="H251" i="57"/>
  <c r="I250" i="57"/>
  <c r="H250" i="57"/>
  <c r="I249" i="57"/>
  <c r="H249" i="57"/>
  <c r="I248" i="57"/>
  <c r="H248" i="57"/>
  <c r="I247" i="57"/>
  <c r="H247" i="57"/>
  <c r="I246" i="57"/>
  <c r="H246" i="57"/>
  <c r="I245" i="57"/>
  <c r="H245" i="57"/>
  <c r="I244" i="57"/>
  <c r="H244" i="57"/>
  <c r="I243" i="57"/>
  <c r="H243" i="57"/>
  <c r="I242" i="57"/>
  <c r="H242" i="57"/>
  <c r="I241" i="57"/>
  <c r="H241" i="57"/>
  <c r="I240" i="57"/>
  <c r="H240" i="57"/>
  <c r="I239" i="57"/>
  <c r="H239" i="57"/>
  <c r="I238" i="57"/>
  <c r="H238" i="57"/>
  <c r="I237" i="57"/>
  <c r="H237" i="57"/>
  <c r="I236" i="57"/>
  <c r="H236" i="57"/>
  <c r="I235" i="57"/>
  <c r="H235" i="57"/>
  <c r="I234" i="57"/>
  <c r="H234" i="57"/>
  <c r="I233" i="57"/>
  <c r="H233" i="57"/>
  <c r="I232" i="57"/>
  <c r="H232" i="57"/>
  <c r="I231" i="57"/>
  <c r="H231" i="57"/>
  <c r="I230" i="57"/>
  <c r="H230" i="57"/>
  <c r="I229" i="57"/>
  <c r="H229" i="57"/>
  <c r="I228" i="57"/>
  <c r="H228" i="57"/>
  <c r="I227" i="57"/>
  <c r="H227" i="57"/>
  <c r="I226" i="57"/>
  <c r="H226" i="57"/>
  <c r="I225" i="57"/>
  <c r="H225" i="57"/>
  <c r="I224" i="57"/>
  <c r="H224" i="57"/>
  <c r="I223" i="57"/>
  <c r="H223" i="57"/>
  <c r="I222" i="57"/>
  <c r="H222" i="57"/>
  <c r="I221" i="57"/>
  <c r="H221" i="57"/>
  <c r="I220" i="57"/>
  <c r="H220" i="57"/>
  <c r="I219" i="57"/>
  <c r="H219" i="57"/>
  <c r="I218" i="57"/>
  <c r="H218" i="57"/>
  <c r="I217" i="57"/>
  <c r="H217" i="57"/>
  <c r="I216" i="57"/>
  <c r="H216" i="57"/>
  <c r="I215" i="57"/>
  <c r="H215" i="57"/>
  <c r="I214" i="57"/>
  <c r="H214" i="57"/>
  <c r="I213" i="57"/>
  <c r="H213" i="57"/>
  <c r="I212" i="57"/>
  <c r="H212" i="57"/>
  <c r="I211" i="57"/>
  <c r="H211" i="57"/>
  <c r="I210" i="57"/>
  <c r="H210" i="57"/>
  <c r="I209" i="57"/>
  <c r="H209" i="57"/>
  <c r="I208" i="57"/>
  <c r="H208" i="57"/>
  <c r="I207" i="57"/>
  <c r="H207" i="57"/>
  <c r="I206" i="57"/>
  <c r="H206" i="57"/>
  <c r="I205" i="57"/>
  <c r="H205" i="57"/>
  <c r="I204" i="57"/>
  <c r="H204" i="57"/>
  <c r="I203" i="57"/>
  <c r="H203" i="57"/>
  <c r="I202" i="57"/>
  <c r="H202" i="57"/>
  <c r="I201" i="57"/>
  <c r="H201" i="57"/>
  <c r="I200" i="57"/>
  <c r="H200" i="57"/>
  <c r="I199" i="57"/>
  <c r="H199" i="57"/>
  <c r="I198" i="57"/>
  <c r="H198" i="57"/>
  <c r="I197" i="57"/>
  <c r="H197" i="57"/>
  <c r="I196" i="57"/>
  <c r="H196" i="57"/>
  <c r="I195" i="57"/>
  <c r="H195" i="57"/>
  <c r="I194" i="57"/>
  <c r="H194" i="57"/>
  <c r="I193" i="57"/>
  <c r="H193" i="57"/>
  <c r="I192" i="57"/>
  <c r="H192" i="57"/>
  <c r="I191" i="57"/>
  <c r="H191" i="57"/>
  <c r="I190" i="57"/>
  <c r="H190" i="57"/>
  <c r="I189" i="57"/>
  <c r="H189" i="57"/>
  <c r="I188" i="57"/>
  <c r="H188" i="57"/>
  <c r="I187" i="57"/>
  <c r="H187" i="57"/>
  <c r="I186" i="57"/>
  <c r="H186" i="57"/>
  <c r="I185" i="57"/>
  <c r="H185" i="57"/>
  <c r="I184" i="57"/>
  <c r="H184" i="57"/>
  <c r="I183" i="57"/>
  <c r="H183" i="57"/>
  <c r="I182" i="57"/>
  <c r="H182" i="57"/>
  <c r="I181" i="57"/>
  <c r="H181" i="57"/>
  <c r="I180" i="57"/>
  <c r="H180" i="57"/>
  <c r="I179" i="57"/>
  <c r="H179" i="57"/>
  <c r="I178" i="57"/>
  <c r="H178" i="57"/>
  <c r="I177" i="57"/>
  <c r="H177" i="57"/>
  <c r="I176" i="57"/>
  <c r="H176" i="57"/>
  <c r="I175" i="57"/>
  <c r="H175" i="57"/>
  <c r="I174" i="57"/>
  <c r="H174" i="57"/>
  <c r="I173" i="57"/>
  <c r="H173" i="57"/>
  <c r="I172" i="57"/>
  <c r="H172" i="57"/>
  <c r="I171" i="57"/>
  <c r="H171" i="57"/>
  <c r="I170" i="57"/>
  <c r="H170" i="57"/>
  <c r="I169" i="57"/>
  <c r="H169" i="57"/>
  <c r="I168" i="57"/>
  <c r="H168" i="57"/>
  <c r="I167" i="57"/>
  <c r="H167" i="57"/>
  <c r="I166" i="57"/>
  <c r="H166" i="57"/>
  <c r="I165" i="57"/>
  <c r="H165" i="57"/>
  <c r="I164" i="57"/>
  <c r="H164" i="57"/>
  <c r="I163" i="57"/>
  <c r="H163" i="57"/>
  <c r="I162" i="57"/>
  <c r="H162" i="57"/>
  <c r="I161" i="57"/>
  <c r="H161" i="57"/>
  <c r="I160" i="57"/>
  <c r="H160" i="57"/>
  <c r="I159" i="57"/>
  <c r="H159" i="57"/>
  <c r="I158" i="57"/>
  <c r="H158" i="57"/>
  <c r="I157" i="57"/>
  <c r="H157" i="57"/>
  <c r="I156" i="57"/>
  <c r="H156" i="57"/>
  <c r="I155" i="57"/>
  <c r="H155" i="57"/>
  <c r="I154" i="57"/>
  <c r="H154" i="57"/>
  <c r="I153" i="57"/>
  <c r="H153" i="57"/>
  <c r="I152" i="57"/>
  <c r="H152" i="57"/>
  <c r="I151" i="57"/>
  <c r="H151" i="57"/>
  <c r="I150" i="57"/>
  <c r="H150" i="57"/>
  <c r="I149" i="57"/>
  <c r="H149" i="57"/>
  <c r="I148" i="57"/>
  <c r="H148" i="57"/>
  <c r="I147" i="57"/>
  <c r="H147" i="57"/>
  <c r="I146" i="57"/>
  <c r="H146" i="57"/>
  <c r="I145" i="57"/>
  <c r="H145" i="57"/>
  <c r="I144" i="57"/>
  <c r="H144" i="57"/>
  <c r="I143" i="57"/>
  <c r="H143" i="57"/>
  <c r="I142" i="57"/>
  <c r="H142" i="57"/>
  <c r="I141" i="57"/>
  <c r="H141" i="57"/>
  <c r="I140" i="57"/>
  <c r="H140" i="57"/>
  <c r="I139" i="57"/>
  <c r="H139" i="57"/>
  <c r="I138" i="57"/>
  <c r="H138" i="57"/>
  <c r="I137" i="57"/>
  <c r="H137" i="57"/>
  <c r="I136" i="57"/>
  <c r="H136" i="57"/>
  <c r="I135" i="57"/>
  <c r="H135" i="57"/>
  <c r="I134" i="57"/>
  <c r="H134" i="57"/>
  <c r="I133" i="57"/>
  <c r="H133" i="57"/>
  <c r="I132" i="57"/>
  <c r="H132" i="57"/>
  <c r="I131" i="57"/>
  <c r="H131" i="57"/>
  <c r="I130" i="57"/>
  <c r="H130" i="57"/>
  <c r="I129" i="57"/>
  <c r="H129" i="57"/>
  <c r="I128" i="57"/>
  <c r="H128" i="57"/>
  <c r="I127" i="57"/>
  <c r="H127" i="57"/>
  <c r="I126" i="57"/>
  <c r="H126" i="57"/>
  <c r="I125" i="57"/>
  <c r="H125" i="57"/>
  <c r="I124" i="57"/>
  <c r="H124" i="57"/>
  <c r="I123" i="57"/>
  <c r="H123" i="57"/>
  <c r="I122" i="57"/>
  <c r="H122" i="57"/>
  <c r="I121" i="57"/>
  <c r="H121" i="57"/>
  <c r="I120" i="57"/>
  <c r="H120" i="57"/>
  <c r="I119" i="57"/>
  <c r="H119" i="57"/>
  <c r="I118" i="57"/>
  <c r="H118" i="57"/>
  <c r="I117" i="57"/>
  <c r="H117" i="57"/>
  <c r="I116" i="57"/>
  <c r="H116" i="57"/>
  <c r="I115" i="57"/>
  <c r="H115" i="57"/>
  <c r="I114" i="57"/>
  <c r="H114" i="57"/>
  <c r="I113" i="57"/>
  <c r="H113" i="57"/>
  <c r="I112" i="57"/>
  <c r="H112" i="57"/>
  <c r="I111" i="57"/>
  <c r="H111" i="57"/>
  <c r="I110" i="57"/>
  <c r="H110" i="57"/>
  <c r="I109" i="57"/>
  <c r="H109" i="57"/>
  <c r="I108" i="57"/>
  <c r="H108" i="57"/>
  <c r="I107" i="57"/>
  <c r="H107" i="57"/>
  <c r="I106" i="57"/>
  <c r="H106" i="57"/>
  <c r="I105" i="57"/>
  <c r="H105" i="57"/>
  <c r="I104" i="57"/>
  <c r="H104" i="57"/>
  <c r="I102" i="57"/>
  <c r="H102" i="57"/>
  <c r="I101" i="57"/>
  <c r="H101" i="57"/>
  <c r="I100" i="57"/>
  <c r="H100" i="57"/>
  <c r="I99" i="57"/>
  <c r="H99" i="57"/>
  <c r="I98" i="57"/>
  <c r="H98" i="57"/>
  <c r="I97" i="57"/>
  <c r="H97" i="57"/>
  <c r="I96" i="57"/>
  <c r="H96" i="57"/>
  <c r="I95" i="57"/>
  <c r="H95" i="57"/>
  <c r="I94" i="57"/>
  <c r="H94" i="57"/>
  <c r="I93" i="57"/>
  <c r="H93" i="57"/>
  <c r="I92" i="57"/>
  <c r="H92" i="57"/>
  <c r="I91" i="57"/>
  <c r="H91" i="57"/>
  <c r="I90" i="57"/>
  <c r="H90" i="57"/>
  <c r="I89" i="57"/>
  <c r="H89" i="57"/>
  <c r="I88" i="57"/>
  <c r="H88" i="57"/>
  <c r="I87" i="57"/>
  <c r="H87" i="57"/>
  <c r="I86" i="57"/>
  <c r="H86" i="57"/>
  <c r="I85" i="57"/>
  <c r="H85" i="57"/>
  <c r="I84" i="57"/>
  <c r="H84" i="57"/>
  <c r="I83" i="57"/>
  <c r="H83" i="57"/>
  <c r="I82" i="57"/>
  <c r="H82" i="57"/>
  <c r="I81" i="57"/>
  <c r="H81" i="57"/>
  <c r="I80" i="57"/>
  <c r="H80" i="57"/>
  <c r="I79" i="57"/>
  <c r="H79" i="57"/>
  <c r="I78" i="57"/>
  <c r="H78" i="57"/>
  <c r="I77" i="57"/>
  <c r="H77" i="57"/>
  <c r="I76" i="57"/>
  <c r="H76" i="57"/>
  <c r="I75" i="57"/>
  <c r="H75" i="57"/>
  <c r="I74" i="57"/>
  <c r="H74" i="57"/>
  <c r="I73" i="57"/>
  <c r="H73" i="57"/>
  <c r="I72" i="57"/>
  <c r="H72" i="57"/>
  <c r="I71" i="57"/>
  <c r="H71" i="57"/>
  <c r="I70" i="57"/>
  <c r="H70" i="57"/>
  <c r="I69" i="57"/>
  <c r="H69" i="57"/>
  <c r="I68" i="57"/>
  <c r="H68" i="57"/>
  <c r="I66" i="57"/>
  <c r="H66" i="57"/>
  <c r="I65" i="57"/>
  <c r="H65" i="57"/>
  <c r="I64" i="57"/>
  <c r="H64" i="57"/>
  <c r="I63" i="57"/>
  <c r="H63" i="57"/>
  <c r="I62" i="57"/>
  <c r="H62" i="57"/>
  <c r="I61" i="57"/>
  <c r="H61" i="57"/>
  <c r="I60" i="57"/>
  <c r="H60" i="57"/>
  <c r="I59" i="57"/>
  <c r="H59" i="57"/>
  <c r="I58" i="57"/>
  <c r="H58" i="57"/>
  <c r="I57" i="57"/>
  <c r="H57" i="57"/>
  <c r="I56" i="57"/>
  <c r="H56" i="57"/>
  <c r="I55" i="57"/>
  <c r="H55" i="57"/>
  <c r="I54" i="57"/>
  <c r="H54" i="57"/>
  <c r="I53" i="57"/>
  <c r="H53" i="57"/>
  <c r="I52" i="57"/>
  <c r="H52" i="57"/>
  <c r="I51" i="57"/>
  <c r="H51" i="57"/>
  <c r="I50" i="57"/>
  <c r="H50" i="57"/>
  <c r="I49" i="57"/>
  <c r="H49" i="57"/>
  <c r="I48" i="57"/>
  <c r="H48" i="57"/>
  <c r="I47" i="57"/>
  <c r="H47" i="57"/>
  <c r="I46" i="57"/>
  <c r="H46" i="57"/>
  <c r="I45" i="57"/>
  <c r="H45" i="57"/>
  <c r="I44" i="57"/>
  <c r="H44" i="57"/>
  <c r="I43" i="57"/>
  <c r="H43" i="57"/>
  <c r="I42" i="57"/>
  <c r="H42" i="57"/>
  <c r="I41" i="57"/>
  <c r="H41" i="57"/>
  <c r="I40" i="57"/>
  <c r="H40" i="57"/>
  <c r="I39" i="57"/>
  <c r="H39" i="57"/>
  <c r="I38" i="57"/>
  <c r="H38" i="57"/>
  <c r="I37" i="57"/>
  <c r="H37" i="57"/>
  <c r="I36" i="57"/>
  <c r="H36" i="57"/>
  <c r="I35" i="57"/>
  <c r="H35" i="57"/>
  <c r="I34" i="57"/>
  <c r="H34" i="57"/>
  <c r="I33" i="57"/>
  <c r="H33" i="57"/>
  <c r="I32" i="57"/>
  <c r="H32" i="57"/>
  <c r="I31" i="57"/>
  <c r="H31" i="57"/>
  <c r="I30" i="57"/>
  <c r="H30" i="57"/>
  <c r="I29" i="57"/>
  <c r="H29" i="57"/>
  <c r="I28" i="57"/>
  <c r="H28" i="57"/>
  <c r="I27" i="57"/>
  <c r="H27" i="57"/>
  <c r="I26" i="57"/>
  <c r="H26" i="57"/>
  <c r="I25" i="57"/>
  <c r="H25" i="57"/>
  <c r="I24" i="57"/>
  <c r="H24" i="57"/>
  <c r="I23" i="57"/>
  <c r="H23" i="57"/>
  <c r="I22" i="57"/>
  <c r="H22" i="57"/>
  <c r="I21" i="57"/>
  <c r="H21" i="57"/>
  <c r="I20" i="57"/>
  <c r="H20" i="57"/>
  <c r="I19" i="57"/>
  <c r="H19" i="57"/>
  <c r="I18" i="57"/>
  <c r="H18" i="57"/>
  <c r="I17" i="57"/>
  <c r="H17" i="57"/>
  <c r="I16" i="57"/>
  <c r="H16" i="57"/>
  <c r="I15" i="57"/>
  <c r="H15" i="57"/>
  <c r="I14" i="57"/>
  <c r="H14" i="57"/>
  <c r="I13" i="57"/>
  <c r="H13" i="57"/>
  <c r="I12" i="57"/>
  <c r="H12" i="57"/>
  <c r="I11" i="57"/>
  <c r="H11" i="57"/>
  <c r="I10" i="57"/>
  <c r="H10" i="57"/>
  <c r="I9" i="57"/>
  <c r="H9" i="57"/>
  <c r="I8" i="57"/>
  <c r="H8" i="57"/>
  <c r="I7" i="57"/>
  <c r="H7" i="57"/>
  <c r="I6" i="57"/>
  <c r="H6" i="57"/>
  <c r="I5" i="57"/>
  <c r="H5" i="57"/>
  <c r="BI435" i="57"/>
  <c r="BI433" i="57"/>
  <c r="BI431" i="57"/>
  <c r="BI429" i="57"/>
  <c r="BI427" i="57"/>
  <c r="BB427" i="57"/>
  <c r="BA427" i="57"/>
  <c r="BB426" i="57"/>
  <c r="BA426" i="57"/>
  <c r="BI425" i="57"/>
  <c r="BI422" i="57"/>
  <c r="BH422" i="57"/>
  <c r="BG422" i="57"/>
  <c r="BF422" i="57"/>
  <c r="BE422" i="57"/>
  <c r="BD422" i="57"/>
  <c r="BC422" i="57"/>
  <c r="BA422" i="57"/>
  <c r="AZ422" i="57"/>
  <c r="AY422" i="57"/>
  <c r="AX422" i="57"/>
  <c r="AW422" i="57"/>
  <c r="AV422" i="57"/>
  <c r="AU422" i="57"/>
  <c r="AT422" i="57"/>
  <c r="AS422" i="57"/>
  <c r="AR422" i="57"/>
  <c r="AQ422" i="57"/>
  <c r="AP422" i="57"/>
  <c r="AO422" i="57"/>
  <c r="AN422" i="57"/>
  <c r="AM422" i="57"/>
  <c r="AL422" i="57"/>
  <c r="AK422" i="57"/>
  <c r="AJ422" i="57"/>
  <c r="AI422" i="57"/>
  <c r="AH422" i="57"/>
  <c r="AG422" i="57"/>
  <c r="AF422" i="57"/>
  <c r="AE422" i="57"/>
  <c r="AD422" i="57"/>
  <c r="AC422" i="57"/>
  <c r="AB422" i="57"/>
  <c r="AA422" i="57"/>
  <c r="Z422" i="57"/>
  <c r="Y422" i="57"/>
  <c r="X422" i="57"/>
  <c r="W422" i="57"/>
  <c r="V422" i="57"/>
  <c r="U422" i="57"/>
  <c r="T422" i="57"/>
  <c r="S422" i="57"/>
  <c r="R422" i="57"/>
  <c r="Q422" i="57"/>
  <c r="P422" i="57"/>
  <c r="O422" i="57"/>
  <c r="N422" i="57"/>
  <c r="M422" i="57"/>
  <c r="I326" i="58" l="1"/>
  <c r="H326" i="58"/>
  <c r="BI362" i="56" l="1"/>
  <c r="BF362" i="56"/>
  <c r="BE362" i="56"/>
  <c r="BB362" i="56"/>
  <c r="BA362" i="56"/>
  <c r="AB362" i="56"/>
  <c r="Z362" i="56"/>
  <c r="Y362" i="56"/>
  <c r="I361" i="56"/>
  <c r="H361" i="56"/>
  <c r="I360" i="56"/>
  <c r="H360" i="56"/>
  <c r="I359" i="56"/>
  <c r="H359" i="56"/>
  <c r="I358" i="56"/>
  <c r="H358" i="56"/>
  <c r="I357" i="56"/>
  <c r="H357" i="56"/>
  <c r="I356" i="56"/>
  <c r="H356" i="56"/>
  <c r="I355" i="56"/>
  <c r="H355" i="56"/>
  <c r="I354" i="56"/>
  <c r="H354" i="56"/>
  <c r="I353" i="56"/>
  <c r="H353" i="56"/>
  <c r="I352" i="56"/>
  <c r="H352" i="56"/>
  <c r="I351" i="56"/>
  <c r="H351" i="56"/>
  <c r="I350" i="56"/>
  <c r="H350" i="56"/>
  <c r="I349" i="56"/>
  <c r="H349" i="56"/>
  <c r="I348" i="56"/>
  <c r="H348" i="56"/>
  <c r="I347" i="56"/>
  <c r="H347" i="56"/>
  <c r="I346" i="56"/>
  <c r="H346" i="56"/>
  <c r="I345" i="56"/>
  <c r="H345" i="56"/>
  <c r="I344" i="56"/>
  <c r="H344" i="56"/>
  <c r="I343" i="56"/>
  <c r="H343" i="56"/>
  <c r="I342" i="56"/>
  <c r="H342" i="56"/>
  <c r="I341" i="56"/>
  <c r="H341" i="56"/>
  <c r="I340" i="56"/>
  <c r="H340" i="56"/>
  <c r="I339" i="56"/>
  <c r="H339" i="56"/>
  <c r="I338" i="56"/>
  <c r="H338" i="56"/>
  <c r="I337" i="56"/>
  <c r="H337" i="56"/>
  <c r="I336" i="56"/>
  <c r="H336" i="56"/>
  <c r="I335" i="56"/>
  <c r="H335" i="56"/>
  <c r="I334" i="56"/>
  <c r="H334" i="56"/>
  <c r="I333" i="56"/>
  <c r="H333" i="56"/>
  <c r="I332" i="56"/>
  <c r="H332" i="56"/>
  <c r="I331" i="56"/>
  <c r="H331" i="56"/>
  <c r="I330" i="56"/>
  <c r="H330" i="56"/>
  <c r="I329" i="56"/>
  <c r="H329" i="56"/>
  <c r="I328" i="56"/>
  <c r="H328" i="56"/>
  <c r="I327" i="56"/>
  <c r="H327" i="56"/>
  <c r="I326" i="56"/>
  <c r="H326" i="56"/>
  <c r="I325" i="56"/>
  <c r="H325" i="56"/>
  <c r="I324" i="56"/>
  <c r="H324" i="56"/>
  <c r="I323" i="56"/>
  <c r="H323" i="56"/>
  <c r="I322" i="56"/>
  <c r="H322" i="56"/>
  <c r="I321" i="56"/>
  <c r="H321" i="56"/>
  <c r="I320" i="56"/>
  <c r="H320" i="56"/>
  <c r="I319" i="56"/>
  <c r="H319" i="56"/>
  <c r="I318" i="56"/>
  <c r="H318" i="56"/>
  <c r="I317" i="56"/>
  <c r="H317" i="56"/>
  <c r="I316" i="56"/>
  <c r="H316" i="56"/>
  <c r="I315" i="56"/>
  <c r="H315" i="56"/>
  <c r="I314" i="56"/>
  <c r="H314" i="56"/>
  <c r="I313" i="56"/>
  <c r="H313" i="56"/>
  <c r="I312" i="56"/>
  <c r="H312" i="56"/>
  <c r="I311" i="56"/>
  <c r="H311" i="56"/>
  <c r="I310" i="56"/>
  <c r="H310" i="56"/>
  <c r="I309" i="56"/>
  <c r="H309" i="56"/>
  <c r="I308" i="56"/>
  <c r="H308" i="56"/>
  <c r="I307" i="56"/>
  <c r="H307" i="56"/>
  <c r="I306" i="56"/>
  <c r="H306" i="56"/>
  <c r="I305" i="56"/>
  <c r="H305" i="56"/>
  <c r="I304" i="56"/>
  <c r="H304" i="56"/>
  <c r="I303" i="56"/>
  <c r="H303" i="56"/>
  <c r="I302" i="56"/>
  <c r="H302" i="56"/>
  <c r="I301" i="56"/>
  <c r="H301" i="56"/>
  <c r="I300" i="56"/>
  <c r="H300" i="56"/>
  <c r="I299" i="56"/>
  <c r="H299" i="56"/>
  <c r="I298" i="56"/>
  <c r="H298" i="56"/>
  <c r="I297" i="56"/>
  <c r="H297" i="56"/>
  <c r="I296" i="56"/>
  <c r="H296" i="56"/>
  <c r="I295" i="56"/>
  <c r="H295" i="56"/>
  <c r="I294" i="56"/>
  <c r="H294" i="56"/>
  <c r="I293" i="56"/>
  <c r="H293" i="56"/>
  <c r="I292" i="56"/>
  <c r="H292" i="56"/>
  <c r="I291" i="56"/>
  <c r="H291" i="56"/>
  <c r="I290" i="56"/>
  <c r="H290" i="56"/>
  <c r="I289" i="56"/>
  <c r="H289" i="56"/>
  <c r="I288" i="56"/>
  <c r="H288" i="56"/>
  <c r="I287" i="56"/>
  <c r="H287" i="56"/>
  <c r="I286" i="56"/>
  <c r="H286" i="56"/>
  <c r="I285" i="56"/>
  <c r="H285" i="56"/>
  <c r="I284" i="56"/>
  <c r="H284" i="56"/>
  <c r="I283" i="56"/>
  <c r="H283" i="56"/>
  <c r="I282" i="56"/>
  <c r="H282" i="56"/>
  <c r="I281" i="56"/>
  <c r="H281" i="56"/>
  <c r="I280" i="56"/>
  <c r="H280" i="56"/>
  <c r="I279" i="56"/>
  <c r="H279" i="56"/>
  <c r="I278" i="56"/>
  <c r="H278" i="56"/>
  <c r="I277" i="56"/>
  <c r="H277" i="56"/>
  <c r="I276" i="56"/>
  <c r="H276" i="56"/>
  <c r="I275" i="56"/>
  <c r="H275" i="56"/>
  <c r="I274" i="56"/>
  <c r="H274" i="56"/>
  <c r="I273" i="56"/>
  <c r="H273" i="56"/>
  <c r="I272" i="56"/>
  <c r="H272" i="56"/>
  <c r="I271" i="56"/>
  <c r="H271" i="56"/>
  <c r="I270" i="56"/>
  <c r="H270" i="56"/>
  <c r="I269" i="56"/>
  <c r="H269" i="56"/>
  <c r="I268" i="56"/>
  <c r="H268" i="56"/>
  <c r="I267" i="56"/>
  <c r="H267" i="56"/>
  <c r="I266" i="56"/>
  <c r="H266" i="56"/>
  <c r="I265" i="56"/>
  <c r="H265" i="56"/>
  <c r="I264" i="56"/>
  <c r="H264" i="56"/>
  <c r="I263" i="56"/>
  <c r="H263" i="56"/>
  <c r="I262" i="56"/>
  <c r="H262" i="56"/>
  <c r="I261" i="56"/>
  <c r="H261" i="56"/>
  <c r="I260" i="56"/>
  <c r="H260" i="56"/>
  <c r="I259" i="56"/>
  <c r="H259" i="56"/>
  <c r="I258" i="56"/>
  <c r="H258" i="56"/>
  <c r="I257" i="56"/>
  <c r="H257" i="56"/>
  <c r="I256" i="56"/>
  <c r="H256" i="56"/>
  <c r="I255" i="56"/>
  <c r="H255" i="56"/>
  <c r="I254" i="56"/>
  <c r="H254" i="56"/>
  <c r="I253" i="56"/>
  <c r="H253" i="56"/>
  <c r="I252" i="56"/>
  <c r="H252" i="56"/>
  <c r="I251" i="56"/>
  <c r="H251" i="56"/>
  <c r="I250" i="56"/>
  <c r="H250" i="56"/>
  <c r="I249" i="56"/>
  <c r="H249" i="56"/>
  <c r="I248" i="56"/>
  <c r="H248" i="56"/>
  <c r="I247" i="56"/>
  <c r="H247" i="56"/>
  <c r="I246" i="56"/>
  <c r="H246" i="56"/>
  <c r="I245" i="56"/>
  <c r="H245" i="56"/>
  <c r="I244" i="56"/>
  <c r="H244" i="56"/>
  <c r="I243" i="56"/>
  <c r="H243" i="56"/>
  <c r="I242" i="56"/>
  <c r="H242" i="56"/>
  <c r="I241" i="56"/>
  <c r="H241" i="56"/>
  <c r="I240" i="56"/>
  <c r="H240" i="56"/>
  <c r="I239" i="56"/>
  <c r="H239" i="56"/>
  <c r="I238" i="56"/>
  <c r="H238" i="56"/>
  <c r="I237" i="56"/>
  <c r="H237" i="56"/>
  <c r="I236" i="56"/>
  <c r="H236" i="56"/>
  <c r="I235" i="56"/>
  <c r="H235" i="56"/>
  <c r="I234" i="56"/>
  <c r="H234" i="56"/>
  <c r="I233" i="56"/>
  <c r="H233" i="56"/>
  <c r="I232" i="56"/>
  <c r="H232" i="56"/>
  <c r="I231" i="56"/>
  <c r="H231" i="56"/>
  <c r="I230" i="56"/>
  <c r="H230" i="56"/>
  <c r="I229" i="56"/>
  <c r="H229" i="56"/>
  <c r="I228" i="56"/>
  <c r="H228" i="56"/>
  <c r="I227" i="56"/>
  <c r="H227" i="56"/>
  <c r="I226" i="56"/>
  <c r="H226" i="56"/>
  <c r="I225" i="56"/>
  <c r="H225" i="56"/>
  <c r="I224" i="56"/>
  <c r="H224" i="56"/>
  <c r="I223" i="56"/>
  <c r="H223" i="56"/>
  <c r="I222" i="56"/>
  <c r="H222" i="56"/>
  <c r="I221" i="56"/>
  <c r="H221" i="56"/>
  <c r="I220" i="56"/>
  <c r="H220" i="56"/>
  <c r="I219" i="56"/>
  <c r="H219" i="56"/>
  <c r="I218" i="56"/>
  <c r="H218" i="56"/>
  <c r="I217" i="56"/>
  <c r="H217" i="56"/>
  <c r="I216" i="56"/>
  <c r="H216" i="56"/>
  <c r="I215" i="56"/>
  <c r="H215" i="56"/>
  <c r="I214" i="56"/>
  <c r="H214" i="56"/>
  <c r="I213" i="56"/>
  <c r="H213" i="56"/>
  <c r="I212" i="56"/>
  <c r="H212" i="56"/>
  <c r="I211" i="56"/>
  <c r="H211" i="56"/>
  <c r="I210" i="56"/>
  <c r="H210" i="56"/>
  <c r="I209" i="56"/>
  <c r="H209" i="56"/>
  <c r="I208" i="56"/>
  <c r="H208" i="56"/>
  <c r="I207" i="56"/>
  <c r="H207" i="56"/>
  <c r="I206" i="56"/>
  <c r="H206" i="56"/>
  <c r="I205" i="56"/>
  <c r="H205" i="56"/>
  <c r="I204" i="56"/>
  <c r="H204" i="56"/>
  <c r="I203" i="56"/>
  <c r="H203" i="56"/>
  <c r="I202" i="56"/>
  <c r="H202" i="56"/>
  <c r="I201" i="56"/>
  <c r="H201" i="56"/>
  <c r="I200" i="56"/>
  <c r="H200" i="56"/>
  <c r="I199" i="56"/>
  <c r="H199" i="56"/>
  <c r="I198" i="56"/>
  <c r="H198" i="56"/>
  <c r="I197" i="56"/>
  <c r="H197" i="56"/>
  <c r="I196" i="56"/>
  <c r="H196" i="56"/>
  <c r="I195" i="56"/>
  <c r="H195" i="56"/>
  <c r="I194" i="56"/>
  <c r="H194" i="56"/>
  <c r="I193" i="56"/>
  <c r="H193" i="56"/>
  <c r="I192" i="56"/>
  <c r="H192" i="56"/>
  <c r="I191" i="56"/>
  <c r="H191" i="56"/>
  <c r="I190" i="56"/>
  <c r="H190" i="56"/>
  <c r="I189" i="56"/>
  <c r="H189" i="56"/>
  <c r="I188" i="56"/>
  <c r="H188" i="56"/>
  <c r="I187" i="56"/>
  <c r="H187" i="56"/>
  <c r="I186" i="56"/>
  <c r="H186" i="56"/>
  <c r="I185" i="56"/>
  <c r="H185" i="56"/>
  <c r="I184" i="56"/>
  <c r="H184" i="56"/>
  <c r="I183" i="56"/>
  <c r="H183" i="56"/>
  <c r="I182" i="56"/>
  <c r="H182" i="56"/>
  <c r="I181" i="56"/>
  <c r="H181" i="56"/>
  <c r="I180" i="56"/>
  <c r="H180" i="56"/>
  <c r="I179" i="56"/>
  <c r="H179" i="56"/>
  <c r="I178" i="56"/>
  <c r="H178" i="56"/>
  <c r="I177" i="56"/>
  <c r="H177" i="56"/>
  <c r="I176" i="56"/>
  <c r="H176" i="56"/>
  <c r="I175" i="56"/>
  <c r="H175" i="56"/>
  <c r="I174" i="56"/>
  <c r="H174" i="56"/>
  <c r="I173" i="56"/>
  <c r="H173" i="56"/>
  <c r="I172" i="56"/>
  <c r="H172" i="56"/>
  <c r="I171" i="56"/>
  <c r="H171" i="56"/>
  <c r="I170" i="56"/>
  <c r="H170" i="56"/>
  <c r="I169" i="56"/>
  <c r="H169" i="56"/>
  <c r="I168" i="56"/>
  <c r="H168" i="56"/>
  <c r="I167" i="56"/>
  <c r="H167" i="56"/>
  <c r="I166" i="56"/>
  <c r="H166" i="56"/>
  <c r="I165" i="56"/>
  <c r="H165" i="56"/>
  <c r="I164" i="56"/>
  <c r="H164" i="56"/>
  <c r="I163" i="56"/>
  <c r="H163" i="56"/>
  <c r="I162" i="56"/>
  <c r="H162" i="56"/>
  <c r="I161" i="56"/>
  <c r="H161" i="56"/>
  <c r="I160" i="56"/>
  <c r="H160" i="56"/>
  <c r="I159" i="56"/>
  <c r="H159" i="56"/>
  <c r="I158" i="56"/>
  <c r="H158" i="56"/>
  <c r="I157" i="56"/>
  <c r="H157" i="56"/>
  <c r="I156" i="56"/>
  <c r="H156" i="56"/>
  <c r="I155" i="56"/>
  <c r="H155" i="56"/>
  <c r="I154" i="56"/>
  <c r="H154" i="56"/>
  <c r="I153" i="56"/>
  <c r="H153" i="56"/>
  <c r="I152" i="56"/>
  <c r="H152" i="56"/>
  <c r="I151" i="56"/>
  <c r="H151" i="56"/>
  <c r="I150" i="56"/>
  <c r="H150" i="56"/>
  <c r="I149" i="56"/>
  <c r="H149" i="56"/>
  <c r="I148" i="56"/>
  <c r="H148" i="56"/>
  <c r="I147" i="56"/>
  <c r="H147" i="56"/>
  <c r="I146" i="56"/>
  <c r="H146" i="56"/>
  <c r="I145" i="56"/>
  <c r="H145" i="56"/>
  <c r="I144" i="56"/>
  <c r="H144" i="56"/>
  <c r="I143" i="56"/>
  <c r="H143" i="56"/>
  <c r="I142" i="56"/>
  <c r="H142" i="56"/>
  <c r="I141" i="56"/>
  <c r="H141" i="56"/>
  <c r="I140" i="56"/>
  <c r="H140" i="56"/>
  <c r="I139" i="56"/>
  <c r="H139" i="56"/>
  <c r="I138" i="56"/>
  <c r="H138" i="56"/>
  <c r="I137" i="56"/>
  <c r="H137" i="56"/>
  <c r="I136" i="56"/>
  <c r="H136" i="56"/>
  <c r="I135" i="56"/>
  <c r="H135" i="56"/>
  <c r="I134" i="56"/>
  <c r="H134" i="56"/>
  <c r="I133" i="56"/>
  <c r="H133" i="56"/>
  <c r="I132" i="56"/>
  <c r="H132" i="56"/>
  <c r="I131" i="56"/>
  <c r="H131" i="56"/>
  <c r="I130" i="56"/>
  <c r="H130" i="56"/>
  <c r="I129" i="56"/>
  <c r="H129" i="56"/>
  <c r="I128" i="56"/>
  <c r="H128" i="56"/>
  <c r="I127" i="56"/>
  <c r="H127" i="56"/>
  <c r="I126" i="56"/>
  <c r="H126" i="56"/>
  <c r="I125" i="56"/>
  <c r="H125" i="56"/>
  <c r="I124" i="56"/>
  <c r="H124" i="56"/>
  <c r="I123" i="56"/>
  <c r="H123" i="56"/>
  <c r="I122" i="56"/>
  <c r="H122" i="56"/>
  <c r="I121" i="56"/>
  <c r="H121" i="56"/>
  <c r="I120" i="56"/>
  <c r="H120" i="56"/>
  <c r="I119" i="56"/>
  <c r="H119" i="56"/>
  <c r="I118" i="56"/>
  <c r="H118" i="56"/>
  <c r="I117" i="56"/>
  <c r="H117" i="56"/>
  <c r="I116" i="56"/>
  <c r="H116" i="56"/>
  <c r="I115" i="56"/>
  <c r="H115" i="56"/>
  <c r="I114" i="56"/>
  <c r="H114" i="56"/>
  <c r="I113" i="56"/>
  <c r="H113" i="56"/>
  <c r="I112" i="56"/>
  <c r="H112" i="56"/>
  <c r="I111" i="56"/>
  <c r="H111" i="56"/>
  <c r="I110" i="56"/>
  <c r="H110" i="56"/>
  <c r="I109" i="56"/>
  <c r="H109" i="56"/>
  <c r="I108" i="56"/>
  <c r="H108" i="56"/>
  <c r="I107" i="56"/>
  <c r="H107" i="56"/>
  <c r="I106" i="56"/>
  <c r="H106" i="56"/>
  <c r="I105" i="56"/>
  <c r="H105" i="56"/>
  <c r="I104" i="56"/>
  <c r="H104" i="56"/>
  <c r="I103" i="56"/>
  <c r="H103" i="56"/>
  <c r="I102" i="56"/>
  <c r="H102" i="56"/>
  <c r="I101" i="56"/>
  <c r="H101" i="56"/>
  <c r="I100" i="56"/>
  <c r="H100" i="56"/>
  <c r="I99" i="56"/>
  <c r="H99" i="56"/>
  <c r="I98" i="56"/>
  <c r="H98" i="56"/>
  <c r="I97" i="56"/>
  <c r="H97" i="56"/>
  <c r="I96" i="56"/>
  <c r="H96" i="56"/>
  <c r="I95" i="56"/>
  <c r="H95" i="56"/>
  <c r="I94" i="56"/>
  <c r="H94" i="56"/>
  <c r="I93" i="56"/>
  <c r="H93" i="56"/>
  <c r="I92" i="56"/>
  <c r="H92" i="56"/>
  <c r="I91" i="56"/>
  <c r="H91" i="56"/>
  <c r="I90" i="56"/>
  <c r="H90" i="56"/>
  <c r="I89" i="56"/>
  <c r="H89" i="56"/>
  <c r="I88" i="56"/>
  <c r="H88" i="56"/>
  <c r="I87" i="56"/>
  <c r="H87" i="56"/>
  <c r="I86" i="56"/>
  <c r="H86" i="56"/>
  <c r="I85" i="56"/>
  <c r="H85" i="56"/>
  <c r="I84" i="56"/>
  <c r="H84" i="56"/>
  <c r="I83" i="56"/>
  <c r="H83" i="56"/>
  <c r="I82" i="56"/>
  <c r="H82" i="56"/>
  <c r="I81" i="56"/>
  <c r="H81" i="56"/>
  <c r="I80" i="56"/>
  <c r="H80" i="56"/>
  <c r="I79" i="56"/>
  <c r="H79" i="56"/>
  <c r="I78" i="56"/>
  <c r="H78" i="56"/>
  <c r="I77" i="56"/>
  <c r="H77" i="56"/>
  <c r="I76" i="56"/>
  <c r="H76" i="56"/>
  <c r="I75" i="56"/>
  <c r="H75" i="56"/>
  <c r="I74" i="56"/>
  <c r="H74" i="56"/>
  <c r="I73" i="56"/>
  <c r="H73" i="56"/>
  <c r="I72" i="56"/>
  <c r="H72" i="56"/>
  <c r="I71" i="56"/>
  <c r="H71" i="56"/>
  <c r="I70" i="56"/>
  <c r="H70" i="56"/>
  <c r="I69" i="56"/>
  <c r="H69" i="56"/>
  <c r="I68" i="56"/>
  <c r="H68" i="56"/>
  <c r="I67" i="56"/>
  <c r="H67" i="56"/>
  <c r="I66" i="56"/>
  <c r="H66" i="56"/>
  <c r="I65" i="56"/>
  <c r="H65" i="56"/>
  <c r="I64" i="56"/>
  <c r="H64" i="56"/>
  <c r="I63" i="56"/>
  <c r="H63" i="56"/>
  <c r="I62" i="56"/>
  <c r="H62" i="56"/>
  <c r="I61" i="56"/>
  <c r="H61" i="56"/>
  <c r="I60" i="56"/>
  <c r="H60" i="56"/>
  <c r="I59" i="56"/>
  <c r="H59" i="56"/>
  <c r="I58" i="56"/>
  <c r="H58" i="56"/>
  <c r="I57" i="56"/>
  <c r="H57" i="56"/>
  <c r="I56" i="56"/>
  <c r="H56" i="56"/>
  <c r="I55" i="56"/>
  <c r="H55" i="56"/>
  <c r="I54" i="56"/>
  <c r="H54" i="56"/>
  <c r="I53" i="56"/>
  <c r="H53" i="56"/>
  <c r="I52" i="56"/>
  <c r="H52" i="56"/>
  <c r="I51" i="56"/>
  <c r="H51" i="56"/>
  <c r="I50" i="56"/>
  <c r="H50" i="56"/>
  <c r="I49" i="56"/>
  <c r="H49" i="56"/>
  <c r="I48" i="56"/>
  <c r="H48" i="56"/>
  <c r="I47" i="56"/>
  <c r="H47" i="56"/>
  <c r="I46" i="56"/>
  <c r="H46" i="56"/>
  <c r="I45" i="56"/>
  <c r="H45" i="56"/>
  <c r="I44" i="56"/>
  <c r="H44" i="56"/>
  <c r="I43" i="56"/>
  <c r="H43" i="56"/>
  <c r="I42" i="56"/>
  <c r="H42" i="56"/>
  <c r="I41" i="56"/>
  <c r="H41" i="56"/>
  <c r="I40" i="56"/>
  <c r="H40" i="56"/>
  <c r="I39" i="56"/>
  <c r="H39" i="56"/>
  <c r="I38" i="56"/>
  <c r="H38" i="56"/>
  <c r="I37" i="56"/>
  <c r="H37" i="56"/>
  <c r="I36" i="56"/>
  <c r="H36" i="56"/>
  <c r="I35" i="56"/>
  <c r="H35" i="56"/>
  <c r="I34" i="56"/>
  <c r="H34" i="56"/>
  <c r="I33" i="56"/>
  <c r="H33" i="56"/>
  <c r="I32" i="56"/>
  <c r="H32" i="56"/>
  <c r="I31" i="56"/>
  <c r="H31" i="56"/>
  <c r="I30" i="56"/>
  <c r="H30" i="56"/>
  <c r="I29" i="56"/>
  <c r="H29" i="56"/>
  <c r="I28" i="56"/>
  <c r="H28" i="56"/>
  <c r="I27" i="56"/>
  <c r="H27" i="56"/>
  <c r="I26" i="56"/>
  <c r="H26" i="56"/>
  <c r="I25" i="56"/>
  <c r="H25" i="56"/>
  <c r="I24" i="56"/>
  <c r="H24" i="56"/>
  <c r="I23" i="56"/>
  <c r="H23" i="56"/>
  <c r="I22" i="56"/>
  <c r="H22" i="56"/>
  <c r="I21" i="56"/>
  <c r="H21" i="56"/>
  <c r="I20" i="56"/>
  <c r="H20" i="56"/>
  <c r="I19" i="56"/>
  <c r="H19" i="56"/>
  <c r="I18" i="56"/>
  <c r="H18" i="56"/>
  <c r="I17" i="56"/>
  <c r="H17" i="56"/>
  <c r="I16" i="56"/>
  <c r="H16" i="56"/>
  <c r="I15" i="56"/>
  <c r="H15" i="56"/>
  <c r="I14" i="56"/>
  <c r="H14" i="56"/>
  <c r="I13" i="56"/>
  <c r="H13" i="56"/>
  <c r="I12" i="56"/>
  <c r="H12" i="56"/>
  <c r="I11" i="56"/>
  <c r="H11" i="56"/>
  <c r="I10" i="56"/>
  <c r="H10" i="56"/>
  <c r="I9" i="56"/>
  <c r="H9" i="56"/>
  <c r="I8" i="56"/>
  <c r="H8" i="56"/>
  <c r="I7" i="56"/>
  <c r="H7" i="56"/>
  <c r="I6" i="56"/>
  <c r="H6" i="56"/>
  <c r="I5" i="56"/>
  <c r="H5" i="56"/>
  <c r="I439" i="57" l="1"/>
  <c r="H439" i="57"/>
  <c r="BI368" i="55" l="1"/>
  <c r="BF368" i="55"/>
  <c r="BE368" i="55"/>
  <c r="BB368" i="55"/>
  <c r="BA368" i="55"/>
  <c r="AK368" i="55"/>
  <c r="AF368" i="55"/>
  <c r="AB368" i="55"/>
  <c r="Z368" i="55"/>
  <c r="Y368" i="55"/>
  <c r="T368" i="55"/>
  <c r="S368" i="55"/>
  <c r="I76" i="55"/>
  <c r="I61" i="55"/>
  <c r="I367" i="55"/>
  <c r="H367" i="55"/>
  <c r="I366" i="55"/>
  <c r="H366" i="55"/>
  <c r="I365" i="55"/>
  <c r="H365" i="55"/>
  <c r="I364" i="55"/>
  <c r="H364" i="55"/>
  <c r="I363" i="55"/>
  <c r="H363" i="55"/>
  <c r="I362" i="55"/>
  <c r="H362" i="55"/>
  <c r="I361" i="55"/>
  <c r="H361" i="55"/>
  <c r="I360" i="55"/>
  <c r="H360" i="55"/>
  <c r="I359" i="55"/>
  <c r="H359" i="55"/>
  <c r="I358" i="55"/>
  <c r="H358" i="55"/>
  <c r="I357" i="55"/>
  <c r="H357" i="55"/>
  <c r="I356" i="55"/>
  <c r="H356" i="55"/>
  <c r="I355" i="55"/>
  <c r="H355" i="55"/>
  <c r="I354" i="55"/>
  <c r="H354" i="55"/>
  <c r="I353" i="55"/>
  <c r="H353" i="55"/>
  <c r="I352" i="55"/>
  <c r="H352" i="55"/>
  <c r="I351" i="55"/>
  <c r="H351" i="55"/>
  <c r="I350" i="55"/>
  <c r="H350" i="55"/>
  <c r="I349" i="55"/>
  <c r="H349" i="55"/>
  <c r="I348" i="55"/>
  <c r="H348" i="55"/>
  <c r="I347" i="55"/>
  <c r="H347" i="55"/>
  <c r="I346" i="55"/>
  <c r="H346" i="55"/>
  <c r="I345" i="55"/>
  <c r="H345" i="55"/>
  <c r="I344" i="55"/>
  <c r="H344" i="55"/>
  <c r="I343" i="55"/>
  <c r="H343" i="55"/>
  <c r="I342" i="55"/>
  <c r="H342" i="55"/>
  <c r="I341" i="55"/>
  <c r="H341" i="55"/>
  <c r="I340" i="55"/>
  <c r="H340" i="55"/>
  <c r="I339" i="55"/>
  <c r="H339" i="55"/>
  <c r="I338" i="55"/>
  <c r="H338" i="55"/>
  <c r="I337" i="55"/>
  <c r="H337" i="55"/>
  <c r="I336" i="55"/>
  <c r="H336" i="55"/>
  <c r="I335" i="55"/>
  <c r="H335" i="55"/>
  <c r="I334" i="55"/>
  <c r="H334" i="55"/>
  <c r="I333" i="55"/>
  <c r="H333" i="55"/>
  <c r="I332" i="55"/>
  <c r="H332" i="55"/>
  <c r="I331" i="55"/>
  <c r="H331" i="55"/>
  <c r="I330" i="55"/>
  <c r="H330" i="55"/>
  <c r="I329" i="55"/>
  <c r="H329" i="55"/>
  <c r="I328" i="55"/>
  <c r="H328" i="55"/>
  <c r="I327" i="55"/>
  <c r="H327" i="55"/>
  <c r="I326" i="55"/>
  <c r="H326" i="55"/>
  <c r="I325" i="55"/>
  <c r="H325" i="55"/>
  <c r="I324" i="55"/>
  <c r="H324" i="55"/>
  <c r="I323" i="55"/>
  <c r="H323" i="55"/>
  <c r="I322" i="55"/>
  <c r="H322" i="55"/>
  <c r="I321" i="55"/>
  <c r="H321" i="55"/>
  <c r="I320" i="55"/>
  <c r="H320" i="55"/>
  <c r="I319" i="55"/>
  <c r="H319" i="55"/>
  <c r="I318" i="55"/>
  <c r="H318" i="55"/>
  <c r="I317" i="55"/>
  <c r="H317" i="55"/>
  <c r="I316" i="55"/>
  <c r="H316" i="55"/>
  <c r="I315" i="55"/>
  <c r="H315" i="55"/>
  <c r="I314" i="55"/>
  <c r="H314" i="55"/>
  <c r="I313" i="55"/>
  <c r="H313" i="55"/>
  <c r="I312" i="55"/>
  <c r="H312" i="55"/>
  <c r="I311" i="55"/>
  <c r="H311" i="55"/>
  <c r="I310" i="55"/>
  <c r="H310" i="55"/>
  <c r="I309" i="55"/>
  <c r="H309" i="55"/>
  <c r="I308" i="55"/>
  <c r="H308" i="55"/>
  <c r="I307" i="55"/>
  <c r="H307" i="55"/>
  <c r="I306" i="55"/>
  <c r="H306" i="55"/>
  <c r="I305" i="55"/>
  <c r="H305" i="55"/>
  <c r="I304" i="55"/>
  <c r="H304" i="55"/>
  <c r="I303" i="55"/>
  <c r="H303" i="55"/>
  <c r="I302" i="55"/>
  <c r="H302" i="55"/>
  <c r="I301" i="55"/>
  <c r="H301" i="55"/>
  <c r="I300" i="55"/>
  <c r="H300" i="55"/>
  <c r="I299" i="55"/>
  <c r="H299" i="55"/>
  <c r="I298" i="55"/>
  <c r="H298" i="55"/>
  <c r="I297" i="55"/>
  <c r="H297" i="55"/>
  <c r="I296" i="55"/>
  <c r="H296" i="55"/>
  <c r="I295" i="55"/>
  <c r="H295" i="55"/>
  <c r="I294" i="55"/>
  <c r="H294" i="55"/>
  <c r="I293" i="55"/>
  <c r="H293" i="55"/>
  <c r="I292" i="55"/>
  <c r="H292" i="55"/>
  <c r="I291" i="55"/>
  <c r="H291" i="55"/>
  <c r="I290" i="55"/>
  <c r="H290" i="55"/>
  <c r="I289" i="55"/>
  <c r="H289" i="55"/>
  <c r="I288" i="55"/>
  <c r="H288" i="55"/>
  <c r="I287" i="55"/>
  <c r="H287" i="55"/>
  <c r="I286" i="55"/>
  <c r="H286" i="55"/>
  <c r="I285" i="55"/>
  <c r="H285" i="55"/>
  <c r="I284" i="55"/>
  <c r="H284" i="55"/>
  <c r="I283" i="55"/>
  <c r="H283" i="55"/>
  <c r="I282" i="55"/>
  <c r="H282" i="55"/>
  <c r="I281" i="55"/>
  <c r="H281" i="55"/>
  <c r="I280" i="55"/>
  <c r="H280" i="55"/>
  <c r="I279" i="55"/>
  <c r="H279" i="55"/>
  <c r="I278" i="55"/>
  <c r="H278" i="55"/>
  <c r="I277" i="55"/>
  <c r="H277" i="55"/>
  <c r="I276" i="55"/>
  <c r="H276" i="55"/>
  <c r="I275" i="55"/>
  <c r="H275" i="55"/>
  <c r="I274" i="55"/>
  <c r="H274" i="55"/>
  <c r="I273" i="55"/>
  <c r="H273" i="55"/>
  <c r="I272" i="55"/>
  <c r="H272" i="55"/>
  <c r="I271" i="55"/>
  <c r="H271" i="55"/>
  <c r="I270" i="55"/>
  <c r="H270" i="55"/>
  <c r="I269" i="55"/>
  <c r="H269" i="55"/>
  <c r="I268" i="55"/>
  <c r="H268" i="55"/>
  <c r="I267" i="55"/>
  <c r="H267" i="55"/>
  <c r="I266" i="55"/>
  <c r="H266" i="55"/>
  <c r="I265" i="55"/>
  <c r="H265" i="55"/>
  <c r="I264" i="55"/>
  <c r="H264" i="55"/>
  <c r="I263" i="55"/>
  <c r="H263" i="55"/>
  <c r="I262" i="55"/>
  <c r="H262" i="55"/>
  <c r="I261" i="55"/>
  <c r="H261" i="55"/>
  <c r="I260" i="55"/>
  <c r="H260" i="55"/>
  <c r="I259" i="55"/>
  <c r="H259" i="55"/>
  <c r="I258" i="55"/>
  <c r="H258" i="55"/>
  <c r="I257" i="55"/>
  <c r="H257" i="55"/>
  <c r="I256" i="55"/>
  <c r="H256" i="55"/>
  <c r="I255" i="55"/>
  <c r="H255" i="55"/>
  <c r="I254" i="55"/>
  <c r="H254" i="55"/>
  <c r="I253" i="55"/>
  <c r="H253" i="55"/>
  <c r="I252" i="55"/>
  <c r="H252" i="55"/>
  <c r="I251" i="55"/>
  <c r="H251" i="55"/>
  <c r="I250" i="55"/>
  <c r="H250" i="55"/>
  <c r="I249" i="55"/>
  <c r="H249" i="55"/>
  <c r="I248" i="55"/>
  <c r="H248" i="55"/>
  <c r="I247" i="55"/>
  <c r="H247" i="55"/>
  <c r="I246" i="55"/>
  <c r="H246" i="55"/>
  <c r="I245" i="55"/>
  <c r="H245" i="55"/>
  <c r="I244" i="55"/>
  <c r="H244" i="55"/>
  <c r="I243" i="55"/>
  <c r="H243" i="55"/>
  <c r="I242" i="55"/>
  <c r="H242" i="55"/>
  <c r="I241" i="55"/>
  <c r="H241" i="55"/>
  <c r="I240" i="55"/>
  <c r="H240" i="55"/>
  <c r="I239" i="55"/>
  <c r="H239" i="55"/>
  <c r="I238" i="55"/>
  <c r="H238" i="55"/>
  <c r="I237" i="55"/>
  <c r="H237" i="55"/>
  <c r="I236" i="55"/>
  <c r="H236" i="55"/>
  <c r="I235" i="55"/>
  <c r="H235" i="55"/>
  <c r="I234" i="55"/>
  <c r="H234" i="55"/>
  <c r="I233" i="55"/>
  <c r="H233" i="55"/>
  <c r="I232" i="55"/>
  <c r="H232" i="55"/>
  <c r="I231" i="55"/>
  <c r="H231" i="55"/>
  <c r="I230" i="55"/>
  <c r="H230" i="55"/>
  <c r="I229" i="55"/>
  <c r="H229" i="55"/>
  <c r="I228" i="55"/>
  <c r="H228" i="55"/>
  <c r="I227" i="55"/>
  <c r="H227" i="55"/>
  <c r="I226" i="55"/>
  <c r="H226" i="55"/>
  <c r="I225" i="55"/>
  <c r="H225" i="55"/>
  <c r="I224" i="55"/>
  <c r="H224" i="55"/>
  <c r="I223" i="55"/>
  <c r="H223" i="55"/>
  <c r="I222" i="55"/>
  <c r="H222" i="55"/>
  <c r="I221" i="55"/>
  <c r="H221" i="55"/>
  <c r="I220" i="55"/>
  <c r="H220" i="55"/>
  <c r="I219" i="55"/>
  <c r="H219" i="55"/>
  <c r="I218" i="55"/>
  <c r="H218" i="55"/>
  <c r="I217" i="55"/>
  <c r="H217" i="55"/>
  <c r="I216" i="55"/>
  <c r="H216" i="55"/>
  <c r="I215" i="55"/>
  <c r="H215" i="55"/>
  <c r="I214" i="55"/>
  <c r="H214" i="55"/>
  <c r="I213" i="55"/>
  <c r="H213" i="55"/>
  <c r="I212" i="55"/>
  <c r="H212" i="55"/>
  <c r="I211" i="55"/>
  <c r="H211" i="55"/>
  <c r="I210" i="55"/>
  <c r="H210" i="55"/>
  <c r="I209" i="55"/>
  <c r="H209" i="55"/>
  <c r="I208" i="55"/>
  <c r="H208" i="55"/>
  <c r="I207" i="55"/>
  <c r="H207" i="55"/>
  <c r="I206" i="55"/>
  <c r="H206" i="55"/>
  <c r="I205" i="55"/>
  <c r="H205" i="55"/>
  <c r="I204" i="55"/>
  <c r="H204" i="55"/>
  <c r="I203" i="55"/>
  <c r="H203" i="55"/>
  <c r="I202" i="55"/>
  <c r="H202" i="55"/>
  <c r="I201" i="55"/>
  <c r="H201" i="55"/>
  <c r="I200" i="55"/>
  <c r="H200" i="55"/>
  <c r="I199" i="55"/>
  <c r="H199" i="55"/>
  <c r="I198" i="55"/>
  <c r="H198" i="55"/>
  <c r="I197" i="55"/>
  <c r="H197" i="55"/>
  <c r="I196" i="55"/>
  <c r="H196" i="55"/>
  <c r="I195" i="55"/>
  <c r="H195" i="55"/>
  <c r="I194" i="55"/>
  <c r="H194" i="55"/>
  <c r="I193" i="55"/>
  <c r="H193" i="55"/>
  <c r="I192" i="55"/>
  <c r="H192" i="55"/>
  <c r="I191" i="55"/>
  <c r="H191" i="55"/>
  <c r="I190" i="55"/>
  <c r="H190" i="55"/>
  <c r="I189" i="55"/>
  <c r="H189" i="55"/>
  <c r="I188" i="55"/>
  <c r="H188" i="55"/>
  <c r="I187" i="55"/>
  <c r="H187" i="55"/>
  <c r="I186" i="55"/>
  <c r="H186" i="55"/>
  <c r="I185" i="55"/>
  <c r="H185" i="55"/>
  <c r="I184" i="55"/>
  <c r="H184" i="55"/>
  <c r="I183" i="55"/>
  <c r="H183" i="55"/>
  <c r="I182" i="55"/>
  <c r="H182" i="55"/>
  <c r="I181" i="55"/>
  <c r="H181" i="55"/>
  <c r="I180" i="55"/>
  <c r="H180" i="55"/>
  <c r="I179" i="55"/>
  <c r="H179" i="55"/>
  <c r="I178" i="55"/>
  <c r="H178" i="55"/>
  <c r="I177" i="55"/>
  <c r="H177" i="55"/>
  <c r="I176" i="55"/>
  <c r="H176" i="55"/>
  <c r="I175" i="55"/>
  <c r="H175" i="55"/>
  <c r="I174" i="55"/>
  <c r="H174" i="55"/>
  <c r="I173" i="55"/>
  <c r="H173" i="55"/>
  <c r="I172" i="55"/>
  <c r="H172" i="55"/>
  <c r="I171" i="55"/>
  <c r="H171" i="55"/>
  <c r="I170" i="55"/>
  <c r="H170" i="55"/>
  <c r="I169" i="55"/>
  <c r="H169" i="55"/>
  <c r="I168" i="55"/>
  <c r="H168" i="55"/>
  <c r="I167" i="55"/>
  <c r="H167" i="55"/>
  <c r="I166" i="55"/>
  <c r="H166" i="55"/>
  <c r="I165" i="55"/>
  <c r="H165" i="55"/>
  <c r="I164" i="55"/>
  <c r="H164" i="55"/>
  <c r="I163" i="55"/>
  <c r="H163" i="55"/>
  <c r="I162" i="55"/>
  <c r="H162" i="55"/>
  <c r="I161" i="55"/>
  <c r="H161" i="55"/>
  <c r="I160" i="55"/>
  <c r="H160" i="55"/>
  <c r="I159" i="55"/>
  <c r="H159" i="55"/>
  <c r="I158" i="55"/>
  <c r="H158" i="55"/>
  <c r="I157" i="55"/>
  <c r="H157" i="55"/>
  <c r="I156" i="55"/>
  <c r="H156" i="55"/>
  <c r="I155" i="55"/>
  <c r="H155" i="55"/>
  <c r="I154" i="55"/>
  <c r="H154" i="55"/>
  <c r="I153" i="55"/>
  <c r="H153" i="55"/>
  <c r="I152" i="55"/>
  <c r="H152" i="55"/>
  <c r="I151" i="55"/>
  <c r="H151" i="55"/>
  <c r="I150" i="55"/>
  <c r="H150" i="55"/>
  <c r="I149" i="55"/>
  <c r="H149" i="55"/>
  <c r="I148" i="55"/>
  <c r="H148" i="55"/>
  <c r="I147" i="55"/>
  <c r="H147" i="55"/>
  <c r="I146" i="55"/>
  <c r="H146" i="55"/>
  <c r="I145" i="55"/>
  <c r="H145" i="55"/>
  <c r="I144" i="55"/>
  <c r="H144" i="55"/>
  <c r="I143" i="55"/>
  <c r="H143" i="55"/>
  <c r="I142" i="55"/>
  <c r="H142" i="55"/>
  <c r="I141" i="55"/>
  <c r="H141" i="55"/>
  <c r="I140" i="55"/>
  <c r="H140" i="55"/>
  <c r="I139" i="55"/>
  <c r="H139" i="55"/>
  <c r="I138" i="55"/>
  <c r="H138" i="55"/>
  <c r="I137" i="55"/>
  <c r="H137" i="55"/>
  <c r="I136" i="55"/>
  <c r="H136" i="55"/>
  <c r="I135" i="55"/>
  <c r="H135" i="55"/>
  <c r="I134" i="55"/>
  <c r="H134" i="55"/>
  <c r="I133" i="55"/>
  <c r="H133" i="55"/>
  <c r="I132" i="55"/>
  <c r="H132" i="55"/>
  <c r="I131" i="55"/>
  <c r="H131" i="55"/>
  <c r="I130" i="55"/>
  <c r="H130" i="55"/>
  <c r="I129" i="55"/>
  <c r="H129" i="55"/>
  <c r="I128" i="55"/>
  <c r="H128" i="55"/>
  <c r="I127" i="55"/>
  <c r="H127" i="55"/>
  <c r="I126" i="55"/>
  <c r="H126" i="55"/>
  <c r="I125" i="55"/>
  <c r="H125" i="55"/>
  <c r="I124" i="55"/>
  <c r="H124" i="55"/>
  <c r="I123" i="55"/>
  <c r="H123" i="55"/>
  <c r="I122" i="55"/>
  <c r="H122" i="55"/>
  <c r="I121" i="55"/>
  <c r="H121" i="55"/>
  <c r="I120" i="55"/>
  <c r="H120" i="55"/>
  <c r="I119" i="55"/>
  <c r="H119" i="55"/>
  <c r="I118" i="55"/>
  <c r="H118" i="55"/>
  <c r="I117" i="55"/>
  <c r="H117" i="55"/>
  <c r="I116" i="55"/>
  <c r="H116" i="55"/>
  <c r="I115" i="55"/>
  <c r="H115" i="55"/>
  <c r="I114" i="55"/>
  <c r="H114" i="55"/>
  <c r="I113" i="55"/>
  <c r="H113" i="55"/>
  <c r="I112" i="55"/>
  <c r="H112" i="55"/>
  <c r="I111" i="55"/>
  <c r="H111" i="55"/>
  <c r="I110" i="55"/>
  <c r="H110" i="55"/>
  <c r="I109" i="55"/>
  <c r="H109" i="55"/>
  <c r="I108" i="55"/>
  <c r="H108" i="55"/>
  <c r="I107" i="55"/>
  <c r="H107" i="55"/>
  <c r="I106" i="55"/>
  <c r="H106" i="55"/>
  <c r="I105" i="55"/>
  <c r="H105" i="55"/>
  <c r="I104" i="55"/>
  <c r="H104" i="55"/>
  <c r="I103" i="55"/>
  <c r="H103" i="55"/>
  <c r="I102" i="55"/>
  <c r="H102" i="55"/>
  <c r="I101" i="55"/>
  <c r="H101" i="55"/>
  <c r="I100" i="55"/>
  <c r="H100" i="55"/>
  <c r="I99" i="55"/>
  <c r="H99" i="55"/>
  <c r="I98" i="55"/>
  <c r="H98" i="55"/>
  <c r="I97" i="55"/>
  <c r="H97" i="55"/>
  <c r="I96" i="55"/>
  <c r="H96" i="55"/>
  <c r="I95" i="55"/>
  <c r="H95" i="55"/>
  <c r="I94" i="55"/>
  <c r="H94" i="55"/>
  <c r="I93" i="55"/>
  <c r="H93" i="55"/>
  <c r="I92" i="55"/>
  <c r="H92" i="55"/>
  <c r="I91" i="55"/>
  <c r="H91" i="55"/>
  <c r="I90" i="55"/>
  <c r="H90" i="55"/>
  <c r="I89" i="55"/>
  <c r="H89" i="55"/>
  <c r="I88" i="55"/>
  <c r="H88" i="55"/>
  <c r="I87" i="55"/>
  <c r="H87" i="55"/>
  <c r="I86" i="55"/>
  <c r="H86" i="55"/>
  <c r="I85" i="55"/>
  <c r="H85" i="55"/>
  <c r="I84" i="55"/>
  <c r="H84" i="55"/>
  <c r="I83" i="55"/>
  <c r="H83" i="55"/>
  <c r="I82" i="55"/>
  <c r="H82" i="55"/>
  <c r="I81" i="55"/>
  <c r="H81" i="55"/>
  <c r="I80" i="55"/>
  <c r="H80" i="55"/>
  <c r="I79" i="55"/>
  <c r="H79" i="55"/>
  <c r="I78" i="55"/>
  <c r="H78" i="55"/>
  <c r="I77" i="55"/>
  <c r="H77" i="55"/>
  <c r="I75" i="55"/>
  <c r="H75" i="55"/>
  <c r="I74" i="55"/>
  <c r="H74" i="55"/>
  <c r="I73" i="55"/>
  <c r="H73" i="55"/>
  <c r="I72" i="55"/>
  <c r="H72" i="55"/>
  <c r="I71" i="55"/>
  <c r="H71" i="55"/>
  <c r="I70" i="55"/>
  <c r="H70" i="55"/>
  <c r="I69" i="55"/>
  <c r="H69" i="55"/>
  <c r="I68" i="55"/>
  <c r="H68" i="55"/>
  <c r="I67" i="55"/>
  <c r="H67" i="55"/>
  <c r="I66" i="55"/>
  <c r="H66" i="55"/>
  <c r="I65" i="55"/>
  <c r="H65" i="55"/>
  <c r="I64" i="55"/>
  <c r="H64" i="55"/>
  <c r="I63" i="55"/>
  <c r="H63" i="55"/>
  <c r="I62" i="55"/>
  <c r="H62" i="55"/>
  <c r="I60" i="55"/>
  <c r="H60" i="55"/>
  <c r="I59" i="55"/>
  <c r="H59" i="55"/>
  <c r="I58" i="55"/>
  <c r="H58" i="55"/>
  <c r="I57" i="55"/>
  <c r="H57" i="55"/>
  <c r="I56" i="55"/>
  <c r="H56" i="55"/>
  <c r="I55" i="55"/>
  <c r="H55" i="55"/>
  <c r="I54" i="55"/>
  <c r="H54" i="55"/>
  <c r="I53" i="55"/>
  <c r="H53" i="55"/>
  <c r="I52" i="55"/>
  <c r="H52" i="55"/>
  <c r="I51" i="55"/>
  <c r="H51" i="55"/>
  <c r="I50" i="55"/>
  <c r="H50" i="55"/>
  <c r="I49" i="55"/>
  <c r="H49" i="55"/>
  <c r="I48" i="55"/>
  <c r="H48" i="55"/>
  <c r="I47" i="55"/>
  <c r="H47" i="55"/>
  <c r="I46" i="55"/>
  <c r="H46" i="55"/>
  <c r="I45" i="55"/>
  <c r="H45" i="55"/>
  <c r="I44" i="55"/>
  <c r="H44" i="55"/>
  <c r="I43" i="55"/>
  <c r="H43" i="55"/>
  <c r="I42" i="55"/>
  <c r="H42" i="55"/>
  <c r="I41" i="55"/>
  <c r="H41" i="55"/>
  <c r="I40" i="55"/>
  <c r="H40" i="55"/>
  <c r="I39" i="55"/>
  <c r="H39" i="55"/>
  <c r="I38" i="55"/>
  <c r="H38" i="55"/>
  <c r="I37" i="55"/>
  <c r="H37" i="55"/>
  <c r="I36" i="55"/>
  <c r="H36" i="55"/>
  <c r="I35" i="55"/>
  <c r="H35" i="55"/>
  <c r="I34" i="55"/>
  <c r="H34" i="55"/>
  <c r="I33" i="55"/>
  <c r="H33" i="55"/>
  <c r="I32" i="55"/>
  <c r="H32" i="55"/>
  <c r="I31" i="55"/>
  <c r="H31" i="55"/>
  <c r="I30" i="55"/>
  <c r="H30" i="55"/>
  <c r="I29" i="55"/>
  <c r="H29" i="55"/>
  <c r="I28" i="55"/>
  <c r="H28" i="55"/>
  <c r="I27" i="55"/>
  <c r="H27" i="55"/>
  <c r="I26" i="55"/>
  <c r="H26" i="55"/>
  <c r="I25" i="55"/>
  <c r="H25" i="55"/>
  <c r="I24" i="55"/>
  <c r="H24" i="55"/>
  <c r="I23" i="55"/>
  <c r="H23" i="55"/>
  <c r="I22" i="55"/>
  <c r="H22" i="55"/>
  <c r="I21" i="55"/>
  <c r="H21" i="55"/>
  <c r="I20" i="55"/>
  <c r="H20" i="55"/>
  <c r="I19" i="55"/>
  <c r="H19" i="55"/>
  <c r="I18" i="55"/>
  <c r="H18" i="55"/>
  <c r="I17" i="55"/>
  <c r="H17" i="55"/>
  <c r="I16" i="55"/>
  <c r="H16" i="55"/>
  <c r="I15" i="55"/>
  <c r="H15" i="55"/>
  <c r="I14" i="55"/>
  <c r="H14" i="55"/>
  <c r="I13" i="55"/>
  <c r="H13" i="55"/>
  <c r="I12" i="55"/>
  <c r="H12" i="55"/>
  <c r="I11" i="55"/>
  <c r="H11" i="55"/>
  <c r="I10" i="55"/>
  <c r="H10" i="55"/>
  <c r="I9" i="55"/>
  <c r="H9" i="55"/>
  <c r="I8" i="55"/>
  <c r="H8" i="55"/>
  <c r="I7" i="55"/>
  <c r="H7" i="55"/>
  <c r="I6" i="55"/>
  <c r="H6" i="55"/>
  <c r="I5" i="55"/>
  <c r="H5" i="55"/>
  <c r="BI379" i="55"/>
  <c r="BI377" i="55"/>
  <c r="BI375" i="55"/>
  <c r="BI373" i="55"/>
  <c r="BB373" i="55"/>
  <c r="BA373" i="55"/>
  <c r="BB372" i="55"/>
  <c r="BA372" i="55"/>
  <c r="BI371" i="55"/>
  <c r="I375" i="56" l="1"/>
  <c r="H375" i="56"/>
  <c r="BH362" i="56"/>
  <c r="BG362" i="56"/>
  <c r="BD362" i="56"/>
  <c r="BC362" i="56"/>
  <c r="AZ362" i="56"/>
  <c r="AY362" i="56"/>
  <c r="AX362" i="56"/>
  <c r="AW362" i="56"/>
  <c r="AV362" i="56"/>
  <c r="AU362" i="56"/>
  <c r="AT362" i="56"/>
  <c r="AS362" i="56"/>
  <c r="AR362" i="56"/>
  <c r="AQ362" i="56"/>
  <c r="AP362" i="56"/>
  <c r="AO362" i="56"/>
  <c r="AN362" i="56"/>
  <c r="AM362" i="56"/>
  <c r="AL362" i="56"/>
  <c r="AK362" i="56"/>
  <c r="AJ362" i="56"/>
  <c r="AI362" i="56"/>
  <c r="AH362" i="56"/>
  <c r="AG362" i="56"/>
  <c r="AF362" i="56"/>
  <c r="AE362" i="56"/>
  <c r="AD362" i="56"/>
  <c r="AC362" i="56"/>
  <c r="AA362" i="56"/>
  <c r="X362" i="56"/>
  <c r="W362" i="56"/>
  <c r="V362" i="56"/>
  <c r="U362" i="56"/>
  <c r="T362" i="56"/>
  <c r="S362" i="56"/>
  <c r="R362" i="56"/>
  <c r="Q362" i="56"/>
  <c r="P362" i="56"/>
  <c r="O362" i="56"/>
  <c r="N362" i="56"/>
  <c r="M362" i="56"/>
  <c r="BA366" i="56" l="1"/>
  <c r="BA367" i="56"/>
  <c r="BB366" i="56"/>
  <c r="BB367" i="56"/>
  <c r="BI373" i="56"/>
  <c r="BI371" i="56"/>
  <c r="BI369" i="56"/>
  <c r="BI365" i="56"/>
  <c r="BI367" i="56"/>
  <c r="U368" i="55"/>
  <c r="V368" i="55"/>
  <c r="W368" i="55"/>
  <c r="X368" i="55"/>
  <c r="AA368" i="55"/>
  <c r="AC368" i="55"/>
  <c r="AD368" i="55"/>
  <c r="AE368" i="55"/>
  <c r="AG368" i="55"/>
  <c r="AH368" i="55"/>
  <c r="AI368" i="55"/>
  <c r="AJ368" i="55"/>
  <c r="AL368" i="55"/>
  <c r="AM368" i="55"/>
  <c r="AN368" i="55"/>
  <c r="AO368" i="55"/>
  <c r="AP368" i="55"/>
  <c r="AQ368" i="55"/>
  <c r="AR368" i="55"/>
  <c r="AS368" i="55"/>
  <c r="AT368" i="55"/>
  <c r="AU368" i="55"/>
  <c r="AV368" i="55"/>
  <c r="AW368" i="55"/>
  <c r="AX368" i="55"/>
  <c r="AY368" i="55"/>
  <c r="AZ368" i="55"/>
  <c r="BC368" i="55"/>
  <c r="BD368" i="55"/>
  <c r="BG368" i="55"/>
  <c r="BH368" i="55"/>
  <c r="N368" i="55"/>
  <c r="O368" i="55"/>
  <c r="P368" i="55"/>
  <c r="Q368" i="55"/>
  <c r="R368" i="55"/>
  <c r="M368" i="55"/>
  <c r="R279" i="54"/>
  <c r="Q279" i="54"/>
  <c r="P279" i="54"/>
  <c r="O279" i="54"/>
  <c r="M279" i="54"/>
  <c r="BH279" i="54"/>
  <c r="BG279" i="54"/>
  <c r="BF279" i="54"/>
  <c r="BE279" i="54"/>
  <c r="BD279" i="54"/>
  <c r="BC279" i="54"/>
  <c r="AZ279" i="54"/>
  <c r="AY279" i="54"/>
  <c r="AX279" i="54"/>
  <c r="AW279" i="54"/>
  <c r="AV279" i="54"/>
  <c r="AU279" i="54"/>
  <c r="AT279" i="54"/>
  <c r="AS279" i="54"/>
  <c r="AR279" i="54"/>
  <c r="AQ279" i="54"/>
  <c r="AP279" i="54"/>
  <c r="AO279" i="54"/>
  <c r="AN279" i="54"/>
  <c r="AM279" i="54"/>
  <c r="AL279" i="54"/>
  <c r="AK279" i="54"/>
  <c r="AJ279" i="54"/>
  <c r="AI279" i="54"/>
  <c r="AH279" i="54"/>
  <c r="AG279" i="54"/>
  <c r="AF279" i="54"/>
  <c r="AE279" i="54"/>
  <c r="AD279" i="54"/>
  <c r="AC279" i="54"/>
  <c r="AB279" i="54"/>
  <c r="AA279" i="54"/>
  <c r="Z279" i="54"/>
  <c r="Y279" i="54"/>
  <c r="X279" i="54"/>
  <c r="W279" i="54"/>
  <c r="V279" i="54"/>
  <c r="U279" i="54"/>
  <c r="T279" i="54"/>
  <c r="S279" i="54"/>
  <c r="N279" i="54"/>
  <c r="I278" i="54"/>
  <c r="H278" i="54"/>
  <c r="I277" i="54"/>
  <c r="H277" i="54"/>
  <c r="I276" i="54"/>
  <c r="H276" i="54"/>
  <c r="I275" i="54"/>
  <c r="H275" i="54"/>
  <c r="I274" i="54"/>
  <c r="H274" i="54"/>
  <c r="I273" i="54"/>
  <c r="H273" i="54"/>
  <c r="I272" i="54"/>
  <c r="H272" i="54"/>
  <c r="I271" i="54"/>
  <c r="H271" i="54"/>
  <c r="I270" i="54"/>
  <c r="H270" i="54"/>
  <c r="I269" i="54"/>
  <c r="H269" i="54"/>
  <c r="I268" i="54"/>
  <c r="H268" i="54"/>
  <c r="I267" i="54"/>
  <c r="H267" i="54"/>
  <c r="I266" i="54"/>
  <c r="H266" i="54"/>
  <c r="I265" i="54"/>
  <c r="H265" i="54"/>
  <c r="I264" i="54"/>
  <c r="H264" i="54"/>
  <c r="I263" i="54"/>
  <c r="H263" i="54"/>
  <c r="I262" i="54"/>
  <c r="H262" i="54"/>
  <c r="I261" i="54"/>
  <c r="H261" i="54"/>
  <c r="I260" i="54"/>
  <c r="H260" i="54"/>
  <c r="I259" i="54"/>
  <c r="H259" i="54"/>
  <c r="I258" i="54"/>
  <c r="H258" i="54"/>
  <c r="I257" i="54"/>
  <c r="H257" i="54"/>
  <c r="I256" i="54"/>
  <c r="H256" i="54"/>
  <c r="I255" i="54"/>
  <c r="H255" i="54"/>
  <c r="I254" i="54"/>
  <c r="H254" i="54"/>
  <c r="I253" i="54"/>
  <c r="H253" i="54"/>
  <c r="I252" i="54"/>
  <c r="H252" i="54"/>
  <c r="I251" i="54"/>
  <c r="H251" i="54"/>
  <c r="I250" i="54"/>
  <c r="H250" i="54"/>
  <c r="I249" i="54"/>
  <c r="H249" i="54"/>
  <c r="I248" i="54"/>
  <c r="H248" i="54"/>
  <c r="I247" i="54"/>
  <c r="H247" i="54"/>
  <c r="I246" i="54"/>
  <c r="H246" i="54"/>
  <c r="I245" i="54"/>
  <c r="H245" i="54"/>
  <c r="I244" i="54"/>
  <c r="H244" i="54"/>
  <c r="I243" i="54"/>
  <c r="H243" i="54"/>
  <c r="I242" i="54"/>
  <c r="H242" i="54"/>
  <c r="I241" i="54"/>
  <c r="H241" i="54"/>
  <c r="I240" i="54"/>
  <c r="H240" i="54"/>
  <c r="I239" i="54"/>
  <c r="H239" i="54"/>
  <c r="I238" i="54"/>
  <c r="H238" i="54"/>
  <c r="I237" i="54"/>
  <c r="H237" i="54"/>
  <c r="I236" i="54"/>
  <c r="H236" i="54"/>
  <c r="I235" i="54"/>
  <c r="H235" i="54"/>
  <c r="I234" i="54"/>
  <c r="H234" i="54"/>
  <c r="I233" i="54"/>
  <c r="H233" i="54"/>
  <c r="I232" i="54"/>
  <c r="H232" i="54"/>
  <c r="I231" i="54"/>
  <c r="H231" i="54"/>
  <c r="I230" i="54"/>
  <c r="H230" i="54"/>
  <c r="I229" i="54"/>
  <c r="H229" i="54"/>
  <c r="I228" i="54"/>
  <c r="H228" i="54"/>
  <c r="I227" i="54"/>
  <c r="H227" i="54"/>
  <c r="I226" i="54"/>
  <c r="H226" i="54"/>
  <c r="I225" i="54"/>
  <c r="H225" i="54"/>
  <c r="I224" i="54"/>
  <c r="H224" i="54"/>
  <c r="I223" i="54"/>
  <c r="H223" i="54"/>
  <c r="I222" i="54"/>
  <c r="H222" i="54"/>
  <c r="I221" i="54"/>
  <c r="H221" i="54"/>
  <c r="I220" i="54"/>
  <c r="H220" i="54"/>
  <c r="I219" i="54"/>
  <c r="H219" i="54"/>
  <c r="I218" i="54"/>
  <c r="H218" i="54"/>
  <c r="I217" i="54"/>
  <c r="H217" i="54"/>
  <c r="I216" i="54"/>
  <c r="H216" i="54"/>
  <c r="I215" i="54"/>
  <c r="H215" i="54"/>
  <c r="I214" i="54"/>
  <c r="H214" i="54"/>
  <c r="I213" i="54"/>
  <c r="H213" i="54"/>
  <c r="I212" i="54"/>
  <c r="H212" i="54"/>
  <c r="I211" i="54"/>
  <c r="H211" i="54"/>
  <c r="I210" i="54"/>
  <c r="H210" i="54"/>
  <c r="I209" i="54"/>
  <c r="H209" i="54"/>
  <c r="I208" i="54"/>
  <c r="H208" i="54"/>
  <c r="I207" i="54"/>
  <c r="H207" i="54"/>
  <c r="I206" i="54"/>
  <c r="H206" i="54"/>
  <c r="I205" i="54"/>
  <c r="H205" i="54"/>
  <c r="I204" i="54"/>
  <c r="H204" i="54"/>
  <c r="I203" i="54"/>
  <c r="H203" i="54"/>
  <c r="I202" i="54"/>
  <c r="H202" i="54"/>
  <c r="I201" i="54"/>
  <c r="H201" i="54"/>
  <c r="I200" i="54"/>
  <c r="H200" i="54"/>
  <c r="I199" i="54"/>
  <c r="H199" i="54"/>
  <c r="I198" i="54"/>
  <c r="H198" i="54"/>
  <c r="I197" i="54"/>
  <c r="H197" i="54"/>
  <c r="I196" i="54"/>
  <c r="H196" i="54"/>
  <c r="I195" i="54"/>
  <c r="H195" i="54"/>
  <c r="I194" i="54"/>
  <c r="H194" i="54"/>
  <c r="I193" i="54"/>
  <c r="H193" i="54"/>
  <c r="I192" i="54"/>
  <c r="H192" i="54"/>
  <c r="I191" i="54"/>
  <c r="H191" i="54"/>
  <c r="I190" i="54"/>
  <c r="H190" i="54"/>
  <c r="I189" i="54"/>
  <c r="H189" i="54"/>
  <c r="I188" i="54"/>
  <c r="H188" i="54"/>
  <c r="I187" i="54"/>
  <c r="H187" i="54"/>
  <c r="I186" i="54"/>
  <c r="H186" i="54"/>
  <c r="I185" i="54"/>
  <c r="H185" i="54"/>
  <c r="I184" i="54"/>
  <c r="H184" i="54"/>
  <c r="I183" i="54"/>
  <c r="H183" i="54"/>
  <c r="I182" i="54"/>
  <c r="H182" i="54"/>
  <c r="I181" i="54"/>
  <c r="H181" i="54"/>
  <c r="I180" i="54"/>
  <c r="H180" i="54"/>
  <c r="I179" i="54"/>
  <c r="H179" i="54"/>
  <c r="I178" i="54"/>
  <c r="H178" i="54"/>
  <c r="I177" i="54"/>
  <c r="H177" i="54"/>
  <c r="I176" i="54"/>
  <c r="H176" i="54"/>
  <c r="I175" i="54"/>
  <c r="H175" i="54"/>
  <c r="I174" i="54"/>
  <c r="H174" i="54"/>
  <c r="I173" i="54"/>
  <c r="H173" i="54"/>
  <c r="I172" i="54"/>
  <c r="H172" i="54"/>
  <c r="I171" i="54"/>
  <c r="H171" i="54"/>
  <c r="I170" i="54"/>
  <c r="H170" i="54"/>
  <c r="I169" i="54"/>
  <c r="H169" i="54"/>
  <c r="I168" i="54"/>
  <c r="H168" i="54"/>
  <c r="I167" i="54"/>
  <c r="H167" i="54"/>
  <c r="I166" i="54"/>
  <c r="H166" i="54"/>
  <c r="I165" i="54"/>
  <c r="H165" i="54"/>
  <c r="I164" i="54"/>
  <c r="H164" i="54"/>
  <c r="I163" i="54"/>
  <c r="H163" i="54"/>
  <c r="I162" i="54"/>
  <c r="H162" i="54"/>
  <c r="I161" i="54"/>
  <c r="H161" i="54"/>
  <c r="I160" i="54"/>
  <c r="H160" i="54"/>
  <c r="I159" i="54"/>
  <c r="H159" i="54"/>
  <c r="I158" i="54"/>
  <c r="H158" i="54"/>
  <c r="I157" i="54"/>
  <c r="H157" i="54"/>
  <c r="I156" i="54"/>
  <c r="H156" i="54"/>
  <c r="I155" i="54"/>
  <c r="H155" i="54"/>
  <c r="I154" i="54"/>
  <c r="H154" i="54"/>
  <c r="I153" i="54"/>
  <c r="H153" i="54"/>
  <c r="I152" i="54"/>
  <c r="H152" i="54"/>
  <c r="I151" i="54"/>
  <c r="H151" i="54"/>
  <c r="I150" i="54"/>
  <c r="H150" i="54"/>
  <c r="I149" i="54"/>
  <c r="H149" i="54"/>
  <c r="I148" i="54"/>
  <c r="H148" i="54"/>
  <c r="I147" i="54"/>
  <c r="H147" i="54"/>
  <c r="I146" i="54"/>
  <c r="H146" i="54"/>
  <c r="I145" i="54"/>
  <c r="H145" i="54"/>
  <c r="I144" i="54"/>
  <c r="H144" i="54"/>
  <c r="I143" i="54"/>
  <c r="H143" i="54"/>
  <c r="I142" i="54"/>
  <c r="H142" i="54"/>
  <c r="I141" i="54"/>
  <c r="H141" i="54"/>
  <c r="I140" i="54"/>
  <c r="H140" i="54"/>
  <c r="I139" i="54"/>
  <c r="H139" i="54"/>
  <c r="I138" i="54"/>
  <c r="H138" i="54"/>
  <c r="I137" i="54"/>
  <c r="H137" i="54"/>
  <c r="I136" i="54"/>
  <c r="H136" i="54"/>
  <c r="I135" i="54"/>
  <c r="H135" i="54"/>
  <c r="I134" i="54"/>
  <c r="H134" i="54"/>
  <c r="I133" i="54"/>
  <c r="H133" i="54"/>
  <c r="I132" i="54"/>
  <c r="H132" i="54"/>
  <c r="I131" i="54"/>
  <c r="H131" i="54"/>
  <c r="I130" i="54"/>
  <c r="H130" i="54"/>
  <c r="I129" i="54"/>
  <c r="H129" i="54"/>
  <c r="I128" i="54"/>
  <c r="H128" i="54"/>
  <c r="I127" i="54"/>
  <c r="H127" i="54"/>
  <c r="I126" i="54"/>
  <c r="H126" i="54"/>
  <c r="I125" i="54"/>
  <c r="H125" i="54"/>
  <c r="I124" i="54"/>
  <c r="H124" i="54"/>
  <c r="I123" i="54"/>
  <c r="H123" i="54"/>
  <c r="I122" i="54"/>
  <c r="H122" i="54"/>
  <c r="I121" i="54"/>
  <c r="H121" i="54"/>
  <c r="I120" i="54"/>
  <c r="H120" i="54"/>
  <c r="I119" i="54"/>
  <c r="H119" i="54"/>
  <c r="I118" i="54"/>
  <c r="H118" i="54"/>
  <c r="I117" i="54"/>
  <c r="H117" i="54"/>
  <c r="I116" i="54"/>
  <c r="H116" i="54"/>
  <c r="I115" i="54"/>
  <c r="H115" i="54"/>
  <c r="I114" i="54"/>
  <c r="H114" i="54"/>
  <c r="I113" i="54"/>
  <c r="H113" i="54"/>
  <c r="I112" i="54"/>
  <c r="H112" i="54"/>
  <c r="I111" i="54"/>
  <c r="H111" i="54"/>
  <c r="I110" i="54"/>
  <c r="H110" i="54"/>
  <c r="I109" i="54"/>
  <c r="H109" i="54"/>
  <c r="I108" i="54"/>
  <c r="H108" i="54"/>
  <c r="I107" i="54"/>
  <c r="H107" i="54"/>
  <c r="I106" i="54"/>
  <c r="H106" i="54"/>
  <c r="I105" i="54"/>
  <c r="H105" i="54"/>
  <c r="I104" i="54"/>
  <c r="H104" i="54"/>
  <c r="I103" i="54"/>
  <c r="H103" i="54"/>
  <c r="I102" i="54"/>
  <c r="H102" i="54"/>
  <c r="I101" i="54"/>
  <c r="H101" i="54"/>
  <c r="I100" i="54"/>
  <c r="H100" i="54"/>
  <c r="I99" i="54"/>
  <c r="H99" i="54"/>
  <c r="I98" i="54"/>
  <c r="H98" i="54"/>
  <c r="I97" i="54"/>
  <c r="H97" i="54"/>
  <c r="I96" i="54"/>
  <c r="H96" i="54"/>
  <c r="I95" i="54"/>
  <c r="H95" i="54"/>
  <c r="I94" i="54"/>
  <c r="H94" i="54"/>
  <c r="I93" i="54"/>
  <c r="H93" i="54"/>
  <c r="I92" i="54"/>
  <c r="H92" i="54"/>
  <c r="I91" i="54"/>
  <c r="H91" i="54"/>
  <c r="I90" i="54"/>
  <c r="H90" i="54"/>
  <c r="I89" i="54"/>
  <c r="H89" i="54"/>
  <c r="I88" i="54"/>
  <c r="H88" i="54"/>
  <c r="I87" i="54"/>
  <c r="H87" i="54"/>
  <c r="I86" i="54"/>
  <c r="H86" i="54"/>
  <c r="I85" i="54"/>
  <c r="H85" i="54"/>
  <c r="I84" i="54"/>
  <c r="H84" i="54"/>
  <c r="I83" i="54"/>
  <c r="H83" i="54"/>
  <c r="I82" i="54"/>
  <c r="H82" i="54"/>
  <c r="I81" i="54"/>
  <c r="H81" i="54"/>
  <c r="I80" i="54"/>
  <c r="H80" i="54"/>
  <c r="I79" i="54"/>
  <c r="H79" i="54"/>
  <c r="I78" i="54"/>
  <c r="H78" i="54"/>
  <c r="I77" i="54"/>
  <c r="H77" i="54"/>
  <c r="I76" i="54"/>
  <c r="H76" i="54"/>
  <c r="I75" i="54"/>
  <c r="H75" i="54"/>
  <c r="I74" i="54"/>
  <c r="H74" i="54"/>
  <c r="I73" i="54"/>
  <c r="H73" i="54"/>
  <c r="I72" i="54"/>
  <c r="H72" i="54"/>
  <c r="I71" i="54"/>
  <c r="H71" i="54"/>
  <c r="I70" i="54"/>
  <c r="H70" i="54"/>
  <c r="I69" i="54"/>
  <c r="H69" i="54"/>
  <c r="I68" i="54"/>
  <c r="H68" i="54"/>
  <c r="I67" i="54"/>
  <c r="H67" i="54"/>
  <c r="I66" i="54"/>
  <c r="H66" i="54"/>
  <c r="I65" i="54"/>
  <c r="H65" i="54"/>
  <c r="I64" i="54"/>
  <c r="H64" i="54"/>
  <c r="I63" i="54"/>
  <c r="H63" i="54"/>
  <c r="I62" i="54"/>
  <c r="H62" i="54"/>
  <c r="I61" i="54"/>
  <c r="H61" i="54"/>
  <c r="I60" i="54"/>
  <c r="H60" i="54"/>
  <c r="I59" i="54"/>
  <c r="H59" i="54"/>
  <c r="I58" i="54"/>
  <c r="H58" i="54"/>
  <c r="I57" i="54"/>
  <c r="H57" i="54"/>
  <c r="I56" i="54"/>
  <c r="H56" i="54"/>
  <c r="I55" i="54"/>
  <c r="H55" i="54"/>
  <c r="I54" i="54"/>
  <c r="H54" i="54"/>
  <c r="I53" i="54"/>
  <c r="H53" i="54"/>
  <c r="I52" i="54"/>
  <c r="H52" i="54"/>
  <c r="I51" i="54"/>
  <c r="H51" i="54"/>
  <c r="I50" i="54"/>
  <c r="H50" i="54"/>
  <c r="I49" i="54"/>
  <c r="H49" i="54"/>
  <c r="I48" i="54"/>
  <c r="H48" i="54"/>
  <c r="I47" i="54"/>
  <c r="H47" i="54"/>
  <c r="I46" i="54"/>
  <c r="H46" i="54"/>
  <c r="I45" i="54"/>
  <c r="H45" i="54"/>
  <c r="I44" i="54"/>
  <c r="H44" i="54"/>
  <c r="I43" i="54"/>
  <c r="H43" i="54"/>
  <c r="I42" i="54"/>
  <c r="H42" i="54"/>
  <c r="I41" i="54"/>
  <c r="H41" i="54"/>
  <c r="I40" i="54"/>
  <c r="H40" i="54"/>
  <c r="I39" i="54"/>
  <c r="H39" i="54"/>
  <c r="I38" i="54"/>
  <c r="H38" i="54"/>
  <c r="I37" i="54"/>
  <c r="H37" i="54"/>
  <c r="I36" i="54"/>
  <c r="H36" i="54"/>
  <c r="I35" i="54"/>
  <c r="H35" i="54"/>
  <c r="I34" i="54"/>
  <c r="H34" i="54"/>
  <c r="I33" i="54"/>
  <c r="H33" i="54"/>
  <c r="I32" i="54"/>
  <c r="H32" i="54"/>
  <c r="I31" i="54"/>
  <c r="H31" i="54"/>
  <c r="I30" i="54"/>
  <c r="H30" i="54"/>
  <c r="I29" i="54"/>
  <c r="H29" i="54"/>
  <c r="I28" i="54"/>
  <c r="H28" i="54"/>
  <c r="I27" i="54"/>
  <c r="H27" i="54"/>
  <c r="I26" i="54"/>
  <c r="H26" i="54"/>
  <c r="I25" i="54"/>
  <c r="H25" i="54"/>
  <c r="I24" i="54"/>
  <c r="H24" i="54"/>
  <c r="I23" i="54"/>
  <c r="H23" i="54"/>
  <c r="I22" i="54"/>
  <c r="H22" i="54"/>
  <c r="I21" i="54"/>
  <c r="H21" i="54"/>
  <c r="I20" i="54"/>
  <c r="H20" i="54"/>
  <c r="I19" i="54"/>
  <c r="H19" i="54"/>
  <c r="I18" i="54"/>
  <c r="H18" i="54"/>
  <c r="I17" i="54"/>
  <c r="H17" i="54"/>
  <c r="I16" i="54"/>
  <c r="H16" i="54"/>
  <c r="I15" i="54"/>
  <c r="H15" i="54"/>
  <c r="I14" i="54"/>
  <c r="H14" i="54"/>
  <c r="I13" i="54"/>
  <c r="H13" i="54"/>
  <c r="I12" i="54"/>
  <c r="H12" i="54"/>
  <c r="I11" i="54"/>
  <c r="H11" i="54"/>
  <c r="I10" i="54"/>
  <c r="H10" i="54"/>
  <c r="I9" i="54"/>
  <c r="H9" i="54"/>
  <c r="I8" i="54"/>
  <c r="H8" i="54"/>
  <c r="I7" i="54"/>
  <c r="H7" i="54"/>
  <c r="I6" i="54"/>
  <c r="H6" i="54"/>
  <c r="I5" i="54"/>
  <c r="H5" i="54"/>
  <c r="I383" i="55" l="1"/>
  <c r="H383" i="55"/>
  <c r="H439" i="53" l="1"/>
  <c r="G439" i="53"/>
  <c r="H438" i="53"/>
  <c r="G438" i="53"/>
  <c r="H437" i="53"/>
  <c r="G437" i="53"/>
  <c r="H436" i="53"/>
  <c r="G436" i="53"/>
  <c r="H435" i="53"/>
  <c r="G435" i="53"/>
  <c r="H434" i="53"/>
  <c r="G434" i="53"/>
  <c r="H433" i="53"/>
  <c r="G433" i="53"/>
  <c r="H432" i="53"/>
  <c r="G432" i="53"/>
  <c r="H431" i="53"/>
  <c r="G431" i="53"/>
  <c r="H430" i="53"/>
  <c r="G430" i="53"/>
  <c r="H429" i="53"/>
  <c r="G429" i="53"/>
  <c r="H428" i="53"/>
  <c r="G428" i="53"/>
  <c r="H427" i="53"/>
  <c r="G427" i="53"/>
  <c r="H426" i="53"/>
  <c r="G426" i="53"/>
  <c r="H425" i="53"/>
  <c r="G425" i="53"/>
  <c r="H424" i="53"/>
  <c r="G424" i="53"/>
  <c r="H423" i="53"/>
  <c r="G423" i="53"/>
  <c r="H422" i="53"/>
  <c r="G422" i="53"/>
  <c r="H421" i="53"/>
  <c r="G421" i="53"/>
  <c r="H420" i="53"/>
  <c r="G420" i="53"/>
  <c r="H419" i="53"/>
  <c r="G419" i="53"/>
  <c r="H418" i="53"/>
  <c r="G418" i="53"/>
  <c r="H417" i="53"/>
  <c r="G417" i="53"/>
  <c r="H416" i="53"/>
  <c r="G416" i="53"/>
  <c r="H415" i="53"/>
  <c r="G415" i="53"/>
  <c r="H414" i="53"/>
  <c r="G414" i="53"/>
  <c r="H413" i="53"/>
  <c r="G413" i="53"/>
  <c r="H412" i="53"/>
  <c r="G412" i="53"/>
  <c r="H411" i="53"/>
  <c r="G411" i="53"/>
  <c r="H410" i="53"/>
  <c r="G410" i="53"/>
  <c r="H409" i="53"/>
  <c r="G409" i="53"/>
  <c r="H408" i="53"/>
  <c r="G408" i="53"/>
  <c r="H407" i="53"/>
  <c r="G407" i="53"/>
  <c r="H406" i="53"/>
  <c r="G406" i="53"/>
  <c r="H405" i="53"/>
  <c r="G405" i="53"/>
  <c r="H404" i="53"/>
  <c r="G404" i="53"/>
  <c r="H403" i="53"/>
  <c r="G403" i="53"/>
  <c r="H402" i="53"/>
  <c r="G402" i="53"/>
  <c r="H401" i="53"/>
  <c r="G401" i="53"/>
  <c r="H400" i="53"/>
  <c r="G400" i="53"/>
  <c r="H399" i="53"/>
  <c r="G399" i="53"/>
  <c r="H398" i="53"/>
  <c r="G398" i="53"/>
  <c r="H397" i="53"/>
  <c r="G397" i="53"/>
  <c r="H396" i="53"/>
  <c r="G396" i="53"/>
  <c r="H395" i="53"/>
  <c r="G395" i="53"/>
  <c r="H394" i="53"/>
  <c r="G394" i="53"/>
  <c r="H393" i="53"/>
  <c r="G393" i="53"/>
  <c r="H392" i="53"/>
  <c r="G392" i="53"/>
  <c r="H391" i="53"/>
  <c r="G391" i="53"/>
  <c r="H390" i="53"/>
  <c r="G390" i="53"/>
  <c r="H389" i="53"/>
  <c r="G389" i="53"/>
  <c r="H388" i="53"/>
  <c r="G388" i="53"/>
  <c r="H387" i="53"/>
  <c r="G387" i="53"/>
  <c r="H386" i="53"/>
  <c r="G386" i="53"/>
  <c r="H385" i="53"/>
  <c r="G385" i="53"/>
  <c r="H384" i="53"/>
  <c r="G384" i="53"/>
  <c r="H383" i="53"/>
  <c r="G383" i="53"/>
  <c r="H382" i="53"/>
  <c r="G382" i="53"/>
  <c r="H381" i="53"/>
  <c r="G381" i="53"/>
  <c r="H380" i="53"/>
  <c r="G380" i="53"/>
  <c r="H379" i="53"/>
  <c r="G379" i="53"/>
  <c r="H378" i="53"/>
  <c r="G378" i="53"/>
  <c r="H377" i="53"/>
  <c r="G377" i="53"/>
  <c r="H376" i="53"/>
  <c r="G376" i="53"/>
  <c r="H375" i="53"/>
  <c r="G375" i="53"/>
  <c r="H374" i="53"/>
  <c r="G374" i="53"/>
  <c r="H373" i="53"/>
  <c r="G373" i="53"/>
  <c r="H372" i="53"/>
  <c r="G372" i="53"/>
  <c r="H371" i="53"/>
  <c r="G371" i="53"/>
  <c r="H370" i="53"/>
  <c r="G370" i="53"/>
  <c r="H369" i="53"/>
  <c r="G369" i="53"/>
  <c r="H368" i="53"/>
  <c r="G368" i="53"/>
  <c r="H367" i="53"/>
  <c r="G367" i="53"/>
  <c r="H366" i="53"/>
  <c r="G366" i="53"/>
  <c r="H365" i="53"/>
  <c r="G365" i="53"/>
  <c r="H364" i="53"/>
  <c r="G364" i="53"/>
  <c r="H363" i="53"/>
  <c r="G363" i="53"/>
  <c r="H362" i="53"/>
  <c r="G362" i="53"/>
  <c r="H361" i="53"/>
  <c r="G361" i="53"/>
  <c r="H360" i="53"/>
  <c r="G360" i="53"/>
  <c r="H359" i="53"/>
  <c r="G359" i="53"/>
  <c r="H358" i="53"/>
  <c r="G358" i="53"/>
  <c r="H357" i="53"/>
  <c r="G357" i="53"/>
  <c r="H356" i="53"/>
  <c r="G356" i="53"/>
  <c r="H355" i="53"/>
  <c r="G355" i="53"/>
  <c r="H354" i="53"/>
  <c r="G354" i="53"/>
  <c r="H353" i="53"/>
  <c r="G353" i="53"/>
  <c r="H352" i="53"/>
  <c r="G352" i="53"/>
  <c r="H351" i="53"/>
  <c r="G351" i="53"/>
  <c r="H350" i="53"/>
  <c r="G350" i="53"/>
  <c r="H349" i="53"/>
  <c r="G349" i="53"/>
  <c r="H348" i="53"/>
  <c r="G348" i="53"/>
  <c r="H347" i="53"/>
  <c r="G347" i="53"/>
  <c r="H346" i="53"/>
  <c r="G346" i="53"/>
  <c r="H345" i="53"/>
  <c r="G345" i="53"/>
  <c r="H344" i="53"/>
  <c r="G344" i="53"/>
  <c r="H343" i="53"/>
  <c r="G343" i="53"/>
  <c r="H342" i="53"/>
  <c r="G342" i="53"/>
  <c r="H341" i="53"/>
  <c r="G341" i="53"/>
  <c r="H340" i="53"/>
  <c r="G340" i="53"/>
  <c r="H339" i="53"/>
  <c r="G339" i="53"/>
  <c r="H338" i="53"/>
  <c r="G338" i="53"/>
  <c r="H337" i="53"/>
  <c r="G337" i="53"/>
  <c r="H336" i="53"/>
  <c r="G336" i="53"/>
  <c r="H335" i="53"/>
  <c r="G335" i="53"/>
  <c r="H334" i="53"/>
  <c r="G334" i="53"/>
  <c r="H333" i="53"/>
  <c r="G333" i="53"/>
  <c r="H332" i="53"/>
  <c r="G332" i="53"/>
  <c r="H331" i="53"/>
  <c r="G331" i="53"/>
  <c r="H330" i="53"/>
  <c r="G330" i="53"/>
  <c r="H329" i="53"/>
  <c r="G329" i="53"/>
  <c r="H328" i="53"/>
  <c r="G328" i="53"/>
  <c r="H327" i="53"/>
  <c r="G327" i="53"/>
  <c r="H326" i="53"/>
  <c r="G326" i="53"/>
  <c r="H325" i="53"/>
  <c r="G325" i="53"/>
  <c r="H324" i="53"/>
  <c r="G324" i="53"/>
  <c r="H323" i="53"/>
  <c r="G323" i="53"/>
  <c r="H322" i="53"/>
  <c r="G322" i="53"/>
  <c r="H321" i="53"/>
  <c r="G321" i="53"/>
  <c r="H320" i="53"/>
  <c r="G320" i="53"/>
  <c r="H319" i="53"/>
  <c r="G319" i="53"/>
  <c r="H318" i="53"/>
  <c r="G318" i="53"/>
  <c r="H317" i="53"/>
  <c r="G317" i="53"/>
  <c r="H316" i="53"/>
  <c r="G316" i="53"/>
  <c r="H315" i="53"/>
  <c r="G315" i="53"/>
  <c r="H314" i="53"/>
  <c r="G314" i="53"/>
  <c r="H313" i="53"/>
  <c r="G313" i="53"/>
  <c r="H312" i="53"/>
  <c r="G312" i="53"/>
  <c r="H311" i="53"/>
  <c r="G311" i="53"/>
  <c r="H310" i="53"/>
  <c r="G310" i="53"/>
  <c r="H309" i="53"/>
  <c r="G309" i="53"/>
  <c r="H308" i="53"/>
  <c r="G308" i="53"/>
  <c r="H307" i="53"/>
  <c r="G307" i="53"/>
  <c r="H306" i="53"/>
  <c r="G306" i="53"/>
  <c r="H305" i="53"/>
  <c r="G305" i="53"/>
  <c r="H304" i="53"/>
  <c r="G304" i="53"/>
  <c r="H303" i="53"/>
  <c r="G303" i="53"/>
  <c r="H302" i="53"/>
  <c r="G302" i="53"/>
  <c r="H301" i="53"/>
  <c r="G301" i="53"/>
  <c r="H300" i="53"/>
  <c r="G300" i="53"/>
  <c r="H299" i="53"/>
  <c r="G299" i="53"/>
  <c r="H298" i="53"/>
  <c r="G298" i="53"/>
  <c r="H297" i="53"/>
  <c r="G297" i="53"/>
  <c r="H296" i="53"/>
  <c r="G296" i="53"/>
  <c r="H295" i="53"/>
  <c r="G295" i="53"/>
  <c r="H294" i="53"/>
  <c r="G294" i="53"/>
  <c r="H293" i="53"/>
  <c r="G293" i="53"/>
  <c r="H292" i="53"/>
  <c r="G292" i="53"/>
  <c r="H291" i="53"/>
  <c r="G291" i="53"/>
  <c r="H290" i="53"/>
  <c r="G290" i="53"/>
  <c r="H289" i="53"/>
  <c r="G289" i="53"/>
  <c r="H288" i="53"/>
  <c r="G288" i="53"/>
  <c r="H287" i="53"/>
  <c r="G287" i="53"/>
  <c r="H286" i="53"/>
  <c r="G286" i="53"/>
  <c r="H285" i="53"/>
  <c r="G285" i="53"/>
  <c r="H284" i="53"/>
  <c r="G284" i="53"/>
  <c r="H283" i="53"/>
  <c r="G283" i="53"/>
  <c r="H282" i="53"/>
  <c r="G282" i="53"/>
  <c r="H281" i="53"/>
  <c r="G281" i="53"/>
  <c r="H280" i="53"/>
  <c r="G280" i="53"/>
  <c r="H279" i="53"/>
  <c r="G279" i="53"/>
  <c r="H278" i="53"/>
  <c r="G278" i="53"/>
  <c r="H277" i="53"/>
  <c r="G277" i="53"/>
  <c r="H276" i="53"/>
  <c r="G276" i="53"/>
  <c r="H275" i="53"/>
  <c r="G275" i="53"/>
  <c r="H274" i="53"/>
  <c r="G274" i="53"/>
  <c r="H273" i="53"/>
  <c r="G273" i="53"/>
  <c r="H272" i="53"/>
  <c r="G272" i="53"/>
  <c r="H271" i="53"/>
  <c r="G271" i="53"/>
  <c r="H270" i="53"/>
  <c r="G270" i="53"/>
  <c r="H269" i="53"/>
  <c r="G269" i="53"/>
  <c r="H268" i="53"/>
  <c r="G268" i="53"/>
  <c r="H267" i="53"/>
  <c r="G267" i="53"/>
  <c r="H266" i="53"/>
  <c r="G266" i="53"/>
  <c r="H265" i="53"/>
  <c r="G265" i="53"/>
  <c r="H264" i="53"/>
  <c r="G264" i="53"/>
  <c r="H263" i="53"/>
  <c r="G263" i="53"/>
  <c r="H262" i="53"/>
  <c r="G262" i="53"/>
  <c r="H261" i="53"/>
  <c r="G261" i="53"/>
  <c r="H260" i="53"/>
  <c r="G260" i="53"/>
  <c r="H259" i="53"/>
  <c r="G259" i="53"/>
  <c r="H258" i="53"/>
  <c r="G258" i="53"/>
  <c r="H257" i="53"/>
  <c r="G257" i="53"/>
  <c r="H256" i="53"/>
  <c r="G256" i="53"/>
  <c r="H255" i="53"/>
  <c r="G255" i="53"/>
  <c r="H254" i="53"/>
  <c r="G254" i="53"/>
  <c r="H253" i="53"/>
  <c r="G253" i="53"/>
  <c r="H252" i="53"/>
  <c r="G252" i="53"/>
  <c r="H251" i="53"/>
  <c r="G251" i="53"/>
  <c r="H250" i="53"/>
  <c r="G250" i="53"/>
  <c r="H249" i="53"/>
  <c r="G249" i="53"/>
  <c r="H248" i="53"/>
  <c r="G248" i="53"/>
  <c r="H247" i="53"/>
  <c r="G247" i="53"/>
  <c r="H246" i="53"/>
  <c r="G246" i="53"/>
  <c r="H245" i="53"/>
  <c r="G245" i="53"/>
  <c r="H244" i="53"/>
  <c r="G244" i="53"/>
  <c r="H243" i="53"/>
  <c r="G243" i="53"/>
  <c r="H242" i="53"/>
  <c r="G242" i="53"/>
  <c r="H241" i="53"/>
  <c r="G241" i="53"/>
  <c r="H240" i="53"/>
  <c r="G240" i="53"/>
  <c r="H239" i="53"/>
  <c r="G239" i="53"/>
  <c r="H238" i="53"/>
  <c r="G238" i="53"/>
  <c r="H237" i="53"/>
  <c r="G237" i="53"/>
  <c r="H236" i="53"/>
  <c r="G236" i="53"/>
  <c r="H235" i="53"/>
  <c r="G235" i="53"/>
  <c r="H234" i="53"/>
  <c r="G234" i="53"/>
  <c r="H233" i="53"/>
  <c r="G233" i="53"/>
  <c r="H232" i="53"/>
  <c r="G232" i="53"/>
  <c r="H231" i="53"/>
  <c r="G231" i="53"/>
  <c r="H230" i="53"/>
  <c r="G230" i="53"/>
  <c r="H229" i="53"/>
  <c r="G229" i="53"/>
  <c r="H228" i="53"/>
  <c r="G228" i="53"/>
  <c r="H227" i="53"/>
  <c r="G227" i="53"/>
  <c r="H226" i="53"/>
  <c r="G226" i="53"/>
  <c r="H225" i="53"/>
  <c r="G225" i="53"/>
  <c r="H224" i="53"/>
  <c r="G224" i="53"/>
  <c r="H223" i="53"/>
  <c r="G223" i="53"/>
  <c r="H222" i="53"/>
  <c r="G222" i="53"/>
  <c r="H221" i="53"/>
  <c r="G221" i="53"/>
  <c r="H220" i="53"/>
  <c r="G220" i="53"/>
  <c r="H219" i="53"/>
  <c r="G219" i="53"/>
  <c r="H218" i="53"/>
  <c r="G218" i="53"/>
  <c r="H217" i="53"/>
  <c r="G217" i="53"/>
  <c r="H216" i="53"/>
  <c r="G216" i="53"/>
  <c r="H215" i="53"/>
  <c r="G215" i="53"/>
  <c r="H214" i="53"/>
  <c r="G214" i="53"/>
  <c r="H213" i="53"/>
  <c r="G213" i="53"/>
  <c r="H212" i="53"/>
  <c r="G212" i="53"/>
  <c r="H211" i="53"/>
  <c r="G211" i="53"/>
  <c r="H210" i="53"/>
  <c r="G210" i="53"/>
  <c r="H209" i="53"/>
  <c r="G209" i="53"/>
  <c r="H208" i="53"/>
  <c r="G208" i="53"/>
  <c r="H207" i="53"/>
  <c r="G207" i="53"/>
  <c r="H206" i="53"/>
  <c r="G206" i="53"/>
  <c r="H205" i="53"/>
  <c r="G205" i="53"/>
  <c r="H204" i="53"/>
  <c r="G204" i="53"/>
  <c r="H203" i="53"/>
  <c r="G203" i="53"/>
  <c r="H202" i="53"/>
  <c r="G202" i="53"/>
  <c r="H201" i="53"/>
  <c r="G201" i="53"/>
  <c r="H200" i="53"/>
  <c r="G200" i="53"/>
  <c r="H199" i="53"/>
  <c r="G199" i="53"/>
  <c r="H198" i="53"/>
  <c r="G198" i="53"/>
  <c r="H197" i="53"/>
  <c r="G197" i="53"/>
  <c r="H196" i="53"/>
  <c r="G196" i="53"/>
  <c r="H195" i="53"/>
  <c r="G195" i="53"/>
  <c r="H194" i="53"/>
  <c r="G194" i="53"/>
  <c r="H193" i="53"/>
  <c r="G193" i="53"/>
  <c r="H192" i="53"/>
  <c r="G192" i="53"/>
  <c r="H191" i="53"/>
  <c r="G191" i="53"/>
  <c r="H190" i="53"/>
  <c r="G190" i="53"/>
  <c r="H189" i="53"/>
  <c r="G189" i="53"/>
  <c r="H188" i="53"/>
  <c r="G188" i="53"/>
  <c r="H187" i="53"/>
  <c r="G187" i="53"/>
  <c r="H186" i="53"/>
  <c r="G186" i="53"/>
  <c r="H185" i="53"/>
  <c r="G185" i="53"/>
  <c r="H184" i="53"/>
  <c r="G184" i="53"/>
  <c r="H183" i="53"/>
  <c r="G183" i="53"/>
  <c r="H182" i="53"/>
  <c r="G182" i="53"/>
  <c r="H181" i="53"/>
  <c r="G181" i="53"/>
  <c r="H180" i="53"/>
  <c r="G180" i="53"/>
  <c r="H179" i="53"/>
  <c r="G179" i="53"/>
  <c r="H178" i="53"/>
  <c r="G178" i="53"/>
  <c r="H177" i="53"/>
  <c r="G177" i="53"/>
  <c r="H176" i="53"/>
  <c r="G176" i="53"/>
  <c r="H175" i="53"/>
  <c r="G175" i="53"/>
  <c r="H174" i="53"/>
  <c r="G174" i="53"/>
  <c r="H173" i="53"/>
  <c r="G173" i="53"/>
  <c r="H172" i="53"/>
  <c r="G172" i="53"/>
  <c r="H171" i="53"/>
  <c r="G171" i="53"/>
  <c r="H170" i="53"/>
  <c r="G170" i="53"/>
  <c r="H169" i="53"/>
  <c r="G169" i="53"/>
  <c r="H168" i="53"/>
  <c r="G168" i="53"/>
  <c r="H167" i="53"/>
  <c r="G167" i="53"/>
  <c r="H166" i="53"/>
  <c r="G166" i="53"/>
  <c r="H165" i="53"/>
  <c r="G165" i="53"/>
  <c r="H164" i="53"/>
  <c r="G164" i="53"/>
  <c r="H163" i="53"/>
  <c r="G163" i="53"/>
  <c r="H162" i="53"/>
  <c r="G162" i="53"/>
  <c r="H161" i="53"/>
  <c r="G161" i="53"/>
  <c r="H160" i="53"/>
  <c r="G160" i="53"/>
  <c r="H159" i="53"/>
  <c r="G159" i="53"/>
  <c r="H158" i="53"/>
  <c r="G158" i="53"/>
  <c r="H157" i="53"/>
  <c r="G157" i="53"/>
  <c r="H156" i="53"/>
  <c r="G156" i="53"/>
  <c r="H155" i="53"/>
  <c r="G155" i="53"/>
  <c r="H154" i="53"/>
  <c r="G154" i="53"/>
  <c r="H153" i="53"/>
  <c r="G153" i="53"/>
  <c r="H152" i="53"/>
  <c r="G152" i="53"/>
  <c r="H151" i="53"/>
  <c r="G151" i="53"/>
  <c r="H150" i="53"/>
  <c r="G150" i="53"/>
  <c r="H149" i="53"/>
  <c r="G149" i="53"/>
  <c r="H148" i="53"/>
  <c r="G148" i="53"/>
  <c r="H147" i="53"/>
  <c r="G147" i="53"/>
  <c r="H146" i="53"/>
  <c r="G146" i="53"/>
  <c r="H145" i="53"/>
  <c r="G145" i="53"/>
  <c r="H144" i="53"/>
  <c r="G144" i="53"/>
  <c r="H143" i="53"/>
  <c r="G143" i="53"/>
  <c r="H142" i="53"/>
  <c r="G142" i="53"/>
  <c r="H141" i="53"/>
  <c r="G141" i="53"/>
  <c r="H140" i="53"/>
  <c r="G140" i="53"/>
  <c r="H139" i="53"/>
  <c r="G139" i="53"/>
  <c r="H138" i="53"/>
  <c r="G138" i="53"/>
  <c r="H137" i="53"/>
  <c r="G137" i="53"/>
  <c r="H136" i="53"/>
  <c r="G136" i="53"/>
  <c r="H135" i="53"/>
  <c r="G135" i="53"/>
  <c r="H134" i="53"/>
  <c r="G134" i="53"/>
  <c r="H133" i="53"/>
  <c r="G133" i="53"/>
  <c r="H132" i="53"/>
  <c r="G132" i="53"/>
  <c r="H131" i="53"/>
  <c r="G131" i="53"/>
  <c r="H130" i="53"/>
  <c r="G130" i="53"/>
  <c r="H129" i="53"/>
  <c r="G129" i="53"/>
  <c r="H128" i="53"/>
  <c r="G128" i="53"/>
  <c r="H127" i="53"/>
  <c r="G127" i="53"/>
  <c r="H126" i="53"/>
  <c r="G126" i="53"/>
  <c r="H125" i="53"/>
  <c r="G125" i="53"/>
  <c r="H124" i="53"/>
  <c r="G124" i="53"/>
  <c r="H123" i="53"/>
  <c r="G123" i="53"/>
  <c r="H122" i="53"/>
  <c r="G122" i="53"/>
  <c r="H121" i="53"/>
  <c r="G121" i="53"/>
  <c r="H120" i="53"/>
  <c r="G120" i="53"/>
  <c r="H119" i="53"/>
  <c r="G119" i="53"/>
  <c r="H118" i="53"/>
  <c r="G118" i="53"/>
  <c r="H117" i="53"/>
  <c r="G117" i="53"/>
  <c r="H116" i="53"/>
  <c r="G116" i="53"/>
  <c r="H115" i="53"/>
  <c r="G115" i="53"/>
  <c r="H114" i="53"/>
  <c r="G114" i="53"/>
  <c r="H113" i="53"/>
  <c r="G113" i="53"/>
  <c r="H112" i="53"/>
  <c r="G112" i="53"/>
  <c r="H111" i="53"/>
  <c r="G111" i="53"/>
  <c r="H110" i="53"/>
  <c r="G110" i="53"/>
  <c r="H109" i="53"/>
  <c r="G109" i="53"/>
  <c r="H108" i="53"/>
  <c r="G108" i="53"/>
  <c r="H107" i="53"/>
  <c r="G107" i="53"/>
  <c r="H106" i="53"/>
  <c r="G106" i="53"/>
  <c r="H105" i="53"/>
  <c r="G105" i="53"/>
  <c r="H104" i="53"/>
  <c r="G104" i="53"/>
  <c r="H103" i="53"/>
  <c r="G103" i="53"/>
  <c r="H102" i="53"/>
  <c r="G102" i="53"/>
  <c r="H101" i="53"/>
  <c r="G101" i="53"/>
  <c r="H100" i="53"/>
  <c r="G100" i="53"/>
  <c r="H99" i="53"/>
  <c r="G99" i="53"/>
  <c r="H98" i="53"/>
  <c r="G98" i="53"/>
  <c r="H97" i="53"/>
  <c r="G97" i="53"/>
  <c r="H96" i="53"/>
  <c r="G96" i="53"/>
  <c r="H95" i="53"/>
  <c r="G95" i="53"/>
  <c r="H94" i="53"/>
  <c r="G94" i="53"/>
  <c r="H93" i="53"/>
  <c r="G93" i="53"/>
  <c r="H92" i="53"/>
  <c r="G92" i="53"/>
  <c r="H91" i="53"/>
  <c r="G91" i="53"/>
  <c r="H90" i="53"/>
  <c r="G90" i="53"/>
  <c r="H89" i="53"/>
  <c r="G89" i="53"/>
  <c r="H88" i="53"/>
  <c r="G88" i="53"/>
  <c r="H87" i="53"/>
  <c r="G87" i="53"/>
  <c r="H86" i="53"/>
  <c r="G86" i="53"/>
  <c r="H85" i="53"/>
  <c r="G85" i="53"/>
  <c r="H84" i="53"/>
  <c r="G84" i="53"/>
  <c r="H83" i="53"/>
  <c r="G83" i="53"/>
  <c r="H82" i="53"/>
  <c r="G82" i="53"/>
  <c r="H81" i="53"/>
  <c r="G81" i="53"/>
  <c r="H80" i="53"/>
  <c r="G80" i="53"/>
  <c r="H79" i="53"/>
  <c r="G79" i="53"/>
  <c r="H78" i="53"/>
  <c r="G78" i="53"/>
  <c r="H77" i="53"/>
  <c r="G77" i="53"/>
  <c r="H76" i="53"/>
  <c r="G76" i="53"/>
  <c r="H75" i="53"/>
  <c r="G75" i="53"/>
  <c r="H74" i="53"/>
  <c r="G74" i="53"/>
  <c r="H73" i="53"/>
  <c r="G73" i="53"/>
  <c r="H72" i="53"/>
  <c r="G72" i="53"/>
  <c r="H71" i="53"/>
  <c r="G71" i="53"/>
  <c r="H70" i="53"/>
  <c r="G70" i="53"/>
  <c r="H69" i="53"/>
  <c r="G69" i="53"/>
  <c r="H68" i="53"/>
  <c r="G68" i="53"/>
  <c r="H67" i="53"/>
  <c r="G67" i="53"/>
  <c r="H66" i="53"/>
  <c r="G66" i="53"/>
  <c r="H65" i="53"/>
  <c r="G65" i="53"/>
  <c r="H64" i="53"/>
  <c r="G64" i="53"/>
  <c r="H63" i="53"/>
  <c r="G63" i="53"/>
  <c r="H62" i="53"/>
  <c r="G62" i="53"/>
  <c r="H61" i="53"/>
  <c r="G61" i="53"/>
  <c r="H60" i="53"/>
  <c r="G60" i="53"/>
  <c r="H59" i="53"/>
  <c r="G59" i="53"/>
  <c r="H58" i="53"/>
  <c r="G58" i="53"/>
  <c r="H57" i="53"/>
  <c r="G57" i="53"/>
  <c r="H56" i="53"/>
  <c r="G56" i="53"/>
  <c r="H55" i="53"/>
  <c r="G55" i="53"/>
  <c r="H54" i="53"/>
  <c r="G54" i="53"/>
  <c r="H53" i="53"/>
  <c r="G53" i="53"/>
  <c r="H52" i="53"/>
  <c r="G52" i="53"/>
  <c r="H51" i="53"/>
  <c r="G51" i="53"/>
  <c r="H50" i="53"/>
  <c r="G50" i="53"/>
  <c r="H49" i="53"/>
  <c r="G49" i="53"/>
  <c r="H48" i="53"/>
  <c r="G48" i="53"/>
  <c r="H47" i="53"/>
  <c r="G47" i="53"/>
  <c r="H46" i="53"/>
  <c r="G46" i="53"/>
  <c r="H45" i="53"/>
  <c r="G45" i="53"/>
  <c r="H44" i="53"/>
  <c r="G44" i="53"/>
  <c r="H43" i="53"/>
  <c r="G43" i="53"/>
  <c r="H42" i="53"/>
  <c r="G42" i="53"/>
  <c r="H41" i="53"/>
  <c r="G41" i="53"/>
  <c r="H40" i="53"/>
  <c r="G40" i="53"/>
  <c r="H39" i="53"/>
  <c r="G39" i="53"/>
  <c r="H38" i="53"/>
  <c r="G38" i="53"/>
  <c r="H37" i="53"/>
  <c r="G37" i="53"/>
  <c r="H36" i="53"/>
  <c r="G36" i="53"/>
  <c r="H35" i="53"/>
  <c r="G35" i="53"/>
  <c r="H34" i="53"/>
  <c r="G34" i="53"/>
  <c r="H33" i="53"/>
  <c r="G33" i="53"/>
  <c r="H32" i="53"/>
  <c r="G32" i="53"/>
  <c r="H31" i="53"/>
  <c r="G31" i="53"/>
  <c r="H30" i="53"/>
  <c r="G30" i="53"/>
  <c r="H29" i="53"/>
  <c r="G29" i="53"/>
  <c r="H28" i="53"/>
  <c r="G28" i="53"/>
  <c r="H27" i="53"/>
  <c r="G27" i="53"/>
  <c r="H26" i="53"/>
  <c r="G26" i="53"/>
  <c r="H25" i="53"/>
  <c r="G25" i="53"/>
  <c r="H24" i="53"/>
  <c r="G24" i="53"/>
  <c r="H23" i="53"/>
  <c r="G23" i="53"/>
  <c r="H22" i="53"/>
  <c r="G22" i="53"/>
  <c r="H21" i="53"/>
  <c r="G21" i="53"/>
  <c r="H20" i="53"/>
  <c r="G20" i="53"/>
  <c r="H19" i="53"/>
  <c r="G19" i="53"/>
  <c r="H18" i="53"/>
  <c r="G18" i="53"/>
  <c r="H17" i="53"/>
  <c r="G17" i="53"/>
  <c r="H16" i="53"/>
  <c r="G16" i="53"/>
  <c r="H15" i="53"/>
  <c r="G15" i="53"/>
  <c r="H14" i="53"/>
  <c r="G14" i="53"/>
  <c r="H13" i="53"/>
  <c r="G13" i="53"/>
  <c r="H12" i="53"/>
  <c r="G12" i="53"/>
  <c r="H11" i="53"/>
  <c r="G11" i="53"/>
  <c r="H10" i="53"/>
  <c r="G10" i="53"/>
  <c r="H9" i="53"/>
  <c r="G9" i="53"/>
  <c r="H8" i="53"/>
  <c r="G8" i="53"/>
  <c r="H7" i="53"/>
  <c r="G7" i="53"/>
  <c r="H6" i="53"/>
  <c r="G6" i="53"/>
  <c r="H5" i="53"/>
  <c r="G5" i="53"/>
  <c r="I302" i="54" l="1"/>
  <c r="H302" i="54"/>
  <c r="H444" i="53" l="1"/>
  <c r="G444" i="53"/>
</calcChain>
</file>

<file path=xl/sharedStrings.xml><?xml version="1.0" encoding="utf-8"?>
<sst xmlns="http://schemas.openxmlformats.org/spreadsheetml/2006/main" count="32305" uniqueCount="6354">
  <si>
    <r>
      <rPr>
        <b/>
        <sz val="12"/>
        <rFont val="標楷體"/>
        <family val="4"/>
        <charset val="136"/>
      </rPr>
      <t>序號</t>
    </r>
  </si>
  <si>
    <r>
      <rPr>
        <b/>
        <sz val="12"/>
        <rFont val="標楷體"/>
        <family val="4"/>
        <charset val="136"/>
      </rPr>
      <t>姓名</t>
    </r>
  </si>
  <si>
    <r>
      <rPr>
        <b/>
        <sz val="12"/>
        <rFont val="標楷體"/>
        <family val="4"/>
        <charset val="136"/>
      </rPr>
      <t>性別</t>
    </r>
  </si>
  <si>
    <r>
      <rPr>
        <b/>
        <sz val="12"/>
        <rFont val="標楷體"/>
        <family val="4"/>
        <charset val="136"/>
      </rPr>
      <t>年齡</t>
    </r>
  </si>
  <si>
    <t>Varicose vein</t>
  </si>
  <si>
    <t>Peripheral artery</t>
  </si>
  <si>
    <t>Vascular access</t>
  </si>
  <si>
    <t>CO2</t>
  </si>
  <si>
    <t>Others</t>
  </si>
  <si>
    <t>V</t>
  </si>
  <si>
    <t>Laser</t>
  </si>
  <si>
    <t>RF</t>
  </si>
  <si>
    <t>Micr</t>
  </si>
  <si>
    <t>Scle</t>
  </si>
  <si>
    <t>Aneurysm</t>
  </si>
  <si>
    <t>PAOD chronic occlusion</t>
  </si>
  <si>
    <t>Trauma</t>
  </si>
  <si>
    <t>acute limb</t>
  </si>
  <si>
    <t>DVT</t>
  </si>
  <si>
    <t>PICC</t>
  </si>
  <si>
    <t>Port 
-A</t>
  </si>
  <si>
    <t>AVF</t>
  </si>
  <si>
    <t>open</t>
  </si>
  <si>
    <t>PTA</t>
  </si>
  <si>
    <t>A.</t>
  </si>
  <si>
    <t>ST.</t>
  </si>
  <si>
    <t>DCB</t>
  </si>
  <si>
    <t>aether-
ectomy</t>
  </si>
  <si>
    <t>SG.</t>
  </si>
  <si>
    <t>Thrombectomy</t>
  </si>
  <si>
    <t>IVC filter</t>
  </si>
  <si>
    <t>Gortex</t>
  </si>
  <si>
    <t>TAE</t>
  </si>
  <si>
    <t>Revision</t>
  </si>
  <si>
    <t>SG</t>
  </si>
  <si>
    <t>S</t>
  </si>
  <si>
    <t>C</t>
  </si>
  <si>
    <t>stent</t>
  </si>
  <si>
    <t>Mech</t>
  </si>
  <si>
    <t xml:space="preserve">CDT </t>
  </si>
  <si>
    <t>R</t>
  </si>
  <si>
    <t>I</t>
  </si>
  <si>
    <t>on</t>
  </si>
  <si>
    <t>non</t>
  </si>
  <si>
    <t>cath</t>
  </si>
  <si>
    <r>
      <rPr>
        <b/>
        <sz val="12"/>
        <rFont val="標楷體"/>
        <family val="4"/>
        <charset val="136"/>
      </rPr>
      <t>病歷號碼</t>
    </r>
    <phoneticPr fontId="9" type="noConversion"/>
  </si>
  <si>
    <r>
      <rPr>
        <b/>
        <sz val="12"/>
        <rFont val="標楷體"/>
        <family val="4"/>
        <charset val="136"/>
      </rPr>
      <t>手術
日期</t>
    </r>
    <phoneticPr fontId="9" type="noConversion"/>
  </si>
  <si>
    <r>
      <rPr>
        <b/>
        <sz val="12"/>
        <rFont val="標楷體"/>
        <family val="4"/>
        <charset val="136"/>
      </rPr>
      <t>手術
代號</t>
    </r>
    <phoneticPr fontId="9" type="noConversion"/>
  </si>
  <si>
    <t>Perm-Cath</t>
    <phoneticPr fontId="9" type="noConversion"/>
  </si>
  <si>
    <t>Venaseal</t>
  </si>
  <si>
    <r>
      <rPr>
        <b/>
        <sz val="12"/>
        <rFont val="標楷體"/>
        <family val="4"/>
        <charset val="136"/>
      </rPr>
      <t>主治
醫師</t>
    </r>
    <phoneticPr fontId="9" type="noConversion"/>
  </si>
  <si>
    <t>Stripping</t>
    <phoneticPr fontId="9" type="noConversion"/>
  </si>
  <si>
    <r>
      <rPr>
        <b/>
        <sz val="12"/>
        <rFont val="標楷體"/>
        <family val="4"/>
        <charset val="136"/>
      </rPr>
      <t>住院日期</t>
    </r>
    <phoneticPr fontId="9" type="noConversion"/>
  </si>
  <si>
    <r>
      <rPr>
        <b/>
        <sz val="12"/>
        <rFont val="標楷體"/>
        <family val="4"/>
        <charset val="136"/>
      </rPr>
      <t>出院日期</t>
    </r>
    <phoneticPr fontId="9" type="noConversion"/>
  </si>
  <si>
    <t>主動脈支架</t>
    <phoneticPr fontId="9" type="noConversion"/>
  </si>
  <si>
    <r>
      <rPr>
        <b/>
        <sz val="12"/>
        <rFont val="新細明體"/>
        <family val="1"/>
        <charset val="136"/>
      </rPr>
      <t>姓名</t>
    </r>
  </si>
  <si>
    <r>
      <rPr>
        <b/>
        <sz val="12"/>
        <rFont val="新細明體"/>
        <family val="1"/>
        <charset val="136"/>
      </rPr>
      <t>病歷號碼</t>
    </r>
    <phoneticPr fontId="9" type="noConversion"/>
  </si>
  <si>
    <r>
      <rPr>
        <b/>
        <sz val="12"/>
        <rFont val="新細明體"/>
        <family val="1"/>
        <charset val="136"/>
      </rPr>
      <t>性別</t>
    </r>
  </si>
  <si>
    <r>
      <rPr>
        <b/>
        <sz val="12"/>
        <rFont val="新細明體"/>
        <family val="1"/>
        <charset val="136"/>
      </rPr>
      <t>年齡</t>
    </r>
  </si>
  <si>
    <r>
      <rPr>
        <b/>
        <sz val="12"/>
        <rFont val="新細明體"/>
        <family val="1"/>
        <charset val="136"/>
      </rPr>
      <t>住院日期</t>
    </r>
    <phoneticPr fontId="9" type="noConversion"/>
  </si>
  <si>
    <r>
      <rPr>
        <b/>
        <sz val="12"/>
        <rFont val="新細明體"/>
        <family val="1"/>
        <charset val="136"/>
      </rPr>
      <t>出院日期</t>
    </r>
    <phoneticPr fontId="9" type="noConversion"/>
  </si>
  <si>
    <r>
      <rPr>
        <b/>
        <sz val="12"/>
        <rFont val="新細明體"/>
        <family val="1"/>
        <charset val="136"/>
      </rPr>
      <t>手術
日期</t>
    </r>
    <phoneticPr fontId="9" type="noConversion"/>
  </si>
  <si>
    <r>
      <rPr>
        <b/>
        <sz val="12"/>
        <rFont val="新細明體"/>
        <family val="1"/>
        <charset val="136"/>
      </rPr>
      <t>手術
代號</t>
    </r>
    <phoneticPr fontId="9" type="noConversion"/>
  </si>
  <si>
    <r>
      <rPr>
        <b/>
        <sz val="12"/>
        <rFont val="新細明體"/>
        <family val="1"/>
        <charset val="136"/>
      </rPr>
      <t>主治
醫師</t>
    </r>
    <phoneticPr fontId="9" type="noConversion"/>
  </si>
  <si>
    <r>
      <rPr>
        <sz val="12"/>
        <rFont val="新細明體"/>
        <family val="1"/>
        <charset val="136"/>
      </rPr>
      <t>列印一份完整包含姓名及病歷號碼的報表</t>
    </r>
    <r>
      <rPr>
        <sz val="12"/>
        <rFont val="Times New Roman"/>
        <family val="1"/>
      </rPr>
      <t>--</t>
    </r>
    <r>
      <rPr>
        <sz val="12"/>
        <rFont val="新細明體"/>
        <family val="1"/>
        <charset val="136"/>
      </rPr>
      <t>報告用</t>
    </r>
    <phoneticPr fontId="9" type="noConversion"/>
  </si>
  <si>
    <r>
      <rPr>
        <b/>
        <sz val="12"/>
        <rFont val="新細明體"/>
        <family val="1"/>
        <charset val="136"/>
      </rPr>
      <t>序號</t>
    </r>
  </si>
  <si>
    <r>
      <rPr>
        <sz val="12"/>
        <rFont val="新細明體"/>
        <family val="1"/>
        <charset val="136"/>
      </rPr>
      <t>合計</t>
    </r>
  </si>
  <si>
    <r>
      <rPr>
        <sz val="12"/>
        <rFont val="新細明體"/>
        <family val="1"/>
        <charset val="136"/>
      </rPr>
      <t>合計</t>
    </r>
    <r>
      <rPr>
        <sz val="12"/>
        <rFont val="Times New Roman"/>
        <family val="1"/>
      </rPr>
      <t>*2</t>
    </r>
    <phoneticPr fontId="9" type="noConversion"/>
  </si>
  <si>
    <r>
      <rPr>
        <sz val="12"/>
        <rFont val="新細明體"/>
        <family val="1"/>
        <charset val="136"/>
      </rPr>
      <t>有</t>
    </r>
    <r>
      <rPr>
        <sz val="12"/>
        <rFont val="Times New Roman"/>
        <family val="1"/>
      </rPr>
      <t>Bil</t>
    </r>
    <r>
      <rPr>
        <sz val="12"/>
        <rFont val="新細明體"/>
        <family val="1"/>
        <charset val="136"/>
      </rPr>
      <t>合計要</t>
    </r>
    <r>
      <rPr>
        <sz val="12"/>
        <rFont val="Times New Roman"/>
        <family val="1"/>
      </rPr>
      <t>*2</t>
    </r>
    <phoneticPr fontId="9" type="noConversion"/>
  </si>
  <si>
    <t>女</t>
  </si>
  <si>
    <t>47080B</t>
  </si>
  <si>
    <t>男</t>
  </si>
  <si>
    <t>69032C</t>
  </si>
  <si>
    <t>33074B</t>
  </si>
  <si>
    <t>33115B</t>
  </si>
  <si>
    <t>08330965</t>
  </si>
  <si>
    <t>06757260</t>
  </si>
  <si>
    <t>69023B</t>
  </si>
  <si>
    <t>02689075</t>
  </si>
  <si>
    <t>69039B</t>
  </si>
  <si>
    <t>69034C</t>
  </si>
  <si>
    <t>21241097</t>
  </si>
  <si>
    <t>69005B</t>
  </si>
  <si>
    <t>20468150</t>
  </si>
  <si>
    <t>17127224</t>
  </si>
  <si>
    <t>21465947</t>
  </si>
  <si>
    <t>04002561</t>
  </si>
  <si>
    <t>08180746</t>
  </si>
  <si>
    <t>13634886</t>
  </si>
  <si>
    <t>鄭雪華</t>
  </si>
  <si>
    <t>22983678</t>
  </si>
  <si>
    <t>00868655</t>
  </si>
  <si>
    <t>05024875</t>
  </si>
  <si>
    <t>21063192</t>
  </si>
  <si>
    <t>21322889</t>
  </si>
  <si>
    <t>00386524</t>
  </si>
  <si>
    <t>10604456</t>
  </si>
  <si>
    <t>01220176</t>
  </si>
  <si>
    <t>09406118</t>
  </si>
  <si>
    <t>23016676</t>
  </si>
  <si>
    <t>04658074</t>
  </si>
  <si>
    <t>22260569</t>
  </si>
  <si>
    <t>09481905</t>
  </si>
  <si>
    <t>11106251</t>
  </si>
  <si>
    <t>11604412</t>
  </si>
  <si>
    <t>21049673</t>
  </si>
  <si>
    <t>14087373</t>
  </si>
  <si>
    <t>02834197</t>
  </si>
  <si>
    <t>計曉華</t>
  </si>
  <si>
    <t>08850746</t>
  </si>
  <si>
    <t>09085116</t>
  </si>
  <si>
    <t>21816100</t>
  </si>
  <si>
    <t>04557367</t>
  </si>
  <si>
    <t>01670098</t>
  </si>
  <si>
    <t>18240025</t>
  </si>
  <si>
    <t>陳明元</t>
  </si>
  <si>
    <t>08190558</t>
  </si>
  <si>
    <t>17357382</t>
  </si>
  <si>
    <t>05497179</t>
  </si>
  <si>
    <t>09262314</t>
  </si>
  <si>
    <t>14298213</t>
  </si>
  <si>
    <t>13044421</t>
  </si>
  <si>
    <t>01361898</t>
  </si>
  <si>
    <t>04593040</t>
  </si>
  <si>
    <t>林湯蕊</t>
  </si>
  <si>
    <t>00415425</t>
  </si>
  <si>
    <t>00844437</t>
  </si>
  <si>
    <t>陳添勝</t>
  </si>
  <si>
    <t>08235010</t>
  </si>
  <si>
    <t>李張美蓮</t>
  </si>
  <si>
    <t>02285651</t>
  </si>
  <si>
    <t>陳美惠</t>
  </si>
  <si>
    <t>07512505</t>
  </si>
  <si>
    <t>05959738</t>
  </si>
  <si>
    <t>05725623</t>
  </si>
  <si>
    <t>陳玉雪</t>
  </si>
  <si>
    <t>02783359</t>
  </si>
  <si>
    <t>14670415</t>
  </si>
  <si>
    <t>00060338</t>
  </si>
  <si>
    <t>江含笑</t>
  </si>
  <si>
    <t>17565736</t>
  </si>
  <si>
    <t>20676300</t>
  </si>
  <si>
    <t>10214341</t>
  </si>
  <si>
    <t>20473328</t>
  </si>
  <si>
    <t>許皓斌</t>
  </si>
  <si>
    <t>09481303</t>
  </si>
  <si>
    <t>謝岱珍</t>
  </si>
  <si>
    <t>21587108</t>
  </si>
  <si>
    <t>23079238</t>
  </si>
  <si>
    <t>08661497</t>
  </si>
  <si>
    <t>22683020</t>
  </si>
  <si>
    <t>李素君</t>
  </si>
  <si>
    <t>12805014</t>
  </si>
  <si>
    <t>湯勇吉</t>
  </si>
  <si>
    <t>11794623</t>
  </si>
  <si>
    <t>蘇雪鴻</t>
  </si>
  <si>
    <t>00138945</t>
  </si>
  <si>
    <t>06161784</t>
  </si>
  <si>
    <t>葉美娟</t>
  </si>
  <si>
    <t>11914319</t>
  </si>
  <si>
    <t>吳輝</t>
  </si>
  <si>
    <t>17854561</t>
  </si>
  <si>
    <t>林瑋香</t>
  </si>
  <si>
    <t>20569919</t>
  </si>
  <si>
    <t>18628225</t>
  </si>
  <si>
    <t>19199683</t>
  </si>
  <si>
    <t>劉家聲</t>
  </si>
  <si>
    <t>21481653</t>
  </si>
  <si>
    <t>蔡碧櫻</t>
  </si>
  <si>
    <t>18692639</t>
  </si>
  <si>
    <t>黃璟玉</t>
  </si>
  <si>
    <t>21359729</t>
  </si>
  <si>
    <t>湯芳美</t>
  </si>
  <si>
    <t>00434355</t>
  </si>
  <si>
    <t>張森漢</t>
  </si>
  <si>
    <t>21002963</t>
  </si>
  <si>
    <t>高明興</t>
  </si>
  <si>
    <t>07777332</t>
  </si>
  <si>
    <t>09841286</t>
  </si>
  <si>
    <t>邵張政子</t>
  </si>
  <si>
    <t>12090400</t>
  </si>
  <si>
    <t>陳讚根</t>
  </si>
  <si>
    <t>16536229</t>
  </si>
  <si>
    <t>陳林枝</t>
  </si>
  <si>
    <t>03020929</t>
  </si>
  <si>
    <t>陳泓勳</t>
  </si>
  <si>
    <t>21096975</t>
  </si>
  <si>
    <t>23077290</t>
  </si>
  <si>
    <t>19517458</t>
  </si>
  <si>
    <t>05215492</t>
  </si>
  <si>
    <t>02919318</t>
  </si>
  <si>
    <t>08553163</t>
  </si>
  <si>
    <t>22506065</t>
  </si>
  <si>
    <t>18461379</t>
  </si>
  <si>
    <t>01654010</t>
  </si>
  <si>
    <t/>
  </si>
  <si>
    <t>16680977</t>
  </si>
  <si>
    <t>15601711</t>
  </si>
  <si>
    <t>20005396</t>
  </si>
  <si>
    <t>21192035</t>
  </si>
  <si>
    <t>22599024</t>
  </si>
  <si>
    <t>12318579</t>
  </si>
  <si>
    <t>21464758</t>
  </si>
  <si>
    <t>05413995</t>
  </si>
  <si>
    <t>13016651</t>
  </si>
  <si>
    <t>22457142</t>
  </si>
  <si>
    <t>03261745</t>
  </si>
  <si>
    <t>22839218</t>
  </si>
  <si>
    <t>02849475</t>
  </si>
  <si>
    <t>03881125</t>
  </si>
  <si>
    <t>16664300</t>
  </si>
  <si>
    <t>18660566</t>
  </si>
  <si>
    <t>22546096</t>
  </si>
  <si>
    <t>19423096</t>
  </si>
  <si>
    <t>21152583</t>
  </si>
  <si>
    <t>22897760</t>
  </si>
  <si>
    <t>22721117</t>
  </si>
  <si>
    <t>03312431</t>
  </si>
  <si>
    <t>15827298</t>
  </si>
  <si>
    <t>20900810</t>
  </si>
  <si>
    <t>11871426</t>
  </si>
  <si>
    <t>13489955</t>
  </si>
  <si>
    <t>16157348</t>
  </si>
  <si>
    <t>22269558</t>
  </si>
  <si>
    <t>04205006</t>
  </si>
  <si>
    <t>09126126</t>
  </si>
  <si>
    <t>17461601</t>
  </si>
  <si>
    <t>15367635</t>
  </si>
  <si>
    <t>00691625</t>
  </si>
  <si>
    <t>20497588</t>
  </si>
  <si>
    <t>02725412</t>
  </si>
  <si>
    <t>18254923</t>
  </si>
  <si>
    <t>18521523</t>
  </si>
  <si>
    <t>05126836</t>
  </si>
  <si>
    <t>02259230</t>
  </si>
  <si>
    <t>05500678</t>
  </si>
  <si>
    <t>07935956</t>
  </si>
  <si>
    <t>23204011</t>
  </si>
  <si>
    <t>01694847</t>
  </si>
  <si>
    <t>00425868</t>
  </si>
  <si>
    <t>14763688</t>
  </si>
  <si>
    <t>19745280</t>
  </si>
  <si>
    <t>12379096</t>
  </si>
  <si>
    <t>12184066</t>
  </si>
  <si>
    <t>10959371</t>
  </si>
  <si>
    <t>04175864</t>
  </si>
  <si>
    <t>05003884</t>
  </si>
  <si>
    <t>11496877</t>
  </si>
  <si>
    <t>21108654</t>
  </si>
  <si>
    <t>03602604</t>
  </si>
  <si>
    <t>22491366</t>
  </si>
  <si>
    <t>14258295</t>
  </si>
  <si>
    <t>21703368</t>
  </si>
  <si>
    <t>01522115</t>
  </si>
  <si>
    <t>21203703</t>
  </si>
  <si>
    <t>00500157</t>
  </si>
  <si>
    <t>03339572</t>
  </si>
  <si>
    <t>04201033</t>
  </si>
  <si>
    <t>02840091</t>
  </si>
  <si>
    <t>11716227</t>
  </si>
  <si>
    <t>23239764</t>
  </si>
  <si>
    <t>06695971</t>
  </si>
  <si>
    <t>許黃美雲</t>
  </si>
  <si>
    <t>林美鳳</t>
  </si>
  <si>
    <t>00638623</t>
  </si>
  <si>
    <t>張秀連</t>
  </si>
  <si>
    <t>黃玉雲</t>
  </si>
  <si>
    <t>李月娥</t>
  </si>
  <si>
    <t>吳戴梅</t>
  </si>
  <si>
    <t>21292676</t>
  </si>
  <si>
    <t>王葉菊子</t>
  </si>
  <si>
    <t>16559672</t>
  </si>
  <si>
    <t>林玉燕</t>
  </si>
  <si>
    <t>01150068</t>
  </si>
  <si>
    <t>林碧環</t>
  </si>
  <si>
    <t>江秋葉</t>
  </si>
  <si>
    <t>02829084</t>
  </si>
  <si>
    <t>黃淩樹</t>
  </si>
  <si>
    <t>18842049</t>
  </si>
  <si>
    <t>林錦相</t>
  </si>
  <si>
    <t>21106674</t>
  </si>
  <si>
    <t>04352062</t>
  </si>
  <si>
    <t>江春吉</t>
  </si>
  <si>
    <t>張文津</t>
  </si>
  <si>
    <t>21313457</t>
  </si>
  <si>
    <t>07980003</t>
  </si>
  <si>
    <t>許善</t>
  </si>
  <si>
    <t>林錦杏</t>
  </si>
  <si>
    <t>12635569</t>
  </si>
  <si>
    <t>陳清輝</t>
  </si>
  <si>
    <t>13249519</t>
  </si>
  <si>
    <t>鄭秀梅</t>
  </si>
  <si>
    <t>04692191</t>
  </si>
  <si>
    <t>黃富蘭</t>
  </si>
  <si>
    <t>陳鴦</t>
  </si>
  <si>
    <t>黃淑慧</t>
  </si>
  <si>
    <t>11543370</t>
  </si>
  <si>
    <t>林清標</t>
  </si>
  <si>
    <t>林寶猜</t>
  </si>
  <si>
    <t>朱順隆</t>
  </si>
  <si>
    <t>69014B</t>
  </si>
  <si>
    <t>15292093</t>
  </si>
  <si>
    <t>莊采綸</t>
  </si>
  <si>
    <t>高生財</t>
  </si>
  <si>
    <t>13080256</t>
  </si>
  <si>
    <t>劉秋銘</t>
  </si>
  <si>
    <t>20521434</t>
  </si>
  <si>
    <t>23292902</t>
  </si>
  <si>
    <t>09083178</t>
  </si>
  <si>
    <t>林建志</t>
  </si>
  <si>
    <t>23277003</t>
  </si>
  <si>
    <t>張金清</t>
  </si>
  <si>
    <t>張銘鴻</t>
  </si>
  <si>
    <t>03998396</t>
  </si>
  <si>
    <t>黃鄭樹蘭</t>
  </si>
  <si>
    <t>22739509</t>
  </si>
  <si>
    <t>張坤金</t>
  </si>
  <si>
    <t>10791786</t>
  </si>
  <si>
    <t>江玉英</t>
  </si>
  <si>
    <t>09507388</t>
  </si>
  <si>
    <t>沈淑霞</t>
  </si>
  <si>
    <t>22750040</t>
  </si>
  <si>
    <t>林明珠</t>
  </si>
  <si>
    <t>謝慧玉</t>
  </si>
  <si>
    <t>李福鎮</t>
  </si>
  <si>
    <t>陳謙方</t>
  </si>
  <si>
    <t>21201503</t>
  </si>
  <si>
    <t>石陳麗</t>
  </si>
  <si>
    <t>05008703</t>
  </si>
  <si>
    <t>彭碧玉</t>
  </si>
  <si>
    <t>林江淑英</t>
  </si>
  <si>
    <t>沈錄成</t>
  </si>
  <si>
    <t>03481208</t>
  </si>
  <si>
    <t>12190944</t>
  </si>
  <si>
    <t>21076487</t>
  </si>
  <si>
    <t>曾國祐</t>
  </si>
  <si>
    <t>11983011</t>
  </si>
  <si>
    <t>23288952</t>
  </si>
  <si>
    <t>林秀雄</t>
  </si>
  <si>
    <t>林清泉</t>
  </si>
  <si>
    <t>羅宗訓</t>
  </si>
  <si>
    <t>崔鄭梅妹</t>
  </si>
  <si>
    <t>02009590</t>
  </si>
  <si>
    <t>林敏姬</t>
  </si>
  <si>
    <t>23270748</t>
  </si>
  <si>
    <t>22625811</t>
  </si>
  <si>
    <t>李金發</t>
  </si>
  <si>
    <t>黃德昌</t>
  </si>
  <si>
    <t>19299910</t>
  </si>
  <si>
    <t>何義興</t>
  </si>
  <si>
    <t>16536520</t>
  </si>
  <si>
    <t>69016B1</t>
  </si>
  <si>
    <t>48001C</t>
  </si>
  <si>
    <t>13354878</t>
  </si>
  <si>
    <t>23338653</t>
  </si>
  <si>
    <t>胡吳碧春</t>
  </si>
  <si>
    <t>06100416</t>
  </si>
  <si>
    <t>陳秀鸞</t>
  </si>
  <si>
    <t>21738529</t>
  </si>
  <si>
    <t>丘世誠</t>
  </si>
  <si>
    <t>04803277</t>
  </si>
  <si>
    <t>02547407</t>
  </si>
  <si>
    <t>蔡昀余</t>
  </si>
  <si>
    <t>23385081</t>
  </si>
  <si>
    <t>22267358</t>
  </si>
  <si>
    <t>21639096</t>
  </si>
  <si>
    <t>08293274</t>
  </si>
  <si>
    <t>黃寶珠</t>
  </si>
  <si>
    <t>林秀燕</t>
  </si>
  <si>
    <t>15091635</t>
  </si>
  <si>
    <t>陳進來</t>
  </si>
  <si>
    <t>吳源隆</t>
  </si>
  <si>
    <t>15461003</t>
  </si>
  <si>
    <t>00685569</t>
  </si>
  <si>
    <t>蔡李金枝</t>
  </si>
  <si>
    <t>23409303</t>
  </si>
  <si>
    <t>23423686</t>
  </si>
  <si>
    <t>09442859</t>
  </si>
  <si>
    <t>22334750</t>
  </si>
  <si>
    <t>23363801</t>
  </si>
  <si>
    <t>23346498</t>
  </si>
  <si>
    <t>20231108</t>
  </si>
  <si>
    <t>23437526</t>
  </si>
  <si>
    <t>20231201</t>
  </si>
  <si>
    <t>17629296</t>
  </si>
  <si>
    <t>00284042</t>
  </si>
  <si>
    <t>13808304</t>
  </si>
  <si>
    <t>20438355</t>
  </si>
  <si>
    <t>17883876</t>
  </si>
  <si>
    <t>20816830</t>
  </si>
  <si>
    <t>02895368</t>
  </si>
  <si>
    <t>18089177</t>
  </si>
  <si>
    <t>2024/01/04</t>
  </si>
  <si>
    <t>劉玟伶</t>
  </si>
  <si>
    <t>23450296</t>
  </si>
  <si>
    <t>2024/01/03</t>
  </si>
  <si>
    <t>2024/01/05</t>
  </si>
  <si>
    <t>21325977</t>
  </si>
  <si>
    <t>2024/01/11</t>
  </si>
  <si>
    <t>23484268</t>
  </si>
  <si>
    <t>張定綸</t>
  </si>
  <si>
    <t>2024/01/09</t>
  </si>
  <si>
    <t>2024/01/12</t>
  </si>
  <si>
    <t>23310527</t>
  </si>
  <si>
    <t>2024/01/17</t>
  </si>
  <si>
    <t>2024/01/19</t>
  </si>
  <si>
    <t>2024/01/18</t>
  </si>
  <si>
    <t>10672781</t>
  </si>
  <si>
    <t>2024/01/14</t>
  </si>
  <si>
    <t>00267574</t>
  </si>
  <si>
    <t>2024/01/25</t>
  </si>
  <si>
    <t>23527177</t>
  </si>
  <si>
    <t>2024/01/28</t>
  </si>
  <si>
    <t>2024/01/31</t>
  </si>
  <si>
    <t>2024/01/29</t>
  </si>
  <si>
    <t>2023/12/26</t>
  </si>
  <si>
    <t>2024/01/02</t>
  </si>
  <si>
    <t>21247066</t>
  </si>
  <si>
    <t>15987015</t>
  </si>
  <si>
    <t>2024/01/08</t>
  </si>
  <si>
    <t>林慶文</t>
  </si>
  <si>
    <t>07056203</t>
  </si>
  <si>
    <t>2024/01/16</t>
  </si>
  <si>
    <t>張祐賓</t>
  </si>
  <si>
    <t>04703872</t>
  </si>
  <si>
    <t>2024/01/13</t>
  </si>
  <si>
    <t>2024/01/23</t>
  </si>
  <si>
    <t>2024/01/26</t>
  </si>
  <si>
    <t>19061887</t>
  </si>
  <si>
    <t>2024/01/30</t>
  </si>
  <si>
    <t>22268178</t>
  </si>
  <si>
    <t>2024/01/15</t>
  </si>
  <si>
    <t>03526294</t>
  </si>
  <si>
    <t>2024/01/22</t>
  </si>
  <si>
    <t>2024/01/24</t>
  </si>
  <si>
    <t>2024/01/20</t>
  </si>
  <si>
    <t>23490007</t>
  </si>
  <si>
    <t>00521261</t>
  </si>
  <si>
    <t>2024/01/10</t>
  </si>
  <si>
    <t>江明通</t>
  </si>
  <si>
    <t>23492579</t>
  </si>
  <si>
    <t>23468950</t>
  </si>
  <si>
    <t>02693119</t>
  </si>
  <si>
    <t>01424127</t>
  </si>
  <si>
    <t>23513130</t>
  </si>
  <si>
    <t>羅麗娟</t>
  </si>
  <si>
    <t>23458546</t>
  </si>
  <si>
    <t>23516820</t>
  </si>
  <si>
    <t>23507731</t>
  </si>
  <si>
    <t>白鄭美珠</t>
  </si>
  <si>
    <t>林陳順</t>
  </si>
  <si>
    <t>12568002</t>
  </si>
  <si>
    <t>郭寶琴</t>
  </si>
  <si>
    <t>06126876</t>
  </si>
  <si>
    <t>何心翎</t>
  </si>
  <si>
    <t>23459942</t>
  </si>
  <si>
    <t>王錦海</t>
  </si>
  <si>
    <t>01931875</t>
  </si>
  <si>
    <t>17926455</t>
  </si>
  <si>
    <t>黃若儀</t>
  </si>
  <si>
    <t>11745697</t>
  </si>
  <si>
    <t>23500285</t>
  </si>
  <si>
    <t>01993109</t>
  </si>
  <si>
    <t>12998614</t>
  </si>
  <si>
    <t>16458392</t>
  </si>
  <si>
    <t>14139559</t>
  </si>
  <si>
    <t>12644742</t>
  </si>
  <si>
    <t>王春雄</t>
  </si>
  <si>
    <t>05532835</t>
  </si>
  <si>
    <t>00905809</t>
  </si>
  <si>
    <t>05493973</t>
  </si>
  <si>
    <t>02663783</t>
  </si>
  <si>
    <t>19796063</t>
  </si>
  <si>
    <t>23510123</t>
  </si>
  <si>
    <t>18706220</t>
  </si>
  <si>
    <t>03980551</t>
  </si>
  <si>
    <t>2023/12/15</t>
  </si>
  <si>
    <t>18022241</t>
  </si>
  <si>
    <t>古清泉</t>
  </si>
  <si>
    <t>03226484</t>
  </si>
  <si>
    <t>00731129</t>
  </si>
  <si>
    <t>2023/12/30</t>
  </si>
  <si>
    <t>洪輝耀</t>
  </si>
  <si>
    <t>02092164</t>
  </si>
  <si>
    <t>22919154</t>
  </si>
  <si>
    <t>2024/01/06</t>
  </si>
  <si>
    <t>16001050</t>
  </si>
  <si>
    <t>06300575</t>
  </si>
  <si>
    <t>09883873</t>
  </si>
  <si>
    <t>03413575</t>
  </si>
  <si>
    <t>05989986</t>
  </si>
  <si>
    <t>18641380</t>
  </si>
  <si>
    <t>23497906</t>
  </si>
  <si>
    <t>2024/01/07</t>
  </si>
  <si>
    <t>林木春</t>
  </si>
  <si>
    <t>10081629</t>
  </si>
  <si>
    <t>13914784</t>
  </si>
  <si>
    <t>23500492</t>
  </si>
  <si>
    <t>17635776</t>
  </si>
  <si>
    <t>07287301</t>
  </si>
  <si>
    <t>李楷忻</t>
  </si>
  <si>
    <t>17824096</t>
  </si>
  <si>
    <t>許旺成</t>
  </si>
  <si>
    <t>23450377</t>
  </si>
  <si>
    <t>18513306</t>
  </si>
  <si>
    <t>余福祥</t>
  </si>
  <si>
    <t>04897344</t>
  </si>
  <si>
    <t>花敬源</t>
  </si>
  <si>
    <t>23486837</t>
  </si>
  <si>
    <t>22678739</t>
  </si>
  <si>
    <t>20240108</t>
  </si>
  <si>
    <t>20240111</t>
  </si>
  <si>
    <t>陳素華</t>
  </si>
  <si>
    <t>02634546</t>
  </si>
  <si>
    <t>20240118</t>
  </si>
  <si>
    <t>20240119</t>
  </si>
  <si>
    <t>郭文忠</t>
  </si>
  <si>
    <t>20240125</t>
  </si>
  <si>
    <t>張健智</t>
  </si>
  <si>
    <t>23523793</t>
  </si>
  <si>
    <t>20240129</t>
  </si>
  <si>
    <t>20240104</t>
  </si>
  <si>
    <t>13273617</t>
  </si>
  <si>
    <t>01492494</t>
  </si>
  <si>
    <t>20240103</t>
  </si>
  <si>
    <t>20240126</t>
  </si>
  <si>
    <t>李楊春麗</t>
  </si>
  <si>
    <t>20240105</t>
  </si>
  <si>
    <t>20231226</t>
  </si>
  <si>
    <t>20240110</t>
  </si>
  <si>
    <t>劉秀娟</t>
  </si>
  <si>
    <t>03781869</t>
  </si>
  <si>
    <t>李林玉卿</t>
  </si>
  <si>
    <t>19128464</t>
  </si>
  <si>
    <t>戴永福</t>
  </si>
  <si>
    <t>趙孟源</t>
  </si>
  <si>
    <t>21752022</t>
  </si>
  <si>
    <t>23354233</t>
  </si>
  <si>
    <t>01780975</t>
  </si>
  <si>
    <t>20240112</t>
  </si>
  <si>
    <t>20240117</t>
  </si>
  <si>
    <t>06330642</t>
  </si>
  <si>
    <t>16629528</t>
  </si>
  <si>
    <t>20240109</t>
  </si>
  <si>
    <t>12093970</t>
  </si>
  <si>
    <t>15598885</t>
  </si>
  <si>
    <t>16345165</t>
  </si>
  <si>
    <t>17046788</t>
  </si>
  <si>
    <t>林黃調春</t>
  </si>
  <si>
    <t>22724030</t>
  </si>
  <si>
    <t>20240122</t>
  </si>
  <si>
    <t>20240124</t>
  </si>
  <si>
    <t>翁福如</t>
  </si>
  <si>
    <t>20240113</t>
  </si>
  <si>
    <t>05539925</t>
  </si>
  <si>
    <t>07510745</t>
  </si>
  <si>
    <t>23479414</t>
  </si>
  <si>
    <t>20240131</t>
  </si>
  <si>
    <t>林梅騰</t>
  </si>
  <si>
    <t>23498496</t>
  </si>
  <si>
    <t>梁智雄</t>
  </si>
  <si>
    <t>07557840</t>
  </si>
  <si>
    <t>00128188</t>
  </si>
  <si>
    <t>20240102</t>
  </si>
  <si>
    <t>20240101</t>
  </si>
  <si>
    <t>21689949</t>
  </si>
  <si>
    <t>20231229</t>
  </si>
  <si>
    <t>20240106</t>
  </si>
  <si>
    <t>20179464</t>
  </si>
  <si>
    <t>21521335</t>
  </si>
  <si>
    <t>王勝弘</t>
  </si>
  <si>
    <t>21781324</t>
  </si>
  <si>
    <t>吳鳳蘭</t>
  </si>
  <si>
    <t>23497650</t>
  </si>
  <si>
    <t>王淑真</t>
  </si>
  <si>
    <t>04799631</t>
  </si>
  <si>
    <t>盧蕭春枝</t>
  </si>
  <si>
    <t>19320192</t>
  </si>
  <si>
    <t>朱敏進</t>
  </si>
  <si>
    <t>23507184</t>
  </si>
  <si>
    <t>20231230</t>
  </si>
  <si>
    <t>丁櫻桃</t>
  </si>
  <si>
    <t>05782478</t>
  </si>
  <si>
    <t>張進財</t>
  </si>
  <si>
    <t>06118837</t>
  </si>
  <si>
    <t>黃政治</t>
  </si>
  <si>
    <t>23497061</t>
  </si>
  <si>
    <t>23506694</t>
  </si>
  <si>
    <t>23508551</t>
  </si>
  <si>
    <t>11345466</t>
  </si>
  <si>
    <t>02594929</t>
  </si>
  <si>
    <t>鄭志宏</t>
  </si>
  <si>
    <t>18231525</t>
  </si>
  <si>
    <t>20240115</t>
  </si>
  <si>
    <t>王許月裡</t>
  </si>
  <si>
    <t>20240116</t>
  </si>
  <si>
    <t>06913875</t>
  </si>
  <si>
    <t>13275503</t>
  </si>
  <si>
    <t>杜珠花</t>
  </si>
  <si>
    <t>史吉玉</t>
  </si>
  <si>
    <t>游文芳</t>
  </si>
  <si>
    <t>黃寶霞</t>
  </si>
  <si>
    <t>22736152</t>
  </si>
  <si>
    <t>22793017</t>
  </si>
  <si>
    <t>23516040</t>
  </si>
  <si>
    <t>郭建成</t>
  </si>
  <si>
    <t>20858663</t>
  </si>
  <si>
    <t>劉鈴鈴</t>
  </si>
  <si>
    <t>00085156</t>
  </si>
  <si>
    <t>20240123</t>
  </si>
  <si>
    <t>白錢寶桂</t>
  </si>
  <si>
    <t>10117678</t>
  </si>
  <si>
    <t>15965961</t>
  </si>
  <si>
    <t>20991255</t>
  </si>
  <si>
    <t>21489534</t>
  </si>
  <si>
    <t>08429864</t>
  </si>
  <si>
    <t>20240127</t>
  </si>
  <si>
    <t>孫紹誠</t>
  </si>
  <si>
    <t>23308803</t>
  </si>
  <si>
    <t>楊喬云</t>
  </si>
  <si>
    <t>23526182</t>
  </si>
  <si>
    <t>陳林彩鑾</t>
  </si>
  <si>
    <t>11770227</t>
  </si>
  <si>
    <t>20240130</t>
  </si>
  <si>
    <t>陳英峯</t>
  </si>
  <si>
    <t>陳柏勳</t>
  </si>
  <si>
    <t>15470231</t>
  </si>
  <si>
    <t>張生璉</t>
  </si>
  <si>
    <t>21435605</t>
  </si>
  <si>
    <t>尤上麥</t>
  </si>
  <si>
    <t>21835810</t>
  </si>
  <si>
    <t>23489967</t>
  </si>
  <si>
    <t>23530174</t>
  </si>
  <si>
    <t>游喬崙</t>
  </si>
  <si>
    <t>23531127</t>
  </si>
  <si>
    <t>20603745</t>
  </si>
  <si>
    <t>20007473</t>
  </si>
  <si>
    <t>14232204</t>
  </si>
  <si>
    <t>鍾金鳳</t>
  </si>
  <si>
    <t>04229790</t>
  </si>
  <si>
    <t>張清友</t>
  </si>
  <si>
    <t>14099411</t>
  </si>
  <si>
    <t>辛郭仙女</t>
  </si>
  <si>
    <t>06661475</t>
  </si>
  <si>
    <t>20231220</t>
  </si>
  <si>
    <t>08501861</t>
  </si>
  <si>
    <t>09493849</t>
  </si>
  <si>
    <t>19864227</t>
  </si>
  <si>
    <t>03291618</t>
  </si>
  <si>
    <t>19678561</t>
  </si>
  <si>
    <t>21415638</t>
  </si>
  <si>
    <t>23356983</t>
  </si>
  <si>
    <t>02443990</t>
  </si>
  <si>
    <t>13872996</t>
  </si>
  <si>
    <t>20240114</t>
  </si>
  <si>
    <t>18184886</t>
  </si>
  <si>
    <t>14300772</t>
  </si>
  <si>
    <t>陳木村</t>
  </si>
  <si>
    <t>22965306</t>
  </si>
  <si>
    <t>01529548</t>
  </si>
  <si>
    <t>12093734</t>
  </si>
  <si>
    <t>20231216</t>
  </si>
  <si>
    <t>李志雄</t>
  </si>
  <si>
    <t>19459132</t>
  </si>
  <si>
    <t>20231223</t>
  </si>
  <si>
    <t>鄭柯雪子</t>
  </si>
  <si>
    <t>22419625</t>
  </si>
  <si>
    <t>02562199</t>
  </si>
  <si>
    <t>20231228</t>
  </si>
  <si>
    <t>00763797</t>
  </si>
  <si>
    <t>06319004</t>
  </si>
  <si>
    <t>01938952</t>
  </si>
  <si>
    <t>李秀珍</t>
  </si>
  <si>
    <t>20018759</t>
  </si>
  <si>
    <t>05372367</t>
  </si>
  <si>
    <t>陳金傳</t>
  </si>
  <si>
    <t>23509834</t>
  </si>
  <si>
    <t>19892576</t>
  </si>
  <si>
    <t>23528379</t>
  </si>
  <si>
    <t>林文寬</t>
  </si>
  <si>
    <t>14555166</t>
  </si>
  <si>
    <t>黃淑芬</t>
  </si>
  <si>
    <t>05474072</t>
  </si>
  <si>
    <t>20231219</t>
  </si>
  <si>
    <t>17937113</t>
  </si>
  <si>
    <t>20231231</t>
  </si>
  <si>
    <t>21810885</t>
  </si>
  <si>
    <t>02182126</t>
  </si>
  <si>
    <t>01652946</t>
  </si>
  <si>
    <t>20231222</t>
  </si>
  <si>
    <t>09442998</t>
  </si>
  <si>
    <t>16247575</t>
  </si>
  <si>
    <t>20240107</t>
  </si>
  <si>
    <t>20240128</t>
  </si>
  <si>
    <t>陳洧宏</t>
  </si>
  <si>
    <t>11263621</t>
  </si>
  <si>
    <t>黃銘鴻</t>
  </si>
  <si>
    <t>14975571</t>
  </si>
  <si>
    <t>20240121</t>
  </si>
  <si>
    <t>陳吳美玉</t>
  </si>
  <si>
    <t>04236249</t>
  </si>
  <si>
    <t>13841070</t>
  </si>
  <si>
    <t>陳清傑</t>
  </si>
  <si>
    <t>07797545</t>
  </si>
  <si>
    <t>張國泰</t>
  </si>
  <si>
    <t>20294768</t>
  </si>
  <si>
    <t>20240120</t>
  </si>
  <si>
    <t>08151415</t>
  </si>
  <si>
    <t>23316758</t>
  </si>
  <si>
    <t>06191204</t>
  </si>
  <si>
    <t>楊繼泉</t>
  </si>
  <si>
    <t>15236932</t>
  </si>
  <si>
    <t>06909867</t>
  </si>
  <si>
    <t>14865089</t>
  </si>
  <si>
    <t>林志忠</t>
  </si>
  <si>
    <t>69017B 19002B</t>
  </si>
  <si>
    <t>Bil.</t>
  </si>
  <si>
    <t>69016B 19002B</t>
  </si>
  <si>
    <t>AVJ wound check bleeding</t>
  </si>
  <si>
    <t>69016B 19002B 69014B</t>
  </si>
  <si>
    <t>69003B 33074B</t>
  </si>
  <si>
    <t>0573</t>
  </si>
  <si>
    <t>69023B 69039B</t>
  </si>
  <si>
    <t>AVG wound debridement</t>
  </si>
  <si>
    <t>69001B 33074B</t>
  </si>
  <si>
    <t>33074B 69005B</t>
  </si>
  <si>
    <t>AVG wound debridement and closure</t>
  </si>
  <si>
    <t>AVG wound debridement and repair the arteriotomy</t>
  </si>
  <si>
    <t>47080B 19002B</t>
  </si>
  <si>
    <t>47065B 19002B</t>
  </si>
  <si>
    <t>*ECHO &amp; chronic crust s/p excision</t>
  </si>
  <si>
    <t>69039B 19002B</t>
  </si>
  <si>
    <t>5760191 5760300</t>
  </si>
  <si>
    <t>*LSCV</t>
  </si>
  <si>
    <t>5760190 5760300</t>
  </si>
  <si>
    <t>*LSCA</t>
  </si>
  <si>
    <t>*1</t>
  </si>
  <si>
    <t>Ulnar a.</t>
  </si>
  <si>
    <t>5760190 5760300 5761050</t>
  </si>
  <si>
    <t>*RSCV</t>
  </si>
  <si>
    <t>Central vein *</t>
  </si>
  <si>
    <t>5760191 5760300 5761050</t>
  </si>
  <si>
    <t>5760300 5761081</t>
  </si>
  <si>
    <t>5760160 5760475 5760480</t>
  </si>
  <si>
    <t>Brachial a.</t>
  </si>
  <si>
    <t>5760475 5761110 5761300</t>
  </si>
  <si>
    <t>*SVC</t>
  </si>
  <si>
    <t>Radial a.</t>
  </si>
  <si>
    <t>5760191 5760300 5760475</t>
  </si>
  <si>
    <t>5760200 5760300</t>
  </si>
  <si>
    <t>5760190 5761085</t>
  </si>
  <si>
    <t>5760160 5760300</t>
  </si>
  <si>
    <t>5760475 5761110</t>
  </si>
  <si>
    <t>5760475 5760480</t>
  </si>
  <si>
    <t>5760190 5760300 5761085</t>
  </si>
  <si>
    <t>*2 R't SFA</t>
  </si>
  <si>
    <t>5760190 5760200 5760300</t>
  </si>
  <si>
    <t>*4</t>
  </si>
  <si>
    <t>5760190 5760300 5760475</t>
  </si>
  <si>
    <t>*3</t>
  </si>
  <si>
    <t>*2</t>
  </si>
  <si>
    <t>5760160 5761110</t>
  </si>
  <si>
    <t>*9</t>
  </si>
  <si>
    <t>5760190 5760300 5760475 5761050 5761110</t>
  </si>
  <si>
    <t>5760160 5760300 5760475 5760480</t>
  </si>
  <si>
    <t>5760475 5760480 5761110</t>
  </si>
  <si>
    <t>*5</t>
  </si>
  <si>
    <t>5760160 5760300 5761110</t>
  </si>
  <si>
    <t>Iliac *0; Non- Iliac *1</t>
  </si>
  <si>
    <t>Central vein *10</t>
  </si>
  <si>
    <t>Exploration vascular</t>
    <phoneticPr fontId="9" type="noConversion"/>
  </si>
  <si>
    <t>ECHO</t>
    <phoneticPr fontId="9" type="noConversion"/>
  </si>
  <si>
    <t xml:space="preserve">CDT or EKOS </t>
    <phoneticPr fontId="9" type="noConversion"/>
  </si>
  <si>
    <t>V</t>
    <phoneticPr fontId="9" type="noConversion"/>
  </si>
  <si>
    <t xml:space="preserve">CDT 
or EKOS </t>
    <phoneticPr fontId="9" type="noConversion"/>
  </si>
  <si>
    <t xml:space="preserve">CDT 
or 
EKOS </t>
    <phoneticPr fontId="9" type="noConversion"/>
  </si>
  <si>
    <t>19568121</t>
  </si>
  <si>
    <t>2024/02/02</t>
  </si>
  <si>
    <t>00500539</t>
  </si>
  <si>
    <t>09604365</t>
  </si>
  <si>
    <t>04507553</t>
  </si>
  <si>
    <t>2024/02/14</t>
  </si>
  <si>
    <t>2024/02/16</t>
  </si>
  <si>
    <t>2024/02/21</t>
  </si>
  <si>
    <t>2024/02/23</t>
  </si>
  <si>
    <t>18847463</t>
  </si>
  <si>
    <t>23532248</t>
  </si>
  <si>
    <t>07469486</t>
  </si>
  <si>
    <t>2024/02/07</t>
  </si>
  <si>
    <t>18642388</t>
  </si>
  <si>
    <t>2024/02/22</t>
  </si>
  <si>
    <t>23354686</t>
  </si>
  <si>
    <t>16106808</t>
  </si>
  <si>
    <t>2024/02/25</t>
  </si>
  <si>
    <t>2024/02/27</t>
  </si>
  <si>
    <t>08050711</t>
  </si>
  <si>
    <t>2024/02/26</t>
  </si>
  <si>
    <t>2024/02/28</t>
  </si>
  <si>
    <t>20703807</t>
  </si>
  <si>
    <t>2024/02/09</t>
  </si>
  <si>
    <t>15652837</t>
  </si>
  <si>
    <t>23512077</t>
  </si>
  <si>
    <t>21764115</t>
  </si>
  <si>
    <t>12720356</t>
  </si>
  <si>
    <t>23505007</t>
  </si>
  <si>
    <t>07299449</t>
  </si>
  <si>
    <t>23527517</t>
  </si>
  <si>
    <t>20607462</t>
  </si>
  <si>
    <t>11198911</t>
  </si>
  <si>
    <t>69017B2</t>
  </si>
  <si>
    <t>10710580</t>
  </si>
  <si>
    <t>12203090</t>
  </si>
  <si>
    <t>17731823</t>
  </si>
  <si>
    <t>08794086</t>
  </si>
  <si>
    <t>2024/02/20</t>
  </si>
  <si>
    <t>2024/02/24</t>
  </si>
  <si>
    <t>01336860</t>
  </si>
  <si>
    <t>22379189</t>
  </si>
  <si>
    <t>17631143</t>
  </si>
  <si>
    <t>21715710</t>
  </si>
  <si>
    <t>01838036</t>
  </si>
  <si>
    <t>01550189</t>
  </si>
  <si>
    <t>04862141</t>
  </si>
  <si>
    <t>2024/02/06</t>
  </si>
  <si>
    <t>18894778</t>
  </si>
  <si>
    <t>19508408</t>
  </si>
  <si>
    <t>17536447</t>
  </si>
  <si>
    <t>20057973</t>
  </si>
  <si>
    <t>16778784</t>
  </si>
  <si>
    <t>22914196</t>
  </si>
  <si>
    <t>06595987</t>
  </si>
  <si>
    <t>21025167</t>
  </si>
  <si>
    <t>23158655</t>
  </si>
  <si>
    <t>2023/12/28</t>
  </si>
  <si>
    <t>13943138</t>
  </si>
  <si>
    <t>10627472</t>
  </si>
  <si>
    <t>21571039</t>
  </si>
  <si>
    <t>03980056</t>
  </si>
  <si>
    <t>06838586</t>
  </si>
  <si>
    <t>23549645</t>
  </si>
  <si>
    <t>04329014</t>
  </si>
  <si>
    <t>03620361</t>
  </si>
  <si>
    <t>16751290</t>
  </si>
  <si>
    <t>18220896</t>
  </si>
  <si>
    <t>00995644</t>
  </si>
  <si>
    <t>10880915</t>
  </si>
  <si>
    <t>06336048</t>
  </si>
  <si>
    <t>69017B</t>
  </si>
  <si>
    <t>15354722</t>
  </si>
  <si>
    <t>20240201</t>
  </si>
  <si>
    <t>10292352</t>
  </si>
  <si>
    <t>20240208</t>
  </si>
  <si>
    <t>21795743</t>
  </si>
  <si>
    <t>20240219</t>
  </si>
  <si>
    <t>08280756</t>
  </si>
  <si>
    <t>20240222</t>
  </si>
  <si>
    <t>00063183</t>
  </si>
  <si>
    <t>01466701</t>
  </si>
  <si>
    <t>04393363</t>
  </si>
  <si>
    <t>12091220</t>
  </si>
  <si>
    <t>19009045</t>
  </si>
  <si>
    <t>20085992</t>
  </si>
  <si>
    <t>23532714</t>
  </si>
  <si>
    <t>02953545</t>
  </si>
  <si>
    <t>20240205</t>
  </si>
  <si>
    <t>22647509</t>
  </si>
  <si>
    <t>22418423</t>
  </si>
  <si>
    <t>20240213</t>
  </si>
  <si>
    <t>05542634</t>
  </si>
  <si>
    <t>20240215</t>
  </si>
  <si>
    <t>18407560</t>
  </si>
  <si>
    <t>23056539</t>
  </si>
  <si>
    <t>20069930</t>
  </si>
  <si>
    <t>20240216</t>
  </si>
  <si>
    <t>13679257</t>
  </si>
  <si>
    <t>20240218</t>
  </si>
  <si>
    <t>20240220</t>
  </si>
  <si>
    <t>20894029</t>
  </si>
  <si>
    <t>01195497</t>
  </si>
  <si>
    <t>04598600</t>
  </si>
  <si>
    <t>06489235</t>
  </si>
  <si>
    <t>07673757</t>
  </si>
  <si>
    <t>16846951</t>
  </si>
  <si>
    <t>23282967</t>
  </si>
  <si>
    <t>02159479</t>
  </si>
  <si>
    <t>20240221</t>
  </si>
  <si>
    <t>20240227</t>
  </si>
  <si>
    <t>20240223</t>
  </si>
  <si>
    <t>04642808</t>
  </si>
  <si>
    <t>11864294</t>
  </si>
  <si>
    <t>04569625</t>
  </si>
  <si>
    <t>20240226</t>
  </si>
  <si>
    <t>08272296</t>
  </si>
  <si>
    <t>08604079</t>
  </si>
  <si>
    <t>22917161</t>
  </si>
  <si>
    <t>01354682</t>
  </si>
  <si>
    <t>03426695</t>
  </si>
  <si>
    <t>06720883</t>
  </si>
  <si>
    <t>20240228</t>
  </si>
  <si>
    <t>07806615</t>
  </si>
  <si>
    <t>11322725</t>
  </si>
  <si>
    <t>15171610</t>
  </si>
  <si>
    <t>23194626</t>
  </si>
  <si>
    <t>23407307</t>
  </si>
  <si>
    <t>12106660</t>
  </si>
  <si>
    <t>12277420</t>
  </si>
  <si>
    <t>13381323</t>
  </si>
  <si>
    <t>23523104</t>
  </si>
  <si>
    <t>20240203</t>
  </si>
  <si>
    <t>21027079</t>
  </si>
  <si>
    <t>16408410</t>
  </si>
  <si>
    <t>20687521</t>
  </si>
  <si>
    <t>23189416</t>
  </si>
  <si>
    <t>23269925</t>
  </si>
  <si>
    <t>01122803</t>
  </si>
  <si>
    <t>20240206</t>
  </si>
  <si>
    <t>02196215</t>
  </si>
  <si>
    <t>02476304</t>
  </si>
  <si>
    <t>04131750</t>
  </si>
  <si>
    <t>06910813</t>
  </si>
  <si>
    <t>07088583</t>
  </si>
  <si>
    <t>10115326</t>
  </si>
  <si>
    <t>12154070</t>
  </si>
  <si>
    <t>13920170</t>
  </si>
  <si>
    <t>18009128</t>
  </si>
  <si>
    <t>19086472</t>
  </si>
  <si>
    <t>20120988</t>
  </si>
  <si>
    <t>20530358</t>
  </si>
  <si>
    <t>22392273</t>
  </si>
  <si>
    <t>22756666</t>
  </si>
  <si>
    <t>22894821</t>
  </si>
  <si>
    <t>23392381</t>
  </si>
  <si>
    <t>23538042</t>
  </si>
  <si>
    <t>23538314</t>
  </si>
  <si>
    <t>18574904</t>
  </si>
  <si>
    <t>06240965</t>
  </si>
  <si>
    <t>20240217</t>
  </si>
  <si>
    <t>00189443</t>
  </si>
  <si>
    <t>00421934</t>
  </si>
  <si>
    <t>01418032</t>
  </si>
  <si>
    <t>01951004</t>
  </si>
  <si>
    <t>03788263</t>
  </si>
  <si>
    <t>04927748</t>
  </si>
  <si>
    <t>07854889</t>
  </si>
  <si>
    <t>17584860</t>
  </si>
  <si>
    <t>20839856</t>
  </si>
  <si>
    <t>22986847</t>
  </si>
  <si>
    <t>23303861</t>
  </si>
  <si>
    <t>12557425</t>
  </si>
  <si>
    <t>19356199</t>
  </si>
  <si>
    <t>20240224</t>
  </si>
  <si>
    <t>01831399</t>
  </si>
  <si>
    <t>08578952</t>
  </si>
  <si>
    <t>23555578</t>
  </si>
  <si>
    <t>01117936</t>
  </si>
  <si>
    <t>01992033</t>
  </si>
  <si>
    <t>10607081</t>
  </si>
  <si>
    <t>12731315</t>
  </si>
  <si>
    <t>18323790</t>
  </si>
  <si>
    <t>18957117</t>
  </si>
  <si>
    <t>19390630</t>
  </si>
  <si>
    <t>19766190</t>
  </si>
  <si>
    <t>19959506</t>
  </si>
  <si>
    <t>20165155</t>
  </si>
  <si>
    <t>20320335</t>
  </si>
  <si>
    <t>20824109</t>
  </si>
  <si>
    <t>21326920</t>
  </si>
  <si>
    <t>23557710</t>
  </si>
  <si>
    <t>23560076</t>
  </si>
  <si>
    <t>01891850</t>
  </si>
  <si>
    <t>21539905</t>
  </si>
  <si>
    <t>02039081</t>
  </si>
  <si>
    <t>20240207</t>
  </si>
  <si>
    <t>06061046</t>
  </si>
  <si>
    <t>23533660</t>
  </si>
  <si>
    <t>20240225</t>
  </si>
  <si>
    <t>00524113</t>
  </si>
  <si>
    <t>02919868</t>
  </si>
  <si>
    <t>16840238</t>
  </si>
  <si>
    <t>13053455</t>
  </si>
  <si>
    <t>20240211</t>
  </si>
  <si>
    <t>09146384</t>
  </si>
  <si>
    <t>23542047</t>
  </si>
  <si>
    <t>22781571</t>
  </si>
  <si>
    <t>20414072</t>
  </si>
  <si>
    <t>23542872</t>
  </si>
  <si>
    <t>02069336</t>
  </si>
  <si>
    <t>12838428</t>
  </si>
  <si>
    <t>01143658</t>
  </si>
  <si>
    <t>20177617</t>
  </si>
  <si>
    <t>00127847</t>
  </si>
  <si>
    <t>16300406</t>
  </si>
  <si>
    <t>23530941</t>
  </si>
  <si>
    <t>00746009</t>
  </si>
  <si>
    <t>00589807</t>
  </si>
  <si>
    <t>00087314</t>
  </si>
  <si>
    <t>23551699</t>
  </si>
  <si>
    <t>04446796</t>
  </si>
  <si>
    <t>21301487</t>
  </si>
  <si>
    <t>11158689</t>
  </si>
  <si>
    <t>19570308</t>
  </si>
  <si>
    <t>21699104</t>
  </si>
  <si>
    <t>04845916</t>
  </si>
  <si>
    <t>07090870</t>
  </si>
  <si>
    <t>20080604</t>
  </si>
  <si>
    <t>09235322</t>
  </si>
  <si>
    <t>23088084</t>
  </si>
  <si>
    <t>23478911</t>
  </si>
  <si>
    <t>09122616</t>
  </si>
  <si>
    <t>23541175</t>
  </si>
  <si>
    <t>15116311</t>
  </si>
  <si>
    <t>12819488</t>
  </si>
  <si>
    <t>08469594</t>
  </si>
  <si>
    <t>23553763</t>
  </si>
  <si>
    <t>07152512</t>
  </si>
  <si>
    <t>12627452</t>
  </si>
  <si>
    <t>01175488</t>
  </si>
  <si>
    <t>04635210</t>
  </si>
  <si>
    <t>04706151</t>
  </si>
  <si>
    <t>18659280</t>
  </si>
  <si>
    <t>02432973</t>
  </si>
  <si>
    <t>23205394</t>
  </si>
  <si>
    <t>00971497</t>
  </si>
  <si>
    <t>22768982</t>
  </si>
  <si>
    <t>03082279</t>
  </si>
  <si>
    <t>07837515</t>
  </si>
  <si>
    <t>09930376</t>
  </si>
  <si>
    <t>15018048</t>
  </si>
  <si>
    <t>18480429</t>
  </si>
  <si>
    <t>18709567</t>
  </si>
  <si>
    <t>21398147</t>
  </si>
  <si>
    <t>22919400</t>
  </si>
  <si>
    <t>11261269</t>
  </si>
  <si>
    <t>33115B 19002B</t>
  </si>
  <si>
    <t>ECHO</t>
  </si>
  <si>
    <t>69017B 69014B 19002B</t>
  </si>
  <si>
    <t>69002B 33115B</t>
  </si>
  <si>
    <t>Central vein*</t>
  </si>
  <si>
    <t>69039B 19002B 69005B</t>
  </si>
  <si>
    <t>ECHO; AVG debridement</t>
  </si>
  <si>
    <t>69016B1 19002B</t>
  </si>
  <si>
    <t>AVG wound debridement &amp; closure</t>
  </si>
  <si>
    <t>33087B 69039B 19002B</t>
  </si>
  <si>
    <t>Exploration vascular</t>
  </si>
  <si>
    <t>69005B 69039B 19002B</t>
  </si>
  <si>
    <t>Exploration vascular; ECHO</t>
  </si>
  <si>
    <t>33074B 69039B 19002B</t>
  </si>
  <si>
    <t>a.</t>
  </si>
  <si>
    <t>5760300 5761081 5761300</t>
  </si>
  <si>
    <t>5760290 5760300 5760475 5761040</t>
  </si>
  <si>
    <t>*1 (bentley) &amp; *2 (viabahn), R't CIA -&gt;CFA</t>
  </si>
  <si>
    <t>5760150 5760300 5760475</t>
  </si>
  <si>
    <t>*1 L't SFA (innova)</t>
  </si>
  <si>
    <t>*1 R't SFA &amp; popliteal a.</t>
  </si>
  <si>
    <t>5760191 5760300 5761110</t>
  </si>
  <si>
    <t>5760160 5760300 5760475 5761110</t>
  </si>
  <si>
    <t>5760190 5760300 5761040</t>
  </si>
  <si>
    <t>5760191 5760300 5761300</t>
  </si>
  <si>
    <t>5760190 5760300 5760560 5761085</t>
  </si>
  <si>
    <t>5760191 5760300 5760475 5761050 5761110</t>
  </si>
  <si>
    <t>Central vein *28</t>
  </si>
  <si>
    <t>ECHO*60; Exploration Vascular*8; 
 AVG wound debridement*3</t>
  </si>
  <si>
    <r>
      <rPr>
        <sz val="12"/>
        <color rgb="FF000000"/>
        <rFont val="標楷體"/>
        <family val="4"/>
        <charset val="136"/>
      </rPr>
      <t>劉志成</t>
    </r>
  </si>
  <si>
    <r>
      <rPr>
        <sz val="12"/>
        <color rgb="FF000000"/>
        <rFont val="標楷體"/>
        <family val="4"/>
        <charset val="136"/>
      </rPr>
      <t>男</t>
    </r>
  </si>
  <si>
    <r>
      <rPr>
        <sz val="12"/>
        <color rgb="FF000000"/>
        <rFont val="標楷體"/>
        <family val="4"/>
        <charset val="136"/>
      </rPr>
      <t>胡祖耀</t>
    </r>
  </si>
  <si>
    <r>
      <rPr>
        <sz val="12"/>
        <color rgb="FF000000"/>
        <rFont val="標楷體"/>
        <family val="4"/>
        <charset val="136"/>
      </rPr>
      <t>廖維春</t>
    </r>
  </si>
  <si>
    <r>
      <rPr>
        <sz val="12"/>
        <color rgb="FF000000"/>
        <rFont val="標楷體"/>
        <family val="4"/>
        <charset val="136"/>
      </rPr>
      <t>李玟萱</t>
    </r>
  </si>
  <si>
    <r>
      <rPr>
        <sz val="12"/>
        <color rgb="FF000000"/>
        <rFont val="標楷體"/>
        <family val="4"/>
        <charset val="136"/>
      </rPr>
      <t>女</t>
    </r>
  </si>
  <si>
    <r>
      <rPr>
        <sz val="12"/>
        <color rgb="FF000000"/>
        <rFont val="標楷體"/>
        <family val="4"/>
        <charset val="136"/>
      </rPr>
      <t>施耀翔</t>
    </r>
  </si>
  <si>
    <r>
      <rPr>
        <sz val="12"/>
        <color rgb="FF000000"/>
        <rFont val="標楷體"/>
        <family val="4"/>
        <charset val="136"/>
      </rPr>
      <t>黃詩穎</t>
    </r>
  </si>
  <si>
    <r>
      <rPr>
        <sz val="12"/>
        <color rgb="FF000000"/>
        <rFont val="標楷體"/>
        <family val="4"/>
        <charset val="136"/>
      </rPr>
      <t>蔡隆智</t>
    </r>
  </si>
  <si>
    <r>
      <rPr>
        <sz val="12"/>
        <color rgb="FF000000"/>
        <rFont val="標楷體"/>
        <family val="4"/>
        <charset val="136"/>
      </rPr>
      <t>王瑞煌</t>
    </r>
  </si>
  <si>
    <r>
      <rPr>
        <sz val="12"/>
        <color rgb="FF000000"/>
        <rFont val="標楷體"/>
        <family val="4"/>
        <charset val="136"/>
      </rPr>
      <t>潘祐輔</t>
    </r>
  </si>
  <si>
    <r>
      <rPr>
        <sz val="12"/>
        <color rgb="FF000000"/>
        <rFont val="標楷體"/>
        <family val="4"/>
        <charset val="136"/>
      </rPr>
      <t>錢國慶</t>
    </r>
  </si>
  <si>
    <r>
      <rPr>
        <sz val="12"/>
        <color rgb="FF000000"/>
        <rFont val="標楷體"/>
        <family val="4"/>
        <charset val="136"/>
      </rPr>
      <t>李志雄</t>
    </r>
  </si>
  <si>
    <r>
      <rPr>
        <sz val="12"/>
        <color rgb="FF000000"/>
        <rFont val="標楷體"/>
        <family val="4"/>
        <charset val="136"/>
      </rPr>
      <t>蔡許烏綢</t>
    </r>
  </si>
  <si>
    <r>
      <rPr>
        <sz val="12"/>
        <color rgb="FF000000"/>
        <rFont val="標楷體"/>
        <family val="4"/>
        <charset val="136"/>
      </rPr>
      <t>劉秀娟</t>
    </r>
  </si>
  <si>
    <r>
      <rPr>
        <sz val="12"/>
        <color rgb="FF000000"/>
        <rFont val="標楷體"/>
        <family val="4"/>
        <charset val="136"/>
      </rPr>
      <t>張賴滿英</t>
    </r>
  </si>
  <si>
    <r>
      <rPr>
        <sz val="12"/>
        <color rgb="FF000000"/>
        <rFont val="標楷體"/>
        <family val="4"/>
        <charset val="136"/>
      </rPr>
      <t>楊鐘皇汝</t>
    </r>
  </si>
  <si>
    <r>
      <rPr>
        <sz val="12"/>
        <color rgb="FF000000"/>
        <rFont val="標楷體"/>
        <family val="4"/>
        <charset val="136"/>
      </rPr>
      <t>張慧華</t>
    </r>
  </si>
  <si>
    <r>
      <rPr>
        <sz val="12"/>
        <color rgb="FF000000"/>
        <rFont val="標楷體"/>
        <family val="4"/>
        <charset val="136"/>
      </rPr>
      <t>沈淑霞</t>
    </r>
  </si>
  <si>
    <r>
      <rPr>
        <sz val="12"/>
        <color rgb="FF000000"/>
        <rFont val="標楷體"/>
        <family val="4"/>
        <charset val="136"/>
      </rPr>
      <t>蕭劉李</t>
    </r>
  </si>
  <si>
    <r>
      <rPr>
        <sz val="12"/>
        <color rgb="FF000000"/>
        <rFont val="標楷體"/>
        <family val="4"/>
        <charset val="136"/>
      </rPr>
      <t>林木春</t>
    </r>
  </si>
  <si>
    <r>
      <rPr>
        <sz val="12"/>
        <color rgb="FF000000"/>
        <rFont val="標楷體"/>
        <family val="4"/>
        <charset val="136"/>
      </rPr>
      <t>廖足</t>
    </r>
  </si>
  <si>
    <r>
      <rPr>
        <sz val="12"/>
        <color rgb="FF000000"/>
        <rFont val="標楷體"/>
        <family val="4"/>
        <charset val="136"/>
      </rPr>
      <t>黃蔡碧珠</t>
    </r>
  </si>
  <si>
    <r>
      <rPr>
        <sz val="12"/>
        <color rgb="FF000000"/>
        <rFont val="標楷體"/>
        <family val="4"/>
        <charset val="136"/>
      </rPr>
      <t>李克俊</t>
    </r>
  </si>
  <si>
    <r>
      <rPr>
        <sz val="12"/>
        <color rgb="FF000000"/>
        <rFont val="標楷體"/>
        <family val="4"/>
        <charset val="136"/>
      </rPr>
      <t>洪大川</t>
    </r>
  </si>
  <si>
    <r>
      <rPr>
        <sz val="12"/>
        <color rgb="FF000000"/>
        <rFont val="標楷體"/>
        <family val="4"/>
        <charset val="136"/>
      </rPr>
      <t>殷智裕</t>
    </r>
  </si>
  <si>
    <r>
      <rPr>
        <sz val="12"/>
        <color rgb="FF000000"/>
        <rFont val="標楷體"/>
        <family val="4"/>
        <charset val="136"/>
      </rPr>
      <t>許陳春葉</t>
    </r>
  </si>
  <si>
    <r>
      <rPr>
        <sz val="12"/>
        <color rgb="FF000000"/>
        <rFont val="標楷體"/>
        <family val="4"/>
        <charset val="136"/>
      </rPr>
      <t>劉瑞瑛</t>
    </r>
  </si>
  <si>
    <r>
      <rPr>
        <sz val="12"/>
        <color rgb="FF000000"/>
        <rFont val="標楷體"/>
        <family val="4"/>
        <charset val="136"/>
      </rPr>
      <t>丁店</t>
    </r>
  </si>
  <si>
    <r>
      <rPr>
        <sz val="12"/>
        <color rgb="FF000000"/>
        <rFont val="標楷體"/>
        <family val="4"/>
        <charset val="136"/>
      </rPr>
      <t>蕭喜穗</t>
    </r>
  </si>
  <si>
    <r>
      <rPr>
        <sz val="12"/>
        <color rgb="FF000000"/>
        <rFont val="標楷體"/>
        <family val="4"/>
        <charset val="136"/>
      </rPr>
      <t>侯宏宜</t>
    </r>
  </si>
  <si>
    <r>
      <rPr>
        <sz val="12"/>
        <color rgb="FF000000"/>
        <rFont val="標楷體"/>
        <family val="4"/>
        <charset val="136"/>
      </rPr>
      <t>鄭喬丰</t>
    </r>
  </si>
  <si>
    <r>
      <rPr>
        <sz val="12"/>
        <color rgb="FF000000"/>
        <rFont val="標楷體"/>
        <family val="4"/>
        <charset val="136"/>
      </rPr>
      <t>劉陳月嬌</t>
    </r>
  </si>
  <si>
    <r>
      <rPr>
        <sz val="12"/>
        <color rgb="FF000000"/>
        <rFont val="標楷體"/>
        <family val="4"/>
        <charset val="136"/>
      </rPr>
      <t>陳明元</t>
    </r>
  </si>
  <si>
    <r>
      <rPr>
        <sz val="12"/>
        <color rgb="FF000000"/>
        <rFont val="標楷體"/>
        <family val="4"/>
        <charset val="136"/>
      </rPr>
      <t>王格</t>
    </r>
  </si>
  <si>
    <r>
      <rPr>
        <sz val="12"/>
        <color rgb="FF000000"/>
        <rFont val="標楷體"/>
        <family val="4"/>
        <charset val="136"/>
      </rPr>
      <t>應鐵軍</t>
    </r>
  </si>
  <si>
    <r>
      <rPr>
        <sz val="12"/>
        <color rgb="FF000000"/>
        <rFont val="標楷體"/>
        <family val="4"/>
        <charset val="136"/>
      </rPr>
      <t>王姿孌</t>
    </r>
  </si>
  <si>
    <r>
      <rPr>
        <sz val="12"/>
        <color rgb="FF000000"/>
        <rFont val="標楷體"/>
        <family val="4"/>
        <charset val="136"/>
      </rPr>
      <t>陳清傑</t>
    </r>
  </si>
  <si>
    <r>
      <rPr>
        <sz val="12"/>
        <color rgb="FF000000"/>
        <rFont val="標楷體"/>
        <family val="4"/>
        <charset val="136"/>
      </rPr>
      <t>蔡郁男</t>
    </r>
  </si>
  <si>
    <r>
      <rPr>
        <sz val="12"/>
        <color rgb="FF000000"/>
        <rFont val="標楷體"/>
        <family val="4"/>
        <charset val="136"/>
      </rPr>
      <t>李淑珠</t>
    </r>
  </si>
  <si>
    <r>
      <rPr>
        <sz val="12"/>
        <color rgb="FF000000"/>
        <rFont val="標楷體"/>
        <family val="4"/>
        <charset val="136"/>
      </rPr>
      <t>陳秀珍</t>
    </r>
  </si>
  <si>
    <r>
      <rPr>
        <sz val="12"/>
        <color rgb="FF000000"/>
        <rFont val="標楷體"/>
        <family val="4"/>
        <charset val="136"/>
      </rPr>
      <t>陳鍾桂枝</t>
    </r>
  </si>
  <si>
    <r>
      <rPr>
        <sz val="12"/>
        <color rgb="FF000000"/>
        <rFont val="標楷體"/>
        <family val="4"/>
        <charset val="136"/>
      </rPr>
      <t>張蟬</t>
    </r>
  </si>
  <si>
    <r>
      <rPr>
        <sz val="12"/>
        <color rgb="FF000000"/>
        <rFont val="標楷體"/>
        <family val="4"/>
        <charset val="136"/>
      </rPr>
      <t>李忠誠</t>
    </r>
  </si>
  <si>
    <r>
      <rPr>
        <sz val="12"/>
        <color rgb="FF000000"/>
        <rFont val="標楷體"/>
        <family val="4"/>
        <charset val="136"/>
      </rPr>
      <t>施志昇</t>
    </r>
  </si>
  <si>
    <r>
      <rPr>
        <sz val="12"/>
        <color rgb="FF000000"/>
        <rFont val="標楷體"/>
        <family val="4"/>
        <charset val="136"/>
      </rPr>
      <t>鄭暐翰</t>
    </r>
  </si>
  <si>
    <r>
      <rPr>
        <sz val="12"/>
        <color rgb="FF000000"/>
        <rFont val="標楷體"/>
        <family val="4"/>
        <charset val="136"/>
      </rPr>
      <t>林雯雯</t>
    </r>
  </si>
  <si>
    <r>
      <rPr>
        <sz val="12"/>
        <color rgb="FF000000"/>
        <rFont val="標楷體"/>
        <family val="4"/>
        <charset val="136"/>
      </rPr>
      <t>吳孟蓉</t>
    </r>
  </si>
  <si>
    <r>
      <rPr>
        <sz val="12"/>
        <color rgb="FF000000"/>
        <rFont val="標楷體"/>
        <family val="4"/>
        <charset val="136"/>
      </rPr>
      <t>張勝翔</t>
    </r>
  </si>
  <si>
    <r>
      <rPr>
        <sz val="12"/>
        <color rgb="FF000000"/>
        <rFont val="標楷體"/>
        <family val="4"/>
        <charset val="136"/>
      </rPr>
      <t>王禮安</t>
    </r>
  </si>
  <si>
    <r>
      <rPr>
        <sz val="12"/>
        <color rgb="FF000000"/>
        <rFont val="標楷體"/>
        <family val="4"/>
        <charset val="136"/>
      </rPr>
      <t>張彩鶴</t>
    </r>
  </si>
  <si>
    <r>
      <rPr>
        <sz val="12"/>
        <color rgb="FF000000"/>
        <rFont val="標楷體"/>
        <family val="4"/>
        <charset val="136"/>
      </rPr>
      <t>林景祥</t>
    </r>
  </si>
  <si>
    <r>
      <rPr>
        <sz val="12"/>
        <color rgb="FF000000"/>
        <rFont val="標楷體"/>
        <family val="4"/>
        <charset val="136"/>
      </rPr>
      <t>鍾富山</t>
    </r>
  </si>
  <si>
    <r>
      <rPr>
        <sz val="12"/>
        <color rgb="FF000000"/>
        <rFont val="標楷體"/>
        <family val="4"/>
        <charset val="136"/>
      </rPr>
      <t>蔡明堅</t>
    </r>
  </si>
  <si>
    <r>
      <rPr>
        <sz val="12"/>
        <color rgb="FF000000"/>
        <rFont val="標楷體"/>
        <family val="4"/>
        <charset val="136"/>
      </rPr>
      <t>林許錢</t>
    </r>
  </si>
  <si>
    <r>
      <rPr>
        <sz val="12"/>
        <color rgb="FF000000"/>
        <rFont val="標楷體"/>
        <family val="4"/>
        <charset val="136"/>
      </rPr>
      <t>王守仁</t>
    </r>
  </si>
  <si>
    <r>
      <rPr>
        <sz val="12"/>
        <color rgb="FF000000"/>
        <rFont val="標楷體"/>
        <family val="4"/>
        <charset val="136"/>
      </rPr>
      <t>黃薇如</t>
    </r>
  </si>
  <si>
    <r>
      <rPr>
        <sz val="12"/>
        <color rgb="FF000000"/>
        <rFont val="標楷體"/>
        <family val="4"/>
        <charset val="136"/>
      </rPr>
      <t>方氷梅</t>
    </r>
  </si>
  <si>
    <r>
      <rPr>
        <sz val="12"/>
        <color rgb="FF000000"/>
        <rFont val="標楷體"/>
        <family val="4"/>
        <charset val="136"/>
      </rPr>
      <t>廖王麗珠</t>
    </r>
  </si>
  <si>
    <r>
      <rPr>
        <sz val="12"/>
        <color rgb="FF000000"/>
        <rFont val="標楷體"/>
        <family val="4"/>
        <charset val="136"/>
      </rPr>
      <t>林文惠</t>
    </r>
  </si>
  <si>
    <r>
      <rPr>
        <sz val="12"/>
        <color rgb="FF000000"/>
        <rFont val="標楷體"/>
        <family val="4"/>
        <charset val="136"/>
      </rPr>
      <t>陳金傳</t>
    </r>
  </si>
  <si>
    <r>
      <rPr>
        <sz val="12"/>
        <color rgb="FF000000"/>
        <rFont val="標楷體"/>
        <family val="4"/>
        <charset val="136"/>
      </rPr>
      <t>吳聖師</t>
    </r>
  </si>
  <si>
    <r>
      <rPr>
        <sz val="12"/>
        <color rgb="FF000000"/>
        <rFont val="標楷體"/>
        <family val="4"/>
        <charset val="136"/>
      </rPr>
      <t>張揚傑</t>
    </r>
  </si>
  <si>
    <r>
      <rPr>
        <sz val="12"/>
        <color rgb="FF000000"/>
        <rFont val="標楷體"/>
        <family val="4"/>
        <charset val="136"/>
      </rPr>
      <t>陳均泓</t>
    </r>
  </si>
  <si>
    <r>
      <rPr>
        <sz val="12"/>
        <color rgb="FF000000"/>
        <rFont val="標楷體"/>
        <family val="4"/>
        <charset val="136"/>
      </rPr>
      <t>黃啟英</t>
    </r>
  </si>
  <si>
    <r>
      <rPr>
        <sz val="12"/>
        <color rgb="FF000000"/>
        <rFont val="標楷體"/>
        <family val="4"/>
        <charset val="136"/>
      </rPr>
      <t>林美鳳</t>
    </r>
  </si>
  <si>
    <r>
      <rPr>
        <sz val="12"/>
        <color rgb="FF000000"/>
        <rFont val="標楷體"/>
        <family val="4"/>
        <charset val="136"/>
      </rPr>
      <t>郭峯昌</t>
    </r>
  </si>
  <si>
    <r>
      <rPr>
        <sz val="12"/>
        <color rgb="FF000000"/>
        <rFont val="標楷體"/>
        <family val="4"/>
        <charset val="136"/>
      </rPr>
      <t>陳秋芬</t>
    </r>
  </si>
  <si>
    <r>
      <rPr>
        <sz val="12"/>
        <color rgb="FF000000"/>
        <rFont val="標楷體"/>
        <family val="4"/>
        <charset val="136"/>
      </rPr>
      <t>陳洧宏</t>
    </r>
  </si>
  <si>
    <r>
      <rPr>
        <sz val="12"/>
        <color rgb="FF000000"/>
        <rFont val="標楷體"/>
        <family val="4"/>
        <charset val="136"/>
      </rPr>
      <t>蔣明正</t>
    </r>
  </si>
  <si>
    <r>
      <rPr>
        <sz val="12"/>
        <color rgb="FF000000"/>
        <rFont val="標楷體"/>
        <family val="4"/>
        <charset val="136"/>
      </rPr>
      <t>陳呂喬</t>
    </r>
  </si>
  <si>
    <r>
      <rPr>
        <sz val="12"/>
        <color rgb="FF000000"/>
        <rFont val="標楷體"/>
        <family val="4"/>
        <charset val="136"/>
      </rPr>
      <t>羅登昌</t>
    </r>
  </si>
  <si>
    <r>
      <rPr>
        <sz val="12"/>
        <color rgb="FF000000"/>
        <rFont val="標楷體"/>
        <family val="4"/>
        <charset val="136"/>
      </rPr>
      <t>卓永安</t>
    </r>
  </si>
  <si>
    <r>
      <rPr>
        <sz val="12"/>
        <color rgb="FF000000"/>
        <rFont val="標楷體"/>
        <family val="4"/>
        <charset val="136"/>
      </rPr>
      <t>陳誠文</t>
    </r>
  </si>
  <si>
    <r>
      <rPr>
        <sz val="12"/>
        <color rgb="FF000000"/>
        <rFont val="標楷體"/>
        <family val="4"/>
        <charset val="136"/>
      </rPr>
      <t>江含笑</t>
    </r>
  </si>
  <si>
    <r>
      <rPr>
        <sz val="12"/>
        <color rgb="FF000000"/>
        <rFont val="標楷體"/>
        <family val="4"/>
        <charset val="136"/>
      </rPr>
      <t>鄭宜青</t>
    </r>
  </si>
  <si>
    <r>
      <rPr>
        <sz val="12"/>
        <color rgb="FF000000"/>
        <rFont val="標楷體"/>
        <family val="4"/>
        <charset val="136"/>
      </rPr>
      <t>陳美嬌</t>
    </r>
  </si>
  <si>
    <r>
      <rPr>
        <sz val="12"/>
        <color rgb="FF000000"/>
        <rFont val="標楷體"/>
        <family val="4"/>
        <charset val="136"/>
      </rPr>
      <t>楊陳金連</t>
    </r>
  </si>
  <si>
    <r>
      <rPr>
        <sz val="12"/>
        <color rgb="FF000000"/>
        <rFont val="標楷體"/>
        <family val="4"/>
        <charset val="136"/>
      </rPr>
      <t>張月琴</t>
    </r>
  </si>
  <si>
    <r>
      <rPr>
        <sz val="12"/>
        <color rgb="FF000000"/>
        <rFont val="標楷體"/>
        <family val="4"/>
        <charset val="136"/>
      </rPr>
      <t>黃碧珠</t>
    </r>
  </si>
  <si>
    <r>
      <rPr>
        <sz val="12"/>
        <color rgb="FF000000"/>
        <rFont val="標楷體"/>
        <family val="4"/>
        <charset val="136"/>
      </rPr>
      <t>翁淑玫</t>
    </r>
  </si>
  <si>
    <r>
      <rPr>
        <sz val="12"/>
        <color rgb="FF000000"/>
        <rFont val="標楷體"/>
        <family val="4"/>
        <charset val="136"/>
      </rPr>
      <t>郭博達</t>
    </r>
  </si>
  <si>
    <r>
      <rPr>
        <sz val="12"/>
        <color rgb="FF000000"/>
        <rFont val="標楷體"/>
        <family val="4"/>
        <charset val="136"/>
      </rPr>
      <t>吳天梯</t>
    </r>
  </si>
  <si>
    <r>
      <rPr>
        <sz val="12"/>
        <color rgb="FF000000"/>
        <rFont val="標楷體"/>
        <family val="4"/>
        <charset val="136"/>
      </rPr>
      <t>李俊標</t>
    </r>
  </si>
  <si>
    <r>
      <rPr>
        <sz val="12"/>
        <color rgb="FF000000"/>
        <rFont val="標楷體"/>
        <family val="4"/>
        <charset val="136"/>
      </rPr>
      <t>林陳春圓</t>
    </r>
  </si>
  <si>
    <r>
      <rPr>
        <sz val="12"/>
        <color rgb="FF000000"/>
        <rFont val="標楷體"/>
        <family val="4"/>
        <charset val="136"/>
      </rPr>
      <t>梁慧卿</t>
    </r>
  </si>
  <si>
    <r>
      <rPr>
        <sz val="12"/>
        <color rgb="FF000000"/>
        <rFont val="標楷體"/>
        <family val="4"/>
        <charset val="136"/>
      </rPr>
      <t>林青龍</t>
    </r>
  </si>
  <si>
    <r>
      <rPr>
        <sz val="12"/>
        <color rgb="FF000000"/>
        <rFont val="標楷體"/>
        <family val="4"/>
        <charset val="136"/>
      </rPr>
      <t>陳德卿</t>
    </r>
  </si>
  <si>
    <r>
      <rPr>
        <sz val="12"/>
        <color rgb="FF000000"/>
        <rFont val="標楷體"/>
        <family val="4"/>
        <charset val="136"/>
      </rPr>
      <t>郭燦星</t>
    </r>
  </si>
  <si>
    <r>
      <rPr>
        <sz val="12"/>
        <color rgb="FF000000"/>
        <rFont val="標楷體"/>
        <family val="4"/>
        <charset val="136"/>
      </rPr>
      <t>謝淑玲</t>
    </r>
  </si>
  <si>
    <r>
      <rPr>
        <sz val="12"/>
        <color rgb="FF000000"/>
        <rFont val="標楷體"/>
        <family val="4"/>
        <charset val="136"/>
      </rPr>
      <t>洪林春</t>
    </r>
  </si>
  <si>
    <r>
      <rPr>
        <sz val="12"/>
        <color rgb="FF000000"/>
        <rFont val="標楷體"/>
        <family val="4"/>
        <charset val="136"/>
      </rPr>
      <t>柯順誌</t>
    </r>
  </si>
  <si>
    <r>
      <rPr>
        <sz val="12"/>
        <color rgb="FF000000"/>
        <rFont val="標楷體"/>
        <family val="4"/>
        <charset val="136"/>
      </rPr>
      <t>吳錫聰</t>
    </r>
  </si>
  <si>
    <r>
      <rPr>
        <sz val="12"/>
        <color rgb="FF000000"/>
        <rFont val="標楷體"/>
        <family val="4"/>
        <charset val="136"/>
      </rPr>
      <t>丁明良</t>
    </r>
  </si>
  <si>
    <r>
      <rPr>
        <sz val="12"/>
        <color rgb="FF000000"/>
        <rFont val="標楷體"/>
        <family val="4"/>
        <charset val="136"/>
      </rPr>
      <t>曾春枝</t>
    </r>
  </si>
  <si>
    <r>
      <rPr>
        <sz val="12"/>
        <color rgb="FF000000"/>
        <rFont val="標楷體"/>
        <family val="4"/>
        <charset val="136"/>
      </rPr>
      <t>葉姿萱</t>
    </r>
  </si>
  <si>
    <r>
      <rPr>
        <sz val="12"/>
        <color rgb="FF000000"/>
        <rFont val="標楷體"/>
        <family val="4"/>
        <charset val="136"/>
      </rPr>
      <t>何淑珍</t>
    </r>
  </si>
  <si>
    <r>
      <rPr>
        <sz val="12"/>
        <color rgb="FF000000"/>
        <rFont val="標楷體"/>
        <family val="4"/>
        <charset val="136"/>
      </rPr>
      <t>趙孟源</t>
    </r>
  </si>
  <si>
    <r>
      <rPr>
        <sz val="12"/>
        <color rgb="FF000000"/>
        <rFont val="標楷體"/>
        <family val="4"/>
        <charset val="136"/>
      </rPr>
      <t>汪鄭德美</t>
    </r>
  </si>
  <si>
    <r>
      <rPr>
        <sz val="12"/>
        <color rgb="FF000000"/>
        <rFont val="標楷體"/>
        <family val="4"/>
        <charset val="136"/>
      </rPr>
      <t>雷玉梅</t>
    </r>
  </si>
  <si>
    <r>
      <rPr>
        <sz val="12"/>
        <color rgb="FF000000"/>
        <rFont val="標楷體"/>
        <family val="4"/>
        <charset val="136"/>
      </rPr>
      <t>廖潬玉</t>
    </r>
  </si>
  <si>
    <r>
      <rPr>
        <sz val="12"/>
        <color rgb="FF000000"/>
        <rFont val="標楷體"/>
        <family val="4"/>
        <charset val="136"/>
      </rPr>
      <t>羅文俊</t>
    </r>
  </si>
  <si>
    <r>
      <rPr>
        <sz val="12"/>
        <color rgb="FF000000"/>
        <rFont val="標楷體"/>
        <family val="4"/>
        <charset val="136"/>
      </rPr>
      <t>林淑珍</t>
    </r>
  </si>
  <si>
    <r>
      <rPr>
        <sz val="12"/>
        <color rgb="FF000000"/>
        <rFont val="標楷體"/>
        <family val="4"/>
        <charset val="136"/>
      </rPr>
      <t>鄭林美玉</t>
    </r>
  </si>
  <si>
    <r>
      <rPr>
        <sz val="12"/>
        <color rgb="FF000000"/>
        <rFont val="標楷體"/>
        <family val="4"/>
        <charset val="136"/>
      </rPr>
      <t>虎美娟</t>
    </r>
  </si>
  <si>
    <r>
      <rPr>
        <sz val="12"/>
        <color rgb="FF000000"/>
        <rFont val="標楷體"/>
        <family val="4"/>
        <charset val="136"/>
      </rPr>
      <t>黃陳貴良</t>
    </r>
  </si>
  <si>
    <r>
      <rPr>
        <sz val="12"/>
        <color rgb="FF000000"/>
        <rFont val="標楷體"/>
        <family val="4"/>
        <charset val="136"/>
      </rPr>
      <t>藍毓綺</t>
    </r>
  </si>
  <si>
    <r>
      <rPr>
        <sz val="12"/>
        <color rgb="FF000000"/>
        <rFont val="標楷體"/>
        <family val="4"/>
        <charset val="136"/>
      </rPr>
      <t>謝金生</t>
    </r>
  </si>
  <si>
    <r>
      <rPr>
        <sz val="12"/>
        <color rgb="FF000000"/>
        <rFont val="標楷體"/>
        <family val="4"/>
        <charset val="136"/>
      </rPr>
      <t>葉滋妹</t>
    </r>
  </si>
  <si>
    <r>
      <rPr>
        <sz val="12"/>
        <color rgb="FF000000"/>
        <rFont val="標楷體"/>
        <family val="4"/>
        <charset val="136"/>
      </rPr>
      <t>蘇又新</t>
    </r>
  </si>
  <si>
    <r>
      <rPr>
        <sz val="12"/>
        <color rgb="FF000000"/>
        <rFont val="標楷體"/>
        <family val="4"/>
        <charset val="136"/>
      </rPr>
      <t>陳淑君</t>
    </r>
  </si>
  <si>
    <r>
      <rPr>
        <sz val="12"/>
        <color rgb="FF000000"/>
        <rFont val="標楷體"/>
        <family val="4"/>
        <charset val="136"/>
      </rPr>
      <t>吳瑞棉</t>
    </r>
  </si>
  <si>
    <r>
      <rPr>
        <sz val="12"/>
        <color rgb="FF000000"/>
        <rFont val="標楷體"/>
        <family val="4"/>
        <charset val="136"/>
      </rPr>
      <t>蔡孟娟</t>
    </r>
  </si>
  <si>
    <r>
      <rPr>
        <sz val="12"/>
        <color rgb="FF000000"/>
        <rFont val="標楷體"/>
        <family val="4"/>
        <charset val="136"/>
      </rPr>
      <t>卓士荃</t>
    </r>
  </si>
  <si>
    <r>
      <rPr>
        <sz val="12"/>
        <color rgb="FF000000"/>
        <rFont val="標楷體"/>
        <family val="4"/>
        <charset val="136"/>
      </rPr>
      <t>魏詹麗秋</t>
    </r>
  </si>
  <si>
    <r>
      <rPr>
        <sz val="12"/>
        <color rgb="FF000000"/>
        <rFont val="標楷體"/>
        <family val="4"/>
        <charset val="136"/>
      </rPr>
      <t>陳金蘭</t>
    </r>
  </si>
  <si>
    <r>
      <rPr>
        <sz val="12"/>
        <color rgb="FF000000"/>
        <rFont val="標楷體"/>
        <family val="4"/>
        <charset val="136"/>
      </rPr>
      <t>張佩華</t>
    </r>
  </si>
  <si>
    <r>
      <rPr>
        <sz val="12"/>
        <color rgb="FF000000"/>
        <rFont val="標楷體"/>
        <family val="4"/>
        <charset val="136"/>
      </rPr>
      <t>李陳美惠</t>
    </r>
  </si>
  <si>
    <r>
      <rPr>
        <sz val="12"/>
        <color rgb="FF000000"/>
        <rFont val="標楷體"/>
        <family val="4"/>
        <charset val="136"/>
      </rPr>
      <t>林振賢</t>
    </r>
  </si>
  <si>
    <r>
      <rPr>
        <sz val="12"/>
        <color rgb="FF000000"/>
        <rFont val="標楷體"/>
        <family val="4"/>
        <charset val="136"/>
      </rPr>
      <t>林伯晃</t>
    </r>
  </si>
  <si>
    <r>
      <rPr>
        <sz val="12"/>
        <color rgb="FF000000"/>
        <rFont val="標楷體"/>
        <family val="4"/>
        <charset val="136"/>
      </rPr>
      <t>丁永祥</t>
    </r>
  </si>
  <si>
    <r>
      <rPr>
        <sz val="12"/>
        <color rgb="FF000000"/>
        <rFont val="標楷體"/>
        <family val="4"/>
        <charset val="136"/>
      </rPr>
      <t>施炳南</t>
    </r>
  </si>
  <si>
    <r>
      <rPr>
        <sz val="12"/>
        <color rgb="FF000000"/>
        <rFont val="標楷體"/>
        <family val="4"/>
        <charset val="136"/>
      </rPr>
      <t>陳梅雪</t>
    </r>
  </si>
  <si>
    <r>
      <rPr>
        <sz val="12"/>
        <color rgb="FF000000"/>
        <rFont val="標楷體"/>
        <family val="4"/>
        <charset val="136"/>
      </rPr>
      <t>黃再興</t>
    </r>
  </si>
  <si>
    <r>
      <rPr>
        <sz val="12"/>
        <color rgb="FF000000"/>
        <rFont val="標楷體"/>
        <family val="4"/>
        <charset val="136"/>
      </rPr>
      <t>陳阿琴</t>
    </r>
  </si>
  <si>
    <r>
      <rPr>
        <sz val="12"/>
        <color rgb="FF000000"/>
        <rFont val="標楷體"/>
        <family val="4"/>
        <charset val="136"/>
      </rPr>
      <t>詹宸顥</t>
    </r>
  </si>
  <si>
    <r>
      <rPr>
        <sz val="12"/>
        <color rgb="FF000000"/>
        <rFont val="標楷體"/>
        <family val="4"/>
        <charset val="136"/>
      </rPr>
      <t>林勝由</t>
    </r>
  </si>
  <si>
    <r>
      <rPr>
        <sz val="12"/>
        <color rgb="FF000000"/>
        <rFont val="標楷體"/>
        <family val="4"/>
        <charset val="136"/>
      </rPr>
      <t>洪國恩</t>
    </r>
  </si>
  <si>
    <r>
      <rPr>
        <sz val="12"/>
        <color rgb="FF000000"/>
        <rFont val="標楷體"/>
        <family val="4"/>
        <charset val="136"/>
      </rPr>
      <t>許吳金菊</t>
    </r>
  </si>
  <si>
    <r>
      <rPr>
        <sz val="12"/>
        <color rgb="FF000000"/>
        <rFont val="標楷體"/>
        <family val="4"/>
        <charset val="136"/>
      </rPr>
      <t>嚴施秀美</t>
    </r>
  </si>
  <si>
    <r>
      <rPr>
        <sz val="12"/>
        <color rgb="FF000000"/>
        <rFont val="標楷體"/>
        <family val="4"/>
        <charset val="136"/>
      </rPr>
      <t>劉玉鈴</t>
    </r>
  </si>
  <si>
    <r>
      <rPr>
        <sz val="12"/>
        <color rgb="FF000000"/>
        <rFont val="標楷體"/>
        <family val="4"/>
        <charset val="136"/>
      </rPr>
      <t>莊春梅</t>
    </r>
  </si>
  <si>
    <r>
      <rPr>
        <sz val="12"/>
        <color rgb="FF000000"/>
        <rFont val="標楷體"/>
        <family val="4"/>
        <charset val="136"/>
      </rPr>
      <t>楊美珠</t>
    </r>
  </si>
  <si>
    <r>
      <rPr>
        <sz val="12"/>
        <color rgb="FF000000"/>
        <rFont val="標楷體"/>
        <family val="4"/>
        <charset val="136"/>
      </rPr>
      <t>陳謝秀琴</t>
    </r>
  </si>
  <si>
    <r>
      <rPr>
        <sz val="12"/>
        <color rgb="FF000000"/>
        <rFont val="標楷體"/>
        <family val="4"/>
        <charset val="136"/>
      </rPr>
      <t>洪丞延</t>
    </r>
  </si>
  <si>
    <r>
      <rPr>
        <sz val="12"/>
        <color rgb="FF000000"/>
        <rFont val="標楷體"/>
        <family val="4"/>
        <charset val="136"/>
      </rPr>
      <t>黃張瑞蘭</t>
    </r>
  </si>
  <si>
    <r>
      <rPr>
        <sz val="12"/>
        <color rgb="FF000000"/>
        <rFont val="標楷體"/>
        <family val="4"/>
        <charset val="136"/>
      </rPr>
      <t>陳素月</t>
    </r>
  </si>
  <si>
    <r>
      <rPr>
        <sz val="12"/>
        <color rgb="FF000000"/>
        <rFont val="標楷體"/>
        <family val="4"/>
        <charset val="136"/>
      </rPr>
      <t>林昱秀</t>
    </r>
  </si>
  <si>
    <r>
      <rPr>
        <sz val="12"/>
        <color rgb="FF000000"/>
        <rFont val="標楷體"/>
        <family val="4"/>
        <charset val="136"/>
      </rPr>
      <t>詹政河</t>
    </r>
  </si>
  <si>
    <r>
      <rPr>
        <sz val="12"/>
        <color rgb="FF000000"/>
        <rFont val="標楷體"/>
        <family val="4"/>
        <charset val="136"/>
      </rPr>
      <t>郭亘富</t>
    </r>
  </si>
  <si>
    <r>
      <rPr>
        <sz val="12"/>
        <color rgb="FF000000"/>
        <rFont val="標楷體"/>
        <family val="4"/>
        <charset val="136"/>
      </rPr>
      <t>沈李飛美</t>
    </r>
  </si>
  <si>
    <r>
      <rPr>
        <sz val="12"/>
        <color rgb="FF000000"/>
        <rFont val="標楷體"/>
        <family val="4"/>
        <charset val="136"/>
      </rPr>
      <t>陳張美華</t>
    </r>
  </si>
  <si>
    <r>
      <rPr>
        <sz val="12"/>
        <color rgb="FF000000"/>
        <rFont val="標楷體"/>
        <family val="4"/>
        <charset val="136"/>
      </rPr>
      <t>林張月娥</t>
    </r>
  </si>
  <si>
    <r>
      <rPr>
        <sz val="12"/>
        <color rgb="FF000000"/>
        <rFont val="標楷體"/>
        <family val="4"/>
        <charset val="136"/>
      </rPr>
      <t>程高良</t>
    </r>
  </si>
  <si>
    <r>
      <rPr>
        <sz val="12"/>
        <color rgb="FF000000"/>
        <rFont val="標楷體"/>
        <family val="4"/>
        <charset val="136"/>
      </rPr>
      <t>黃秋香</t>
    </r>
  </si>
  <si>
    <r>
      <rPr>
        <sz val="12"/>
        <color rgb="FF000000"/>
        <rFont val="標楷體"/>
        <family val="4"/>
        <charset val="136"/>
      </rPr>
      <t>吳雄</t>
    </r>
  </si>
  <si>
    <r>
      <rPr>
        <sz val="12"/>
        <color rgb="FF000000"/>
        <rFont val="標楷體"/>
        <family val="4"/>
        <charset val="136"/>
      </rPr>
      <t>林進德</t>
    </r>
  </si>
  <si>
    <r>
      <rPr>
        <sz val="12"/>
        <color rgb="FF000000"/>
        <rFont val="標楷體"/>
        <family val="4"/>
        <charset val="136"/>
      </rPr>
      <t>林阿蕊</t>
    </r>
  </si>
  <si>
    <r>
      <rPr>
        <sz val="12"/>
        <color rgb="FF000000"/>
        <rFont val="標楷體"/>
        <family val="4"/>
        <charset val="136"/>
      </rPr>
      <t>鄭素美</t>
    </r>
  </si>
  <si>
    <r>
      <rPr>
        <sz val="12"/>
        <color rgb="FF000000"/>
        <rFont val="標楷體"/>
        <family val="4"/>
        <charset val="136"/>
      </rPr>
      <t>沈錄成</t>
    </r>
  </si>
  <si>
    <r>
      <rPr>
        <sz val="12"/>
        <color rgb="FF000000"/>
        <rFont val="標楷體"/>
        <family val="4"/>
        <charset val="136"/>
      </rPr>
      <t>楊張碧霞</t>
    </r>
  </si>
  <si>
    <r>
      <rPr>
        <sz val="12"/>
        <color rgb="FF000000"/>
        <rFont val="標楷體"/>
        <family val="4"/>
        <charset val="136"/>
      </rPr>
      <t>謝柯牡丹</t>
    </r>
  </si>
  <si>
    <r>
      <rPr>
        <sz val="12"/>
        <color rgb="FF000000"/>
        <rFont val="標楷體"/>
        <family val="4"/>
        <charset val="136"/>
      </rPr>
      <t>柯清龍</t>
    </r>
  </si>
  <si>
    <r>
      <rPr>
        <sz val="12"/>
        <color rgb="FF000000"/>
        <rFont val="標楷體"/>
        <family val="4"/>
        <charset val="136"/>
      </rPr>
      <t>林麗卿</t>
    </r>
  </si>
  <si>
    <r>
      <rPr>
        <sz val="12"/>
        <color rgb="FF000000"/>
        <rFont val="標楷體"/>
        <family val="4"/>
        <charset val="136"/>
      </rPr>
      <t>張秋菊</t>
    </r>
  </si>
  <si>
    <r>
      <rPr>
        <sz val="12"/>
        <color rgb="FF000000"/>
        <rFont val="標楷體"/>
        <family val="4"/>
        <charset val="136"/>
      </rPr>
      <t>杜珠花</t>
    </r>
  </si>
  <si>
    <r>
      <rPr>
        <sz val="12"/>
        <color rgb="FF000000"/>
        <rFont val="標楷體"/>
        <family val="4"/>
        <charset val="136"/>
      </rPr>
      <t>陳美蓮</t>
    </r>
  </si>
  <si>
    <r>
      <rPr>
        <sz val="12"/>
        <color rgb="FF000000"/>
        <rFont val="標楷體"/>
        <family val="4"/>
        <charset val="136"/>
      </rPr>
      <t>何翁綉</t>
    </r>
  </si>
  <si>
    <r>
      <rPr>
        <sz val="12"/>
        <color rgb="FF000000"/>
        <rFont val="標楷體"/>
        <family val="4"/>
        <charset val="136"/>
      </rPr>
      <t>楊忠仁</t>
    </r>
  </si>
  <si>
    <r>
      <rPr>
        <sz val="12"/>
        <color rgb="FF000000"/>
        <rFont val="標楷體"/>
        <family val="4"/>
        <charset val="136"/>
      </rPr>
      <t>呂陳月霞</t>
    </r>
  </si>
  <si>
    <r>
      <rPr>
        <sz val="12"/>
        <color rgb="FF000000"/>
        <rFont val="標楷體"/>
        <family val="4"/>
        <charset val="136"/>
      </rPr>
      <t>周賴月嬌</t>
    </r>
  </si>
  <si>
    <r>
      <rPr>
        <sz val="12"/>
        <color rgb="FF000000"/>
        <rFont val="標楷體"/>
        <family val="4"/>
        <charset val="136"/>
      </rPr>
      <t>張秀連</t>
    </r>
  </si>
  <si>
    <r>
      <rPr>
        <sz val="12"/>
        <color rgb="FF000000"/>
        <rFont val="標楷體"/>
        <family val="4"/>
        <charset val="136"/>
      </rPr>
      <t>李紅月</t>
    </r>
  </si>
  <si>
    <r>
      <rPr>
        <sz val="12"/>
        <color rgb="FF000000"/>
        <rFont val="標楷體"/>
        <family val="4"/>
        <charset val="136"/>
      </rPr>
      <t>林雪鏞</t>
    </r>
  </si>
  <si>
    <r>
      <rPr>
        <sz val="12"/>
        <color rgb="FF000000"/>
        <rFont val="標楷體"/>
        <family val="4"/>
        <charset val="136"/>
      </rPr>
      <t>王許月裡</t>
    </r>
  </si>
  <si>
    <r>
      <rPr>
        <sz val="12"/>
        <color rgb="FF000000"/>
        <rFont val="標楷體"/>
        <family val="4"/>
        <charset val="136"/>
      </rPr>
      <t>黃梅榮</t>
    </r>
  </si>
  <si>
    <r>
      <rPr>
        <sz val="12"/>
        <color rgb="FF000000"/>
        <rFont val="標楷體"/>
        <family val="4"/>
        <charset val="136"/>
      </rPr>
      <t>孫嘉麟</t>
    </r>
  </si>
  <si>
    <r>
      <rPr>
        <sz val="12"/>
        <color rgb="FF000000"/>
        <rFont val="標楷體"/>
        <family val="4"/>
        <charset val="136"/>
      </rPr>
      <t>顏嘉南</t>
    </r>
  </si>
  <si>
    <r>
      <rPr>
        <sz val="12"/>
        <color rgb="FF000000"/>
        <rFont val="標楷體"/>
        <family val="4"/>
        <charset val="136"/>
      </rPr>
      <t>楊馥璟</t>
    </r>
  </si>
  <si>
    <r>
      <rPr>
        <sz val="12"/>
        <color rgb="FF000000"/>
        <rFont val="標楷體"/>
        <family val="4"/>
        <charset val="136"/>
      </rPr>
      <t>謝雨薇</t>
    </r>
  </si>
  <si>
    <r>
      <rPr>
        <sz val="12"/>
        <color rgb="FF000000"/>
        <rFont val="標楷體"/>
        <family val="4"/>
        <charset val="136"/>
      </rPr>
      <t>蕭潘嘉英</t>
    </r>
  </si>
  <si>
    <r>
      <rPr>
        <sz val="12"/>
        <color rgb="FF000000"/>
        <rFont val="標楷體"/>
        <family val="4"/>
        <charset val="136"/>
      </rPr>
      <t>陳志宏</t>
    </r>
  </si>
  <si>
    <r>
      <rPr>
        <sz val="12"/>
        <color rgb="FF000000"/>
        <rFont val="標楷體"/>
        <family val="4"/>
        <charset val="136"/>
      </rPr>
      <t>郭玲玲</t>
    </r>
  </si>
  <si>
    <r>
      <rPr>
        <sz val="12"/>
        <color rgb="FF000000"/>
        <rFont val="標楷體"/>
        <family val="4"/>
        <charset val="136"/>
      </rPr>
      <t>李麗香</t>
    </r>
  </si>
  <si>
    <r>
      <rPr>
        <sz val="12"/>
        <color rgb="FF000000"/>
        <rFont val="標楷體"/>
        <family val="4"/>
        <charset val="136"/>
      </rPr>
      <t>楊增益</t>
    </r>
  </si>
  <si>
    <r>
      <rPr>
        <sz val="12"/>
        <color rgb="FF000000"/>
        <rFont val="標楷體"/>
        <family val="4"/>
        <charset val="136"/>
      </rPr>
      <t>許嘉祥</t>
    </r>
  </si>
  <si>
    <r>
      <rPr>
        <sz val="12"/>
        <color rgb="FF000000"/>
        <rFont val="標楷體"/>
        <family val="4"/>
        <charset val="136"/>
      </rPr>
      <t>施議榕</t>
    </r>
  </si>
  <si>
    <r>
      <rPr>
        <sz val="12"/>
        <color rgb="FF000000"/>
        <rFont val="標楷體"/>
        <family val="4"/>
        <charset val="136"/>
      </rPr>
      <t>李智貴</t>
    </r>
  </si>
  <si>
    <r>
      <rPr>
        <sz val="12"/>
        <color rgb="FF000000"/>
        <rFont val="標楷體"/>
        <family val="4"/>
        <charset val="136"/>
      </rPr>
      <t>蔡晴惠</t>
    </r>
  </si>
  <si>
    <r>
      <rPr>
        <sz val="12"/>
        <color rgb="FF000000"/>
        <rFont val="標楷體"/>
        <family val="4"/>
        <charset val="136"/>
      </rPr>
      <t>呂美慧</t>
    </r>
  </si>
  <si>
    <r>
      <rPr>
        <sz val="12"/>
        <color rgb="FF000000"/>
        <rFont val="標楷體"/>
        <family val="4"/>
        <charset val="136"/>
      </rPr>
      <t>劉成河</t>
    </r>
  </si>
  <si>
    <r>
      <rPr>
        <sz val="12"/>
        <color rgb="FF000000"/>
        <rFont val="標楷體"/>
        <family val="4"/>
        <charset val="136"/>
      </rPr>
      <t>吳淑珍</t>
    </r>
  </si>
  <si>
    <r>
      <rPr>
        <sz val="12"/>
        <color rgb="FF000000"/>
        <rFont val="標楷體"/>
        <family val="4"/>
        <charset val="136"/>
      </rPr>
      <t>曾素花</t>
    </r>
  </si>
  <si>
    <r>
      <rPr>
        <sz val="12"/>
        <color rgb="FF000000"/>
        <rFont val="標楷體"/>
        <family val="4"/>
        <charset val="136"/>
      </rPr>
      <t>葉彭珍</t>
    </r>
  </si>
  <si>
    <r>
      <rPr>
        <sz val="12"/>
        <color rgb="FF000000"/>
        <rFont val="標楷體"/>
        <family val="4"/>
        <charset val="136"/>
      </rPr>
      <t>鄭立成</t>
    </r>
  </si>
  <si>
    <r>
      <rPr>
        <sz val="12"/>
        <color rgb="FF000000"/>
        <rFont val="標楷體"/>
        <family val="4"/>
        <charset val="136"/>
      </rPr>
      <t>蕭莉穎</t>
    </r>
  </si>
  <si>
    <r>
      <rPr>
        <sz val="12"/>
        <color rgb="FF000000"/>
        <rFont val="標楷體"/>
        <family val="4"/>
        <charset val="136"/>
      </rPr>
      <t>曾繁欽</t>
    </r>
  </si>
  <si>
    <r>
      <rPr>
        <sz val="12"/>
        <color rgb="FF000000"/>
        <rFont val="標楷體"/>
        <family val="4"/>
        <charset val="136"/>
      </rPr>
      <t>施林素珠</t>
    </r>
  </si>
  <si>
    <r>
      <rPr>
        <sz val="12"/>
        <color rgb="FF000000"/>
        <rFont val="標楷體"/>
        <family val="4"/>
        <charset val="136"/>
      </rPr>
      <t>江峻帆</t>
    </r>
  </si>
  <si>
    <r>
      <rPr>
        <sz val="12"/>
        <color rgb="FF000000"/>
        <rFont val="標楷體"/>
        <family val="4"/>
        <charset val="136"/>
      </rPr>
      <t>洪葉彩雲</t>
    </r>
  </si>
  <si>
    <r>
      <rPr>
        <sz val="12"/>
        <color rgb="FF000000"/>
        <rFont val="標楷體"/>
        <family val="4"/>
        <charset val="136"/>
      </rPr>
      <t>王冀煌</t>
    </r>
  </si>
  <si>
    <r>
      <rPr>
        <sz val="12"/>
        <color rgb="FF000000"/>
        <rFont val="標楷體"/>
        <family val="4"/>
        <charset val="136"/>
      </rPr>
      <t>蔡金鑾</t>
    </r>
  </si>
  <si>
    <r>
      <rPr>
        <sz val="12"/>
        <color rgb="FF000000"/>
        <rFont val="標楷體"/>
        <family val="4"/>
        <charset val="136"/>
      </rPr>
      <t>胡麗省</t>
    </r>
  </si>
  <si>
    <r>
      <rPr>
        <sz val="12"/>
        <color rgb="FF000000"/>
        <rFont val="標楷體"/>
        <family val="4"/>
        <charset val="136"/>
      </rPr>
      <t>李金發</t>
    </r>
  </si>
  <si>
    <r>
      <rPr>
        <sz val="12"/>
        <color rgb="FF000000"/>
        <rFont val="標楷體"/>
        <family val="4"/>
        <charset val="136"/>
      </rPr>
      <t>孫淑卿</t>
    </r>
  </si>
  <si>
    <r>
      <rPr>
        <sz val="12"/>
        <color rgb="FF000000"/>
        <rFont val="標楷體"/>
        <family val="4"/>
        <charset val="136"/>
      </rPr>
      <t>汪靖木</t>
    </r>
  </si>
  <si>
    <r>
      <rPr>
        <sz val="12"/>
        <color rgb="FF000000"/>
        <rFont val="標楷體"/>
        <family val="4"/>
        <charset val="136"/>
      </rPr>
      <t>曹賜文</t>
    </r>
  </si>
  <si>
    <r>
      <rPr>
        <sz val="12"/>
        <color rgb="FF000000"/>
        <rFont val="標楷體"/>
        <family val="4"/>
        <charset val="136"/>
      </rPr>
      <t>李瓊美</t>
    </r>
  </si>
  <si>
    <r>
      <rPr>
        <sz val="12"/>
        <color rgb="FF000000"/>
        <rFont val="標楷體"/>
        <family val="4"/>
        <charset val="136"/>
      </rPr>
      <t>周信榮</t>
    </r>
  </si>
  <si>
    <r>
      <rPr>
        <sz val="12"/>
        <color rgb="FF000000"/>
        <rFont val="標楷體"/>
        <family val="4"/>
        <charset val="136"/>
      </rPr>
      <t>李明來</t>
    </r>
  </si>
  <si>
    <r>
      <rPr>
        <sz val="12"/>
        <color rgb="FF000000"/>
        <rFont val="標楷體"/>
        <family val="4"/>
        <charset val="136"/>
      </rPr>
      <t>許吳毛弄</t>
    </r>
  </si>
  <si>
    <r>
      <rPr>
        <sz val="12"/>
        <color rgb="FF000000"/>
        <rFont val="標楷體"/>
        <family val="4"/>
        <charset val="136"/>
      </rPr>
      <t>謝李卿</t>
    </r>
  </si>
  <si>
    <r>
      <rPr>
        <sz val="12"/>
        <color rgb="FF000000"/>
        <rFont val="標楷體"/>
        <family val="4"/>
        <charset val="136"/>
      </rPr>
      <t>魏添財</t>
    </r>
  </si>
  <si>
    <r>
      <rPr>
        <sz val="12"/>
        <color rgb="FF000000"/>
        <rFont val="標楷體"/>
        <family val="4"/>
        <charset val="136"/>
      </rPr>
      <t>謝樹文</t>
    </r>
  </si>
  <si>
    <r>
      <rPr>
        <sz val="12"/>
        <color rgb="FF000000"/>
        <rFont val="標楷體"/>
        <family val="4"/>
        <charset val="136"/>
      </rPr>
      <t>林玉辰</t>
    </r>
  </si>
  <si>
    <r>
      <rPr>
        <sz val="12"/>
        <color rgb="FF000000"/>
        <rFont val="標楷體"/>
        <family val="4"/>
        <charset val="136"/>
      </rPr>
      <t>李朝基</t>
    </r>
  </si>
  <si>
    <r>
      <rPr>
        <sz val="12"/>
        <color rgb="FF000000"/>
        <rFont val="標楷體"/>
        <family val="4"/>
        <charset val="136"/>
      </rPr>
      <t>張福堂</t>
    </r>
  </si>
  <si>
    <r>
      <rPr>
        <sz val="12"/>
        <color rgb="FF000000"/>
        <rFont val="標楷體"/>
        <family val="4"/>
        <charset val="136"/>
      </rPr>
      <t>謝財亮</t>
    </r>
  </si>
  <si>
    <r>
      <rPr>
        <sz val="12"/>
        <color rgb="FF000000"/>
        <rFont val="標楷體"/>
        <family val="4"/>
        <charset val="136"/>
      </rPr>
      <t>李釵</t>
    </r>
  </si>
  <si>
    <r>
      <rPr>
        <sz val="12"/>
        <color rgb="FF000000"/>
        <rFont val="標楷體"/>
        <family val="4"/>
        <charset val="136"/>
      </rPr>
      <t>黃麗蓉</t>
    </r>
  </si>
  <si>
    <r>
      <rPr>
        <sz val="12"/>
        <color rgb="FF000000"/>
        <rFont val="標楷體"/>
        <family val="4"/>
        <charset val="136"/>
      </rPr>
      <t>林子安</t>
    </r>
  </si>
  <si>
    <r>
      <rPr>
        <sz val="12"/>
        <color rgb="FF000000"/>
        <rFont val="標楷體"/>
        <family val="4"/>
        <charset val="136"/>
      </rPr>
      <t>洪智維</t>
    </r>
  </si>
  <si>
    <r>
      <rPr>
        <sz val="12"/>
        <color rgb="FF000000"/>
        <rFont val="標楷體"/>
        <family val="4"/>
        <charset val="136"/>
      </rPr>
      <t>鄭秀梅</t>
    </r>
  </si>
  <si>
    <r>
      <rPr>
        <sz val="12"/>
        <color rgb="FF000000"/>
        <rFont val="標楷體"/>
        <family val="4"/>
        <charset val="136"/>
      </rPr>
      <t>陳勁學</t>
    </r>
  </si>
  <si>
    <r>
      <rPr>
        <sz val="12"/>
        <color rgb="FF000000"/>
        <rFont val="標楷體"/>
        <family val="4"/>
        <charset val="136"/>
      </rPr>
      <t>吳銅山</t>
    </r>
  </si>
  <si>
    <r>
      <rPr>
        <sz val="12"/>
        <color rgb="FF000000"/>
        <rFont val="標楷體"/>
        <family val="4"/>
        <charset val="136"/>
      </rPr>
      <t>廖蔡秀貞</t>
    </r>
  </si>
  <si>
    <r>
      <rPr>
        <sz val="12"/>
        <color rgb="FF000000"/>
        <rFont val="標楷體"/>
        <family val="4"/>
        <charset val="136"/>
      </rPr>
      <t>許碩庭</t>
    </r>
  </si>
  <si>
    <r>
      <rPr>
        <sz val="12"/>
        <color rgb="FF000000"/>
        <rFont val="標楷體"/>
        <family val="4"/>
        <charset val="136"/>
      </rPr>
      <t>楊柳彩綢</t>
    </r>
  </si>
  <si>
    <r>
      <rPr>
        <sz val="12"/>
        <color rgb="FF000000"/>
        <rFont val="標楷體"/>
        <family val="4"/>
        <charset val="136"/>
      </rPr>
      <t>廖國勳</t>
    </r>
  </si>
  <si>
    <r>
      <rPr>
        <sz val="12"/>
        <color rgb="FF000000"/>
        <rFont val="標楷體"/>
        <family val="4"/>
        <charset val="136"/>
      </rPr>
      <t>張建中</t>
    </r>
  </si>
  <si>
    <r>
      <rPr>
        <sz val="12"/>
        <color rgb="FF000000"/>
        <rFont val="標楷體"/>
        <family val="4"/>
        <charset val="136"/>
      </rPr>
      <t>張森漢</t>
    </r>
  </si>
  <si>
    <r>
      <rPr>
        <sz val="12"/>
        <color rgb="FF000000"/>
        <rFont val="標楷體"/>
        <family val="4"/>
        <charset val="136"/>
      </rPr>
      <t>葉林寶珠</t>
    </r>
  </si>
  <si>
    <r>
      <rPr>
        <sz val="12"/>
        <color rgb="FF000000"/>
        <rFont val="標楷體"/>
        <family val="4"/>
        <charset val="136"/>
      </rPr>
      <t>黃勝三</t>
    </r>
  </si>
  <si>
    <r>
      <rPr>
        <sz val="12"/>
        <color rgb="FF000000"/>
        <rFont val="標楷體"/>
        <family val="4"/>
        <charset val="136"/>
      </rPr>
      <t>何燕卿</t>
    </r>
  </si>
  <si>
    <r>
      <rPr>
        <sz val="12"/>
        <color rgb="FF000000"/>
        <rFont val="標楷體"/>
        <family val="4"/>
        <charset val="136"/>
      </rPr>
      <t>廖進福</t>
    </r>
  </si>
  <si>
    <r>
      <rPr>
        <sz val="12"/>
        <color rgb="FF000000"/>
        <rFont val="標楷體"/>
        <family val="4"/>
        <charset val="136"/>
      </rPr>
      <t>黃德昌</t>
    </r>
  </si>
  <si>
    <r>
      <rPr>
        <sz val="12"/>
        <color rgb="FF000000"/>
        <rFont val="標楷體"/>
        <family val="4"/>
        <charset val="136"/>
      </rPr>
      <t>林淑鎂</t>
    </r>
  </si>
  <si>
    <r>
      <rPr>
        <sz val="12"/>
        <color rgb="FF000000"/>
        <rFont val="標楷體"/>
        <family val="4"/>
        <charset val="136"/>
      </rPr>
      <t>湯芳美</t>
    </r>
  </si>
  <si>
    <r>
      <rPr>
        <sz val="12"/>
        <color rgb="FF000000"/>
        <rFont val="標楷體"/>
        <family val="4"/>
        <charset val="136"/>
      </rPr>
      <t>周素蘭</t>
    </r>
  </si>
  <si>
    <r>
      <rPr>
        <sz val="12"/>
        <color rgb="FF000000"/>
        <rFont val="標楷體"/>
        <family val="4"/>
        <charset val="136"/>
      </rPr>
      <t>胡瑞銘</t>
    </r>
  </si>
  <si>
    <r>
      <rPr>
        <sz val="12"/>
        <color rgb="FF000000"/>
        <rFont val="標楷體"/>
        <family val="4"/>
        <charset val="136"/>
      </rPr>
      <t>李雲卿</t>
    </r>
  </si>
  <si>
    <r>
      <rPr>
        <sz val="12"/>
        <color rgb="FF000000"/>
        <rFont val="標楷體"/>
        <family val="4"/>
        <charset val="136"/>
      </rPr>
      <t>洪輝耀</t>
    </r>
  </si>
  <si>
    <r>
      <rPr>
        <sz val="12"/>
        <color rgb="FF000000"/>
        <rFont val="標楷體"/>
        <family val="4"/>
        <charset val="136"/>
      </rPr>
      <t>林我珍</t>
    </r>
  </si>
  <si>
    <r>
      <rPr>
        <sz val="12"/>
        <color rgb="FF000000"/>
        <rFont val="標楷體"/>
        <family val="4"/>
        <charset val="136"/>
      </rPr>
      <t>陳雅琴</t>
    </r>
  </si>
  <si>
    <r>
      <rPr>
        <sz val="12"/>
        <color rgb="FF000000"/>
        <rFont val="標楷體"/>
        <family val="4"/>
        <charset val="136"/>
      </rPr>
      <t>呂繼偉</t>
    </r>
  </si>
  <si>
    <r>
      <rPr>
        <sz val="12"/>
        <color rgb="FF000000"/>
        <rFont val="標楷體"/>
        <family val="4"/>
        <charset val="136"/>
      </rPr>
      <t>王祐宏</t>
    </r>
  </si>
  <si>
    <r>
      <rPr>
        <sz val="12"/>
        <color rgb="FF000000"/>
        <rFont val="標楷體"/>
        <family val="4"/>
        <charset val="136"/>
      </rPr>
      <t>楊莊月琴</t>
    </r>
  </si>
  <si>
    <r>
      <rPr>
        <sz val="12"/>
        <color rgb="FF000000"/>
        <rFont val="標楷體"/>
        <family val="4"/>
        <charset val="136"/>
      </rPr>
      <t>陳土樹</t>
    </r>
  </si>
  <si>
    <r>
      <rPr>
        <sz val="12"/>
        <color rgb="FF000000"/>
        <rFont val="標楷體"/>
        <family val="4"/>
        <charset val="136"/>
      </rPr>
      <t>張容榕</t>
    </r>
  </si>
  <si>
    <r>
      <rPr>
        <sz val="12"/>
        <color rgb="FF000000"/>
        <rFont val="標楷體"/>
        <family val="4"/>
        <charset val="136"/>
      </rPr>
      <t>花成枝</t>
    </r>
  </si>
  <si>
    <r>
      <rPr>
        <sz val="12"/>
        <color rgb="FF000000"/>
        <rFont val="標楷體"/>
        <family val="4"/>
        <charset val="136"/>
      </rPr>
      <t>林政源</t>
    </r>
  </si>
  <si>
    <r>
      <rPr>
        <sz val="12"/>
        <color rgb="FF000000"/>
        <rFont val="標楷體"/>
        <family val="4"/>
        <charset val="136"/>
      </rPr>
      <t>劉春生</t>
    </r>
  </si>
  <si>
    <r>
      <rPr>
        <sz val="12"/>
        <color rgb="FF000000"/>
        <rFont val="標楷體"/>
        <family val="4"/>
        <charset val="136"/>
      </rPr>
      <t>林潘緣</t>
    </r>
  </si>
  <si>
    <r>
      <rPr>
        <sz val="12"/>
        <color rgb="FF000000"/>
        <rFont val="標楷體"/>
        <family val="4"/>
        <charset val="136"/>
      </rPr>
      <t>張金樹</t>
    </r>
  </si>
  <si>
    <r>
      <rPr>
        <sz val="12"/>
        <color rgb="FF000000"/>
        <rFont val="標楷體"/>
        <family val="4"/>
        <charset val="136"/>
      </rPr>
      <t>杜邱耳</t>
    </r>
  </si>
  <si>
    <r>
      <rPr>
        <sz val="12"/>
        <color rgb="FF000000"/>
        <rFont val="標楷體"/>
        <family val="4"/>
        <charset val="136"/>
      </rPr>
      <t>蔡永祥</t>
    </r>
  </si>
  <si>
    <r>
      <rPr>
        <sz val="12"/>
        <color rgb="FF000000"/>
        <rFont val="標楷體"/>
        <family val="4"/>
        <charset val="136"/>
      </rPr>
      <t>詹滾源</t>
    </r>
  </si>
  <si>
    <r>
      <rPr>
        <sz val="12"/>
        <color rgb="FF000000"/>
        <rFont val="標楷體"/>
        <family val="4"/>
        <charset val="136"/>
      </rPr>
      <t>林孟雄</t>
    </r>
  </si>
  <si>
    <r>
      <rPr>
        <sz val="12"/>
        <color rgb="FF000000"/>
        <rFont val="標楷體"/>
        <family val="4"/>
        <charset val="136"/>
      </rPr>
      <t>藍素香</t>
    </r>
  </si>
  <si>
    <r>
      <rPr>
        <sz val="12"/>
        <color rgb="FF000000"/>
        <rFont val="標楷體"/>
        <family val="4"/>
        <charset val="136"/>
      </rPr>
      <t>李陳月笑</t>
    </r>
  </si>
  <si>
    <r>
      <rPr>
        <sz val="12"/>
        <color rgb="FF000000"/>
        <rFont val="標楷體"/>
        <family val="4"/>
        <charset val="136"/>
      </rPr>
      <t>蕭東閔</t>
    </r>
  </si>
  <si>
    <r>
      <rPr>
        <sz val="12"/>
        <color rgb="FF000000"/>
        <rFont val="標楷體"/>
        <family val="4"/>
        <charset val="136"/>
      </rPr>
      <t>陳鴦</t>
    </r>
  </si>
  <si>
    <r>
      <rPr>
        <sz val="12"/>
        <color rgb="FF000000"/>
        <rFont val="標楷體"/>
        <family val="4"/>
        <charset val="136"/>
      </rPr>
      <t>蔡阿珠</t>
    </r>
  </si>
  <si>
    <r>
      <rPr>
        <sz val="12"/>
        <color rgb="FF000000"/>
        <rFont val="標楷體"/>
        <family val="4"/>
        <charset val="136"/>
      </rPr>
      <t>黃明雄</t>
    </r>
  </si>
  <si>
    <r>
      <rPr>
        <sz val="12"/>
        <color rgb="FF000000"/>
        <rFont val="標楷體"/>
        <family val="4"/>
        <charset val="136"/>
      </rPr>
      <t>陳瑛宗</t>
    </r>
  </si>
  <si>
    <r>
      <rPr>
        <sz val="12"/>
        <color rgb="FF000000"/>
        <rFont val="標楷體"/>
        <family val="4"/>
        <charset val="136"/>
      </rPr>
      <t>許振元</t>
    </r>
  </si>
  <si>
    <r>
      <rPr>
        <sz val="12"/>
        <color rgb="FF000000"/>
        <rFont val="標楷體"/>
        <family val="4"/>
        <charset val="136"/>
      </rPr>
      <t>黃素惠</t>
    </r>
  </si>
  <si>
    <r>
      <rPr>
        <sz val="12"/>
        <color rgb="FF000000"/>
        <rFont val="標楷體"/>
        <family val="4"/>
        <charset val="136"/>
      </rPr>
      <t>李國和</t>
    </r>
  </si>
  <si>
    <r>
      <rPr>
        <sz val="12"/>
        <color rgb="FF000000"/>
        <rFont val="標楷體"/>
        <family val="4"/>
        <charset val="136"/>
      </rPr>
      <t>李正信</t>
    </r>
  </si>
  <si>
    <r>
      <rPr>
        <sz val="12"/>
        <rFont val="標楷體"/>
        <family val="4"/>
        <charset val="136"/>
      </rPr>
      <t>合計</t>
    </r>
  </si>
  <si>
    <r>
      <rPr>
        <sz val="12"/>
        <rFont val="標楷體"/>
        <family val="4"/>
        <charset val="136"/>
      </rPr>
      <t>合計</t>
    </r>
    <r>
      <rPr>
        <sz val="12"/>
        <rFont val="Times New Roman"/>
        <family val="1"/>
      </rPr>
      <t>*2</t>
    </r>
    <phoneticPr fontId="9" type="noConversion"/>
  </si>
  <si>
    <r>
      <rPr>
        <sz val="12"/>
        <rFont val="標楷體"/>
        <family val="4"/>
        <charset val="136"/>
      </rPr>
      <t>有</t>
    </r>
    <r>
      <rPr>
        <sz val="12"/>
        <rFont val="Times New Roman"/>
        <family val="1"/>
      </rPr>
      <t>Bil</t>
    </r>
    <r>
      <rPr>
        <sz val="12"/>
        <rFont val="標楷體"/>
        <family val="4"/>
        <charset val="136"/>
      </rPr>
      <t>合計要</t>
    </r>
    <r>
      <rPr>
        <sz val="12"/>
        <rFont val="Times New Roman"/>
        <family val="1"/>
      </rPr>
      <t>*2</t>
    </r>
    <phoneticPr fontId="9" type="noConversion"/>
  </si>
  <si>
    <r>
      <rPr>
        <sz val="12"/>
        <rFont val="標楷體"/>
        <family val="4"/>
        <charset val="136"/>
      </rPr>
      <t>列印一份完整包含姓名及病歷號碼的報表</t>
    </r>
    <r>
      <rPr>
        <sz val="12"/>
        <rFont val="Times New Roman"/>
        <family val="1"/>
      </rPr>
      <t>--</t>
    </r>
    <r>
      <rPr>
        <sz val="12"/>
        <rFont val="標楷體"/>
        <family val="4"/>
        <charset val="136"/>
      </rPr>
      <t>報告用</t>
    </r>
    <phoneticPr fontId="9" type="noConversion"/>
  </si>
  <si>
    <t>Radial a.</t>
    <phoneticPr fontId="9" type="noConversion"/>
  </si>
  <si>
    <t>00292379</t>
  </si>
  <si>
    <t>20015674</t>
  </si>
  <si>
    <t>04502456</t>
  </si>
  <si>
    <t>13384806</t>
  </si>
  <si>
    <t>23588681</t>
  </si>
  <si>
    <t>04531619</t>
  </si>
  <si>
    <t>13025850</t>
  </si>
  <si>
    <t>23562836</t>
  </si>
  <si>
    <t>20901960</t>
  </si>
  <si>
    <t>17536175</t>
  </si>
  <si>
    <t>06275906</t>
  </si>
  <si>
    <t>12073602</t>
  </si>
  <si>
    <t>11974948</t>
  </si>
  <si>
    <t>04725706</t>
  </si>
  <si>
    <t>23553459</t>
  </si>
  <si>
    <t>19135269</t>
  </si>
  <si>
    <t>06853689</t>
  </si>
  <si>
    <t>05156194</t>
  </si>
  <si>
    <t>23229693</t>
  </si>
  <si>
    <t>00477270</t>
  </si>
  <si>
    <t>23573387</t>
  </si>
  <si>
    <t>23564515</t>
  </si>
  <si>
    <t>15125837</t>
  </si>
  <si>
    <t>23577130</t>
  </si>
  <si>
    <t>03243444</t>
  </si>
  <si>
    <t>23278522</t>
  </si>
  <si>
    <t>23579259</t>
  </si>
  <si>
    <t>03545027</t>
  </si>
  <si>
    <t>20733709</t>
  </si>
  <si>
    <t>23579534</t>
  </si>
  <si>
    <t>23587434</t>
  </si>
  <si>
    <t>23566197</t>
  </si>
  <si>
    <t>23590363</t>
  </si>
  <si>
    <t>17672635</t>
  </si>
  <si>
    <t>11468829</t>
  </si>
  <si>
    <t>23237616</t>
  </si>
  <si>
    <t>01505485</t>
  </si>
  <si>
    <t>23537154</t>
  </si>
  <si>
    <t>03728867</t>
  </si>
  <si>
    <t>21009765</t>
  </si>
  <si>
    <t>17026902</t>
  </si>
  <si>
    <t>10303172</t>
  </si>
  <si>
    <t>CLARA O. JOSEPH</t>
  </si>
  <si>
    <t>21300586</t>
  </si>
  <si>
    <t>15897956</t>
  </si>
  <si>
    <t>20197574</t>
  </si>
  <si>
    <t>17964312</t>
  </si>
  <si>
    <t>14785347</t>
  </si>
  <si>
    <t>23375871</t>
  </si>
  <si>
    <t>17323255</t>
  </si>
  <si>
    <t>23552147</t>
  </si>
  <si>
    <t>19550742</t>
  </si>
  <si>
    <t>21649633</t>
  </si>
  <si>
    <t>Yoich L. Singeo</t>
  </si>
  <si>
    <t>23532170</t>
  </si>
  <si>
    <t>23573206</t>
  </si>
  <si>
    <t>03776248</t>
  </si>
  <si>
    <t>48004C</t>
  </si>
  <si>
    <t>15660478</t>
  </si>
  <si>
    <t>23536729</t>
  </si>
  <si>
    <t>18956122</t>
  </si>
  <si>
    <t>14597876</t>
  </si>
  <si>
    <t>09351187</t>
  </si>
  <si>
    <t>11905822</t>
  </si>
  <si>
    <t>19135117</t>
  </si>
  <si>
    <t>15035134</t>
  </si>
  <si>
    <t>00139846</t>
  </si>
  <si>
    <t>20567463</t>
  </si>
  <si>
    <t>03572925</t>
  </si>
  <si>
    <t>02231735</t>
  </si>
  <si>
    <t>03739923</t>
  </si>
  <si>
    <t>11569617</t>
  </si>
  <si>
    <t>12667111</t>
  </si>
  <si>
    <t>06524755</t>
  </si>
  <si>
    <t>23554392</t>
  </si>
  <si>
    <t>12170346</t>
  </si>
  <si>
    <t>09436269</t>
  </si>
  <si>
    <t>01133367</t>
  </si>
  <si>
    <t>02181319</t>
  </si>
  <si>
    <t>10910827</t>
  </si>
  <si>
    <t>00109096</t>
  </si>
  <si>
    <t>21665488</t>
  </si>
  <si>
    <t>06123940</t>
  </si>
  <si>
    <t>12625045</t>
  </si>
  <si>
    <t>17921934</t>
  </si>
  <si>
    <t>15757326</t>
  </si>
  <si>
    <t>23591772</t>
  </si>
  <si>
    <t>05524223</t>
  </si>
  <si>
    <t>05720238</t>
  </si>
  <si>
    <t>07848422</t>
  </si>
  <si>
    <t>12997700</t>
  </si>
  <si>
    <t>17542697</t>
  </si>
  <si>
    <t>20979651</t>
  </si>
  <si>
    <t>03179033</t>
  </si>
  <si>
    <t>22318099</t>
  </si>
  <si>
    <t>23205365</t>
  </si>
  <si>
    <t>02685219</t>
  </si>
  <si>
    <t>05136237</t>
  </si>
  <si>
    <t>09333705</t>
  </si>
  <si>
    <t>21551965</t>
  </si>
  <si>
    <t>23129926</t>
  </si>
  <si>
    <t>23573468</t>
  </si>
  <si>
    <t>13081306</t>
  </si>
  <si>
    <t>14691451</t>
  </si>
  <si>
    <t>23474582</t>
  </si>
  <si>
    <t>02944061</t>
  </si>
  <si>
    <t>08908496</t>
  </si>
  <si>
    <t>08983238</t>
  </si>
  <si>
    <t>21257014</t>
  </si>
  <si>
    <t>21758046</t>
  </si>
  <si>
    <t>23426431</t>
  </si>
  <si>
    <t>01045518</t>
  </si>
  <si>
    <t>08716172</t>
  </si>
  <si>
    <t>14567589</t>
  </si>
  <si>
    <t>06041655</t>
  </si>
  <si>
    <t>23106133</t>
  </si>
  <si>
    <t>02903634</t>
  </si>
  <si>
    <t>00235760</t>
  </si>
  <si>
    <t>05639980</t>
  </si>
  <si>
    <t>09308447</t>
  </si>
  <si>
    <t>15042492</t>
  </si>
  <si>
    <t>21652258</t>
  </si>
  <si>
    <t>20240229</t>
  </si>
  <si>
    <t>22553516</t>
  </si>
  <si>
    <t>23468921</t>
  </si>
  <si>
    <t>01700450</t>
  </si>
  <si>
    <t>13639954</t>
  </si>
  <si>
    <t>15237671</t>
  </si>
  <si>
    <t>03532295</t>
  </si>
  <si>
    <t>07806000</t>
  </si>
  <si>
    <t>08570181</t>
  </si>
  <si>
    <t>11177357</t>
  </si>
  <si>
    <t>12785493</t>
  </si>
  <si>
    <t>16744673</t>
  </si>
  <si>
    <t>21021398</t>
  </si>
  <si>
    <t>23568203</t>
  </si>
  <si>
    <t>06640578</t>
  </si>
  <si>
    <t>11204317</t>
  </si>
  <si>
    <t>14148279</t>
  </si>
  <si>
    <t>18636617</t>
  </si>
  <si>
    <t>23382058</t>
  </si>
  <si>
    <t>15875860</t>
  </si>
  <si>
    <t>20879476</t>
  </si>
  <si>
    <t>21740955</t>
  </si>
  <si>
    <t>00856708</t>
  </si>
  <si>
    <t>03513514</t>
  </si>
  <si>
    <t>10553825</t>
  </si>
  <si>
    <t>16241001</t>
  </si>
  <si>
    <t>19811561</t>
  </si>
  <si>
    <t>20135350</t>
  </si>
  <si>
    <t>21570471</t>
  </si>
  <si>
    <t>23198547</t>
  </si>
  <si>
    <t>23415650</t>
  </si>
  <si>
    <t>23576828</t>
  </si>
  <si>
    <t>05136350</t>
  </si>
  <si>
    <t>01485411</t>
  </si>
  <si>
    <t>09120924</t>
  </si>
  <si>
    <t>23580946</t>
  </si>
  <si>
    <t>01917372</t>
  </si>
  <si>
    <t>03660525</t>
  </si>
  <si>
    <t>04285194</t>
  </si>
  <si>
    <t>08223134</t>
  </si>
  <si>
    <t>11621760</t>
  </si>
  <si>
    <t>11799128</t>
  </si>
  <si>
    <t>13058581</t>
  </si>
  <si>
    <t>13747385</t>
  </si>
  <si>
    <t>15325404</t>
  </si>
  <si>
    <t>16701088</t>
  </si>
  <si>
    <t>17756803</t>
  </si>
  <si>
    <t>21033355</t>
  </si>
  <si>
    <t>21730392</t>
  </si>
  <si>
    <t>23267372</t>
  </si>
  <si>
    <t>03168922</t>
  </si>
  <si>
    <t>14958294</t>
  </si>
  <si>
    <t>23273373</t>
  </si>
  <si>
    <t>20877137</t>
  </si>
  <si>
    <t>04012179</t>
  </si>
  <si>
    <t>04509287</t>
  </si>
  <si>
    <t>18755531</t>
  </si>
  <si>
    <t>01085400</t>
  </si>
  <si>
    <t>01961939</t>
  </si>
  <si>
    <t>06025716</t>
  </si>
  <si>
    <t>11236354</t>
  </si>
  <si>
    <t>11782064</t>
  </si>
  <si>
    <t>13916382</t>
  </si>
  <si>
    <t>20564993</t>
  </si>
  <si>
    <t>20911756</t>
  </si>
  <si>
    <t>21331091</t>
  </si>
  <si>
    <t>22914714</t>
  </si>
  <si>
    <t>23365991</t>
  </si>
  <si>
    <t>01582786</t>
  </si>
  <si>
    <t>07126379</t>
  </si>
  <si>
    <t>11115900</t>
  </si>
  <si>
    <t>12082500</t>
  </si>
  <si>
    <t>01143218</t>
  </si>
  <si>
    <t>14291482</t>
  </si>
  <si>
    <t>02442950</t>
  </si>
  <si>
    <t>23569531</t>
  </si>
  <si>
    <t>04924126</t>
  </si>
  <si>
    <t>03685453</t>
  </si>
  <si>
    <t>11149231</t>
  </si>
  <si>
    <t>16913719</t>
  </si>
  <si>
    <t>01604293</t>
  </si>
  <si>
    <t>15943299</t>
  </si>
  <si>
    <t>00337637</t>
  </si>
  <si>
    <t>06803354</t>
  </si>
  <si>
    <t>21342283</t>
  </si>
  <si>
    <t>23381788</t>
  </si>
  <si>
    <t>00295807</t>
  </si>
  <si>
    <t>23416904</t>
  </si>
  <si>
    <t>23565351</t>
  </si>
  <si>
    <t>16097233</t>
  </si>
  <si>
    <t>20240212</t>
  </si>
  <si>
    <t>07704489</t>
  </si>
  <si>
    <t>07991842</t>
  </si>
  <si>
    <t>10953894</t>
  </si>
  <si>
    <t>22006552</t>
  </si>
  <si>
    <t>06580913</t>
  </si>
  <si>
    <t>12220678</t>
  </si>
  <si>
    <t>20502821</t>
  </si>
  <si>
    <t>04724957</t>
  </si>
  <si>
    <t>17182620</t>
  </si>
  <si>
    <t>02910581</t>
  </si>
  <si>
    <t>13623348</t>
  </si>
  <si>
    <t>05145562</t>
  </si>
  <si>
    <t>22565735</t>
  </si>
  <si>
    <t>23011346</t>
  </si>
  <si>
    <t>10681634</t>
  </si>
  <si>
    <t>12818781</t>
  </si>
  <si>
    <t>21086066</t>
  </si>
  <si>
    <t>06305478</t>
  </si>
  <si>
    <t>08199767</t>
  </si>
  <si>
    <t>09219881</t>
  </si>
  <si>
    <t>14221643</t>
  </si>
  <si>
    <t>16239109</t>
  </si>
  <si>
    <t>21735114</t>
  </si>
  <si>
    <t>07441871</t>
  </si>
  <si>
    <t>19995920</t>
  </si>
  <si>
    <t>17452237</t>
  </si>
  <si>
    <t>23069390</t>
  </si>
  <si>
    <t>03422732</t>
  </si>
  <si>
    <t>02634151</t>
  </si>
  <si>
    <t>11788622</t>
  </si>
  <si>
    <t>03666646</t>
  </si>
  <si>
    <t>14561471</t>
  </si>
  <si>
    <t>21842217</t>
  </si>
  <si>
    <t>00447912</t>
  </si>
  <si>
    <t>21776923</t>
  </si>
  <si>
    <t>23584139</t>
  </si>
  <si>
    <t>04467020</t>
  </si>
  <si>
    <t>19710456</t>
  </si>
  <si>
    <t>00019526</t>
  </si>
  <si>
    <t>07559532</t>
  </si>
  <si>
    <t>21839456</t>
  </si>
  <si>
    <t>06842293</t>
  </si>
  <si>
    <t>21512877</t>
  </si>
  <si>
    <t>14997780</t>
  </si>
  <si>
    <r>
      <rPr>
        <sz val="12"/>
        <color rgb="FF000000"/>
        <rFont val="標楷體"/>
        <family val="4"/>
        <charset val="136"/>
      </rPr>
      <t>田千逸</t>
    </r>
  </si>
  <si>
    <r>
      <rPr>
        <sz val="12"/>
        <color rgb="FF000000"/>
        <rFont val="標楷體"/>
        <family val="4"/>
        <charset val="136"/>
      </rPr>
      <t>傅江石</t>
    </r>
  </si>
  <si>
    <r>
      <rPr>
        <sz val="12"/>
        <color rgb="FF000000"/>
        <rFont val="標楷體"/>
        <family val="4"/>
        <charset val="136"/>
      </rPr>
      <t>張健智</t>
    </r>
  </si>
  <si>
    <r>
      <rPr>
        <sz val="12"/>
        <color rgb="FF000000"/>
        <rFont val="標楷體"/>
        <family val="4"/>
        <charset val="136"/>
      </rPr>
      <t>王曉昱</t>
    </r>
  </si>
  <si>
    <r>
      <rPr>
        <sz val="12"/>
        <color rgb="FF000000"/>
        <rFont val="標楷體"/>
        <family val="4"/>
        <charset val="136"/>
      </rPr>
      <t>李之久</t>
    </r>
  </si>
  <si>
    <r>
      <rPr>
        <sz val="12"/>
        <color rgb="FF000000"/>
        <rFont val="標楷體"/>
        <family val="4"/>
        <charset val="136"/>
      </rPr>
      <t>黃玉綉</t>
    </r>
  </si>
  <si>
    <r>
      <rPr>
        <sz val="12"/>
        <color rgb="FF000000"/>
        <rFont val="標楷體"/>
        <family val="4"/>
        <charset val="136"/>
      </rPr>
      <t>孫榮君</t>
    </r>
  </si>
  <si>
    <r>
      <rPr>
        <sz val="12"/>
        <color rgb="FF000000"/>
        <rFont val="標楷體"/>
        <family val="4"/>
        <charset val="136"/>
      </rPr>
      <t>劉黎月容</t>
    </r>
  </si>
  <si>
    <r>
      <rPr>
        <sz val="12"/>
        <color rgb="FF000000"/>
        <rFont val="標楷體"/>
        <family val="4"/>
        <charset val="136"/>
      </rPr>
      <t>張慧美</t>
    </r>
  </si>
  <si>
    <r>
      <rPr>
        <sz val="12"/>
        <color rgb="FF000000"/>
        <rFont val="標楷體"/>
        <family val="4"/>
        <charset val="136"/>
      </rPr>
      <t>張麗雪</t>
    </r>
  </si>
  <si>
    <r>
      <rPr>
        <sz val="12"/>
        <color rgb="FF000000"/>
        <rFont val="標楷體"/>
        <family val="4"/>
        <charset val="136"/>
      </rPr>
      <t>林素卿</t>
    </r>
  </si>
  <si>
    <r>
      <rPr>
        <sz val="12"/>
        <color rgb="FF000000"/>
        <rFont val="標楷體"/>
        <family val="4"/>
        <charset val="136"/>
      </rPr>
      <t>林秀男</t>
    </r>
  </si>
  <si>
    <r>
      <rPr>
        <sz val="12"/>
        <color rgb="FF000000"/>
        <rFont val="標楷體"/>
        <family val="4"/>
        <charset val="136"/>
      </rPr>
      <t>陳柏如</t>
    </r>
  </si>
  <si>
    <r>
      <rPr>
        <sz val="12"/>
        <color rgb="FF000000"/>
        <rFont val="標楷體"/>
        <family val="4"/>
        <charset val="136"/>
      </rPr>
      <t>郭幸枝</t>
    </r>
  </si>
  <si>
    <r>
      <rPr>
        <sz val="12"/>
        <color rgb="FF000000"/>
        <rFont val="標楷體"/>
        <family val="4"/>
        <charset val="136"/>
      </rPr>
      <t>黃兆南</t>
    </r>
  </si>
  <si>
    <r>
      <rPr>
        <sz val="12"/>
        <color rgb="FF000000"/>
        <rFont val="標楷體"/>
        <family val="4"/>
        <charset val="136"/>
      </rPr>
      <t>黃嘉鈴</t>
    </r>
  </si>
  <si>
    <r>
      <rPr>
        <sz val="12"/>
        <color rgb="FF000000"/>
        <rFont val="標楷體"/>
        <family val="4"/>
        <charset val="136"/>
      </rPr>
      <t>張榮洲</t>
    </r>
  </si>
  <si>
    <r>
      <rPr>
        <sz val="12"/>
        <color rgb="FF000000"/>
        <rFont val="標楷體"/>
        <family val="4"/>
        <charset val="136"/>
      </rPr>
      <t>沈羅秋菊</t>
    </r>
  </si>
  <si>
    <r>
      <rPr>
        <sz val="12"/>
        <color rgb="FF000000"/>
        <rFont val="標楷體"/>
        <family val="4"/>
        <charset val="136"/>
      </rPr>
      <t>朱敏進</t>
    </r>
  </si>
  <si>
    <r>
      <rPr>
        <sz val="12"/>
        <color rgb="FF000000"/>
        <rFont val="標楷體"/>
        <family val="4"/>
        <charset val="136"/>
      </rPr>
      <t>陳秀琴</t>
    </r>
  </si>
  <si>
    <r>
      <rPr>
        <sz val="12"/>
        <color rgb="FF000000"/>
        <rFont val="標楷體"/>
        <family val="4"/>
        <charset val="136"/>
      </rPr>
      <t>陳振東</t>
    </r>
  </si>
  <si>
    <r>
      <rPr>
        <sz val="12"/>
        <color rgb="FF000000"/>
        <rFont val="標楷體"/>
        <family val="4"/>
        <charset val="136"/>
      </rPr>
      <t>黃寶珠</t>
    </r>
  </si>
  <si>
    <r>
      <rPr>
        <sz val="12"/>
        <color rgb="FF000000"/>
        <rFont val="標楷體"/>
        <family val="4"/>
        <charset val="136"/>
      </rPr>
      <t>陳啓源</t>
    </r>
  </si>
  <si>
    <r>
      <rPr>
        <sz val="12"/>
        <color rgb="FF000000"/>
        <rFont val="標楷體"/>
        <family val="4"/>
        <charset val="136"/>
      </rPr>
      <t>鄭潤輝</t>
    </r>
  </si>
  <si>
    <r>
      <rPr>
        <sz val="12"/>
        <color rgb="FF000000"/>
        <rFont val="標楷體"/>
        <family val="4"/>
        <charset val="136"/>
      </rPr>
      <t>鄭淳仁</t>
    </r>
  </si>
  <si>
    <r>
      <rPr>
        <sz val="12"/>
        <color rgb="FF000000"/>
        <rFont val="標楷體"/>
        <family val="4"/>
        <charset val="136"/>
      </rPr>
      <t>陳一民</t>
    </r>
  </si>
  <si>
    <r>
      <rPr>
        <sz val="12"/>
        <color rgb="FF000000"/>
        <rFont val="標楷體"/>
        <family val="4"/>
        <charset val="136"/>
      </rPr>
      <t>周李春梅</t>
    </r>
  </si>
  <si>
    <r>
      <rPr>
        <sz val="12"/>
        <color rgb="FF000000"/>
        <rFont val="標楷體"/>
        <family val="4"/>
        <charset val="136"/>
      </rPr>
      <t>石陳麗</t>
    </r>
  </si>
  <si>
    <r>
      <rPr>
        <sz val="12"/>
        <color rgb="FF000000"/>
        <rFont val="標楷體"/>
        <family val="4"/>
        <charset val="136"/>
      </rPr>
      <t>林德水</t>
    </r>
  </si>
  <si>
    <r>
      <rPr>
        <sz val="12"/>
        <color rgb="FF000000"/>
        <rFont val="標楷體"/>
        <family val="4"/>
        <charset val="136"/>
      </rPr>
      <t>陳金芃</t>
    </r>
  </si>
  <si>
    <r>
      <rPr>
        <sz val="12"/>
        <color rgb="FF000000"/>
        <rFont val="標楷體"/>
        <family val="4"/>
        <charset val="136"/>
      </rPr>
      <t>張木生</t>
    </r>
  </si>
  <si>
    <r>
      <rPr>
        <sz val="12"/>
        <color rgb="FF000000"/>
        <rFont val="標楷體"/>
        <family val="4"/>
        <charset val="136"/>
      </rPr>
      <t>曾許雪</t>
    </r>
  </si>
  <si>
    <r>
      <rPr>
        <sz val="12"/>
        <color rgb="FF000000"/>
        <rFont val="標楷體"/>
        <family val="4"/>
        <charset val="136"/>
      </rPr>
      <t>陳劉萬錢</t>
    </r>
  </si>
  <si>
    <r>
      <rPr>
        <sz val="12"/>
        <color rgb="FF000000"/>
        <rFont val="標楷體"/>
        <family val="4"/>
        <charset val="136"/>
      </rPr>
      <t>連克禮</t>
    </r>
  </si>
  <si>
    <r>
      <rPr>
        <sz val="12"/>
        <color rgb="FF000000"/>
        <rFont val="標楷體"/>
        <family val="4"/>
        <charset val="136"/>
      </rPr>
      <t>簡明輝</t>
    </r>
  </si>
  <si>
    <r>
      <rPr>
        <sz val="12"/>
        <color rgb="FF000000"/>
        <rFont val="標楷體"/>
        <family val="4"/>
        <charset val="136"/>
      </rPr>
      <t>邱森永</t>
    </r>
  </si>
  <si>
    <r>
      <rPr>
        <sz val="12"/>
        <color rgb="FF000000"/>
        <rFont val="標楷體"/>
        <family val="4"/>
        <charset val="136"/>
      </rPr>
      <t>楊中興</t>
    </r>
  </si>
  <si>
    <r>
      <rPr>
        <sz val="12"/>
        <color rgb="FF000000"/>
        <rFont val="標楷體"/>
        <family val="4"/>
        <charset val="136"/>
      </rPr>
      <t>張燁娥</t>
    </r>
  </si>
  <si>
    <r>
      <rPr>
        <sz val="12"/>
        <color rgb="FF000000"/>
        <rFont val="標楷體"/>
        <family val="4"/>
        <charset val="136"/>
      </rPr>
      <t>楊惠娟</t>
    </r>
  </si>
  <si>
    <r>
      <rPr>
        <sz val="12"/>
        <color rgb="FF000000"/>
        <rFont val="標楷體"/>
        <family val="4"/>
        <charset val="136"/>
      </rPr>
      <t>江芳桂</t>
    </r>
  </si>
  <si>
    <r>
      <rPr>
        <sz val="12"/>
        <color rgb="FF000000"/>
        <rFont val="標楷體"/>
        <family val="4"/>
        <charset val="136"/>
      </rPr>
      <t>賴怡如</t>
    </r>
  </si>
  <si>
    <r>
      <rPr>
        <sz val="12"/>
        <color rgb="FF000000"/>
        <rFont val="標楷體"/>
        <family val="4"/>
        <charset val="136"/>
      </rPr>
      <t>林碧環</t>
    </r>
  </si>
  <si>
    <r>
      <rPr>
        <sz val="12"/>
        <color rgb="FF000000"/>
        <rFont val="標楷體"/>
        <family val="4"/>
        <charset val="136"/>
      </rPr>
      <t>吳相蓁</t>
    </r>
  </si>
  <si>
    <r>
      <rPr>
        <sz val="12"/>
        <color rgb="FF000000"/>
        <rFont val="標楷體"/>
        <family val="4"/>
        <charset val="136"/>
      </rPr>
      <t>吳明賢</t>
    </r>
  </si>
  <si>
    <r>
      <rPr>
        <sz val="12"/>
        <color rgb="FF000000"/>
        <rFont val="標楷體"/>
        <family val="4"/>
        <charset val="136"/>
      </rPr>
      <t>羅祤瑄</t>
    </r>
  </si>
  <si>
    <r>
      <rPr>
        <sz val="12"/>
        <color rgb="FF000000"/>
        <rFont val="標楷體"/>
        <family val="4"/>
        <charset val="136"/>
      </rPr>
      <t>呂志伊</t>
    </r>
  </si>
  <si>
    <r>
      <rPr>
        <sz val="12"/>
        <color rgb="FF000000"/>
        <rFont val="標楷體"/>
        <family val="4"/>
        <charset val="136"/>
      </rPr>
      <t>游仁杰</t>
    </r>
  </si>
  <si>
    <r>
      <rPr>
        <sz val="12"/>
        <color rgb="FF000000"/>
        <rFont val="標楷體"/>
        <family val="4"/>
        <charset val="136"/>
      </rPr>
      <t>于澄凡</t>
    </r>
  </si>
  <si>
    <r>
      <rPr>
        <sz val="12"/>
        <color rgb="FF000000"/>
        <rFont val="標楷體"/>
        <family val="4"/>
        <charset val="136"/>
      </rPr>
      <t>邱創文</t>
    </r>
  </si>
  <si>
    <r>
      <rPr>
        <sz val="12"/>
        <color rgb="FF000000"/>
        <rFont val="標楷體"/>
        <family val="4"/>
        <charset val="136"/>
      </rPr>
      <t>吳偉殿</t>
    </r>
  </si>
  <si>
    <r>
      <rPr>
        <sz val="12"/>
        <color rgb="FF000000"/>
        <rFont val="標楷體"/>
        <family val="4"/>
        <charset val="136"/>
      </rPr>
      <t>蔡岳華</t>
    </r>
  </si>
  <si>
    <r>
      <rPr>
        <sz val="12"/>
        <color rgb="FF000000"/>
        <rFont val="標楷體"/>
        <family val="4"/>
        <charset val="136"/>
      </rPr>
      <t>鄭柯雪子</t>
    </r>
  </si>
  <si>
    <r>
      <rPr>
        <sz val="12"/>
        <color rgb="FF000000"/>
        <rFont val="標楷體"/>
        <family val="4"/>
        <charset val="136"/>
      </rPr>
      <t>周美良</t>
    </r>
  </si>
  <si>
    <r>
      <rPr>
        <sz val="12"/>
        <color rgb="FF000000"/>
        <rFont val="標楷體"/>
        <family val="4"/>
        <charset val="136"/>
      </rPr>
      <t>蔡陳月鳳</t>
    </r>
  </si>
  <si>
    <r>
      <rPr>
        <sz val="12"/>
        <color rgb="FF000000"/>
        <rFont val="標楷體"/>
        <family val="4"/>
        <charset val="136"/>
      </rPr>
      <t>蕭滿足</t>
    </r>
  </si>
  <si>
    <r>
      <rPr>
        <sz val="12"/>
        <color rgb="FF000000"/>
        <rFont val="標楷體"/>
        <family val="4"/>
        <charset val="136"/>
      </rPr>
      <t>李張美蓮</t>
    </r>
  </si>
  <si>
    <r>
      <rPr>
        <sz val="12"/>
        <color rgb="FF000000"/>
        <rFont val="標楷體"/>
        <family val="4"/>
        <charset val="136"/>
      </rPr>
      <t>周林福</t>
    </r>
  </si>
  <si>
    <r>
      <rPr>
        <sz val="12"/>
        <color rgb="FF000000"/>
        <rFont val="標楷體"/>
        <family val="4"/>
        <charset val="136"/>
      </rPr>
      <t>陳秋金</t>
    </r>
  </si>
  <si>
    <r>
      <rPr>
        <sz val="12"/>
        <color rgb="FF000000"/>
        <rFont val="標楷體"/>
        <family val="4"/>
        <charset val="136"/>
      </rPr>
      <t>莊易蒼</t>
    </r>
  </si>
  <si>
    <r>
      <rPr>
        <sz val="12"/>
        <color rgb="FF000000"/>
        <rFont val="標楷體"/>
        <family val="4"/>
        <charset val="136"/>
      </rPr>
      <t>謝五輝</t>
    </r>
  </si>
  <si>
    <r>
      <rPr>
        <sz val="12"/>
        <color rgb="FF000000"/>
        <rFont val="標楷體"/>
        <family val="4"/>
        <charset val="136"/>
      </rPr>
      <t>陳培坤</t>
    </r>
  </si>
  <si>
    <r>
      <rPr>
        <sz val="12"/>
        <color rgb="FF000000"/>
        <rFont val="標楷體"/>
        <family val="4"/>
        <charset val="136"/>
      </rPr>
      <t>許峻豪</t>
    </r>
  </si>
  <si>
    <r>
      <rPr>
        <sz val="12"/>
        <color rgb="FF000000"/>
        <rFont val="標楷體"/>
        <family val="4"/>
        <charset val="136"/>
      </rPr>
      <t>蔡陳淑琴</t>
    </r>
  </si>
  <si>
    <r>
      <rPr>
        <sz val="12"/>
        <color rgb="FF000000"/>
        <rFont val="標楷體"/>
        <family val="4"/>
        <charset val="136"/>
      </rPr>
      <t>郭答</t>
    </r>
  </si>
  <si>
    <r>
      <rPr>
        <sz val="12"/>
        <color rgb="FF000000"/>
        <rFont val="標楷體"/>
        <family val="4"/>
        <charset val="136"/>
      </rPr>
      <t>吳美惠</t>
    </r>
  </si>
  <si>
    <r>
      <rPr>
        <sz val="12"/>
        <color rgb="FF000000"/>
        <rFont val="標楷體"/>
        <family val="4"/>
        <charset val="136"/>
      </rPr>
      <t>歐陽光</t>
    </r>
  </si>
  <si>
    <r>
      <rPr>
        <sz val="12"/>
        <color rgb="FF000000"/>
        <rFont val="標楷體"/>
        <family val="4"/>
        <charset val="136"/>
      </rPr>
      <t>黃佐妹</t>
    </r>
  </si>
  <si>
    <r>
      <rPr>
        <sz val="12"/>
        <color rgb="FF000000"/>
        <rFont val="標楷體"/>
        <family val="4"/>
        <charset val="136"/>
      </rPr>
      <t>吳惜</t>
    </r>
  </si>
  <si>
    <r>
      <rPr>
        <sz val="12"/>
        <color rgb="FF000000"/>
        <rFont val="標楷體"/>
        <family val="4"/>
        <charset val="136"/>
      </rPr>
      <t>宋麗卿</t>
    </r>
  </si>
  <si>
    <r>
      <rPr>
        <sz val="12"/>
        <color rgb="FF000000"/>
        <rFont val="標楷體"/>
        <family val="4"/>
        <charset val="136"/>
      </rPr>
      <t>吳錫育</t>
    </r>
  </si>
  <si>
    <r>
      <rPr>
        <sz val="12"/>
        <color rgb="FF000000"/>
        <rFont val="標楷體"/>
        <family val="4"/>
        <charset val="136"/>
      </rPr>
      <t>徐方正</t>
    </r>
  </si>
  <si>
    <r>
      <rPr>
        <sz val="12"/>
        <color rgb="FF000000"/>
        <rFont val="標楷體"/>
        <family val="4"/>
        <charset val="136"/>
      </rPr>
      <t>陳顯智</t>
    </r>
  </si>
  <si>
    <r>
      <rPr>
        <sz val="12"/>
        <color rgb="FF000000"/>
        <rFont val="標楷體"/>
        <family val="4"/>
        <charset val="136"/>
      </rPr>
      <t>黃銘鴻</t>
    </r>
  </si>
  <si>
    <r>
      <rPr>
        <sz val="12"/>
        <color rgb="FF000000"/>
        <rFont val="標楷體"/>
        <family val="4"/>
        <charset val="136"/>
      </rPr>
      <t>曹運思</t>
    </r>
  </si>
  <si>
    <r>
      <rPr>
        <sz val="12"/>
        <color rgb="FF000000"/>
        <rFont val="標楷體"/>
        <family val="4"/>
        <charset val="136"/>
      </rPr>
      <t>陳桂英</t>
    </r>
  </si>
  <si>
    <r>
      <rPr>
        <sz val="12"/>
        <color rgb="FF000000"/>
        <rFont val="標楷體"/>
        <family val="4"/>
        <charset val="136"/>
      </rPr>
      <t>王添仁</t>
    </r>
  </si>
  <si>
    <r>
      <rPr>
        <sz val="12"/>
        <color rgb="FF000000"/>
        <rFont val="標楷體"/>
        <family val="4"/>
        <charset val="136"/>
      </rPr>
      <t>陳信銘</t>
    </r>
  </si>
  <si>
    <r>
      <rPr>
        <sz val="12"/>
        <color rgb="FF000000"/>
        <rFont val="標楷體"/>
        <family val="4"/>
        <charset val="136"/>
      </rPr>
      <t>蔡嬿如</t>
    </r>
  </si>
  <si>
    <r>
      <rPr>
        <sz val="12"/>
        <color rgb="FF000000"/>
        <rFont val="標楷體"/>
        <family val="4"/>
        <charset val="136"/>
      </rPr>
      <t>李漢源</t>
    </r>
  </si>
  <si>
    <r>
      <rPr>
        <sz val="12"/>
        <color rgb="FF000000"/>
        <rFont val="標楷體"/>
        <family val="4"/>
        <charset val="136"/>
      </rPr>
      <t>邱漢周</t>
    </r>
  </si>
  <si>
    <r>
      <rPr>
        <sz val="12"/>
        <color rgb="FF000000"/>
        <rFont val="標楷體"/>
        <family val="4"/>
        <charset val="136"/>
      </rPr>
      <t>周璟鴻</t>
    </r>
  </si>
  <si>
    <r>
      <rPr>
        <sz val="12"/>
        <color rgb="FF000000"/>
        <rFont val="標楷體"/>
        <family val="4"/>
        <charset val="136"/>
      </rPr>
      <t>王國良</t>
    </r>
  </si>
  <si>
    <r>
      <rPr>
        <sz val="12"/>
        <color rgb="FF000000"/>
        <rFont val="標楷體"/>
        <family val="4"/>
        <charset val="136"/>
      </rPr>
      <t>程仁慈</t>
    </r>
  </si>
  <si>
    <r>
      <rPr>
        <sz val="12"/>
        <color rgb="FF000000"/>
        <rFont val="標楷體"/>
        <family val="4"/>
        <charset val="136"/>
      </rPr>
      <t>戴月芩</t>
    </r>
  </si>
  <si>
    <r>
      <rPr>
        <sz val="12"/>
        <color rgb="FF000000"/>
        <rFont val="標楷體"/>
        <family val="4"/>
        <charset val="136"/>
      </rPr>
      <t>張林雪子</t>
    </r>
  </si>
  <si>
    <r>
      <rPr>
        <sz val="12"/>
        <color rgb="FF000000"/>
        <rFont val="標楷體"/>
        <family val="4"/>
        <charset val="136"/>
      </rPr>
      <t>郭武陣</t>
    </r>
  </si>
  <si>
    <r>
      <rPr>
        <sz val="12"/>
        <color rgb="FF000000"/>
        <rFont val="標楷體"/>
        <family val="4"/>
        <charset val="136"/>
      </rPr>
      <t>陳玉虎</t>
    </r>
  </si>
  <si>
    <r>
      <rPr>
        <sz val="12"/>
        <color rgb="FF000000"/>
        <rFont val="標楷體"/>
        <family val="4"/>
        <charset val="136"/>
      </rPr>
      <t>陳再來</t>
    </r>
  </si>
  <si>
    <r>
      <rPr>
        <sz val="12"/>
        <color rgb="FF000000"/>
        <rFont val="標楷體"/>
        <family val="4"/>
        <charset val="136"/>
      </rPr>
      <t>吳錦芳</t>
    </r>
  </si>
  <si>
    <r>
      <rPr>
        <sz val="12"/>
        <color rgb="FF000000"/>
        <rFont val="標楷體"/>
        <family val="4"/>
        <charset val="136"/>
      </rPr>
      <t>黃余致子</t>
    </r>
  </si>
  <si>
    <r>
      <rPr>
        <sz val="12"/>
        <color rgb="FF000000"/>
        <rFont val="標楷體"/>
        <family val="4"/>
        <charset val="136"/>
      </rPr>
      <t>林寶金</t>
    </r>
  </si>
  <si>
    <r>
      <rPr>
        <sz val="12"/>
        <color rgb="FF000000"/>
        <rFont val="標楷體"/>
        <family val="4"/>
        <charset val="136"/>
      </rPr>
      <t>李敏華</t>
    </r>
  </si>
  <si>
    <r>
      <rPr>
        <sz val="12"/>
        <color rgb="FF000000"/>
        <rFont val="標楷體"/>
        <family val="4"/>
        <charset val="136"/>
      </rPr>
      <t>翁桂蘭</t>
    </r>
  </si>
  <si>
    <r>
      <rPr>
        <sz val="12"/>
        <color rgb="FF000000"/>
        <rFont val="標楷體"/>
        <family val="4"/>
        <charset val="136"/>
      </rPr>
      <t>葉月桃</t>
    </r>
  </si>
  <si>
    <r>
      <rPr>
        <sz val="12"/>
        <color rgb="FF000000"/>
        <rFont val="標楷體"/>
        <family val="4"/>
        <charset val="136"/>
      </rPr>
      <t>高銘章</t>
    </r>
  </si>
  <si>
    <r>
      <rPr>
        <sz val="12"/>
        <color rgb="FF000000"/>
        <rFont val="標楷體"/>
        <family val="4"/>
        <charset val="136"/>
      </rPr>
      <t>朱秀梅</t>
    </r>
  </si>
  <si>
    <r>
      <rPr>
        <sz val="12"/>
        <color rgb="FF000000"/>
        <rFont val="標楷體"/>
        <family val="4"/>
        <charset val="136"/>
      </rPr>
      <t>陳婉媚</t>
    </r>
  </si>
  <si>
    <r>
      <rPr>
        <sz val="12"/>
        <color rgb="FF000000"/>
        <rFont val="標楷體"/>
        <family val="4"/>
        <charset val="136"/>
      </rPr>
      <t>陳徐梅妹</t>
    </r>
  </si>
  <si>
    <r>
      <rPr>
        <sz val="12"/>
        <color rgb="FF000000"/>
        <rFont val="標楷體"/>
        <family val="4"/>
        <charset val="136"/>
      </rPr>
      <t>陳杰忠</t>
    </r>
  </si>
  <si>
    <r>
      <rPr>
        <sz val="12"/>
        <color rgb="FF000000"/>
        <rFont val="標楷體"/>
        <family val="4"/>
        <charset val="136"/>
      </rPr>
      <t>洪健豪</t>
    </r>
  </si>
  <si>
    <r>
      <rPr>
        <sz val="12"/>
        <color rgb="FF000000"/>
        <rFont val="標楷體"/>
        <family val="4"/>
        <charset val="136"/>
      </rPr>
      <t>王翊鈞</t>
    </r>
  </si>
  <si>
    <r>
      <rPr>
        <sz val="12"/>
        <color rgb="FF000000"/>
        <rFont val="標楷體"/>
        <family val="4"/>
        <charset val="136"/>
      </rPr>
      <t>李月娥</t>
    </r>
  </si>
  <si>
    <r>
      <rPr>
        <sz val="12"/>
        <color rgb="FF000000"/>
        <rFont val="標楷體"/>
        <family val="4"/>
        <charset val="136"/>
      </rPr>
      <t>呂陳桂鑾</t>
    </r>
  </si>
  <si>
    <r>
      <rPr>
        <sz val="12"/>
        <color rgb="FF000000"/>
        <rFont val="標楷體"/>
        <family val="4"/>
        <charset val="136"/>
      </rPr>
      <t>林永欽</t>
    </r>
  </si>
  <si>
    <r>
      <rPr>
        <sz val="12"/>
        <color rgb="FF000000"/>
        <rFont val="標楷體"/>
        <family val="4"/>
        <charset val="136"/>
      </rPr>
      <t>楊乃丞</t>
    </r>
  </si>
  <si>
    <r>
      <rPr>
        <sz val="12"/>
        <color rgb="FF000000"/>
        <rFont val="標楷體"/>
        <family val="4"/>
        <charset val="136"/>
      </rPr>
      <t>王吉雄</t>
    </r>
  </si>
  <si>
    <r>
      <rPr>
        <sz val="12"/>
        <color rgb="FF000000"/>
        <rFont val="標楷體"/>
        <family val="4"/>
        <charset val="136"/>
      </rPr>
      <t>陳禮志</t>
    </r>
  </si>
  <si>
    <r>
      <rPr>
        <sz val="12"/>
        <color rgb="FF000000"/>
        <rFont val="標楷體"/>
        <family val="4"/>
        <charset val="136"/>
      </rPr>
      <t>葉士賢</t>
    </r>
  </si>
  <si>
    <r>
      <rPr>
        <sz val="12"/>
        <color rgb="FF000000"/>
        <rFont val="標楷體"/>
        <family val="4"/>
        <charset val="136"/>
      </rPr>
      <t>沈幸真</t>
    </r>
  </si>
  <si>
    <r>
      <rPr>
        <sz val="12"/>
        <color rgb="FF000000"/>
        <rFont val="標楷體"/>
        <family val="4"/>
        <charset val="136"/>
      </rPr>
      <t>朱淑娟</t>
    </r>
  </si>
  <si>
    <r>
      <rPr>
        <sz val="12"/>
        <color rgb="FF000000"/>
        <rFont val="標楷體"/>
        <family val="4"/>
        <charset val="136"/>
      </rPr>
      <t>羅烝政</t>
    </r>
  </si>
  <si>
    <r>
      <rPr>
        <sz val="12"/>
        <color rgb="FF000000"/>
        <rFont val="標楷體"/>
        <family val="4"/>
        <charset val="136"/>
      </rPr>
      <t>林慶文</t>
    </r>
  </si>
  <si>
    <r>
      <rPr>
        <sz val="12"/>
        <color rgb="FF000000"/>
        <rFont val="標楷體"/>
        <family val="4"/>
        <charset val="136"/>
      </rPr>
      <t>林昇</t>
    </r>
  </si>
  <si>
    <r>
      <rPr>
        <sz val="12"/>
        <color rgb="FF000000"/>
        <rFont val="標楷體"/>
        <family val="4"/>
        <charset val="136"/>
      </rPr>
      <t>朱素諒</t>
    </r>
  </si>
  <si>
    <r>
      <rPr>
        <sz val="12"/>
        <color rgb="FF000000"/>
        <rFont val="標楷體"/>
        <family val="4"/>
        <charset val="136"/>
      </rPr>
      <t>林淑靜</t>
    </r>
  </si>
  <si>
    <r>
      <rPr>
        <sz val="12"/>
        <color rgb="FF000000"/>
        <rFont val="標楷體"/>
        <family val="4"/>
        <charset val="136"/>
      </rPr>
      <t>張勇雄</t>
    </r>
  </si>
  <si>
    <r>
      <rPr>
        <sz val="12"/>
        <color rgb="FF000000"/>
        <rFont val="標楷體"/>
        <family val="4"/>
        <charset val="136"/>
      </rPr>
      <t>戴慧芬</t>
    </r>
  </si>
  <si>
    <r>
      <rPr>
        <sz val="12"/>
        <color rgb="FF000000"/>
        <rFont val="標楷體"/>
        <family val="4"/>
        <charset val="136"/>
      </rPr>
      <t>朱明發</t>
    </r>
  </si>
  <si>
    <r>
      <rPr>
        <sz val="12"/>
        <color rgb="FF000000"/>
        <rFont val="標楷體"/>
        <family val="4"/>
        <charset val="136"/>
      </rPr>
      <t>張金清</t>
    </r>
  </si>
  <si>
    <r>
      <rPr>
        <sz val="12"/>
        <color rgb="FF000000"/>
        <rFont val="標楷體"/>
        <family val="4"/>
        <charset val="136"/>
      </rPr>
      <t>黃日陽</t>
    </r>
  </si>
  <si>
    <r>
      <rPr>
        <sz val="12"/>
        <color rgb="FF000000"/>
        <rFont val="標楷體"/>
        <family val="4"/>
        <charset val="136"/>
      </rPr>
      <t>蔡李美佐</t>
    </r>
  </si>
  <si>
    <r>
      <rPr>
        <sz val="12"/>
        <color rgb="FF000000"/>
        <rFont val="標楷體"/>
        <family val="4"/>
        <charset val="136"/>
      </rPr>
      <t>黃周芬</t>
    </r>
  </si>
  <si>
    <r>
      <rPr>
        <sz val="12"/>
        <color rgb="FF000000"/>
        <rFont val="標楷體"/>
        <family val="4"/>
        <charset val="136"/>
      </rPr>
      <t>張政男</t>
    </r>
  </si>
  <si>
    <r>
      <rPr>
        <sz val="12"/>
        <color rgb="FF000000"/>
        <rFont val="標楷體"/>
        <family val="4"/>
        <charset val="136"/>
      </rPr>
      <t>楊春月</t>
    </r>
  </si>
  <si>
    <r>
      <rPr>
        <sz val="12"/>
        <color rgb="FF000000"/>
        <rFont val="標楷體"/>
        <family val="4"/>
        <charset val="136"/>
      </rPr>
      <t>許胡瓊如</t>
    </r>
  </si>
  <si>
    <r>
      <rPr>
        <sz val="12"/>
        <color rgb="FF000000"/>
        <rFont val="標楷體"/>
        <family val="4"/>
        <charset val="136"/>
      </rPr>
      <t>何林培境</t>
    </r>
  </si>
  <si>
    <r>
      <rPr>
        <sz val="12"/>
        <color rgb="FF000000"/>
        <rFont val="標楷體"/>
        <family val="4"/>
        <charset val="136"/>
      </rPr>
      <t>李仁敏</t>
    </r>
  </si>
  <si>
    <r>
      <rPr>
        <sz val="12"/>
        <color rgb="FF000000"/>
        <rFont val="標楷體"/>
        <family val="4"/>
        <charset val="136"/>
      </rPr>
      <t>萬陳新秀</t>
    </r>
  </si>
  <si>
    <r>
      <rPr>
        <sz val="12"/>
        <color rgb="FF000000"/>
        <rFont val="標楷體"/>
        <family val="4"/>
        <charset val="136"/>
      </rPr>
      <t>邱純枝</t>
    </r>
  </si>
  <si>
    <r>
      <rPr>
        <sz val="12"/>
        <color rgb="FF000000"/>
        <rFont val="標楷體"/>
        <family val="4"/>
        <charset val="136"/>
      </rPr>
      <t>陳李翠罕</t>
    </r>
  </si>
  <si>
    <r>
      <rPr>
        <sz val="12"/>
        <color rgb="FF000000"/>
        <rFont val="標楷體"/>
        <family val="4"/>
        <charset val="136"/>
      </rPr>
      <t>黃金童</t>
    </r>
  </si>
  <si>
    <r>
      <rPr>
        <sz val="12"/>
        <color rgb="FF000000"/>
        <rFont val="標楷體"/>
        <family val="4"/>
        <charset val="136"/>
      </rPr>
      <t>謝秉儒</t>
    </r>
  </si>
  <si>
    <r>
      <rPr>
        <sz val="12"/>
        <color rgb="FF000000"/>
        <rFont val="標楷體"/>
        <family val="4"/>
        <charset val="136"/>
      </rPr>
      <t>許月嬌</t>
    </r>
  </si>
  <si>
    <r>
      <rPr>
        <sz val="12"/>
        <color rgb="FF000000"/>
        <rFont val="標楷體"/>
        <family val="4"/>
        <charset val="136"/>
      </rPr>
      <t>黃震陽</t>
    </r>
  </si>
  <si>
    <r>
      <rPr>
        <sz val="12"/>
        <color rgb="FF000000"/>
        <rFont val="標楷體"/>
        <family val="4"/>
        <charset val="136"/>
      </rPr>
      <t>王清福</t>
    </r>
  </si>
  <si>
    <r>
      <rPr>
        <sz val="12"/>
        <color rgb="FF000000"/>
        <rFont val="標楷體"/>
        <family val="4"/>
        <charset val="136"/>
      </rPr>
      <t>周昱騰</t>
    </r>
  </si>
  <si>
    <r>
      <rPr>
        <sz val="12"/>
        <color rgb="FF000000"/>
        <rFont val="標楷體"/>
        <family val="4"/>
        <charset val="136"/>
      </rPr>
      <t>黃吳招蓮</t>
    </r>
  </si>
  <si>
    <r>
      <rPr>
        <sz val="12"/>
        <color rgb="FF000000"/>
        <rFont val="標楷體"/>
        <family val="4"/>
        <charset val="136"/>
      </rPr>
      <t>鄔瀛川</t>
    </r>
  </si>
  <si>
    <r>
      <rPr>
        <sz val="12"/>
        <color rgb="FF000000"/>
        <rFont val="標楷體"/>
        <family val="4"/>
        <charset val="136"/>
      </rPr>
      <t>吳鳳蘭</t>
    </r>
  </si>
  <si>
    <r>
      <rPr>
        <sz val="12"/>
        <color rgb="FF000000"/>
        <rFont val="標楷體"/>
        <family val="4"/>
        <charset val="136"/>
      </rPr>
      <t>陳黃桂英</t>
    </r>
  </si>
  <si>
    <r>
      <rPr>
        <sz val="12"/>
        <color rgb="FF000000"/>
        <rFont val="標楷體"/>
        <family val="4"/>
        <charset val="136"/>
      </rPr>
      <t>鄒美良</t>
    </r>
  </si>
  <si>
    <r>
      <rPr>
        <sz val="12"/>
        <color rgb="FF000000"/>
        <rFont val="標楷體"/>
        <family val="4"/>
        <charset val="136"/>
      </rPr>
      <t>王麗雲</t>
    </r>
  </si>
  <si>
    <r>
      <rPr>
        <sz val="12"/>
        <color rgb="FF000000"/>
        <rFont val="標楷體"/>
        <family val="4"/>
        <charset val="136"/>
      </rPr>
      <t>陳秋子</t>
    </r>
  </si>
  <si>
    <r>
      <rPr>
        <sz val="12"/>
        <color rgb="FF000000"/>
        <rFont val="標楷體"/>
        <family val="4"/>
        <charset val="136"/>
      </rPr>
      <t>劉崇杰</t>
    </r>
  </si>
  <si>
    <r>
      <rPr>
        <sz val="12"/>
        <color rgb="FF000000"/>
        <rFont val="標楷體"/>
        <family val="4"/>
        <charset val="136"/>
      </rPr>
      <t>林佳遑</t>
    </r>
  </si>
  <si>
    <r>
      <rPr>
        <sz val="12"/>
        <color rgb="FF000000"/>
        <rFont val="標楷體"/>
        <family val="4"/>
        <charset val="136"/>
      </rPr>
      <t>林永祥</t>
    </r>
  </si>
  <si>
    <r>
      <rPr>
        <sz val="12"/>
        <color rgb="FF000000"/>
        <rFont val="標楷體"/>
        <family val="4"/>
        <charset val="136"/>
      </rPr>
      <t>廖巧琳</t>
    </r>
  </si>
  <si>
    <r>
      <rPr>
        <sz val="12"/>
        <color rgb="FF000000"/>
        <rFont val="標楷體"/>
        <family val="4"/>
        <charset val="136"/>
      </rPr>
      <t>江春吉</t>
    </r>
  </si>
  <si>
    <r>
      <rPr>
        <sz val="12"/>
        <color rgb="FF000000"/>
        <rFont val="標楷體"/>
        <family val="4"/>
        <charset val="136"/>
      </rPr>
      <t>李麗梅</t>
    </r>
  </si>
  <si>
    <r>
      <rPr>
        <sz val="12"/>
        <color rgb="FF000000"/>
        <rFont val="標楷體"/>
        <family val="4"/>
        <charset val="136"/>
      </rPr>
      <t>湯雅玲</t>
    </r>
  </si>
  <si>
    <r>
      <rPr>
        <sz val="12"/>
        <color rgb="FF000000"/>
        <rFont val="標楷體"/>
        <family val="4"/>
        <charset val="136"/>
      </rPr>
      <t>陳謙方</t>
    </r>
  </si>
  <si>
    <r>
      <rPr>
        <sz val="12"/>
        <color rgb="FF000000"/>
        <rFont val="標楷體"/>
        <family val="4"/>
        <charset val="136"/>
      </rPr>
      <t>江明通</t>
    </r>
  </si>
  <si>
    <r>
      <rPr>
        <sz val="12"/>
        <color rgb="FF000000"/>
        <rFont val="標楷體"/>
        <family val="4"/>
        <charset val="136"/>
      </rPr>
      <t>陳思妤</t>
    </r>
  </si>
  <si>
    <r>
      <rPr>
        <sz val="12"/>
        <color rgb="FF000000"/>
        <rFont val="標楷體"/>
        <family val="4"/>
        <charset val="136"/>
      </rPr>
      <t>丁樹木</t>
    </r>
  </si>
  <si>
    <r>
      <rPr>
        <sz val="12"/>
        <color rgb="FF000000"/>
        <rFont val="標楷體"/>
        <family val="4"/>
        <charset val="136"/>
      </rPr>
      <t>陳添富</t>
    </r>
  </si>
  <si>
    <r>
      <rPr>
        <sz val="12"/>
        <color rgb="FF000000"/>
        <rFont val="標楷體"/>
        <family val="4"/>
        <charset val="136"/>
      </rPr>
      <t>葉美娟</t>
    </r>
  </si>
  <si>
    <r>
      <rPr>
        <sz val="12"/>
        <color rgb="FF000000"/>
        <rFont val="標楷體"/>
        <family val="4"/>
        <charset val="136"/>
      </rPr>
      <t>黃碧霞</t>
    </r>
  </si>
  <si>
    <r>
      <rPr>
        <sz val="12"/>
        <color rgb="FF000000"/>
        <rFont val="標楷體"/>
        <family val="4"/>
        <charset val="136"/>
      </rPr>
      <t>何照義</t>
    </r>
  </si>
  <si>
    <r>
      <rPr>
        <sz val="12"/>
        <color rgb="FF000000"/>
        <rFont val="標楷體"/>
        <family val="4"/>
        <charset val="136"/>
      </rPr>
      <t>劉秀枝</t>
    </r>
  </si>
  <si>
    <r>
      <rPr>
        <sz val="12"/>
        <color rgb="FF000000"/>
        <rFont val="標楷體"/>
        <family val="4"/>
        <charset val="136"/>
      </rPr>
      <t>陳棉森</t>
    </r>
  </si>
  <si>
    <r>
      <rPr>
        <sz val="12"/>
        <color rgb="FF000000"/>
        <rFont val="標楷體"/>
        <family val="4"/>
        <charset val="136"/>
      </rPr>
      <t>王秀東</t>
    </r>
  </si>
  <si>
    <r>
      <rPr>
        <sz val="12"/>
        <color rgb="FF000000"/>
        <rFont val="標楷體"/>
        <family val="4"/>
        <charset val="136"/>
      </rPr>
      <t>賴再安</t>
    </r>
  </si>
  <si>
    <r>
      <rPr>
        <sz val="12"/>
        <color rgb="FF000000"/>
        <rFont val="標楷體"/>
        <family val="4"/>
        <charset val="136"/>
      </rPr>
      <t>林金永</t>
    </r>
  </si>
  <si>
    <r>
      <rPr>
        <sz val="12"/>
        <color rgb="FF000000"/>
        <rFont val="標楷體"/>
        <family val="4"/>
        <charset val="136"/>
      </rPr>
      <t>高美樺</t>
    </r>
  </si>
  <si>
    <r>
      <rPr>
        <sz val="12"/>
        <color rgb="FF000000"/>
        <rFont val="標楷體"/>
        <family val="4"/>
        <charset val="136"/>
      </rPr>
      <t>王家榆</t>
    </r>
  </si>
  <si>
    <r>
      <rPr>
        <sz val="12"/>
        <color rgb="FF000000"/>
        <rFont val="標楷體"/>
        <family val="4"/>
        <charset val="136"/>
      </rPr>
      <t>玉劉梅英</t>
    </r>
  </si>
  <si>
    <r>
      <rPr>
        <sz val="12"/>
        <color rgb="FF000000"/>
        <rFont val="標楷體"/>
        <family val="4"/>
        <charset val="136"/>
      </rPr>
      <t>洪思遠</t>
    </r>
  </si>
  <si>
    <r>
      <rPr>
        <sz val="12"/>
        <color rgb="FF000000"/>
        <rFont val="標楷體"/>
        <family val="4"/>
        <charset val="136"/>
      </rPr>
      <t>呂睿暘</t>
    </r>
  </si>
  <si>
    <r>
      <rPr>
        <sz val="12"/>
        <color rgb="FF000000"/>
        <rFont val="標楷體"/>
        <family val="4"/>
        <charset val="136"/>
      </rPr>
      <t>謝秀婷</t>
    </r>
  </si>
  <si>
    <r>
      <rPr>
        <sz val="12"/>
        <color rgb="FF000000"/>
        <rFont val="標楷體"/>
        <family val="4"/>
        <charset val="136"/>
      </rPr>
      <t>黃聰敏</t>
    </r>
  </si>
  <si>
    <r>
      <rPr>
        <sz val="12"/>
        <color rgb="FF000000"/>
        <rFont val="標楷體"/>
        <family val="4"/>
        <charset val="136"/>
      </rPr>
      <t>林俊良</t>
    </r>
  </si>
  <si>
    <r>
      <rPr>
        <sz val="12"/>
        <color rgb="FF000000"/>
        <rFont val="標楷體"/>
        <family val="4"/>
        <charset val="136"/>
      </rPr>
      <t>陳千惠</t>
    </r>
  </si>
  <si>
    <r>
      <rPr>
        <sz val="12"/>
        <color rgb="FF000000"/>
        <rFont val="標楷體"/>
        <family val="4"/>
        <charset val="136"/>
      </rPr>
      <t>黃重仁</t>
    </r>
  </si>
  <si>
    <r>
      <rPr>
        <sz val="12"/>
        <color rgb="FF000000"/>
        <rFont val="標楷體"/>
        <family val="4"/>
        <charset val="136"/>
      </rPr>
      <t>李邦文</t>
    </r>
  </si>
  <si>
    <r>
      <rPr>
        <sz val="12"/>
        <color rgb="FF000000"/>
        <rFont val="標楷體"/>
        <family val="4"/>
        <charset val="136"/>
      </rPr>
      <t>陳素珠</t>
    </r>
  </si>
  <si>
    <r>
      <rPr>
        <sz val="12"/>
        <color rgb="FF000000"/>
        <rFont val="標楷體"/>
        <family val="4"/>
        <charset val="136"/>
      </rPr>
      <t>李昱霖</t>
    </r>
  </si>
  <si>
    <r>
      <rPr>
        <sz val="12"/>
        <color rgb="FF000000"/>
        <rFont val="標楷體"/>
        <family val="4"/>
        <charset val="136"/>
      </rPr>
      <t>黃若儀</t>
    </r>
  </si>
  <si>
    <r>
      <rPr>
        <sz val="12"/>
        <color rgb="FF000000"/>
        <rFont val="標楷體"/>
        <family val="4"/>
        <charset val="136"/>
      </rPr>
      <t>馮雪清</t>
    </r>
  </si>
  <si>
    <r>
      <rPr>
        <sz val="12"/>
        <color rgb="FF000000"/>
        <rFont val="標楷體"/>
        <family val="4"/>
        <charset val="136"/>
      </rPr>
      <t>李錦豐</t>
    </r>
  </si>
  <si>
    <r>
      <rPr>
        <sz val="12"/>
        <color rgb="FF000000"/>
        <rFont val="標楷體"/>
        <family val="4"/>
        <charset val="136"/>
      </rPr>
      <t>黃慶忠</t>
    </r>
  </si>
  <si>
    <r>
      <rPr>
        <sz val="12"/>
        <color rgb="FF000000"/>
        <rFont val="標楷體"/>
        <family val="4"/>
        <charset val="136"/>
      </rPr>
      <t>楊士弘</t>
    </r>
  </si>
  <si>
    <r>
      <rPr>
        <sz val="12"/>
        <color rgb="FF000000"/>
        <rFont val="標楷體"/>
        <family val="4"/>
        <charset val="136"/>
      </rPr>
      <t>詹前賡</t>
    </r>
  </si>
  <si>
    <r>
      <rPr>
        <sz val="12"/>
        <color rgb="FF000000"/>
        <rFont val="標楷體"/>
        <family val="4"/>
        <charset val="136"/>
      </rPr>
      <t>計曉華</t>
    </r>
  </si>
  <si>
    <r>
      <rPr>
        <sz val="12"/>
        <color rgb="FF000000"/>
        <rFont val="標楷體"/>
        <family val="4"/>
        <charset val="136"/>
      </rPr>
      <t>吳佩玲</t>
    </r>
  </si>
  <si>
    <r>
      <rPr>
        <sz val="12"/>
        <color rgb="FF000000"/>
        <rFont val="標楷體"/>
        <family val="4"/>
        <charset val="136"/>
      </rPr>
      <t>連石月珠</t>
    </r>
  </si>
  <si>
    <r>
      <rPr>
        <sz val="12"/>
        <color rgb="FF000000"/>
        <rFont val="標楷體"/>
        <family val="4"/>
        <charset val="136"/>
      </rPr>
      <t>陳美妙</t>
    </r>
  </si>
  <si>
    <r>
      <rPr>
        <sz val="12"/>
        <color rgb="FF000000"/>
        <rFont val="標楷體"/>
        <family val="4"/>
        <charset val="136"/>
      </rPr>
      <t>童文民</t>
    </r>
  </si>
  <si>
    <r>
      <rPr>
        <sz val="12"/>
        <color rgb="FF000000"/>
        <rFont val="標楷體"/>
        <family val="4"/>
        <charset val="136"/>
      </rPr>
      <t>張素麗</t>
    </r>
  </si>
  <si>
    <r>
      <rPr>
        <sz val="12"/>
        <color rgb="FF000000"/>
        <rFont val="標楷體"/>
        <family val="4"/>
        <charset val="136"/>
      </rPr>
      <t>陳麗珠</t>
    </r>
  </si>
  <si>
    <r>
      <rPr>
        <sz val="12"/>
        <color rgb="FF000000"/>
        <rFont val="標楷體"/>
        <family val="4"/>
        <charset val="136"/>
      </rPr>
      <t>廖平和</t>
    </r>
  </si>
  <si>
    <r>
      <rPr>
        <sz val="12"/>
        <color rgb="FF000000"/>
        <rFont val="標楷體"/>
        <family val="4"/>
        <charset val="136"/>
      </rPr>
      <t>謝英星</t>
    </r>
  </si>
  <si>
    <r>
      <rPr>
        <sz val="12"/>
        <color rgb="FF000000"/>
        <rFont val="標楷體"/>
        <family val="4"/>
        <charset val="136"/>
      </rPr>
      <t>蘇美華</t>
    </r>
  </si>
  <si>
    <r>
      <rPr>
        <sz val="12"/>
        <color rgb="FF000000"/>
        <rFont val="標楷體"/>
        <family val="4"/>
        <charset val="136"/>
      </rPr>
      <t>陳慧真</t>
    </r>
  </si>
  <si>
    <r>
      <rPr>
        <sz val="12"/>
        <color rgb="FF000000"/>
        <rFont val="標楷體"/>
        <family val="4"/>
        <charset val="136"/>
      </rPr>
      <t>黃璟玉</t>
    </r>
  </si>
  <si>
    <r>
      <rPr>
        <sz val="12"/>
        <color rgb="FF000000"/>
        <rFont val="標楷體"/>
        <family val="4"/>
        <charset val="136"/>
      </rPr>
      <t>陳明財</t>
    </r>
  </si>
  <si>
    <r>
      <rPr>
        <sz val="12"/>
        <color rgb="FF000000"/>
        <rFont val="標楷體"/>
        <family val="4"/>
        <charset val="136"/>
      </rPr>
      <t>林雅各</t>
    </r>
  </si>
  <si>
    <r>
      <rPr>
        <sz val="12"/>
        <color rgb="FF000000"/>
        <rFont val="標楷體"/>
        <family val="4"/>
        <charset val="136"/>
      </rPr>
      <t>林添相</t>
    </r>
  </si>
  <si>
    <r>
      <rPr>
        <sz val="12"/>
        <color rgb="FF000000"/>
        <rFont val="標楷體"/>
        <family val="4"/>
        <charset val="136"/>
      </rPr>
      <t>王楊珠江</t>
    </r>
  </si>
  <si>
    <r>
      <rPr>
        <sz val="12"/>
        <color rgb="FF000000"/>
        <rFont val="標楷體"/>
        <family val="4"/>
        <charset val="136"/>
      </rPr>
      <t>邱廖對</t>
    </r>
  </si>
  <si>
    <r>
      <rPr>
        <sz val="12"/>
        <color rgb="FF000000"/>
        <rFont val="標楷體"/>
        <family val="4"/>
        <charset val="136"/>
      </rPr>
      <t>陳博厚</t>
    </r>
  </si>
  <si>
    <r>
      <rPr>
        <sz val="12"/>
        <color rgb="FF000000"/>
        <rFont val="標楷體"/>
        <family val="4"/>
        <charset val="136"/>
      </rPr>
      <t>林陳順</t>
    </r>
  </si>
  <si>
    <r>
      <rPr>
        <sz val="12"/>
        <color rgb="FF000000"/>
        <rFont val="標楷體"/>
        <family val="4"/>
        <charset val="136"/>
      </rPr>
      <t>陳明月</t>
    </r>
  </si>
  <si>
    <r>
      <rPr>
        <sz val="12"/>
        <color rgb="FF000000"/>
        <rFont val="標楷體"/>
        <family val="4"/>
        <charset val="136"/>
      </rPr>
      <t>陳蘭英</t>
    </r>
  </si>
  <si>
    <r>
      <rPr>
        <sz val="12"/>
        <color rgb="FF000000"/>
        <rFont val="標楷體"/>
        <family val="4"/>
        <charset val="136"/>
      </rPr>
      <t>蔡許瓊花</t>
    </r>
  </si>
  <si>
    <r>
      <rPr>
        <sz val="12"/>
        <color rgb="FF000000"/>
        <rFont val="標楷體"/>
        <family val="4"/>
        <charset val="136"/>
      </rPr>
      <t>葉沛晴</t>
    </r>
  </si>
  <si>
    <r>
      <rPr>
        <sz val="12"/>
        <color rgb="FF000000"/>
        <rFont val="標楷體"/>
        <family val="4"/>
        <charset val="136"/>
      </rPr>
      <t>彭碧玉</t>
    </r>
  </si>
  <si>
    <r>
      <rPr>
        <sz val="12"/>
        <color rgb="FF000000"/>
        <rFont val="標楷體"/>
        <family val="4"/>
        <charset val="136"/>
      </rPr>
      <t>羅白雪</t>
    </r>
  </si>
  <si>
    <r>
      <rPr>
        <sz val="12"/>
        <color rgb="FF000000"/>
        <rFont val="標楷體"/>
        <family val="4"/>
        <charset val="136"/>
      </rPr>
      <t>賴全福</t>
    </r>
  </si>
  <si>
    <r>
      <rPr>
        <sz val="12"/>
        <color rgb="FF000000"/>
        <rFont val="標楷體"/>
        <family val="4"/>
        <charset val="136"/>
      </rPr>
      <t>翁世美</t>
    </r>
  </si>
  <si>
    <r>
      <rPr>
        <sz val="12"/>
        <color rgb="FF000000"/>
        <rFont val="標楷體"/>
        <family val="4"/>
        <charset val="136"/>
      </rPr>
      <t>郭碧嬋</t>
    </r>
  </si>
  <si>
    <r>
      <rPr>
        <sz val="12"/>
        <color rgb="FF000000"/>
        <rFont val="標楷體"/>
        <family val="4"/>
        <charset val="136"/>
      </rPr>
      <t>陳怨</t>
    </r>
  </si>
  <si>
    <r>
      <rPr>
        <sz val="12"/>
        <color rgb="FF000000"/>
        <rFont val="標楷體"/>
        <family val="4"/>
        <charset val="136"/>
      </rPr>
      <t>蔡黃麗雪</t>
    </r>
  </si>
  <si>
    <r>
      <rPr>
        <sz val="12"/>
        <color rgb="FF000000"/>
        <rFont val="標楷體"/>
        <family val="4"/>
        <charset val="136"/>
      </rPr>
      <t>李錦秀</t>
    </r>
  </si>
  <si>
    <r>
      <rPr>
        <sz val="12"/>
        <color rgb="FF000000"/>
        <rFont val="標楷體"/>
        <family val="4"/>
        <charset val="136"/>
      </rPr>
      <t>張秋金</t>
    </r>
  </si>
  <si>
    <r>
      <rPr>
        <sz val="12"/>
        <color rgb="FF000000"/>
        <rFont val="標楷體"/>
        <family val="4"/>
        <charset val="136"/>
      </rPr>
      <t>吳李雪蘭</t>
    </r>
  </si>
  <si>
    <r>
      <rPr>
        <sz val="12"/>
        <color rgb="FF000000"/>
        <rFont val="標楷體"/>
        <family val="4"/>
        <charset val="136"/>
      </rPr>
      <t>張景淵</t>
    </r>
  </si>
  <si>
    <r>
      <rPr>
        <sz val="12"/>
        <color rgb="FF000000"/>
        <rFont val="標楷體"/>
        <family val="4"/>
        <charset val="136"/>
      </rPr>
      <t>練曾鳳</t>
    </r>
  </si>
  <si>
    <r>
      <rPr>
        <sz val="12"/>
        <color rgb="FF000000"/>
        <rFont val="標楷體"/>
        <family val="4"/>
        <charset val="136"/>
      </rPr>
      <t>張周允</t>
    </r>
  </si>
  <si>
    <r>
      <rPr>
        <sz val="12"/>
        <color rgb="FF000000"/>
        <rFont val="標楷體"/>
        <family val="4"/>
        <charset val="136"/>
      </rPr>
      <t>劉寶琴</t>
    </r>
  </si>
  <si>
    <r>
      <rPr>
        <sz val="12"/>
        <color rgb="FF000000"/>
        <rFont val="標楷體"/>
        <family val="4"/>
        <charset val="136"/>
      </rPr>
      <t>宋彩雲</t>
    </r>
  </si>
  <si>
    <r>
      <rPr>
        <sz val="12"/>
        <color rgb="FF000000"/>
        <rFont val="標楷體"/>
        <family val="4"/>
        <charset val="136"/>
      </rPr>
      <t>劉盧秀嬌</t>
    </r>
  </si>
  <si>
    <r>
      <rPr>
        <sz val="12"/>
        <color rgb="FF000000"/>
        <rFont val="標楷體"/>
        <family val="4"/>
        <charset val="136"/>
      </rPr>
      <t>侯黃鶴</t>
    </r>
  </si>
  <si>
    <r>
      <rPr>
        <sz val="12"/>
        <color rgb="FF000000"/>
        <rFont val="標楷體"/>
        <family val="4"/>
        <charset val="136"/>
      </rPr>
      <t>洪承賢</t>
    </r>
  </si>
  <si>
    <r>
      <rPr>
        <sz val="12"/>
        <color rgb="FF000000"/>
        <rFont val="標楷體"/>
        <family val="4"/>
        <charset val="136"/>
      </rPr>
      <t>賴月</t>
    </r>
  </si>
  <si>
    <r>
      <rPr>
        <sz val="12"/>
        <color rgb="FF000000"/>
        <rFont val="標楷體"/>
        <family val="4"/>
        <charset val="136"/>
      </rPr>
      <t>郭張品</t>
    </r>
  </si>
  <si>
    <r>
      <rPr>
        <sz val="12"/>
        <color rgb="FF000000"/>
        <rFont val="標楷體"/>
        <family val="4"/>
        <charset val="136"/>
      </rPr>
      <t>古清泉</t>
    </r>
  </si>
  <si>
    <r>
      <rPr>
        <sz val="12"/>
        <color rgb="FF000000"/>
        <rFont val="標楷體"/>
        <family val="4"/>
        <charset val="136"/>
      </rPr>
      <t>鄭蓮珠</t>
    </r>
  </si>
  <si>
    <r>
      <rPr>
        <sz val="12"/>
        <color rgb="FF000000"/>
        <rFont val="標楷體"/>
        <family val="4"/>
        <charset val="136"/>
      </rPr>
      <t>張明珠</t>
    </r>
  </si>
  <si>
    <r>
      <rPr>
        <sz val="12"/>
        <color rgb="FF000000"/>
        <rFont val="標楷體"/>
        <family val="4"/>
        <charset val="136"/>
      </rPr>
      <t>鄭群議</t>
    </r>
  </si>
  <si>
    <r>
      <rPr>
        <sz val="12"/>
        <color rgb="FF000000"/>
        <rFont val="標楷體"/>
        <family val="4"/>
        <charset val="136"/>
      </rPr>
      <t>張定國</t>
    </r>
  </si>
  <si>
    <r>
      <rPr>
        <sz val="12"/>
        <color rgb="FF000000"/>
        <rFont val="標楷體"/>
        <family val="4"/>
        <charset val="136"/>
      </rPr>
      <t>陳鐵雄</t>
    </r>
  </si>
  <si>
    <r>
      <rPr>
        <sz val="12"/>
        <color rgb="FF000000"/>
        <rFont val="標楷體"/>
        <family val="4"/>
        <charset val="136"/>
      </rPr>
      <t>陳春</t>
    </r>
  </si>
  <si>
    <r>
      <rPr>
        <sz val="12"/>
        <color rgb="FF000000"/>
        <rFont val="標楷體"/>
        <family val="4"/>
        <charset val="136"/>
      </rPr>
      <t>吳正得</t>
    </r>
  </si>
  <si>
    <r>
      <rPr>
        <sz val="12"/>
        <color rgb="FF000000"/>
        <rFont val="標楷體"/>
        <family val="4"/>
        <charset val="136"/>
      </rPr>
      <t>許含笑</t>
    </r>
  </si>
  <si>
    <r>
      <rPr>
        <sz val="12"/>
        <color rgb="FF000000"/>
        <rFont val="標楷體"/>
        <family val="4"/>
        <charset val="136"/>
      </rPr>
      <t>吳源隆</t>
    </r>
  </si>
  <si>
    <r>
      <rPr>
        <sz val="12"/>
        <color rgb="FF000000"/>
        <rFont val="標楷體"/>
        <family val="4"/>
        <charset val="136"/>
      </rPr>
      <t>陳石金寶</t>
    </r>
  </si>
  <si>
    <r>
      <rPr>
        <sz val="12"/>
        <color rgb="FF000000"/>
        <rFont val="標楷體"/>
        <family val="4"/>
        <charset val="136"/>
      </rPr>
      <t>張林靜</t>
    </r>
  </si>
  <si>
    <r>
      <rPr>
        <sz val="12"/>
        <color rgb="FF000000"/>
        <rFont val="標楷體"/>
        <family val="4"/>
        <charset val="136"/>
      </rPr>
      <t>洪運方</t>
    </r>
  </si>
  <si>
    <r>
      <rPr>
        <sz val="12"/>
        <color rgb="FF000000"/>
        <rFont val="標楷體"/>
        <family val="4"/>
        <charset val="136"/>
      </rPr>
      <t>羅秀英</t>
    </r>
  </si>
  <si>
    <r>
      <rPr>
        <sz val="12"/>
        <color rgb="FF000000"/>
        <rFont val="標楷體"/>
        <family val="4"/>
        <charset val="136"/>
      </rPr>
      <t>許秀聰</t>
    </r>
  </si>
  <si>
    <r>
      <rPr>
        <sz val="12"/>
        <color rgb="FF000000"/>
        <rFont val="標楷體"/>
        <family val="4"/>
        <charset val="136"/>
      </rPr>
      <t>林盛金</t>
    </r>
  </si>
  <si>
    <r>
      <rPr>
        <sz val="12"/>
        <color rgb="FF000000"/>
        <rFont val="標楷體"/>
        <family val="4"/>
        <charset val="136"/>
      </rPr>
      <t>林尚禮</t>
    </r>
  </si>
  <si>
    <r>
      <rPr>
        <sz val="12"/>
        <color rgb="FF000000"/>
        <rFont val="標楷體"/>
        <family val="4"/>
        <charset val="136"/>
      </rPr>
      <t>許黃美玉</t>
    </r>
  </si>
  <si>
    <r>
      <rPr>
        <sz val="12"/>
        <color rgb="FF000000"/>
        <rFont val="標楷體"/>
        <family val="4"/>
        <charset val="136"/>
      </rPr>
      <t>林文寬</t>
    </r>
  </si>
  <si>
    <r>
      <rPr>
        <sz val="12"/>
        <color rgb="FF000000"/>
        <rFont val="標楷體"/>
        <family val="4"/>
        <charset val="136"/>
      </rPr>
      <t>陳朝結</t>
    </r>
  </si>
  <si>
    <r>
      <rPr>
        <sz val="12"/>
        <color rgb="FF000000"/>
        <rFont val="標楷體"/>
        <family val="4"/>
        <charset val="136"/>
      </rPr>
      <t>黃奇誠</t>
    </r>
  </si>
  <si>
    <r>
      <rPr>
        <sz val="12"/>
        <color rgb="FF000000"/>
        <rFont val="標楷體"/>
        <family val="4"/>
        <charset val="136"/>
      </rPr>
      <t>孫陳素雲</t>
    </r>
  </si>
  <si>
    <r>
      <rPr>
        <sz val="12"/>
        <color rgb="FF000000"/>
        <rFont val="標楷體"/>
        <family val="4"/>
        <charset val="136"/>
      </rPr>
      <t>羅曉琪</t>
    </r>
  </si>
  <si>
    <r>
      <rPr>
        <sz val="12"/>
        <color rgb="FF000000"/>
        <rFont val="標楷體"/>
        <family val="4"/>
        <charset val="136"/>
      </rPr>
      <t>呂春子</t>
    </r>
  </si>
  <si>
    <r>
      <rPr>
        <sz val="12"/>
        <color rgb="FF000000"/>
        <rFont val="標楷體"/>
        <family val="4"/>
        <charset val="136"/>
      </rPr>
      <t>林得榮</t>
    </r>
  </si>
  <si>
    <r>
      <rPr>
        <sz val="12"/>
        <color rgb="FF000000"/>
        <rFont val="標楷體"/>
        <family val="4"/>
        <charset val="136"/>
      </rPr>
      <t>林木成</t>
    </r>
  </si>
  <si>
    <r>
      <rPr>
        <sz val="12"/>
        <color rgb="FF000000"/>
        <rFont val="標楷體"/>
        <family val="4"/>
        <charset val="136"/>
      </rPr>
      <t>楊富吉</t>
    </r>
  </si>
  <si>
    <r>
      <rPr>
        <sz val="12"/>
        <color rgb="FF000000"/>
        <rFont val="標楷體"/>
        <family val="4"/>
        <charset val="136"/>
      </rPr>
      <t>魏泉</t>
    </r>
  </si>
  <si>
    <r>
      <rPr>
        <sz val="12"/>
        <color rgb="FF000000"/>
        <rFont val="標楷體"/>
        <family val="4"/>
        <charset val="136"/>
      </rPr>
      <t>陳淑惠</t>
    </r>
  </si>
  <si>
    <r>
      <rPr>
        <sz val="12"/>
        <color rgb="FF000000"/>
        <rFont val="標楷體"/>
        <family val="4"/>
        <charset val="136"/>
      </rPr>
      <t>王游嬌</t>
    </r>
  </si>
  <si>
    <r>
      <rPr>
        <sz val="12"/>
        <color rgb="FF000000"/>
        <rFont val="標楷體"/>
        <family val="4"/>
        <charset val="136"/>
      </rPr>
      <t>江正聖</t>
    </r>
  </si>
  <si>
    <r>
      <rPr>
        <sz val="12"/>
        <color rgb="FF000000"/>
        <rFont val="標楷體"/>
        <family val="4"/>
        <charset val="136"/>
      </rPr>
      <t>李月裡</t>
    </r>
  </si>
  <si>
    <r>
      <rPr>
        <sz val="12"/>
        <color rgb="FF000000"/>
        <rFont val="標楷體"/>
        <family val="4"/>
        <charset val="136"/>
      </rPr>
      <t>李美玉</t>
    </r>
  </si>
  <si>
    <r>
      <rPr>
        <sz val="12"/>
        <color rgb="FF000000"/>
        <rFont val="標楷體"/>
        <family val="4"/>
        <charset val="136"/>
      </rPr>
      <t>蘇小娥</t>
    </r>
  </si>
  <si>
    <r>
      <rPr>
        <sz val="12"/>
        <color rgb="FF000000"/>
        <rFont val="標楷體"/>
        <family val="4"/>
        <charset val="136"/>
      </rPr>
      <t>姜怡君</t>
    </r>
  </si>
  <si>
    <r>
      <rPr>
        <sz val="12"/>
        <color rgb="FF000000"/>
        <rFont val="標楷體"/>
        <family val="4"/>
        <charset val="136"/>
      </rPr>
      <t>林淑芬</t>
    </r>
  </si>
  <si>
    <r>
      <rPr>
        <sz val="12"/>
        <color rgb="FF000000"/>
        <rFont val="標楷體"/>
        <family val="4"/>
        <charset val="136"/>
      </rPr>
      <t>范振萬</t>
    </r>
  </si>
  <si>
    <r>
      <rPr>
        <sz val="12"/>
        <color rgb="FF000000"/>
        <rFont val="標楷體"/>
        <family val="4"/>
        <charset val="136"/>
      </rPr>
      <t>楊惠英</t>
    </r>
  </si>
  <si>
    <r>
      <rPr>
        <sz val="12"/>
        <color rgb="FF000000"/>
        <rFont val="標楷體"/>
        <family val="4"/>
        <charset val="136"/>
      </rPr>
      <t>李胡玉嬌</t>
    </r>
  </si>
  <si>
    <r>
      <rPr>
        <sz val="12"/>
        <color rgb="FF000000"/>
        <rFont val="標楷體"/>
        <family val="4"/>
        <charset val="136"/>
      </rPr>
      <t>李葉阿春</t>
    </r>
  </si>
  <si>
    <r>
      <rPr>
        <sz val="12"/>
        <color rgb="FF000000"/>
        <rFont val="標楷體"/>
        <family val="4"/>
        <charset val="136"/>
      </rPr>
      <t>陳林枝</t>
    </r>
  </si>
  <si>
    <r>
      <rPr>
        <sz val="12"/>
        <color rgb="FF000000"/>
        <rFont val="標楷體"/>
        <family val="4"/>
        <charset val="136"/>
      </rPr>
      <t>王何月桃</t>
    </r>
  </si>
  <si>
    <r>
      <rPr>
        <sz val="12"/>
        <color rgb="FF000000"/>
        <rFont val="標楷體"/>
        <family val="4"/>
        <charset val="136"/>
      </rPr>
      <t>許春理</t>
    </r>
  </si>
  <si>
    <r>
      <rPr>
        <sz val="12"/>
        <color rgb="FF000000"/>
        <rFont val="標楷體"/>
        <family val="4"/>
        <charset val="136"/>
      </rPr>
      <t>羅翠瑾</t>
    </r>
  </si>
  <si>
    <r>
      <rPr>
        <sz val="12"/>
        <color rgb="FF000000"/>
        <rFont val="標楷體"/>
        <family val="4"/>
        <charset val="136"/>
      </rPr>
      <t>曾志強</t>
    </r>
  </si>
  <si>
    <r>
      <rPr>
        <sz val="12"/>
        <color rgb="FF000000"/>
        <rFont val="標楷體"/>
        <family val="4"/>
        <charset val="136"/>
      </rPr>
      <t>江李美月</t>
    </r>
  </si>
  <si>
    <r>
      <rPr>
        <sz val="12"/>
        <color rgb="FF000000"/>
        <rFont val="標楷體"/>
        <family val="4"/>
        <charset val="136"/>
      </rPr>
      <t>余陳寶秀</t>
    </r>
  </si>
  <si>
    <r>
      <rPr>
        <sz val="12"/>
        <color rgb="FF000000"/>
        <rFont val="標楷體"/>
        <family val="4"/>
        <charset val="136"/>
      </rPr>
      <t>余春生</t>
    </r>
  </si>
  <si>
    <r>
      <rPr>
        <sz val="12"/>
        <color rgb="FF000000"/>
        <rFont val="標楷體"/>
        <family val="4"/>
        <charset val="136"/>
      </rPr>
      <t>徐玉珊</t>
    </r>
  </si>
  <si>
    <r>
      <rPr>
        <sz val="12"/>
        <color rgb="FF000000"/>
        <rFont val="標楷體"/>
        <family val="4"/>
        <charset val="136"/>
      </rPr>
      <t>曹沈銀針</t>
    </r>
  </si>
  <si>
    <r>
      <rPr>
        <sz val="12"/>
        <color rgb="FF000000"/>
        <rFont val="標楷體"/>
        <family val="4"/>
        <charset val="136"/>
      </rPr>
      <t>林榮基</t>
    </r>
  </si>
  <si>
    <r>
      <rPr>
        <sz val="12"/>
        <color rgb="FF000000"/>
        <rFont val="標楷體"/>
        <family val="4"/>
        <charset val="136"/>
      </rPr>
      <t>陳祖實</t>
    </r>
  </si>
  <si>
    <r>
      <rPr>
        <sz val="12"/>
        <color rgb="FF000000"/>
        <rFont val="標楷體"/>
        <family val="4"/>
        <charset val="136"/>
      </rPr>
      <t>林得豪</t>
    </r>
  </si>
  <si>
    <r>
      <rPr>
        <sz val="12"/>
        <color rgb="FF000000"/>
        <rFont val="標楷體"/>
        <family val="4"/>
        <charset val="136"/>
      </rPr>
      <t>蔡錫洪</t>
    </r>
  </si>
  <si>
    <r>
      <rPr>
        <sz val="12"/>
        <color rgb="FF000000"/>
        <rFont val="標楷體"/>
        <family val="4"/>
        <charset val="136"/>
      </rPr>
      <t>蔡李秀援</t>
    </r>
  </si>
  <si>
    <r>
      <rPr>
        <sz val="12"/>
        <color rgb="FF000000"/>
        <rFont val="標楷體"/>
        <family val="4"/>
        <charset val="136"/>
      </rPr>
      <t>陳李美雲</t>
    </r>
  </si>
  <si>
    <r>
      <rPr>
        <sz val="12"/>
        <color rgb="FF000000"/>
        <rFont val="標楷體"/>
        <family val="4"/>
        <charset val="136"/>
      </rPr>
      <t>林清標</t>
    </r>
  </si>
  <si>
    <r>
      <rPr>
        <sz val="12"/>
        <color rgb="FF000000"/>
        <rFont val="標楷體"/>
        <family val="4"/>
        <charset val="136"/>
      </rPr>
      <t>姜廷元</t>
    </r>
  </si>
  <si>
    <r>
      <rPr>
        <sz val="12"/>
        <color rgb="FF000000"/>
        <rFont val="標楷體"/>
        <family val="4"/>
        <charset val="136"/>
      </rPr>
      <t>游桐源</t>
    </r>
  </si>
  <si>
    <r>
      <rPr>
        <sz val="12"/>
        <color rgb="FF000000"/>
        <rFont val="標楷體"/>
        <family val="4"/>
        <charset val="136"/>
      </rPr>
      <t>李許秀玉</t>
    </r>
  </si>
  <si>
    <r>
      <rPr>
        <sz val="12"/>
        <color rgb="FF000000"/>
        <rFont val="標楷體"/>
        <family val="4"/>
        <charset val="136"/>
      </rPr>
      <t>朱順隆</t>
    </r>
  </si>
  <si>
    <r>
      <rPr>
        <sz val="12"/>
        <color rgb="FF000000"/>
        <rFont val="標楷體"/>
        <family val="4"/>
        <charset val="136"/>
      </rPr>
      <t>姜仁文</t>
    </r>
  </si>
  <si>
    <r>
      <rPr>
        <sz val="12"/>
        <color rgb="FF000000"/>
        <rFont val="標楷體"/>
        <family val="4"/>
        <charset val="136"/>
      </rPr>
      <t>張清友</t>
    </r>
  </si>
  <si>
    <r>
      <rPr>
        <sz val="12"/>
        <color rgb="FF000000"/>
        <rFont val="標楷體"/>
        <family val="4"/>
        <charset val="136"/>
      </rPr>
      <t>李楷忻</t>
    </r>
  </si>
  <si>
    <r>
      <rPr>
        <sz val="12"/>
        <color rgb="FF000000"/>
        <rFont val="標楷體"/>
        <family val="4"/>
        <charset val="136"/>
      </rPr>
      <t>陳秀鸞</t>
    </r>
  </si>
  <si>
    <r>
      <rPr>
        <sz val="12"/>
        <color rgb="FF000000"/>
        <rFont val="標楷體"/>
        <family val="4"/>
        <charset val="136"/>
      </rPr>
      <t>花敬源</t>
    </r>
  </si>
  <si>
    <r>
      <rPr>
        <sz val="12"/>
        <color rgb="FF000000"/>
        <rFont val="標楷體"/>
        <family val="4"/>
        <charset val="136"/>
      </rPr>
      <t>呂清凱</t>
    </r>
  </si>
  <si>
    <r>
      <rPr>
        <sz val="12"/>
        <color rgb="FF000000"/>
        <rFont val="標楷體"/>
        <family val="4"/>
        <charset val="136"/>
      </rPr>
      <t>黃純娟</t>
    </r>
  </si>
  <si>
    <r>
      <rPr>
        <sz val="12"/>
        <color rgb="FF000000"/>
        <rFont val="標楷體"/>
        <family val="4"/>
        <charset val="136"/>
      </rPr>
      <t>郭素碧</t>
    </r>
  </si>
  <si>
    <r>
      <rPr>
        <sz val="12"/>
        <color rgb="FF000000"/>
        <rFont val="標楷體"/>
        <family val="4"/>
        <charset val="136"/>
      </rPr>
      <t>李陳麗華</t>
    </r>
  </si>
  <si>
    <r>
      <rPr>
        <sz val="12"/>
        <color rgb="FF000000"/>
        <rFont val="標楷體"/>
        <family val="4"/>
        <charset val="136"/>
      </rPr>
      <t>葉宗青</t>
    </r>
  </si>
  <si>
    <t>Central vein</t>
  </si>
  <si>
    <t>69016B 69014B 19002B</t>
  </si>
  <si>
    <t>69023B 69032C</t>
  </si>
  <si>
    <t>AVF aneurysm excision</t>
  </si>
  <si>
    <t>69002B 33115B 19002B</t>
  </si>
  <si>
    <t>Brachial a. &amp; Ulnar a.</t>
  </si>
  <si>
    <t>33087B 19002B</t>
  </si>
  <si>
    <t>33133B 19002B</t>
  </si>
  <si>
    <t>*1 L't EIV</t>
  </si>
  <si>
    <t>69032C 69003B</t>
  </si>
  <si>
    <t>69032C 69039B</t>
  </si>
  <si>
    <t>33115B 69001B</t>
  </si>
  <si>
    <t>69001B 69032C</t>
  </si>
  <si>
    <t>33074B 19002B</t>
  </si>
  <si>
    <t>69039B 47065B 19002B</t>
  </si>
  <si>
    <t>33074B 69003B</t>
  </si>
  <si>
    <t>69017B1 19002B</t>
  </si>
  <si>
    <t>AVF wound debridement</t>
  </si>
  <si>
    <t>69032C 33074B</t>
  </si>
  <si>
    <t>69034C 69039B 19002B</t>
  </si>
  <si>
    <t>LSCV</t>
  </si>
  <si>
    <t>SVC</t>
  </si>
  <si>
    <t>5760191 5760300 5760475 5761040</t>
  </si>
  <si>
    <t>*1 R't Popliteal a.</t>
  </si>
  <si>
    <t>Rotarex</t>
  </si>
  <si>
    <t>*4 R't PTA &amp; PTV</t>
  </si>
  <si>
    <t>*1 R't SFA Pseudo- aneurysm</t>
  </si>
  <si>
    <t>5760190 5760290 5760300 5760475</t>
  </si>
  <si>
    <t>*1R't SFA</t>
  </si>
  <si>
    <t>5760240 5760300 5760475</t>
  </si>
  <si>
    <t>5760200 5760300 5760475</t>
  </si>
  <si>
    <t>R't Femeral Pseudo- aneurysm</t>
  </si>
  <si>
    <t>Radial a. &amp; Ulnar a.</t>
  </si>
  <si>
    <t>5760191 5760300 5760475 5761081</t>
  </si>
  <si>
    <t>5760190 5760300 5761300</t>
  </si>
  <si>
    <t>*1 L't SFA</t>
  </si>
  <si>
    <r>
      <t xml:space="preserve">L't EIA </t>
    </r>
    <r>
      <rPr>
        <sz val="12"/>
        <color theme="1"/>
        <rFont val="標楷體"/>
        <family val="4"/>
        <charset val="136"/>
      </rPr>
      <t>→</t>
    </r>
    <r>
      <rPr>
        <sz val="12"/>
        <color theme="1"/>
        <rFont val="Times New Roman"/>
        <family val="1"/>
      </rPr>
      <t xml:space="preserve">CIA *2 &amp; R't CFA </t>
    </r>
    <r>
      <rPr>
        <sz val="12"/>
        <color theme="1"/>
        <rFont val="標楷體"/>
        <family val="4"/>
        <charset val="136"/>
      </rPr>
      <t>→</t>
    </r>
    <r>
      <rPr>
        <sz val="12"/>
        <color theme="1"/>
        <rFont val="Times New Roman"/>
        <family val="1"/>
      </rPr>
      <t xml:space="preserve">SFA *2 (LD express) </t>
    </r>
  </si>
  <si>
    <r>
      <t>R't foot TAE</t>
    </r>
    <r>
      <rPr>
        <sz val="12"/>
        <color theme="1"/>
        <rFont val="標楷體"/>
        <family val="4"/>
        <charset val="136"/>
      </rPr>
      <t>；</t>
    </r>
    <r>
      <rPr>
        <sz val="12"/>
        <color theme="1"/>
        <rFont val="Times New Roman"/>
        <family val="1"/>
      </rPr>
      <t>ECHO</t>
    </r>
  </si>
  <si>
    <r>
      <rPr>
        <sz val="12"/>
        <color rgb="FF000000"/>
        <rFont val="Times New Roman"/>
        <family val="1"/>
      </rPr>
      <t>5760300</t>
    </r>
    <r>
      <rPr>
        <sz val="12"/>
        <color rgb="FFFF0000"/>
        <rFont val="Times New Roman"/>
        <family val="1"/>
      </rPr>
      <t xml:space="preserve"> 5761110 </t>
    </r>
    <r>
      <rPr>
        <sz val="12"/>
        <color rgb="FF000000"/>
        <rFont val="Times New Roman"/>
        <family val="1"/>
      </rPr>
      <t>5760475</t>
    </r>
  </si>
  <si>
    <r>
      <t xml:space="preserve">*2 L't SFA </t>
    </r>
    <r>
      <rPr>
        <sz val="12"/>
        <color theme="1"/>
        <rFont val="標楷體"/>
        <family val="4"/>
        <charset val="136"/>
      </rPr>
      <t>→</t>
    </r>
    <r>
      <rPr>
        <sz val="12"/>
        <color theme="1"/>
        <rFont val="Times New Roman"/>
        <family val="1"/>
      </rPr>
      <t xml:space="preserve"> CFA</t>
    </r>
  </si>
  <si>
    <r>
      <t>*1 Abd. Aorta (Bently</t>
    </r>
    <r>
      <rPr>
        <sz val="12"/>
        <color theme="1"/>
        <rFont val="標楷體"/>
        <family val="4"/>
        <charset val="136"/>
      </rPr>
      <t>）</t>
    </r>
  </si>
  <si>
    <t>Pseudo- aneurysm</t>
  </si>
  <si>
    <t>Iliac *1</t>
  </si>
  <si>
    <t>Non- Iliac x</t>
  </si>
  <si>
    <t>AV shunt wound debridement</t>
  </si>
  <si>
    <t>TAE （PAD）</t>
  </si>
  <si>
    <t>CLARA O. *</t>
    <phoneticPr fontId="9" type="noConversion"/>
  </si>
  <si>
    <t>Yoich L. *</t>
    <phoneticPr fontId="9" type="noConversion"/>
  </si>
  <si>
    <t>07764335</t>
  </si>
  <si>
    <t>2024/03/31</t>
  </si>
  <si>
    <t>2024/04/02</t>
  </si>
  <si>
    <t>2024/04/08</t>
  </si>
  <si>
    <t>23330358</t>
  </si>
  <si>
    <t>23573361</t>
  </si>
  <si>
    <t>07334587</t>
  </si>
  <si>
    <t>23599598</t>
  </si>
  <si>
    <t>2024/04/14</t>
  </si>
  <si>
    <t>2024/04/16</t>
  </si>
  <si>
    <t>09119033</t>
  </si>
  <si>
    <t>2024/04/22</t>
  </si>
  <si>
    <t>08914963</t>
  </si>
  <si>
    <t>2024/03/28</t>
  </si>
  <si>
    <t>2024/04/15</t>
  </si>
  <si>
    <t>23589540</t>
  </si>
  <si>
    <t>22413339</t>
  </si>
  <si>
    <t>2024/04/19</t>
  </si>
  <si>
    <t>23599624</t>
  </si>
  <si>
    <t>2024/04/17</t>
  </si>
  <si>
    <t>13367749</t>
  </si>
  <si>
    <t>11156007</t>
  </si>
  <si>
    <t>2024/04/25</t>
  </si>
  <si>
    <t>00693265</t>
  </si>
  <si>
    <t>23583940</t>
  </si>
  <si>
    <t>20794035</t>
  </si>
  <si>
    <t>01297649</t>
  </si>
  <si>
    <t>22927371</t>
  </si>
  <si>
    <t>21100579</t>
  </si>
  <si>
    <t>23610450</t>
  </si>
  <si>
    <t>22112806</t>
  </si>
  <si>
    <t>03129355</t>
  </si>
  <si>
    <t>23610078</t>
  </si>
  <si>
    <t>23613564</t>
  </si>
  <si>
    <t>20258700</t>
  </si>
  <si>
    <t>09266808</t>
  </si>
  <si>
    <t>2024/05/01</t>
  </si>
  <si>
    <t>20761650</t>
  </si>
  <si>
    <t>12581390</t>
  </si>
  <si>
    <t>23627860</t>
  </si>
  <si>
    <t>17796229</t>
  </si>
  <si>
    <t>06811461</t>
  </si>
  <si>
    <t>2024/03/27</t>
  </si>
  <si>
    <t>2024/04/04</t>
  </si>
  <si>
    <t>23383438</t>
  </si>
  <si>
    <t>09415841</t>
  </si>
  <si>
    <t>2024/03/18</t>
  </si>
  <si>
    <t>2024/04/23</t>
  </si>
  <si>
    <t>00817241</t>
  </si>
  <si>
    <t>23571268</t>
  </si>
  <si>
    <t>2024/03/23</t>
  </si>
  <si>
    <t>2024/04/11</t>
  </si>
  <si>
    <t>23576912</t>
  </si>
  <si>
    <t>11924707</t>
  </si>
  <si>
    <t>23060990</t>
  </si>
  <si>
    <t>10157926</t>
  </si>
  <si>
    <t>03634890</t>
  </si>
  <si>
    <t>20271807</t>
  </si>
  <si>
    <t>19949684</t>
  </si>
  <si>
    <t>2024/03/13</t>
  </si>
  <si>
    <t>21301607</t>
  </si>
  <si>
    <t>23618234</t>
  </si>
  <si>
    <t>17245409</t>
  </si>
  <si>
    <t>2024/04/24</t>
  </si>
  <si>
    <t>04223718</t>
  </si>
  <si>
    <t>23609501</t>
  </si>
  <si>
    <t>08984401</t>
  </si>
  <si>
    <t>00396394</t>
  </si>
  <si>
    <t>2024/04/26</t>
  </si>
  <si>
    <t>02374741</t>
  </si>
  <si>
    <t>11023476</t>
  </si>
  <si>
    <t>16006364</t>
  </si>
  <si>
    <t>23578536</t>
  </si>
  <si>
    <t>2024/04/20</t>
  </si>
  <si>
    <t>13810251</t>
  </si>
  <si>
    <t>23538259</t>
  </si>
  <si>
    <t>05808547</t>
  </si>
  <si>
    <t>20073964</t>
  </si>
  <si>
    <t>2024/04/03</t>
  </si>
  <si>
    <t>01801002</t>
  </si>
  <si>
    <t>22908108</t>
  </si>
  <si>
    <t>07855670</t>
  </si>
  <si>
    <t>08318057</t>
  </si>
  <si>
    <t>11408245</t>
  </si>
  <si>
    <t>14374500</t>
  </si>
  <si>
    <t>21626497</t>
  </si>
  <si>
    <t>16014743</t>
  </si>
  <si>
    <t>02176882</t>
  </si>
  <si>
    <t>05946537</t>
  </si>
  <si>
    <t>00182052</t>
  </si>
  <si>
    <t>2024/04/29</t>
  </si>
  <si>
    <t>20295656</t>
  </si>
  <si>
    <t>13324688</t>
  </si>
  <si>
    <t>05347342</t>
  </si>
  <si>
    <t>00803181</t>
  </si>
  <si>
    <t>20240401</t>
  </si>
  <si>
    <t>13826469</t>
  </si>
  <si>
    <t>20240319</t>
  </si>
  <si>
    <t>20240411</t>
  </si>
  <si>
    <t>20240402</t>
  </si>
  <si>
    <t>20240408</t>
  </si>
  <si>
    <t>01948748</t>
  </si>
  <si>
    <t>20240416</t>
  </si>
  <si>
    <t>20240425</t>
  </si>
  <si>
    <t>03099100</t>
  </si>
  <si>
    <t>20240424</t>
  </si>
  <si>
    <t>20240429</t>
  </si>
  <si>
    <t>13423810</t>
  </si>
  <si>
    <t>22106407</t>
  </si>
  <si>
    <t>20240403</t>
  </si>
  <si>
    <t>21462765</t>
  </si>
  <si>
    <t>01369423</t>
  </si>
  <si>
    <t>23596921</t>
  </si>
  <si>
    <t>20240407</t>
  </si>
  <si>
    <t>20240409</t>
  </si>
  <si>
    <t>04045693</t>
  </si>
  <si>
    <t>05505283</t>
  </si>
  <si>
    <t>11205412</t>
  </si>
  <si>
    <t>11218972</t>
  </si>
  <si>
    <t>12552933</t>
  </si>
  <si>
    <t>18734249</t>
  </si>
  <si>
    <t>19436815</t>
  </si>
  <si>
    <t>20240412</t>
  </si>
  <si>
    <t>23609860</t>
  </si>
  <si>
    <t>01022301</t>
  </si>
  <si>
    <t>20240422</t>
  </si>
  <si>
    <t>13943549</t>
  </si>
  <si>
    <t>18661551</t>
  </si>
  <si>
    <t>00655764</t>
  </si>
  <si>
    <t>20240417</t>
  </si>
  <si>
    <t>04065068</t>
  </si>
  <si>
    <t>11016325</t>
  </si>
  <si>
    <t>00468000</t>
  </si>
  <si>
    <t>20240418</t>
  </si>
  <si>
    <t>03656326</t>
  </si>
  <si>
    <t>05408358</t>
  </si>
  <si>
    <t>09086282</t>
  </si>
  <si>
    <t>09678737</t>
  </si>
  <si>
    <t>10555151</t>
  </si>
  <si>
    <t>17285993</t>
  </si>
  <si>
    <t>20897353</t>
  </si>
  <si>
    <t>17395430</t>
  </si>
  <si>
    <t>11566626</t>
  </si>
  <si>
    <t>20240427</t>
  </si>
  <si>
    <t>00841873</t>
  </si>
  <si>
    <t>05743571</t>
  </si>
  <si>
    <t>17475211</t>
  </si>
  <si>
    <t>23622417</t>
  </si>
  <si>
    <t>23625796</t>
  </si>
  <si>
    <t>23628460</t>
  </si>
  <si>
    <t>07091739</t>
  </si>
  <si>
    <t>19146626</t>
  </si>
  <si>
    <t>01005435</t>
  </si>
  <si>
    <t>04343038</t>
  </si>
  <si>
    <t>04649451</t>
  </si>
  <si>
    <t>09972581</t>
  </si>
  <si>
    <t>14159034</t>
  </si>
  <si>
    <t>20311039</t>
  </si>
  <si>
    <t>20563759</t>
  </si>
  <si>
    <t>21140021</t>
  </si>
  <si>
    <t>01074137</t>
  </si>
  <si>
    <t>01714727</t>
  </si>
  <si>
    <t>03352226</t>
  </si>
  <si>
    <t>04828590</t>
  </si>
  <si>
    <t>05908382</t>
  </si>
  <si>
    <t>20240410</t>
  </si>
  <si>
    <t>14872703</t>
  </si>
  <si>
    <t>20689132</t>
  </si>
  <si>
    <t>20240405</t>
  </si>
  <si>
    <t>20240413</t>
  </si>
  <si>
    <t>04907962</t>
  </si>
  <si>
    <t>18814761</t>
  </si>
  <si>
    <t>03919989</t>
  </si>
  <si>
    <t>08436122</t>
  </si>
  <si>
    <t>10474233</t>
  </si>
  <si>
    <t>12973265</t>
  </si>
  <si>
    <t>20756327</t>
  </si>
  <si>
    <t>22408611</t>
  </si>
  <si>
    <t>04138028</t>
  </si>
  <si>
    <t>11231312</t>
  </si>
  <si>
    <t>22721023</t>
  </si>
  <si>
    <t>02529821</t>
  </si>
  <si>
    <t>03042002</t>
  </si>
  <si>
    <t>03791859</t>
  </si>
  <si>
    <t>06166991</t>
  </si>
  <si>
    <t>10109516</t>
  </si>
  <si>
    <t>10745628</t>
  </si>
  <si>
    <t>14026296</t>
  </si>
  <si>
    <t>17120561</t>
  </si>
  <si>
    <t>19095312</t>
  </si>
  <si>
    <t>23608202</t>
  </si>
  <si>
    <t>23614517</t>
  </si>
  <si>
    <t>03716680</t>
  </si>
  <si>
    <t>21306241</t>
  </si>
  <si>
    <t>23295061</t>
  </si>
  <si>
    <t>23615803</t>
  </si>
  <si>
    <t>20240423</t>
  </si>
  <si>
    <t>02582603</t>
  </si>
  <si>
    <t>07144780</t>
  </si>
  <si>
    <t>07778288</t>
  </si>
  <si>
    <t>21077540</t>
  </si>
  <si>
    <t>21656124</t>
  </si>
  <si>
    <t>22328047</t>
  </si>
  <si>
    <t>07417634</t>
  </si>
  <si>
    <t>20240426</t>
  </si>
  <si>
    <t>19865843</t>
  </si>
  <si>
    <t>02070735</t>
  </si>
  <si>
    <t>13563796</t>
  </si>
  <si>
    <t>06149805</t>
  </si>
  <si>
    <t>17517326</t>
  </si>
  <si>
    <t>17709323</t>
  </si>
  <si>
    <t>23608927</t>
  </si>
  <si>
    <t>22594192</t>
  </si>
  <si>
    <t>20240430</t>
  </si>
  <si>
    <t>10387961</t>
  </si>
  <si>
    <t>23001547</t>
  </si>
  <si>
    <t>23614025</t>
  </si>
  <si>
    <t>16655321</t>
  </si>
  <si>
    <t>20240306</t>
  </si>
  <si>
    <t>04568737</t>
  </si>
  <si>
    <t>08401631</t>
  </si>
  <si>
    <t>02849462</t>
  </si>
  <si>
    <t>01143988</t>
  </si>
  <si>
    <t>12917803</t>
  </si>
  <si>
    <t>01025949</t>
  </si>
  <si>
    <t>03387005</t>
  </si>
  <si>
    <t>20240501</t>
  </si>
  <si>
    <t>23621998</t>
  </si>
  <si>
    <t>05293513</t>
  </si>
  <si>
    <t>06004547</t>
  </si>
  <si>
    <t>07995750</t>
  </si>
  <si>
    <t>14101116</t>
  </si>
  <si>
    <t>00256308</t>
  </si>
  <si>
    <t>08536695</t>
  </si>
  <si>
    <t>17373250</t>
  </si>
  <si>
    <t>08433173</t>
  </si>
  <si>
    <t>14176861</t>
  </si>
  <si>
    <t>14224142</t>
  </si>
  <si>
    <t>20240420</t>
  </si>
  <si>
    <t>23620136</t>
  </si>
  <si>
    <t>23504931</t>
  </si>
  <si>
    <t>20240329</t>
  </si>
  <si>
    <t>16223551</t>
  </si>
  <si>
    <t>21035568</t>
  </si>
  <si>
    <t>06835456</t>
  </si>
  <si>
    <t>14102981</t>
  </si>
  <si>
    <t>23412119</t>
  </si>
  <si>
    <t>11953384</t>
  </si>
  <si>
    <t>23601387</t>
  </si>
  <si>
    <t>23601866</t>
  </si>
  <si>
    <t>20240318</t>
  </si>
  <si>
    <t>00169612</t>
  </si>
  <si>
    <t>00787517</t>
  </si>
  <si>
    <t>20240315</t>
  </si>
  <si>
    <t>14241665</t>
  </si>
  <si>
    <t>20240321</t>
  </si>
  <si>
    <t>23606921</t>
  </si>
  <si>
    <t>05276100</t>
  </si>
  <si>
    <t>11411491</t>
  </si>
  <si>
    <t>02290065</t>
  </si>
  <si>
    <t>20240421</t>
  </si>
  <si>
    <t>14645380</t>
  </si>
  <si>
    <t>14885768</t>
  </si>
  <si>
    <t>05551493</t>
  </si>
  <si>
    <t>00660181</t>
  </si>
  <si>
    <t>04537950</t>
  </si>
  <si>
    <t>01036335</t>
  </si>
  <si>
    <t>20240308</t>
  </si>
  <si>
    <t>01592721</t>
  </si>
  <si>
    <t>02508238</t>
  </si>
  <si>
    <t>12316353</t>
  </si>
  <si>
    <t>10388464</t>
  </si>
  <si>
    <t>20240428</t>
  </si>
  <si>
    <t>22382199</t>
  </si>
  <si>
    <t>20211126</t>
  </si>
  <si>
    <t>33115B 69003B</t>
  </si>
  <si>
    <t>AVG wound debridement &amp; arteriotomy closure</t>
  </si>
  <si>
    <t>AVF aneurysm resection</t>
  </si>
  <si>
    <t>69039B 33074B</t>
  </si>
  <si>
    <t>s/p PTA to mid-SMA</t>
  </si>
  <si>
    <t>69023B 33074B</t>
  </si>
  <si>
    <t>69001B 33048B</t>
  </si>
  <si>
    <t>5760191 5760475</t>
  </si>
  <si>
    <t xml:space="preserve">Central vein </t>
  </si>
  <si>
    <t xml:space="preserve">ECHO </t>
  </si>
  <si>
    <t xml:space="preserve">LSCV </t>
  </si>
  <si>
    <t>5760200 5760300 5760475 5761110</t>
  </si>
  <si>
    <t xml:space="preserve">5760191 5760300 5760475 </t>
  </si>
  <si>
    <t>5760191 5760200 5760300</t>
  </si>
  <si>
    <t>*6</t>
  </si>
  <si>
    <t xml:space="preserve">Exploration vascular </t>
  </si>
  <si>
    <t>5760191 5760300 5760475 5761085</t>
  </si>
  <si>
    <t>*2 R't GSV bypass graft</t>
  </si>
  <si>
    <t>ECHO; Exploration vascular</t>
  </si>
  <si>
    <t>5760191 5760290 5760300 5760475</t>
  </si>
  <si>
    <t>L't EIA *1 and R't CFA *1 (LD express); R't P1 –&gt; SFA *2 (eluvia)</t>
  </si>
  <si>
    <t>*2 SFA &amp; PTA</t>
  </si>
  <si>
    <t>5760190 5760300 5761110</t>
  </si>
  <si>
    <t>RSCV</t>
  </si>
  <si>
    <t>Radial &amp; Ulnar a.</t>
  </si>
  <si>
    <t>*1 R't popliteal --&gt; tibial- peroneal trunk</t>
  </si>
  <si>
    <t>5760160 5760300 5760475 5760480 5761110</t>
  </si>
  <si>
    <t xml:space="preserve"> </t>
  </si>
  <si>
    <t>5760190 5760475 5760480</t>
  </si>
  <si>
    <t>PTA to mid-SMA</t>
  </si>
  <si>
    <t>楊尚志</t>
  </si>
  <si>
    <t>王秀桂</t>
  </si>
  <si>
    <t>侯梅</t>
  </si>
  <si>
    <t>張再發</t>
  </si>
  <si>
    <t>陳禹彤</t>
  </si>
  <si>
    <t>王高城</t>
  </si>
  <si>
    <t>鄭力銘</t>
  </si>
  <si>
    <t>吳天梯</t>
  </si>
  <si>
    <t>張賴滿英</t>
  </si>
  <si>
    <t>蕭進益</t>
  </si>
  <si>
    <t>羅陳錦鸞</t>
  </si>
  <si>
    <t>羅時喜</t>
  </si>
  <si>
    <t>羅烝政</t>
  </si>
  <si>
    <t>張建華</t>
  </si>
  <si>
    <t>曾劉連珠</t>
  </si>
  <si>
    <t>張佩華</t>
  </si>
  <si>
    <t>雷謹陽</t>
  </si>
  <si>
    <t>張秀蘭</t>
  </si>
  <si>
    <t>楊美珠</t>
  </si>
  <si>
    <t>周敦鍠</t>
  </si>
  <si>
    <t>劉進成</t>
  </si>
  <si>
    <t>馮珊妮</t>
  </si>
  <si>
    <t>李益</t>
  </si>
  <si>
    <t>呂睿暘</t>
  </si>
  <si>
    <t>郭英德</t>
  </si>
  <si>
    <t>翁嘉貞</t>
  </si>
  <si>
    <t>李智貴</t>
  </si>
  <si>
    <t>施議榕</t>
  </si>
  <si>
    <t>李訓榮</t>
  </si>
  <si>
    <t>劉朝棟</t>
  </si>
  <si>
    <t>程琴惠</t>
  </si>
  <si>
    <t>江吳月華</t>
  </si>
  <si>
    <t>陳永裕</t>
  </si>
  <si>
    <t>邱森永</t>
  </si>
  <si>
    <t>蔡福來</t>
  </si>
  <si>
    <t>周麗秋</t>
  </si>
  <si>
    <t>許炳榮</t>
  </si>
  <si>
    <t>蔡勝鉉</t>
  </si>
  <si>
    <t>胡麗省</t>
  </si>
  <si>
    <t>林郭堅</t>
  </si>
  <si>
    <t>廖淑貞</t>
  </si>
  <si>
    <t>曾添富</t>
  </si>
  <si>
    <t>林玉麗</t>
  </si>
  <si>
    <t>陳正雄</t>
  </si>
  <si>
    <t>黃志明</t>
  </si>
  <si>
    <t>林淑芳</t>
  </si>
  <si>
    <t>林寶秀</t>
  </si>
  <si>
    <t>陳美雪</t>
  </si>
  <si>
    <t>謝秋清</t>
  </si>
  <si>
    <t>蔡菁容</t>
  </si>
  <si>
    <t>葉淑娟</t>
  </si>
  <si>
    <t>吳惜</t>
  </si>
  <si>
    <t>詹宜學</t>
  </si>
  <si>
    <t>程瓊莉</t>
  </si>
  <si>
    <t>高嘉和</t>
  </si>
  <si>
    <t>張明彥</t>
  </si>
  <si>
    <t>陳瑀</t>
  </si>
  <si>
    <t>林維新</t>
  </si>
  <si>
    <t>許明漳</t>
  </si>
  <si>
    <t>陳婉青</t>
  </si>
  <si>
    <t>張一凡</t>
  </si>
  <si>
    <t>塗秀卿</t>
  </si>
  <si>
    <t>鄭祥佑</t>
  </si>
  <si>
    <t>楊子瑛</t>
  </si>
  <si>
    <t>李阿清</t>
  </si>
  <si>
    <t>許順情</t>
  </si>
  <si>
    <t>柯素美</t>
  </si>
  <si>
    <t>周素蘭</t>
  </si>
  <si>
    <t>許陳麗華</t>
  </si>
  <si>
    <t>黃明輝</t>
  </si>
  <si>
    <t>方氷梅</t>
  </si>
  <si>
    <t>游何梅蘭</t>
  </si>
  <si>
    <t>陳淑麗</t>
  </si>
  <si>
    <t>杜根旺</t>
  </si>
  <si>
    <t>張晃銘</t>
  </si>
  <si>
    <t>許榮華</t>
  </si>
  <si>
    <t>李洸成</t>
  </si>
  <si>
    <t>陳呂喬</t>
  </si>
  <si>
    <t>胡瑞銘</t>
  </si>
  <si>
    <t>何世偉</t>
  </si>
  <si>
    <t>王何月桃</t>
  </si>
  <si>
    <t>陳王月嬌</t>
  </si>
  <si>
    <t>張源瑾</t>
  </si>
  <si>
    <t>陳鳳雪</t>
  </si>
  <si>
    <t>何耀武</t>
  </si>
  <si>
    <t>陳鍾桂枝</t>
  </si>
  <si>
    <t>姜敬哲</t>
  </si>
  <si>
    <t>葉鐘經</t>
  </si>
  <si>
    <t>楊柯碧霞</t>
  </si>
  <si>
    <t>許建成</t>
  </si>
  <si>
    <t>潘珍怡</t>
  </si>
  <si>
    <t>何峻田</t>
  </si>
  <si>
    <t>卓士荃</t>
  </si>
  <si>
    <t>黃汀源</t>
  </si>
  <si>
    <t>賴吳敏華</t>
  </si>
  <si>
    <t>蕭燕美</t>
  </si>
  <si>
    <t>蕭宇辰</t>
  </si>
  <si>
    <t>林玉英</t>
  </si>
  <si>
    <t>顏謝賞</t>
  </si>
  <si>
    <t>謝幸樺</t>
  </si>
  <si>
    <t>楊明隆</t>
  </si>
  <si>
    <t>陳明輝</t>
  </si>
  <si>
    <t>陳素霞</t>
  </si>
  <si>
    <t>周玉蘋</t>
  </si>
  <si>
    <t>張淑楨</t>
  </si>
  <si>
    <t>林子康</t>
  </si>
  <si>
    <t>游李秀卿</t>
  </si>
  <si>
    <t>李俊標</t>
  </si>
  <si>
    <t>林瑞昌</t>
  </si>
  <si>
    <t>許玉枝</t>
  </si>
  <si>
    <t>呂清宗</t>
  </si>
  <si>
    <t>黃周芬</t>
  </si>
  <si>
    <t>連榮杰</t>
  </si>
  <si>
    <t>鄭金造</t>
  </si>
  <si>
    <t>王盡</t>
  </si>
  <si>
    <t>周梅翠季</t>
  </si>
  <si>
    <t>詹春樹</t>
  </si>
  <si>
    <t>陳淑娟</t>
  </si>
  <si>
    <t>朱金定</t>
  </si>
  <si>
    <t>駱秋如</t>
  </si>
  <si>
    <t>朱淑娟</t>
  </si>
  <si>
    <t>徐阿味</t>
  </si>
  <si>
    <t>鄭黃梅香</t>
  </si>
  <si>
    <t>簡美齡</t>
  </si>
  <si>
    <t>邱俊榮</t>
  </si>
  <si>
    <t>徐迦萱</t>
  </si>
  <si>
    <t>楊乃丞</t>
  </si>
  <si>
    <t>陳義銓</t>
  </si>
  <si>
    <t>陳俊賢</t>
  </si>
  <si>
    <t>柯幸伶</t>
  </si>
  <si>
    <t>徐玉華</t>
  </si>
  <si>
    <t>王忠元</t>
  </si>
  <si>
    <t>杜麗梅</t>
  </si>
  <si>
    <t>張華生</t>
  </si>
  <si>
    <t>李秋林</t>
  </si>
  <si>
    <t>劉勳樺</t>
  </si>
  <si>
    <t>林寶金</t>
  </si>
  <si>
    <t>江洧任</t>
  </si>
  <si>
    <t>洪林春</t>
  </si>
  <si>
    <t>陳木火</t>
  </si>
  <si>
    <t>游節子</t>
  </si>
  <si>
    <t>林簡早</t>
  </si>
  <si>
    <t>黃重仁</t>
  </si>
  <si>
    <t>李清女</t>
  </si>
  <si>
    <t>黃慶元</t>
  </si>
  <si>
    <t>黃震陽</t>
  </si>
  <si>
    <t>黃玉梅</t>
  </si>
  <si>
    <t>廖慶安</t>
  </si>
  <si>
    <t>林張菊子</t>
  </si>
  <si>
    <t>蔡秀枝</t>
  </si>
  <si>
    <t>李木祥</t>
  </si>
  <si>
    <t>楊忠仁</t>
  </si>
  <si>
    <t>林水源</t>
  </si>
  <si>
    <t>龔玉芳</t>
  </si>
  <si>
    <t>蔡李于</t>
  </si>
  <si>
    <t>張曜明</t>
  </si>
  <si>
    <t>林聰隆</t>
  </si>
  <si>
    <t>陳西定</t>
  </si>
  <si>
    <t>謝崴至</t>
  </si>
  <si>
    <t>張秋菊</t>
  </si>
  <si>
    <t>陳永福</t>
  </si>
  <si>
    <t>蔡曾秀霞</t>
  </si>
  <si>
    <t>林金萬</t>
  </si>
  <si>
    <t>顏琨原</t>
  </si>
  <si>
    <t>陳阿琴</t>
  </si>
  <si>
    <t>李長山</t>
  </si>
  <si>
    <t>鄭陳美智</t>
  </si>
  <si>
    <t>鄧紹榮</t>
  </si>
  <si>
    <t>林啟明</t>
  </si>
  <si>
    <t>李清祥</t>
  </si>
  <si>
    <t>楊魏秀英</t>
  </si>
  <si>
    <t>邱漢周</t>
  </si>
  <si>
    <t>簡浩璋</t>
  </si>
  <si>
    <t>丁振林</t>
  </si>
  <si>
    <t>陳金樹</t>
  </si>
  <si>
    <t>王姿孌</t>
  </si>
  <si>
    <t>林張月娥</t>
  </si>
  <si>
    <t>黃秋香</t>
  </si>
  <si>
    <t>李陳淑貞</t>
  </si>
  <si>
    <t>楊曉薇</t>
  </si>
  <si>
    <t>吳依婷</t>
  </si>
  <si>
    <t>李昱霖</t>
  </si>
  <si>
    <t>黃清源</t>
  </si>
  <si>
    <t>郭亘富</t>
  </si>
  <si>
    <t>蘇勤智</t>
  </si>
  <si>
    <t>葉德明</t>
  </si>
  <si>
    <t>黃梅榮</t>
  </si>
  <si>
    <t>謝柯牡丹</t>
  </si>
  <si>
    <t>許吳金菊</t>
  </si>
  <si>
    <t>林春財</t>
  </si>
  <si>
    <t>林澤賓</t>
  </si>
  <si>
    <t>鄭錦德</t>
  </si>
  <si>
    <t>蔡郁男</t>
  </si>
  <si>
    <t>蔣沛育</t>
  </si>
  <si>
    <t>簡添來</t>
  </si>
  <si>
    <t>陳羿如</t>
  </si>
  <si>
    <t>陳淑惠</t>
  </si>
  <si>
    <t>黃炎輝</t>
  </si>
  <si>
    <t>曾許雪</t>
  </si>
  <si>
    <t>劉瑞瑛</t>
  </si>
  <si>
    <t>計明華</t>
  </si>
  <si>
    <t>鄧麗華</t>
  </si>
  <si>
    <t>陳博厚</t>
  </si>
  <si>
    <t>林素珠</t>
  </si>
  <si>
    <t>吳俊成</t>
  </si>
  <si>
    <t>連文雄</t>
  </si>
  <si>
    <t>劉春生</t>
  </si>
  <si>
    <t>蔡陳月鳳</t>
  </si>
  <si>
    <t>陳枝昌</t>
  </si>
  <si>
    <t>陳欽木</t>
  </si>
  <si>
    <t>黃啟英</t>
  </si>
  <si>
    <t>何順景</t>
  </si>
  <si>
    <t>張雪珍</t>
  </si>
  <si>
    <t>孫淑卿</t>
  </si>
  <si>
    <t>柯雅芬</t>
  </si>
  <si>
    <t>侯廖淑瑧</t>
  </si>
  <si>
    <t>張罔市</t>
  </si>
  <si>
    <t>陳秀彥</t>
  </si>
  <si>
    <t>陳淑琴</t>
  </si>
  <si>
    <t>黃來成</t>
  </si>
  <si>
    <t>王淑惠</t>
  </si>
  <si>
    <t>張彩鶴</t>
  </si>
  <si>
    <t>張慶珍</t>
  </si>
  <si>
    <t>陳龍錟</t>
  </si>
  <si>
    <t>邱玉燕</t>
  </si>
  <si>
    <t>鄂金連</t>
  </si>
  <si>
    <t>張舜隆</t>
  </si>
  <si>
    <t>魏添財</t>
  </si>
  <si>
    <t>莊隆慶</t>
  </si>
  <si>
    <t>歐丁誌</t>
  </si>
  <si>
    <t>鄭黃素珠</t>
  </si>
  <si>
    <t>黃奇誠</t>
  </si>
  <si>
    <t>許松德</t>
  </si>
  <si>
    <t>黃楊美惠</t>
  </si>
  <si>
    <t>陳麗如</t>
  </si>
  <si>
    <t>蔡佳靜</t>
  </si>
  <si>
    <t>廖進福</t>
  </si>
  <si>
    <t>丁店</t>
  </si>
  <si>
    <t>鄭明雄</t>
  </si>
  <si>
    <t>劉桂芬</t>
  </si>
  <si>
    <t>宋郁谷</t>
  </si>
  <si>
    <t>張盧淑子</t>
  </si>
  <si>
    <t>蘇志忠</t>
  </si>
  <si>
    <t>鄭賴綠</t>
  </si>
  <si>
    <t>羅曉琪</t>
  </si>
  <si>
    <t>蔡長泰</t>
  </si>
  <si>
    <t>郭水碧</t>
  </si>
  <si>
    <t>黃銘洲</t>
  </si>
  <si>
    <t>趙怡欣</t>
  </si>
  <si>
    <t>葉容邑</t>
  </si>
  <si>
    <t>詹滾源</t>
  </si>
  <si>
    <t>張容榕</t>
  </si>
  <si>
    <t>邱淑如</t>
  </si>
  <si>
    <t>莊桂滿</t>
  </si>
  <si>
    <t>張李寶珠</t>
  </si>
  <si>
    <t>姜怡君</t>
  </si>
  <si>
    <t>蔡陳罪</t>
  </si>
  <si>
    <t>曹榮貴</t>
  </si>
  <si>
    <t>李陳月笑</t>
  </si>
  <si>
    <t>陳金寶</t>
  </si>
  <si>
    <t>王張秀鳳</t>
  </si>
  <si>
    <t>曾坤川</t>
  </si>
  <si>
    <t>林文博</t>
  </si>
  <si>
    <t>李稚臻</t>
  </si>
  <si>
    <t>林得榮</t>
  </si>
  <si>
    <t>陳國華</t>
  </si>
  <si>
    <t>徐德海</t>
  </si>
  <si>
    <t>紀勇雄</t>
  </si>
  <si>
    <t>倪錦勝</t>
  </si>
  <si>
    <t>宋張素英</t>
  </si>
  <si>
    <t>陳玉美</t>
  </si>
  <si>
    <t>葉宗青</t>
  </si>
  <si>
    <t>曾煥志</t>
  </si>
  <si>
    <t>李永福</t>
  </si>
  <si>
    <t>郭素碧</t>
  </si>
  <si>
    <t>邱鈺玲</t>
  </si>
  <si>
    <t>合計</t>
  </si>
  <si>
    <t>姓名</t>
  </si>
  <si>
    <t>2024/05/03</t>
  </si>
  <si>
    <t>2024/05/02</t>
  </si>
  <si>
    <t>朱淑如</t>
  </si>
  <si>
    <t>05539051</t>
  </si>
  <si>
    <t>2024/05/06</t>
  </si>
  <si>
    <t>林春秀</t>
  </si>
  <si>
    <t>13220906</t>
  </si>
  <si>
    <t>2024/05/08</t>
  </si>
  <si>
    <t>2024/05/09</t>
  </si>
  <si>
    <t>張慧美</t>
  </si>
  <si>
    <t>葉尚卿</t>
  </si>
  <si>
    <t>17394869</t>
  </si>
  <si>
    <t>2024/05/13</t>
  </si>
  <si>
    <t>2024/05/23</t>
  </si>
  <si>
    <t>鄭雅娣</t>
  </si>
  <si>
    <t>12154407</t>
  </si>
  <si>
    <t>2024/05/16</t>
  </si>
  <si>
    <t>邱賢明</t>
  </si>
  <si>
    <t>18193496</t>
  </si>
  <si>
    <t>黃添木</t>
  </si>
  <si>
    <t>00443062</t>
  </si>
  <si>
    <t>2024/05/30</t>
  </si>
  <si>
    <t>卿拔萃</t>
  </si>
  <si>
    <t>19652813</t>
  </si>
  <si>
    <t>2024/05/22</t>
  </si>
  <si>
    <t>蘇雪蓮</t>
  </si>
  <si>
    <t>01107823</t>
  </si>
  <si>
    <t>邱玉真</t>
  </si>
  <si>
    <t>02659555</t>
  </si>
  <si>
    <t>2024/05/14</t>
  </si>
  <si>
    <t>陳添塗</t>
  </si>
  <si>
    <t>13438347</t>
  </si>
  <si>
    <t>潘富華</t>
  </si>
  <si>
    <t>20268318</t>
  </si>
  <si>
    <t>陳㛄㲆</t>
  </si>
  <si>
    <t>07322533</t>
  </si>
  <si>
    <t>陳季盈</t>
  </si>
  <si>
    <t>23611487</t>
  </si>
  <si>
    <t>2024/05/18</t>
  </si>
  <si>
    <t>2024/05/25</t>
  </si>
  <si>
    <t>2024/05/20</t>
  </si>
  <si>
    <t>何燕卿</t>
  </si>
  <si>
    <t>2024/05/21</t>
  </si>
  <si>
    <t>張溪俊</t>
  </si>
  <si>
    <t>14375663</t>
  </si>
  <si>
    <t>張蟬</t>
  </si>
  <si>
    <t>2024/05/10</t>
  </si>
  <si>
    <t>吳金奠</t>
  </si>
  <si>
    <t>08157206</t>
  </si>
  <si>
    <t>蔡京達</t>
  </si>
  <si>
    <t>23625709</t>
  </si>
  <si>
    <t>張建中</t>
  </si>
  <si>
    <t>23630375</t>
  </si>
  <si>
    <t>彭森雄</t>
  </si>
  <si>
    <t>23308829</t>
  </si>
  <si>
    <t>劉玉華</t>
  </si>
  <si>
    <t>23392022</t>
  </si>
  <si>
    <t>黃淑美</t>
  </si>
  <si>
    <t>23558200</t>
  </si>
  <si>
    <t>林秀曼</t>
  </si>
  <si>
    <t>14149730</t>
  </si>
  <si>
    <t>楊淑琴</t>
  </si>
  <si>
    <t>17685315</t>
  </si>
  <si>
    <t>2024/05/31</t>
  </si>
  <si>
    <t>呂家德</t>
  </si>
  <si>
    <t>23640996</t>
  </si>
  <si>
    <t>高林美榕</t>
  </si>
  <si>
    <t>23614342</t>
  </si>
  <si>
    <t>文淑娟</t>
  </si>
  <si>
    <t>02481530</t>
  </si>
  <si>
    <t>林春華</t>
  </si>
  <si>
    <t>05000835</t>
  </si>
  <si>
    <t>王志偉</t>
  </si>
  <si>
    <t>23381128</t>
  </si>
  <si>
    <t>張木生</t>
  </si>
  <si>
    <t>曾家潔</t>
  </si>
  <si>
    <t>23496762</t>
  </si>
  <si>
    <t>江墩仁</t>
  </si>
  <si>
    <t>06730048</t>
  </si>
  <si>
    <t>吳郭月娥</t>
  </si>
  <si>
    <t>08432861</t>
  </si>
  <si>
    <t>2024/05/27</t>
  </si>
  <si>
    <t>黃文鍾</t>
  </si>
  <si>
    <t>23365072</t>
  </si>
  <si>
    <t>吳金兼</t>
  </si>
  <si>
    <t>00918961</t>
  </si>
  <si>
    <t>林金永</t>
  </si>
  <si>
    <t>蔡志明</t>
  </si>
  <si>
    <t>21737550</t>
  </si>
  <si>
    <t>胡恩慧</t>
  </si>
  <si>
    <t>23636386</t>
  </si>
  <si>
    <t>林建全</t>
  </si>
  <si>
    <t>15873505</t>
  </si>
  <si>
    <t>林吉祥</t>
  </si>
  <si>
    <t>23532918</t>
  </si>
  <si>
    <t>黃滿秀</t>
  </si>
  <si>
    <t>15335041</t>
  </si>
  <si>
    <t>李朝陽</t>
  </si>
  <si>
    <t>04758495</t>
  </si>
  <si>
    <t>2024/04/27</t>
  </si>
  <si>
    <t>張明珠</t>
  </si>
  <si>
    <t>GRACE ORAK</t>
  </si>
  <si>
    <t>23638214</t>
  </si>
  <si>
    <t>余宛芸</t>
  </si>
  <si>
    <t>21023103</t>
  </si>
  <si>
    <t>周林福</t>
  </si>
  <si>
    <t>吳清江</t>
  </si>
  <si>
    <t>17172410</t>
  </si>
  <si>
    <t>丁樹木</t>
  </si>
  <si>
    <t>薛玲勲</t>
  </si>
  <si>
    <t>18499877</t>
  </si>
  <si>
    <t>陳昭宏</t>
  </si>
  <si>
    <t>00713608</t>
  </si>
  <si>
    <t>王亮智</t>
  </si>
  <si>
    <t>23355202</t>
  </si>
  <si>
    <t>林佳徵</t>
  </si>
  <si>
    <t>14579368</t>
  </si>
  <si>
    <t>鄭春美</t>
  </si>
  <si>
    <t>23627213</t>
  </si>
  <si>
    <t>郭答</t>
  </si>
  <si>
    <t>2024/05/28</t>
  </si>
  <si>
    <t>林德欽</t>
  </si>
  <si>
    <t>01855627</t>
  </si>
  <si>
    <t>2024/04/21</t>
  </si>
  <si>
    <t>劉陳素蘭</t>
  </si>
  <si>
    <t>07874830</t>
  </si>
  <si>
    <t>楊昌付</t>
  </si>
  <si>
    <t>23648822</t>
  </si>
  <si>
    <t>陳藍秋美</t>
  </si>
  <si>
    <t>00009565</t>
  </si>
  <si>
    <t>李蔡貴</t>
  </si>
  <si>
    <t>10826766</t>
  </si>
  <si>
    <t>林何素鑾</t>
  </si>
  <si>
    <t>17081214</t>
  </si>
  <si>
    <t>陳劉宥鎂</t>
  </si>
  <si>
    <t>08688965</t>
  </si>
  <si>
    <t>莊閔荃</t>
  </si>
  <si>
    <t>12712634</t>
  </si>
  <si>
    <t>劉肇田</t>
  </si>
  <si>
    <t>18194193</t>
  </si>
  <si>
    <t>徐春香</t>
  </si>
  <si>
    <t>23629798</t>
  </si>
  <si>
    <t>2024/05/11</t>
  </si>
  <si>
    <t>李進發</t>
  </si>
  <si>
    <t>01191204</t>
  </si>
  <si>
    <t>楊福誠</t>
  </si>
  <si>
    <t>22425493</t>
  </si>
  <si>
    <t>鄧李瑞月</t>
  </si>
  <si>
    <t>03422606</t>
  </si>
  <si>
    <t>張婉怡</t>
  </si>
  <si>
    <t>14015978</t>
  </si>
  <si>
    <t>曾繁超</t>
  </si>
  <si>
    <t>15054080</t>
  </si>
  <si>
    <t>張育綾</t>
  </si>
  <si>
    <t>19640403</t>
  </si>
  <si>
    <t>魏惠珠</t>
  </si>
  <si>
    <t>14845928</t>
  </si>
  <si>
    <t>2024/05/04</t>
  </si>
  <si>
    <t>69017B1</t>
  </si>
  <si>
    <t>謝章田</t>
  </si>
  <si>
    <t>22703269</t>
  </si>
  <si>
    <t>邱美英</t>
  </si>
  <si>
    <t>15539733</t>
  </si>
  <si>
    <t>EKWO EUGENE CHUKWEMEKA</t>
  </si>
  <si>
    <t>23583254</t>
  </si>
  <si>
    <t>陳源堉</t>
  </si>
  <si>
    <t>20043839</t>
  </si>
  <si>
    <t>祝孝卿</t>
  </si>
  <si>
    <t>00216678</t>
  </si>
  <si>
    <t>李國和</t>
  </si>
  <si>
    <t>邱垂南</t>
  </si>
  <si>
    <t>16891202</t>
  </si>
  <si>
    <t>林聖哲</t>
  </si>
  <si>
    <t>15954258</t>
  </si>
  <si>
    <t>林鉄樹</t>
  </si>
  <si>
    <t>23631959</t>
  </si>
  <si>
    <t>蔡欽全</t>
  </si>
  <si>
    <t>15137580</t>
  </si>
  <si>
    <t>2024/05/26</t>
  </si>
  <si>
    <t>吳葉香蓮</t>
  </si>
  <si>
    <t>12778863</t>
  </si>
  <si>
    <t>盧錦枝</t>
  </si>
  <si>
    <t>10191098</t>
  </si>
  <si>
    <t>姜仁文</t>
  </si>
  <si>
    <t>張秀琴</t>
  </si>
  <si>
    <t>10306121</t>
  </si>
  <si>
    <t>20240503</t>
  </si>
  <si>
    <t>賴阿妃</t>
  </si>
  <si>
    <t>01490061</t>
  </si>
  <si>
    <t>吳聖明</t>
  </si>
  <si>
    <t>19880551</t>
  </si>
  <si>
    <t>林陳網市</t>
  </si>
  <si>
    <t>03381007</t>
  </si>
  <si>
    <t>林素卿</t>
  </si>
  <si>
    <t>劉秋妹</t>
  </si>
  <si>
    <t>21481637</t>
  </si>
  <si>
    <t>20240507</t>
  </si>
  <si>
    <t>李春財</t>
  </si>
  <si>
    <t>20893238</t>
  </si>
  <si>
    <t>張森湖</t>
  </si>
  <si>
    <t>18402683</t>
  </si>
  <si>
    <t>許清圓</t>
  </si>
  <si>
    <t>21243925</t>
  </si>
  <si>
    <t>陳韋伶</t>
  </si>
  <si>
    <t>21274061</t>
  </si>
  <si>
    <t>吳子豪</t>
  </si>
  <si>
    <t>21802228</t>
  </si>
  <si>
    <t>陳建樑</t>
  </si>
  <si>
    <t>22731767</t>
  </si>
  <si>
    <t>劉洋哲</t>
  </si>
  <si>
    <t>06498612</t>
  </si>
  <si>
    <t>20240508</t>
  </si>
  <si>
    <t>20240511</t>
  </si>
  <si>
    <t>林伯文</t>
  </si>
  <si>
    <t>08409541</t>
  </si>
  <si>
    <t>李美華</t>
  </si>
  <si>
    <t>11326882</t>
  </si>
  <si>
    <t>賴彥羽</t>
  </si>
  <si>
    <t>03883464</t>
  </si>
  <si>
    <t>李明喜</t>
  </si>
  <si>
    <t>04721908</t>
  </si>
  <si>
    <t>曾陳鳯嬌</t>
  </si>
  <si>
    <t>11940785</t>
  </si>
  <si>
    <t>20240502</t>
  </si>
  <si>
    <t>20240522</t>
  </si>
  <si>
    <t>高維全</t>
  </si>
  <si>
    <t>05209527</t>
  </si>
  <si>
    <t>20240520</t>
  </si>
  <si>
    <t>林楊玉女</t>
  </si>
  <si>
    <t>00177499</t>
  </si>
  <si>
    <t>張清雅</t>
  </si>
  <si>
    <t>02340371</t>
  </si>
  <si>
    <t>李翠妹</t>
  </si>
  <si>
    <t>02600383</t>
  </si>
  <si>
    <t>丁明良</t>
  </si>
  <si>
    <t>潘祐輔</t>
  </si>
  <si>
    <t>葉森</t>
  </si>
  <si>
    <t>20111284</t>
  </si>
  <si>
    <t>林映東</t>
  </si>
  <si>
    <t>21536053</t>
  </si>
  <si>
    <t>羅文俊</t>
  </si>
  <si>
    <t>謝婷妮</t>
  </si>
  <si>
    <t>14861883</t>
  </si>
  <si>
    <t>褚金萬</t>
  </si>
  <si>
    <t>23652539</t>
  </si>
  <si>
    <t>張秀芳</t>
  </si>
  <si>
    <t>03615258</t>
  </si>
  <si>
    <t>謝佳蓉</t>
  </si>
  <si>
    <t>05047574</t>
  </si>
  <si>
    <t>賴四川</t>
  </si>
  <si>
    <t>12234068</t>
  </si>
  <si>
    <t>鄭麗玉</t>
  </si>
  <si>
    <t>21675630</t>
  </si>
  <si>
    <t>鄭林美玉</t>
  </si>
  <si>
    <t>陳鳴豪</t>
  </si>
  <si>
    <t>04828901</t>
  </si>
  <si>
    <t>蔡佳妙</t>
  </si>
  <si>
    <t>06087943</t>
  </si>
  <si>
    <t>陳杰忠</t>
  </si>
  <si>
    <t>洪曹靜子</t>
  </si>
  <si>
    <t>15547798</t>
  </si>
  <si>
    <t>張慧華</t>
  </si>
  <si>
    <t>謝輝煌</t>
  </si>
  <si>
    <t>21602923</t>
  </si>
  <si>
    <t>邱金菊</t>
  </si>
  <si>
    <t>22696551</t>
  </si>
  <si>
    <t>鄭雅鈴</t>
  </si>
  <si>
    <t>23648864</t>
  </si>
  <si>
    <t>黃陳貴良</t>
  </si>
  <si>
    <t>康騰元</t>
  </si>
  <si>
    <t>08180186</t>
  </si>
  <si>
    <t>黃謝月</t>
  </si>
  <si>
    <t>02125452</t>
  </si>
  <si>
    <t>周芝羽</t>
  </si>
  <si>
    <t>11921431</t>
  </si>
  <si>
    <t>陳梅雪</t>
  </si>
  <si>
    <t>謝雨薇</t>
  </si>
  <si>
    <t>林月美</t>
  </si>
  <si>
    <t>03049244</t>
  </si>
  <si>
    <t>盧億蓉</t>
  </si>
  <si>
    <t>03511592</t>
  </si>
  <si>
    <t>柯清龍</t>
  </si>
  <si>
    <t>林世仁</t>
  </si>
  <si>
    <t>11693602</t>
  </si>
  <si>
    <t>鄭毓珍</t>
  </si>
  <si>
    <t>17639600</t>
  </si>
  <si>
    <t>林昱秀</t>
  </si>
  <si>
    <t>呂美慧</t>
  </si>
  <si>
    <t>莊進義</t>
  </si>
  <si>
    <t>20665147</t>
  </si>
  <si>
    <t>蔡永祥</t>
  </si>
  <si>
    <t>杜明智</t>
  </si>
  <si>
    <t>23323142</t>
  </si>
  <si>
    <t>王金鳳</t>
  </si>
  <si>
    <t>23630414</t>
  </si>
  <si>
    <t>黃張錦秀</t>
  </si>
  <si>
    <t>01847507</t>
  </si>
  <si>
    <t>梁坤容</t>
  </si>
  <si>
    <t>02140461</t>
  </si>
  <si>
    <t>陳丁美華</t>
  </si>
  <si>
    <t>16375915</t>
  </si>
  <si>
    <t>邱旭明</t>
  </si>
  <si>
    <t>06875047</t>
  </si>
  <si>
    <t>楊陳金連</t>
  </si>
  <si>
    <t>陳麗珠</t>
  </si>
  <si>
    <t>賴火勝</t>
  </si>
  <si>
    <t>21786492</t>
  </si>
  <si>
    <t>20240514</t>
  </si>
  <si>
    <t>20240516</t>
  </si>
  <si>
    <t>林修翰</t>
  </si>
  <si>
    <t>03853012</t>
  </si>
  <si>
    <t>20240513</t>
  </si>
  <si>
    <t>20240515</t>
  </si>
  <si>
    <t>廖年嵩</t>
  </si>
  <si>
    <t>05705203</t>
  </si>
  <si>
    <t>鄭龍湖</t>
  </si>
  <si>
    <t>16701871</t>
  </si>
  <si>
    <t>郭文鎮</t>
  </si>
  <si>
    <t>18319575</t>
  </si>
  <si>
    <t>張惠琴</t>
  </si>
  <si>
    <t>19100367</t>
  </si>
  <si>
    <t>洪春福</t>
  </si>
  <si>
    <t>19891439</t>
  </si>
  <si>
    <t>吳蔡清</t>
  </si>
  <si>
    <t>20672094</t>
  </si>
  <si>
    <t>陳明財</t>
  </si>
  <si>
    <t>20240510</t>
  </si>
  <si>
    <t>林德貴</t>
  </si>
  <si>
    <t>00954291</t>
  </si>
  <si>
    <t>楊夢燕</t>
  </si>
  <si>
    <t>05154677</t>
  </si>
  <si>
    <t>林振賢</t>
  </si>
  <si>
    <t>黃祖國</t>
  </si>
  <si>
    <t>17505071</t>
  </si>
  <si>
    <t>王清福</t>
  </si>
  <si>
    <t>張江庭芳</t>
  </si>
  <si>
    <t>21720470</t>
  </si>
  <si>
    <t>張鎮堂</t>
  </si>
  <si>
    <t>22514541</t>
  </si>
  <si>
    <t>蔡文相</t>
  </si>
  <si>
    <t>22629729</t>
  </si>
  <si>
    <t>李巧霞</t>
  </si>
  <si>
    <t>22738284</t>
  </si>
  <si>
    <t>鍾桂純</t>
  </si>
  <si>
    <t>23651133</t>
  </si>
  <si>
    <t>董允中</t>
  </si>
  <si>
    <t>23651230</t>
  </si>
  <si>
    <t>張崇勲</t>
  </si>
  <si>
    <t>20418702</t>
  </si>
  <si>
    <t>20240525</t>
  </si>
  <si>
    <t>鄭淳仁</t>
  </si>
  <si>
    <t>葉鐘鳳珠</t>
  </si>
  <si>
    <t>05560838</t>
  </si>
  <si>
    <t>吳陳政</t>
  </si>
  <si>
    <t>05637861</t>
  </si>
  <si>
    <t>李雪榕</t>
  </si>
  <si>
    <t>08947160</t>
  </si>
  <si>
    <t>張李束</t>
  </si>
  <si>
    <t>09576750</t>
  </si>
  <si>
    <t>黃嘉偉</t>
  </si>
  <si>
    <t>16337045</t>
  </si>
  <si>
    <t>郭芳男</t>
  </si>
  <si>
    <t>16400937</t>
  </si>
  <si>
    <t>曾華晨</t>
  </si>
  <si>
    <t>17947433</t>
  </si>
  <si>
    <t>李張秀蓮</t>
  </si>
  <si>
    <t>18372247</t>
  </si>
  <si>
    <t>崔美齡</t>
  </si>
  <si>
    <t>20505799</t>
  </si>
  <si>
    <t>施炳南</t>
  </si>
  <si>
    <t>喻志清</t>
  </si>
  <si>
    <t>23145179</t>
  </si>
  <si>
    <t>陳世晃</t>
  </si>
  <si>
    <t>23210478</t>
  </si>
  <si>
    <t>郭葉美月</t>
  </si>
  <si>
    <t>20373680</t>
  </si>
  <si>
    <t>湯復禮</t>
  </si>
  <si>
    <t>21764283</t>
  </si>
  <si>
    <t>連麗敏</t>
  </si>
  <si>
    <t>22320108</t>
  </si>
  <si>
    <t>陳張美華</t>
  </si>
  <si>
    <t>20240527</t>
  </si>
  <si>
    <t>20240524</t>
  </si>
  <si>
    <t>劉李鈞</t>
  </si>
  <si>
    <t>06516923</t>
  </si>
  <si>
    <t>20240529</t>
  </si>
  <si>
    <t>劉尤媚</t>
  </si>
  <si>
    <t>03033340</t>
  </si>
  <si>
    <t>陳張𧃽花</t>
  </si>
  <si>
    <t>06189881</t>
  </si>
  <si>
    <t>謝文楠</t>
  </si>
  <si>
    <t>11311494</t>
  </si>
  <si>
    <t>郭玲玲</t>
  </si>
  <si>
    <t>詹貴桃</t>
  </si>
  <si>
    <t>16599807</t>
  </si>
  <si>
    <t>李麗梅</t>
  </si>
  <si>
    <t>黃張瑞蘭</t>
  </si>
  <si>
    <t>呂林悅子</t>
  </si>
  <si>
    <t>19450376</t>
  </si>
  <si>
    <t>20240526</t>
  </si>
  <si>
    <t>許龍彰</t>
  </si>
  <si>
    <t>21318622</t>
  </si>
  <si>
    <t>陳千惠</t>
  </si>
  <si>
    <t>張燁娥</t>
  </si>
  <si>
    <t>陳劉萬錢</t>
  </si>
  <si>
    <t>鄭陳鳳玉</t>
  </si>
  <si>
    <t>09560872</t>
  </si>
  <si>
    <t>陳回春</t>
  </si>
  <si>
    <t>06697155</t>
  </si>
  <si>
    <t>李佳璁</t>
  </si>
  <si>
    <t>17336074</t>
  </si>
  <si>
    <t>20240505</t>
  </si>
  <si>
    <t>陳鐵雄</t>
  </si>
  <si>
    <t>蔡金鑾</t>
  </si>
  <si>
    <t>陳玉真</t>
  </si>
  <si>
    <t>19561950</t>
  </si>
  <si>
    <t>李燕華</t>
  </si>
  <si>
    <t>09747407</t>
  </si>
  <si>
    <t>許碩庭</t>
  </si>
  <si>
    <t>郭惠貞</t>
  </si>
  <si>
    <t>13699839</t>
  </si>
  <si>
    <t>林雯雯</t>
  </si>
  <si>
    <t>李明來</t>
  </si>
  <si>
    <t>劉邦勳</t>
  </si>
  <si>
    <t>15181228</t>
  </si>
  <si>
    <t>20240506</t>
  </si>
  <si>
    <t>14164781</t>
  </si>
  <si>
    <t>林景祥</t>
  </si>
  <si>
    <t>劉萬來</t>
  </si>
  <si>
    <t>03385449</t>
  </si>
  <si>
    <t>20240518</t>
  </si>
  <si>
    <t>20240531</t>
  </si>
  <si>
    <t>李福本</t>
  </si>
  <si>
    <t>01746502</t>
  </si>
  <si>
    <t>黃顯吉</t>
  </si>
  <si>
    <t>21156035</t>
  </si>
  <si>
    <t>李遠浩</t>
  </si>
  <si>
    <t>22479649</t>
  </si>
  <si>
    <t>許秀聰</t>
  </si>
  <si>
    <t>林雪玲</t>
  </si>
  <si>
    <t>09140331</t>
  </si>
  <si>
    <t>汪靖木</t>
  </si>
  <si>
    <t>李朝基</t>
  </si>
  <si>
    <t>曾繁欽</t>
  </si>
  <si>
    <t>周坤士</t>
  </si>
  <si>
    <t>23463264</t>
  </si>
  <si>
    <t>楊柳彩綢</t>
  </si>
  <si>
    <t>陳春</t>
  </si>
  <si>
    <t>李瓊美</t>
  </si>
  <si>
    <t>許含笑</t>
  </si>
  <si>
    <t>謝李卿</t>
  </si>
  <si>
    <t>姜劉秋伭</t>
  </si>
  <si>
    <t>07363339</t>
  </si>
  <si>
    <t>顏鄒玉梅</t>
  </si>
  <si>
    <t>09811290</t>
  </si>
  <si>
    <t>涂品瑀</t>
  </si>
  <si>
    <t>16067357</t>
  </si>
  <si>
    <t>謝五輝</t>
  </si>
  <si>
    <t>郭淑惠</t>
  </si>
  <si>
    <t>20910282</t>
  </si>
  <si>
    <t>陳俊德</t>
  </si>
  <si>
    <t>23266691</t>
  </si>
  <si>
    <t>陳云珮</t>
  </si>
  <si>
    <t>08239449</t>
  </si>
  <si>
    <t>20240530</t>
  </si>
  <si>
    <t>姜淑嫻</t>
  </si>
  <si>
    <t>03964913</t>
  </si>
  <si>
    <t>廖王麗珠</t>
  </si>
  <si>
    <t>蕭家嫻</t>
  </si>
  <si>
    <t>11859262</t>
  </si>
  <si>
    <t>20240601</t>
  </si>
  <si>
    <t>馮雲英</t>
  </si>
  <si>
    <t>12843065</t>
  </si>
  <si>
    <t>20240517</t>
  </si>
  <si>
    <t>蔣林玉</t>
  </si>
  <si>
    <t>04650850</t>
  </si>
  <si>
    <t>王福貴</t>
  </si>
  <si>
    <t>23655397</t>
  </si>
  <si>
    <t>郭石梗</t>
  </si>
  <si>
    <t>14662230</t>
  </si>
  <si>
    <t>吳錫育</t>
  </si>
  <si>
    <t>洪銀鴻</t>
  </si>
  <si>
    <t>08559404</t>
  </si>
  <si>
    <t>石國慶</t>
  </si>
  <si>
    <t>16036017</t>
  </si>
  <si>
    <t>林純麗</t>
  </si>
  <si>
    <t>05238887</t>
  </si>
  <si>
    <t>游錫梅</t>
  </si>
  <si>
    <t>23656955</t>
  </si>
  <si>
    <t>20240523</t>
  </si>
  <si>
    <t>陳冠仁</t>
  </si>
  <si>
    <t>14233312</t>
  </si>
  <si>
    <t>20240305</t>
  </si>
  <si>
    <t>林昌明</t>
  </si>
  <si>
    <t>04008637</t>
  </si>
  <si>
    <t>陳祖實</t>
  </si>
  <si>
    <t>李介斌</t>
  </si>
  <si>
    <t>05068154</t>
  </si>
  <si>
    <t>20240419</t>
  </si>
  <si>
    <t>蕭許秀蘭</t>
  </si>
  <si>
    <t>12901996</t>
  </si>
  <si>
    <t>林美嬌</t>
  </si>
  <si>
    <t>22863808</t>
  </si>
  <si>
    <t>20240509</t>
  </si>
  <si>
    <t>張春男</t>
  </si>
  <si>
    <t>01401716</t>
  </si>
  <si>
    <t>林泰弘</t>
  </si>
  <si>
    <t>07887170</t>
  </si>
  <si>
    <t>王添仁</t>
  </si>
  <si>
    <t>張信傑</t>
  </si>
  <si>
    <t>13070855</t>
  </si>
  <si>
    <t>賴再安</t>
  </si>
  <si>
    <t>林賴照美</t>
  </si>
  <si>
    <t>23606730</t>
  </si>
  <si>
    <t>林榮基</t>
  </si>
  <si>
    <t>林鈴森</t>
  </si>
  <si>
    <t>23611733</t>
  </si>
  <si>
    <t>20240414</t>
  </si>
  <si>
    <t>羅价琳</t>
  </si>
  <si>
    <t>22204660</t>
  </si>
  <si>
    <t>李淑芬</t>
  </si>
  <si>
    <t>09982403</t>
  </si>
  <si>
    <t>林丁財</t>
  </si>
  <si>
    <t>22982117</t>
  </si>
  <si>
    <t>劉風汎</t>
  </si>
  <si>
    <t>23643055</t>
  </si>
  <si>
    <t>郭淑珍</t>
  </si>
  <si>
    <t>02093719</t>
  </si>
  <si>
    <t>許振元</t>
  </si>
  <si>
    <t>黃素惠</t>
  </si>
  <si>
    <t>王文吉</t>
  </si>
  <si>
    <t>02820011</t>
  </si>
  <si>
    <t>20240325</t>
  </si>
  <si>
    <t>黃慶意</t>
  </si>
  <si>
    <t>23646884</t>
  </si>
  <si>
    <t>陳麗琇</t>
  </si>
  <si>
    <t>00680666</t>
  </si>
  <si>
    <t>陳俊華</t>
  </si>
  <si>
    <t>14386444</t>
  </si>
  <si>
    <t>林孟雄</t>
  </si>
  <si>
    <t>楊舜博</t>
  </si>
  <si>
    <t>00041437</t>
  </si>
  <si>
    <t>陳金淵</t>
  </si>
  <si>
    <t>10786864</t>
  </si>
  <si>
    <t>何莊月英</t>
  </si>
  <si>
    <t>05062664</t>
  </si>
  <si>
    <t>陳順德</t>
  </si>
  <si>
    <t>22111086</t>
  </si>
  <si>
    <t>李王罔巿</t>
  </si>
  <si>
    <t>00457533</t>
  </si>
  <si>
    <t>葉燦堂</t>
  </si>
  <si>
    <t>18987585</t>
  </si>
  <si>
    <t>傅學宏</t>
  </si>
  <si>
    <t>20481202</t>
  </si>
  <si>
    <t>林志鋒</t>
  </si>
  <si>
    <t>15930292</t>
  </si>
  <si>
    <t>林堅坤</t>
  </si>
  <si>
    <t>23648615</t>
  </si>
  <si>
    <t>陳土樹</t>
  </si>
  <si>
    <t>張林雪子</t>
  </si>
  <si>
    <t>陳美嬌</t>
  </si>
  <si>
    <t>69016B 69015B 19002B</t>
  </si>
  <si>
    <t>69015B 19002B</t>
  </si>
  <si>
    <t>33115B 5710850</t>
  </si>
  <si>
    <t>69001B 33087B</t>
  </si>
  <si>
    <t>33074B 69001B</t>
  </si>
  <si>
    <t>s/p removal of arterial cannula and repair of femoral artery</t>
  </si>
  <si>
    <t>*2 R't EIV—&gt; CIV (Abre)</t>
  </si>
  <si>
    <t>L't brachial artery tear with active bleeding and pseudo- aneurysm s/p repair</t>
  </si>
  <si>
    <t>LSCV; Ulnar &amp; Brachial a.</t>
  </si>
  <si>
    <t>5760191 5760300 5760475 5761050</t>
  </si>
  <si>
    <t>Aspirax device</t>
  </si>
  <si>
    <t>* 1</t>
  </si>
  <si>
    <t>5760290 5760300 5760475</t>
  </si>
  <si>
    <t>*1 L't CFV to CIV (Abre)</t>
  </si>
  <si>
    <t>*2 R't P1 to SFA (Pulsar)</t>
  </si>
  <si>
    <t>*1 R't SFA (eluvia)</t>
  </si>
  <si>
    <t>5760190 5760330</t>
  </si>
  <si>
    <t>5760281 5760300</t>
  </si>
  <si>
    <t>5760190 5760191 5760290 5760300 5760475</t>
  </si>
  <si>
    <t>R't CIA *1 (visipro) &amp; LSCA *1 (express LD)</t>
  </si>
  <si>
    <t>*1 L't SFA (Selution SLR)</t>
  </si>
  <si>
    <t>PVI s/p TAE *7; ECHO</t>
  </si>
  <si>
    <t>5760150 5760300</t>
  </si>
  <si>
    <t>5760190 5760300 5761050 5761110</t>
  </si>
  <si>
    <t xml:space="preserve">5760190 5760300 </t>
  </si>
  <si>
    <t>AVF DCB Tx *2</t>
  </si>
  <si>
    <t>Non- Iliac *2</t>
  </si>
  <si>
    <t>AV shunt s/p DCB treatment</t>
  </si>
  <si>
    <t>Repair of femoral artery (remove A cannula)</t>
  </si>
  <si>
    <t>Pelvic vein embolization</t>
  </si>
  <si>
    <t>GRACE ＊</t>
    <phoneticPr fontId="9" type="noConversion"/>
  </si>
  <si>
    <t>EKWO EUGENE ＊</t>
    <phoneticPr fontId="9" type="noConversion"/>
  </si>
  <si>
    <t>邱厚銘</t>
  </si>
  <si>
    <t>23497508</t>
  </si>
  <si>
    <t>2024/06/02</t>
  </si>
  <si>
    <t>2024/06/04</t>
  </si>
  <si>
    <t>2024/06/03</t>
  </si>
  <si>
    <t>洪敦清</t>
  </si>
  <si>
    <t>02225909</t>
  </si>
  <si>
    <t>李思瑩</t>
  </si>
  <si>
    <t>00985874</t>
  </si>
  <si>
    <t>2024/06/12</t>
  </si>
  <si>
    <t>2024/06/14</t>
  </si>
  <si>
    <t>2024/06/24</t>
  </si>
  <si>
    <t>2024/06/19</t>
  </si>
  <si>
    <t>高小雅</t>
  </si>
  <si>
    <t>01660477</t>
  </si>
  <si>
    <t>2024/06/20</t>
  </si>
  <si>
    <t>2024/06/23</t>
  </si>
  <si>
    <t>2024/06/25</t>
  </si>
  <si>
    <t>沈妤蓁</t>
  </si>
  <si>
    <t>12279691</t>
  </si>
  <si>
    <t>鄭宜青</t>
  </si>
  <si>
    <t>2024/06/27</t>
  </si>
  <si>
    <t>黃雅莉</t>
  </si>
  <si>
    <t>11511100</t>
  </si>
  <si>
    <t>林靜芬</t>
  </si>
  <si>
    <t>12310025</t>
  </si>
  <si>
    <t>高色</t>
  </si>
  <si>
    <t>01864499</t>
  </si>
  <si>
    <t>陳麗玲</t>
  </si>
  <si>
    <t>11101688</t>
  </si>
  <si>
    <t>丁慶珍</t>
  </si>
  <si>
    <t>23640158</t>
  </si>
  <si>
    <t>2024/06/06</t>
  </si>
  <si>
    <t>沈幸真</t>
  </si>
  <si>
    <t>洪葉彩雲</t>
  </si>
  <si>
    <t>陳樓</t>
  </si>
  <si>
    <t>07916725</t>
  </si>
  <si>
    <t>楊宜學</t>
  </si>
  <si>
    <t>05177842</t>
  </si>
  <si>
    <t>張志鴻</t>
  </si>
  <si>
    <t>05523636</t>
  </si>
  <si>
    <t>李垚鑫</t>
  </si>
  <si>
    <t>11351124</t>
  </si>
  <si>
    <t>陳姵菁</t>
  </si>
  <si>
    <t>06887473</t>
  </si>
  <si>
    <t>章李美珠</t>
  </si>
  <si>
    <t>03995499</t>
  </si>
  <si>
    <t>彭金子</t>
  </si>
  <si>
    <t>22906791</t>
  </si>
  <si>
    <t>陳兆農</t>
  </si>
  <si>
    <t>21897490</t>
  </si>
  <si>
    <t>黃坤元</t>
  </si>
  <si>
    <t>03674083</t>
  </si>
  <si>
    <t>古敏慧</t>
  </si>
  <si>
    <t>23688565</t>
  </si>
  <si>
    <t>陳瑞元</t>
  </si>
  <si>
    <t>16013486</t>
  </si>
  <si>
    <t>程紹耿</t>
  </si>
  <si>
    <t>23693487</t>
  </si>
  <si>
    <t>丁文彬</t>
  </si>
  <si>
    <t>10255817</t>
  </si>
  <si>
    <t>黃慶忠</t>
  </si>
  <si>
    <t>吳琴而</t>
  </si>
  <si>
    <t>23695784</t>
  </si>
  <si>
    <t>謝淑惠</t>
  </si>
  <si>
    <t>23579343</t>
  </si>
  <si>
    <t>李雪嬌</t>
  </si>
  <si>
    <t>23689576</t>
  </si>
  <si>
    <t>蔡政書</t>
  </si>
  <si>
    <t>14781798</t>
  </si>
  <si>
    <t>2024/06/28</t>
  </si>
  <si>
    <t>李正華</t>
  </si>
  <si>
    <t>07516442</t>
  </si>
  <si>
    <t>周映蓉</t>
  </si>
  <si>
    <t>23649367</t>
  </si>
  <si>
    <t>陳世耀</t>
  </si>
  <si>
    <t>21157994</t>
  </si>
  <si>
    <t>2024/05/29</t>
  </si>
  <si>
    <t>周月裡</t>
  </si>
  <si>
    <t>21543502</t>
  </si>
  <si>
    <t>廖國勳</t>
  </si>
  <si>
    <t>陳秋梅</t>
  </si>
  <si>
    <t>10156368</t>
  </si>
  <si>
    <t>張馨仁</t>
  </si>
  <si>
    <t>20218054</t>
  </si>
  <si>
    <t>李財成</t>
  </si>
  <si>
    <t>15771120</t>
  </si>
  <si>
    <t>侯保欽</t>
  </si>
  <si>
    <t>12130739</t>
  </si>
  <si>
    <t>林虹儀</t>
  </si>
  <si>
    <t>05374981</t>
  </si>
  <si>
    <t>2024/06/18</t>
  </si>
  <si>
    <t>許輝等</t>
  </si>
  <si>
    <t>20372501</t>
  </si>
  <si>
    <t>2024/06/16</t>
  </si>
  <si>
    <t>李中正</t>
  </si>
  <si>
    <t>11735254</t>
  </si>
  <si>
    <t>2024/06/21</t>
  </si>
  <si>
    <t>沈清秔</t>
  </si>
  <si>
    <t>20278463</t>
  </si>
  <si>
    <t>高美華</t>
  </si>
  <si>
    <t>21469680</t>
  </si>
  <si>
    <t>鄭群議</t>
  </si>
  <si>
    <t>紀文雄</t>
  </si>
  <si>
    <t>01409613</t>
  </si>
  <si>
    <t>張瑞月</t>
  </si>
  <si>
    <t>23699605</t>
  </si>
  <si>
    <t>62010C</t>
  </si>
  <si>
    <t>賴薏如</t>
  </si>
  <si>
    <t>16797533</t>
  </si>
  <si>
    <t>朱松國</t>
  </si>
  <si>
    <t>22422826</t>
  </si>
  <si>
    <t>2024/06/08</t>
  </si>
  <si>
    <t>周秀枰</t>
  </si>
  <si>
    <t>02054045</t>
  </si>
  <si>
    <t>楊銘毅</t>
  </si>
  <si>
    <t>23645527</t>
  </si>
  <si>
    <t>黃馬森</t>
  </si>
  <si>
    <t>02215964</t>
  </si>
  <si>
    <t>詹有順</t>
  </si>
  <si>
    <t>18811110</t>
  </si>
  <si>
    <t>戚士明</t>
  </si>
  <si>
    <t>13502897</t>
  </si>
  <si>
    <t>胡美麗</t>
  </si>
  <si>
    <t>04380191</t>
  </si>
  <si>
    <t>王黃市子</t>
  </si>
  <si>
    <t>04971017</t>
  </si>
  <si>
    <t>廖璟誠</t>
  </si>
  <si>
    <t>02096470</t>
  </si>
  <si>
    <t>謝羽爵</t>
  </si>
  <si>
    <t>06227282</t>
  </si>
  <si>
    <t>王俊德</t>
  </si>
  <si>
    <t>06537189</t>
  </si>
  <si>
    <t>20240605</t>
  </si>
  <si>
    <t>20240607</t>
  </si>
  <si>
    <t>李隆福</t>
  </si>
  <si>
    <t>07011654</t>
  </si>
  <si>
    <t>20240616</t>
  </si>
  <si>
    <t>20240620</t>
  </si>
  <si>
    <t>20240617</t>
  </si>
  <si>
    <t>康張阿雪</t>
  </si>
  <si>
    <t>00302298</t>
  </si>
  <si>
    <t>曾聖紘</t>
  </si>
  <si>
    <t>05543027</t>
  </si>
  <si>
    <t>蕭文龍</t>
  </si>
  <si>
    <t>15245364</t>
  </si>
  <si>
    <t>黃子瑞</t>
  </si>
  <si>
    <t>21130882</t>
  </si>
  <si>
    <t>蔡施阿鳳</t>
  </si>
  <si>
    <t>22109113</t>
  </si>
  <si>
    <t>賴麗美</t>
  </si>
  <si>
    <t>23673193</t>
  </si>
  <si>
    <t>王吉雄</t>
  </si>
  <si>
    <t>謝淑玲</t>
  </si>
  <si>
    <t>呂忠信</t>
  </si>
  <si>
    <t>07382298</t>
  </si>
  <si>
    <t>張文全</t>
  </si>
  <si>
    <t>20895535</t>
  </si>
  <si>
    <t>蔡章祥</t>
  </si>
  <si>
    <t>22651203</t>
  </si>
  <si>
    <t>莊鳳英</t>
  </si>
  <si>
    <t>22795136</t>
  </si>
  <si>
    <t>李麗雲</t>
  </si>
  <si>
    <t>00664141</t>
  </si>
  <si>
    <t>20240612</t>
  </si>
  <si>
    <t>陳淑君</t>
  </si>
  <si>
    <t>林玉子</t>
  </si>
  <si>
    <t>08408161</t>
  </si>
  <si>
    <t>林莛芳</t>
  </si>
  <si>
    <t>22657845</t>
  </si>
  <si>
    <t>20240619</t>
  </si>
  <si>
    <t>楊麗卿</t>
  </si>
  <si>
    <t>17112836</t>
  </si>
  <si>
    <t>黃郭阿美</t>
  </si>
  <si>
    <t>16876196</t>
  </si>
  <si>
    <t>張文昌</t>
  </si>
  <si>
    <t>01405611</t>
  </si>
  <si>
    <t>20240626</t>
  </si>
  <si>
    <t>古德興</t>
  </si>
  <si>
    <t>17180844</t>
  </si>
  <si>
    <t>顏隨雯</t>
  </si>
  <si>
    <t>20703263</t>
  </si>
  <si>
    <t>梁家羚</t>
  </si>
  <si>
    <t>04099959</t>
  </si>
  <si>
    <t>20240627</t>
  </si>
  <si>
    <t>郭幸枝</t>
  </si>
  <si>
    <t>賴滿足</t>
  </si>
  <si>
    <t>16035433</t>
  </si>
  <si>
    <t>包玉玲</t>
  </si>
  <si>
    <t>21464884</t>
  </si>
  <si>
    <t>劉董錦蓮</t>
  </si>
  <si>
    <t>22965157</t>
  </si>
  <si>
    <t>張麗雪</t>
  </si>
  <si>
    <t>20240628</t>
  </si>
  <si>
    <t>簡秋豐</t>
  </si>
  <si>
    <t>08311909</t>
  </si>
  <si>
    <t>20240603</t>
  </si>
  <si>
    <t>陳添富</t>
  </si>
  <si>
    <t>20240604</t>
  </si>
  <si>
    <t>林佳遑</t>
  </si>
  <si>
    <t>裴永誠</t>
  </si>
  <si>
    <t>09727414</t>
  </si>
  <si>
    <t>李葉月嬌</t>
  </si>
  <si>
    <t>13008104</t>
  </si>
  <si>
    <t>黃清波</t>
  </si>
  <si>
    <t>18571803</t>
  </si>
  <si>
    <t>黃金生</t>
  </si>
  <si>
    <t>19915696</t>
  </si>
  <si>
    <t>鞠新山</t>
  </si>
  <si>
    <t>20970934</t>
  </si>
  <si>
    <t>20240613</t>
  </si>
  <si>
    <t>張惠淑</t>
  </si>
  <si>
    <t>22221345</t>
  </si>
  <si>
    <t>余庭萱</t>
  </si>
  <si>
    <t>22935129</t>
  </si>
  <si>
    <t>吳烏洗</t>
  </si>
  <si>
    <t>23360454</t>
  </si>
  <si>
    <t>陳仙珠</t>
  </si>
  <si>
    <t>01294823</t>
  </si>
  <si>
    <t>陳吳金連</t>
  </si>
  <si>
    <t>01959202</t>
  </si>
  <si>
    <t>楊林月英</t>
  </si>
  <si>
    <t>09784887</t>
  </si>
  <si>
    <t>余秀麗</t>
  </si>
  <si>
    <t>17885814</t>
  </si>
  <si>
    <t>金澎德</t>
  </si>
  <si>
    <t>19259934</t>
  </si>
  <si>
    <t>20240519</t>
  </si>
  <si>
    <t>20240618</t>
  </si>
  <si>
    <t>黃世文</t>
  </si>
  <si>
    <t>22426899</t>
  </si>
  <si>
    <t>汪俶如</t>
  </si>
  <si>
    <t>23676731</t>
  </si>
  <si>
    <t>許慶華</t>
  </si>
  <si>
    <t>23677205</t>
  </si>
  <si>
    <t>許月女</t>
  </si>
  <si>
    <t>01509681</t>
  </si>
  <si>
    <t>20240611</t>
  </si>
  <si>
    <t>李明闊</t>
  </si>
  <si>
    <t>01728476</t>
  </si>
  <si>
    <t>鄭正華</t>
  </si>
  <si>
    <t>01901481</t>
  </si>
  <si>
    <t>陳秋子</t>
  </si>
  <si>
    <t>曹永隆</t>
  </si>
  <si>
    <t>20323533</t>
  </si>
  <si>
    <t>蘇郭鳳琴</t>
  </si>
  <si>
    <t>20511499</t>
  </si>
  <si>
    <t>黃聰敏</t>
  </si>
  <si>
    <t>林瑛</t>
  </si>
  <si>
    <t>22233522</t>
  </si>
  <si>
    <t>闕金益</t>
  </si>
  <si>
    <t>23047071</t>
  </si>
  <si>
    <t>林添相</t>
  </si>
  <si>
    <t>劉秀枝</t>
  </si>
  <si>
    <t>楊中興</t>
  </si>
  <si>
    <t>李淵權</t>
  </si>
  <si>
    <t>07895672</t>
  </si>
  <si>
    <t>嚴麗薇</t>
  </si>
  <si>
    <t>19362996</t>
  </si>
  <si>
    <t>謝昌儒</t>
  </si>
  <si>
    <t>10757119</t>
  </si>
  <si>
    <t>陳若瑜</t>
  </si>
  <si>
    <t>18118683</t>
  </si>
  <si>
    <t>黃淑娥</t>
  </si>
  <si>
    <t>21578527</t>
  </si>
  <si>
    <t>中田敬太</t>
  </si>
  <si>
    <t>23686323</t>
  </si>
  <si>
    <t>林張淑姬</t>
  </si>
  <si>
    <t>23690111</t>
  </si>
  <si>
    <t>20240625</t>
  </si>
  <si>
    <t>詹政河</t>
  </si>
  <si>
    <t>20240623</t>
  </si>
  <si>
    <t>20240629</t>
  </si>
  <si>
    <t>劉兆武</t>
  </si>
  <si>
    <t>20492371</t>
  </si>
  <si>
    <t>練曾鳳</t>
  </si>
  <si>
    <t>廖本毅</t>
  </si>
  <si>
    <t>21632919</t>
  </si>
  <si>
    <t>洪國恩</t>
  </si>
  <si>
    <t>王建和</t>
  </si>
  <si>
    <t>02258627</t>
  </si>
  <si>
    <t>嚴施秀美</t>
  </si>
  <si>
    <t>葉佳萍</t>
  </si>
  <si>
    <t>11569866</t>
  </si>
  <si>
    <t>童文民</t>
  </si>
  <si>
    <t>蘇李燕玉</t>
  </si>
  <si>
    <t>16319951</t>
  </si>
  <si>
    <t>陳蘭英</t>
  </si>
  <si>
    <t>李麗君</t>
  </si>
  <si>
    <t>22433461</t>
  </si>
  <si>
    <t>陳奇英</t>
  </si>
  <si>
    <t>22635186</t>
  </si>
  <si>
    <t>羅東正</t>
  </si>
  <si>
    <t>22837500</t>
  </si>
  <si>
    <t>余哲忠</t>
  </si>
  <si>
    <t>23304089</t>
  </si>
  <si>
    <t>游敏</t>
  </si>
  <si>
    <t>23689482</t>
  </si>
  <si>
    <t>王素貞</t>
  </si>
  <si>
    <t>23657636</t>
  </si>
  <si>
    <t>20240602</t>
  </si>
  <si>
    <t>宋淑真</t>
  </si>
  <si>
    <t>18208742</t>
  </si>
  <si>
    <t>張詩均</t>
  </si>
  <si>
    <t>14280041</t>
  </si>
  <si>
    <t>李淑珠</t>
  </si>
  <si>
    <t>20240610</t>
  </si>
  <si>
    <t>20240701</t>
  </si>
  <si>
    <t>林貴英</t>
  </si>
  <si>
    <t>23680684</t>
  </si>
  <si>
    <t>劉子宸</t>
  </si>
  <si>
    <t>01709180</t>
  </si>
  <si>
    <t>20240614</t>
  </si>
  <si>
    <t>詹政一</t>
  </si>
  <si>
    <t>06441048</t>
  </si>
  <si>
    <t>20240622</t>
  </si>
  <si>
    <t>陳林寶蓮</t>
  </si>
  <si>
    <t>14939652</t>
  </si>
  <si>
    <t>黃美麗</t>
  </si>
  <si>
    <t>23373095</t>
  </si>
  <si>
    <t>林葉靜子</t>
  </si>
  <si>
    <t>23692324</t>
  </si>
  <si>
    <t>王恆盛</t>
  </si>
  <si>
    <t>08392639</t>
  </si>
  <si>
    <t>吳晉緯</t>
  </si>
  <si>
    <t>17995607</t>
  </si>
  <si>
    <t>林尚禮</t>
  </si>
  <si>
    <t>陳雯郁</t>
  </si>
  <si>
    <t>11625429</t>
  </si>
  <si>
    <t>蒙蕭秋妹</t>
  </si>
  <si>
    <t>23699168</t>
  </si>
  <si>
    <t>楊浩源</t>
  </si>
  <si>
    <t>01958770</t>
  </si>
  <si>
    <t>陳澤榮</t>
  </si>
  <si>
    <t>07568760</t>
  </si>
  <si>
    <t>林彥志</t>
  </si>
  <si>
    <t>23197578</t>
  </si>
  <si>
    <t>何昆霖</t>
  </si>
  <si>
    <t>01941218</t>
  </si>
  <si>
    <t>施並忠</t>
  </si>
  <si>
    <t>04607880</t>
  </si>
  <si>
    <t>20240608</t>
  </si>
  <si>
    <t>徐方正</t>
  </si>
  <si>
    <t>林向秀英</t>
  </si>
  <si>
    <t>18582846</t>
  </si>
  <si>
    <t>聶俊華</t>
  </si>
  <si>
    <t>20321087</t>
  </si>
  <si>
    <t>謝惠珠</t>
  </si>
  <si>
    <t>15793795</t>
  </si>
  <si>
    <t>張寶銀</t>
  </si>
  <si>
    <t>06047239</t>
  </si>
  <si>
    <t>邱黃玉幸</t>
  </si>
  <si>
    <t>23327843</t>
  </si>
  <si>
    <t>葉火堂</t>
  </si>
  <si>
    <t>17952588</t>
  </si>
  <si>
    <t>江蔡月嬌</t>
  </si>
  <si>
    <t>00934059</t>
  </si>
  <si>
    <t>陳俊良</t>
  </si>
  <si>
    <t>04272045</t>
  </si>
  <si>
    <t>黃媽良</t>
  </si>
  <si>
    <t>03641093</t>
  </si>
  <si>
    <t>陳德仁</t>
  </si>
  <si>
    <t>20890331</t>
  </si>
  <si>
    <t>潘金木</t>
  </si>
  <si>
    <t>13258886</t>
  </si>
  <si>
    <t>蔡錫洪</t>
  </si>
  <si>
    <t>林永松</t>
  </si>
  <si>
    <t>16627098</t>
  </si>
  <si>
    <t>傅昆龍</t>
  </si>
  <si>
    <t>21488633</t>
  </si>
  <si>
    <t>羅翠瑾</t>
  </si>
  <si>
    <t>魏永豐</t>
  </si>
  <si>
    <t>01825932</t>
  </si>
  <si>
    <t>20240328</t>
  </si>
  <si>
    <t>鄭高秀娥</t>
  </si>
  <si>
    <t>02731523</t>
  </si>
  <si>
    <t>林梁雍</t>
  </si>
  <si>
    <t>01515284</t>
  </si>
  <si>
    <t>楊春梅</t>
  </si>
  <si>
    <t>02312679</t>
  </si>
  <si>
    <t>李明棍</t>
  </si>
  <si>
    <t>02408008</t>
  </si>
  <si>
    <t>葉聰明</t>
  </si>
  <si>
    <t>16295626</t>
  </si>
  <si>
    <t>李阿素</t>
  </si>
  <si>
    <t>19318177</t>
  </si>
  <si>
    <t>簡明輝</t>
  </si>
  <si>
    <t>鍾春文</t>
  </si>
  <si>
    <t>22794992</t>
  </si>
  <si>
    <t>陳宜田</t>
  </si>
  <si>
    <t>04313482</t>
  </si>
  <si>
    <t>蔡李秀援</t>
  </si>
  <si>
    <t>江李美月</t>
  </si>
  <si>
    <t>王忠勝</t>
  </si>
  <si>
    <t>17338106</t>
  </si>
  <si>
    <t>鄭俊源</t>
  </si>
  <si>
    <t>23291438</t>
  </si>
  <si>
    <t>姜燕娜</t>
  </si>
  <si>
    <t>12616846</t>
  </si>
  <si>
    <t>CVI</t>
    <phoneticPr fontId="9" type="noConversion"/>
  </si>
  <si>
    <t>69016B1 69014B 19002B</t>
  </si>
  <si>
    <t>69034C 69003B</t>
  </si>
  <si>
    <t>33115B 69002B</t>
  </si>
  <si>
    <t>69014B 69016B1</t>
  </si>
  <si>
    <t>69041B 33115B</t>
  </si>
  <si>
    <t>*1 L't femoral in-situ venous graft</t>
  </si>
  <si>
    <t>PAD s/p, hemotoma inside left ankle surgical wound post open drainage &amp; wound closure</t>
  </si>
  <si>
    <t>AVF aneurysm resection and graft reconstruction</t>
  </si>
  <si>
    <t>Right arm soft tissue tumor with dark color s/p excisional biopsy</t>
  </si>
  <si>
    <t>5760191 5760240 5760300 5760475 5761050</t>
  </si>
  <si>
    <t>Angio jet</t>
  </si>
  <si>
    <t>5760240 5760290 5760475</t>
  </si>
  <si>
    <t>*3 L't iliac &amp; femoral vein (abre)</t>
  </si>
  <si>
    <t>*2 L't SFA &amp; tibia- peroneal trunk</t>
  </si>
  <si>
    <t>Rota bur</t>
  </si>
  <si>
    <t xml:space="preserve"> 5760190 5760200 5760300</t>
  </si>
  <si>
    <t>5760475 5761085 5761110</t>
  </si>
  <si>
    <t>*1 R'T CIA (LD express)</t>
  </si>
  <si>
    <t>5760460 5760475 5761060</t>
  </si>
  <si>
    <t>5760191 5760300 5761081</t>
  </si>
  <si>
    <t>PAD surgical wound hemotoma s/p open drainage &amp; wound closure</t>
  </si>
  <si>
    <t>Skin tumor excision</t>
  </si>
  <si>
    <t>23417627</t>
  </si>
  <si>
    <t>2024/06/17</t>
  </si>
  <si>
    <t>2024/07/04</t>
  </si>
  <si>
    <t>22996332</t>
  </si>
  <si>
    <t>23211117</t>
  </si>
  <si>
    <t>2024/07/03</t>
  </si>
  <si>
    <t>2024/07/05</t>
  </si>
  <si>
    <t>19897660</t>
  </si>
  <si>
    <t>00405037</t>
  </si>
  <si>
    <t>2024/07/11</t>
  </si>
  <si>
    <t>04969597</t>
  </si>
  <si>
    <t>06714853</t>
  </si>
  <si>
    <t>2024/07/18</t>
  </si>
  <si>
    <t>21642093</t>
  </si>
  <si>
    <t>2024/07/23</t>
  </si>
  <si>
    <t>23623020</t>
  </si>
  <si>
    <t>01439162</t>
  </si>
  <si>
    <t>13151391</t>
  </si>
  <si>
    <t>2024/07/22</t>
  </si>
  <si>
    <t>2024/07/24</t>
  </si>
  <si>
    <t>08069088</t>
  </si>
  <si>
    <t>2024/07/29</t>
  </si>
  <si>
    <t>22480226</t>
  </si>
  <si>
    <t>23639982</t>
  </si>
  <si>
    <t>2024/07/01</t>
  </si>
  <si>
    <t>2024/07/02</t>
  </si>
  <si>
    <t>2024/06/30</t>
  </si>
  <si>
    <t>2024/06/26</t>
  </si>
  <si>
    <t>2024/07/08</t>
  </si>
  <si>
    <t>23704113</t>
  </si>
  <si>
    <t>2024/07/09</t>
  </si>
  <si>
    <t>03423594</t>
  </si>
  <si>
    <t>2024/07/10</t>
  </si>
  <si>
    <t>06165265</t>
  </si>
  <si>
    <t>2024/07/13</t>
  </si>
  <si>
    <t>23704061</t>
  </si>
  <si>
    <t>2024/06/29</t>
  </si>
  <si>
    <t>2024/07/15</t>
  </si>
  <si>
    <t>15260878</t>
  </si>
  <si>
    <t>2024/07/21</t>
  </si>
  <si>
    <t>2024/08/01</t>
  </si>
  <si>
    <t>06476490</t>
  </si>
  <si>
    <t>23272142</t>
  </si>
  <si>
    <t>2024/07/25</t>
  </si>
  <si>
    <t>2024/07/20</t>
  </si>
  <si>
    <t>2024/07/30</t>
  </si>
  <si>
    <t>23703982</t>
  </si>
  <si>
    <t>2024/07/19</t>
  </si>
  <si>
    <t>2024/07/26</t>
  </si>
  <si>
    <t>2024/07/17</t>
  </si>
  <si>
    <t>23076072</t>
  </si>
  <si>
    <t>23659438</t>
  </si>
  <si>
    <t>23706517</t>
  </si>
  <si>
    <t>01595152</t>
  </si>
  <si>
    <t>20972228</t>
  </si>
  <si>
    <t>12497187</t>
  </si>
  <si>
    <t>00080143</t>
  </si>
  <si>
    <t>23720719</t>
  </si>
  <si>
    <t>03152442</t>
  </si>
  <si>
    <t>11108383</t>
  </si>
  <si>
    <t>12703406</t>
  </si>
  <si>
    <t>23720560</t>
  </si>
  <si>
    <t>05816890</t>
  </si>
  <si>
    <t>15099079</t>
  </si>
  <si>
    <t>20319525</t>
  </si>
  <si>
    <t>06558028</t>
  </si>
  <si>
    <t>2024/07/06</t>
  </si>
  <si>
    <t>07942104</t>
  </si>
  <si>
    <t>12953133</t>
  </si>
  <si>
    <t>08545205</t>
  </si>
  <si>
    <t>22567663</t>
  </si>
  <si>
    <t>02984652</t>
  </si>
  <si>
    <t>01985500</t>
  </si>
  <si>
    <t>23724669</t>
  </si>
  <si>
    <t>02697959</t>
  </si>
  <si>
    <t>22996918</t>
  </si>
  <si>
    <t>02447222</t>
  </si>
  <si>
    <t>02413852</t>
  </si>
  <si>
    <t>69015B</t>
  </si>
  <si>
    <t>06398068</t>
  </si>
  <si>
    <t>23649257</t>
  </si>
  <si>
    <t>2024/05/15</t>
  </si>
  <si>
    <t>69003B</t>
  </si>
  <si>
    <t>23734743</t>
  </si>
  <si>
    <t>02496423</t>
  </si>
  <si>
    <t>23739691</t>
  </si>
  <si>
    <t>00986429</t>
  </si>
  <si>
    <t>10235426</t>
  </si>
  <si>
    <t>10128158</t>
  </si>
  <si>
    <t>2024/08/02</t>
  </si>
  <si>
    <t>15005850</t>
  </si>
  <si>
    <t>05039593</t>
  </si>
  <si>
    <t>2024/07/12</t>
  </si>
  <si>
    <t>48005C</t>
  </si>
  <si>
    <t>07347681</t>
  </si>
  <si>
    <t>20096883</t>
  </si>
  <si>
    <t>23637672</t>
  </si>
  <si>
    <t>00772213</t>
  </si>
  <si>
    <t>03766465</t>
  </si>
  <si>
    <t>JOSEPHA J. TUTII</t>
  </si>
  <si>
    <t>23693128</t>
  </si>
  <si>
    <t>10064287</t>
  </si>
  <si>
    <t>2024/07/07</t>
  </si>
  <si>
    <t>23704728</t>
  </si>
  <si>
    <t>23703458</t>
  </si>
  <si>
    <t>08321546</t>
  </si>
  <si>
    <t>23709867</t>
  </si>
  <si>
    <t>10589958</t>
  </si>
  <si>
    <t>21525984</t>
  </si>
  <si>
    <t>17338601</t>
  </si>
  <si>
    <t>23722841</t>
  </si>
  <si>
    <t>20240711</t>
  </si>
  <si>
    <t>22852807</t>
  </si>
  <si>
    <t>20240715</t>
  </si>
  <si>
    <t>21077375</t>
  </si>
  <si>
    <t>20240718</t>
  </si>
  <si>
    <t>19665247</t>
  </si>
  <si>
    <t>04557008</t>
  </si>
  <si>
    <t>20240703</t>
  </si>
  <si>
    <t>20240704</t>
  </si>
  <si>
    <t>11276398</t>
  </si>
  <si>
    <t>23007202</t>
  </si>
  <si>
    <t>20240705</t>
  </si>
  <si>
    <t>20240708</t>
  </si>
  <si>
    <t>20240710</t>
  </si>
  <si>
    <t>23263529</t>
  </si>
  <si>
    <t>23647329</t>
  </si>
  <si>
    <t>00978752</t>
  </si>
  <si>
    <t>23712945</t>
  </si>
  <si>
    <t>21584609</t>
  </si>
  <si>
    <t>11891118</t>
  </si>
  <si>
    <t>00197398</t>
  </si>
  <si>
    <t>20240717</t>
  </si>
  <si>
    <t>21495645</t>
  </si>
  <si>
    <t>11893994</t>
  </si>
  <si>
    <t>01599028</t>
  </si>
  <si>
    <t>20240731</t>
  </si>
  <si>
    <t>18383976</t>
  </si>
  <si>
    <t>15764749</t>
  </si>
  <si>
    <t>23295090</t>
  </si>
  <si>
    <t>23705108</t>
  </si>
  <si>
    <t>06553484</t>
  </si>
  <si>
    <t>10035804</t>
  </si>
  <si>
    <t>18654141</t>
  </si>
  <si>
    <t>19719542</t>
  </si>
  <si>
    <t>23012292</t>
  </si>
  <si>
    <t>03217641</t>
  </si>
  <si>
    <t>22589403</t>
  </si>
  <si>
    <t>23116725</t>
  </si>
  <si>
    <t>08092104</t>
  </si>
  <si>
    <t>20240624</t>
  </si>
  <si>
    <t>20240709</t>
  </si>
  <si>
    <t>02759170</t>
  </si>
  <si>
    <t>20240730</t>
  </si>
  <si>
    <t>04809822</t>
  </si>
  <si>
    <t>06207419</t>
  </si>
  <si>
    <t>21324568</t>
  </si>
  <si>
    <t>23158367</t>
  </si>
  <si>
    <t>02649604</t>
  </si>
  <si>
    <t>12329350</t>
  </si>
  <si>
    <t>18385985</t>
  </si>
  <si>
    <t>20240707</t>
  </si>
  <si>
    <t>05521863</t>
  </si>
  <si>
    <t>10579900</t>
  </si>
  <si>
    <t>01457667</t>
  </si>
  <si>
    <t>02944430</t>
  </si>
  <si>
    <t>05482105</t>
  </si>
  <si>
    <t>16443904</t>
  </si>
  <si>
    <t>19839710</t>
  </si>
  <si>
    <t>20571468</t>
  </si>
  <si>
    <t>15924453</t>
  </si>
  <si>
    <t>20240323</t>
  </si>
  <si>
    <t>20240719</t>
  </si>
  <si>
    <t>22241781</t>
  </si>
  <si>
    <t>20240714</t>
  </si>
  <si>
    <t>20240723</t>
  </si>
  <si>
    <t>20240720</t>
  </si>
  <si>
    <t>22098623</t>
  </si>
  <si>
    <t>20240722</t>
  </si>
  <si>
    <t>07407657</t>
  </si>
  <si>
    <t>08081682</t>
  </si>
  <si>
    <t>14206508</t>
  </si>
  <si>
    <t>20255052</t>
  </si>
  <si>
    <t>20405572</t>
  </si>
  <si>
    <t>21104539</t>
  </si>
  <si>
    <t>04566621</t>
  </si>
  <si>
    <t>10103505</t>
  </si>
  <si>
    <t>10123352</t>
  </si>
  <si>
    <t>10124075</t>
  </si>
  <si>
    <t>10446405</t>
  </si>
  <si>
    <t>23738923</t>
  </si>
  <si>
    <t>23739028</t>
  </si>
  <si>
    <t>20609219</t>
  </si>
  <si>
    <t>21100142</t>
  </si>
  <si>
    <t>14777939</t>
  </si>
  <si>
    <t>23707719</t>
  </si>
  <si>
    <t>15233488</t>
  </si>
  <si>
    <t>23721869</t>
  </si>
  <si>
    <t>23733554</t>
  </si>
  <si>
    <t>23734510</t>
  </si>
  <si>
    <t>04787218</t>
  </si>
  <si>
    <t>07439911</t>
  </si>
  <si>
    <t>01945249</t>
  </si>
  <si>
    <t>01998468</t>
  </si>
  <si>
    <t>03306294</t>
  </si>
  <si>
    <t>20240615</t>
  </si>
  <si>
    <t>20240713</t>
  </si>
  <si>
    <t>23688866</t>
  </si>
  <si>
    <t>20240630</t>
  </si>
  <si>
    <t>22571451</t>
  </si>
  <si>
    <t>23733596</t>
  </si>
  <si>
    <t>23731749</t>
  </si>
  <si>
    <t>20759114</t>
  </si>
  <si>
    <t>20240727</t>
  </si>
  <si>
    <t>20240802</t>
  </si>
  <si>
    <t>04809107</t>
  </si>
  <si>
    <t>23457603</t>
  </si>
  <si>
    <t>07960900</t>
  </si>
  <si>
    <t>20240801</t>
  </si>
  <si>
    <t>70000391</t>
  </si>
  <si>
    <t>00084242</t>
  </si>
  <si>
    <t>00199873</t>
  </si>
  <si>
    <t>23687473</t>
  </si>
  <si>
    <t>15629818</t>
  </si>
  <si>
    <t>12813008</t>
  </si>
  <si>
    <t>18347400</t>
  </si>
  <si>
    <t>13815400</t>
  </si>
  <si>
    <t>07634805</t>
  </si>
  <si>
    <t>69014B 69016B1 19002B</t>
  </si>
  <si>
    <t>69023B 69003B 33074B</t>
  </si>
  <si>
    <t>69001B 33074B 69004B</t>
  </si>
  <si>
    <t>Endarterectomy of  L't CFA-SFA</t>
  </si>
  <si>
    <t>69002B 33074B</t>
  </si>
  <si>
    <t>69023B 69003B</t>
  </si>
  <si>
    <t>69034C 33074B</t>
  </si>
  <si>
    <t>69001B 33115B</t>
  </si>
  <si>
    <t>*1 L't P3</t>
  </si>
  <si>
    <t>s/p ECMO removal and repair of right brachial artery cannulation site</t>
  </si>
  <si>
    <t>VA ECMO wound bleeding ,s/p bedside suture (Exploration vascular)</t>
  </si>
  <si>
    <t>s/p ECMO removal, repair of L't CFA, SFA and fermoal vein, and open thrombectomy over left SFA</t>
  </si>
  <si>
    <t>69003B 33115B</t>
  </si>
  <si>
    <t>69005B 69001B</t>
  </si>
  <si>
    <t>s/p ECMO removal, repair of L't SFA and and open thrombectomy over left SFA</t>
  </si>
  <si>
    <t>Port-A wound debridement</t>
  </si>
  <si>
    <t>69032C 69039B 19002B</t>
  </si>
  <si>
    <t>69017B1 69014B</t>
  </si>
  <si>
    <t>69023B 62047C</t>
  </si>
  <si>
    <t>*1 L't mid-SFA (eluvia)</t>
  </si>
  <si>
    <t>*1 L't P2 (supera)</t>
  </si>
  <si>
    <t>5761110 5761300</t>
  </si>
  <si>
    <t>*2 L't P3 to SFA (supera &amp; BMS)</t>
  </si>
  <si>
    <t>5760190 5760191 5760300 5760475</t>
  </si>
  <si>
    <t>*2 L't SFA to P3 (supera) &amp; ATA (Euca Limus)</t>
  </si>
  <si>
    <t>5760191 5763000 5761050</t>
  </si>
  <si>
    <t>*2 R't peroneal a. &amp; SFA</t>
  </si>
  <si>
    <t>*1 R't peroneal artery</t>
  </si>
  <si>
    <t xml:space="preserve"> Central vein</t>
  </si>
  <si>
    <t>LSCA</t>
  </si>
  <si>
    <t>*2 L't SFA</t>
  </si>
  <si>
    <t>5760191 5760271 5760300 5761110</t>
  </si>
  <si>
    <t>JOSEPHA J. *</t>
    <phoneticPr fontId="9" type="noConversion"/>
  </si>
  <si>
    <t>L't CFA open repair (s/p PCI)</t>
  </si>
  <si>
    <t>ECMO Removal</t>
  </si>
  <si>
    <r>
      <rPr>
        <sz val="12"/>
        <color rgb="FF000000"/>
        <rFont val="標楷體"/>
        <family val="4"/>
        <charset val="136"/>
      </rPr>
      <t>林勝盟</t>
    </r>
  </si>
  <si>
    <r>
      <rPr>
        <sz val="12"/>
        <color rgb="FF000000"/>
        <rFont val="標楷體"/>
        <family val="4"/>
        <charset val="136"/>
      </rPr>
      <t>高金枝</t>
    </r>
  </si>
  <si>
    <r>
      <rPr>
        <sz val="12"/>
        <color rgb="FF000000"/>
        <rFont val="標楷體"/>
        <family val="4"/>
        <charset val="136"/>
      </rPr>
      <t>張雯婷</t>
    </r>
  </si>
  <si>
    <r>
      <rPr>
        <sz val="12"/>
        <color rgb="FF000000"/>
        <rFont val="標楷體"/>
        <family val="4"/>
        <charset val="136"/>
      </rPr>
      <t>鄭月紅</t>
    </r>
  </si>
  <si>
    <r>
      <rPr>
        <sz val="12"/>
        <color rgb="FF000000"/>
        <rFont val="標楷體"/>
        <family val="4"/>
        <charset val="136"/>
      </rPr>
      <t>呂春媚</t>
    </r>
  </si>
  <si>
    <r>
      <rPr>
        <sz val="12"/>
        <color rgb="FF000000"/>
        <rFont val="標楷體"/>
        <family val="4"/>
        <charset val="136"/>
      </rPr>
      <t>黃麗玲</t>
    </r>
  </si>
  <si>
    <r>
      <rPr>
        <sz val="12"/>
        <color rgb="FF000000"/>
        <rFont val="標楷體"/>
        <family val="4"/>
        <charset val="136"/>
      </rPr>
      <t>葉麗芳</t>
    </r>
  </si>
  <si>
    <r>
      <rPr>
        <sz val="12"/>
        <color rgb="FF000000"/>
        <rFont val="標楷體"/>
        <family val="4"/>
        <charset val="136"/>
      </rPr>
      <t>廖天定</t>
    </r>
  </si>
  <si>
    <r>
      <rPr>
        <sz val="12"/>
        <color rgb="FF000000"/>
        <rFont val="標楷體"/>
        <family val="4"/>
        <charset val="136"/>
      </rPr>
      <t>陳宥蓁</t>
    </r>
  </si>
  <si>
    <r>
      <rPr>
        <sz val="12"/>
        <color rgb="FF000000"/>
        <rFont val="標楷體"/>
        <family val="4"/>
        <charset val="136"/>
      </rPr>
      <t>鄭文娟</t>
    </r>
  </si>
  <si>
    <r>
      <rPr>
        <sz val="12"/>
        <color rgb="FF000000"/>
        <rFont val="標楷體"/>
        <family val="4"/>
        <charset val="136"/>
      </rPr>
      <t>陳金珠</t>
    </r>
  </si>
  <si>
    <r>
      <rPr>
        <sz val="12"/>
        <color rgb="FF000000"/>
        <rFont val="標楷體"/>
        <family val="4"/>
        <charset val="136"/>
      </rPr>
      <t>黃詩萍</t>
    </r>
  </si>
  <si>
    <r>
      <rPr>
        <sz val="12"/>
        <color rgb="FF000000"/>
        <rFont val="標楷體"/>
        <family val="4"/>
        <charset val="136"/>
      </rPr>
      <t>謝彭傅妹</t>
    </r>
  </si>
  <si>
    <r>
      <rPr>
        <sz val="12"/>
        <color rgb="FF000000"/>
        <rFont val="標楷體"/>
        <family val="4"/>
        <charset val="136"/>
      </rPr>
      <t>賴顯光</t>
    </r>
  </si>
  <si>
    <r>
      <rPr>
        <sz val="12"/>
        <color rgb="FF000000"/>
        <rFont val="標楷體"/>
        <family val="4"/>
        <charset val="136"/>
      </rPr>
      <t>郭玉葉</t>
    </r>
  </si>
  <si>
    <r>
      <rPr>
        <sz val="12"/>
        <color rgb="FF000000"/>
        <rFont val="標楷體"/>
        <family val="4"/>
        <charset val="136"/>
      </rPr>
      <t>林麗芬</t>
    </r>
  </si>
  <si>
    <r>
      <rPr>
        <sz val="12"/>
        <color rgb="FF000000"/>
        <rFont val="標楷體"/>
        <family val="4"/>
        <charset val="136"/>
      </rPr>
      <t>游文良</t>
    </r>
  </si>
  <si>
    <r>
      <rPr>
        <sz val="12"/>
        <color rgb="FF000000"/>
        <rFont val="標楷體"/>
        <family val="4"/>
        <charset val="136"/>
      </rPr>
      <t>馮承泰</t>
    </r>
  </si>
  <si>
    <r>
      <rPr>
        <sz val="12"/>
        <color rgb="FF000000"/>
        <rFont val="標楷體"/>
        <family val="4"/>
        <charset val="136"/>
      </rPr>
      <t>李宇炫</t>
    </r>
  </si>
  <si>
    <r>
      <rPr>
        <sz val="12"/>
        <color rgb="FF000000"/>
        <rFont val="標楷體"/>
        <family val="4"/>
        <charset val="136"/>
      </rPr>
      <t>陶倉北</t>
    </r>
  </si>
  <si>
    <r>
      <rPr>
        <sz val="12"/>
        <color rgb="FF000000"/>
        <rFont val="標楷體"/>
        <family val="4"/>
        <charset val="136"/>
      </rPr>
      <t>陳志雄</t>
    </r>
  </si>
  <si>
    <r>
      <rPr>
        <sz val="12"/>
        <color rgb="FF000000"/>
        <rFont val="標楷體"/>
        <family val="4"/>
        <charset val="136"/>
      </rPr>
      <t>陳添塗</t>
    </r>
  </si>
  <si>
    <r>
      <rPr>
        <sz val="12"/>
        <color rgb="FF000000"/>
        <rFont val="標楷體"/>
        <family val="4"/>
        <charset val="136"/>
      </rPr>
      <t>謝勤</t>
    </r>
  </si>
  <si>
    <r>
      <rPr>
        <sz val="12"/>
        <color rgb="FF000000"/>
        <rFont val="標楷體"/>
        <family val="4"/>
        <charset val="136"/>
      </rPr>
      <t>劉子宸</t>
    </r>
  </si>
  <si>
    <r>
      <rPr>
        <sz val="12"/>
        <color rgb="FF000000"/>
        <rFont val="標楷體"/>
        <family val="4"/>
        <charset val="136"/>
      </rPr>
      <t>楊弘駿</t>
    </r>
  </si>
  <si>
    <r>
      <rPr>
        <sz val="12"/>
        <color rgb="FF000000"/>
        <rFont val="標楷體"/>
        <family val="4"/>
        <charset val="136"/>
      </rPr>
      <t>楊政雄</t>
    </r>
  </si>
  <si>
    <r>
      <rPr>
        <sz val="12"/>
        <color rgb="FF000000"/>
        <rFont val="標楷體"/>
        <family val="4"/>
        <charset val="136"/>
      </rPr>
      <t>陳英傑</t>
    </r>
  </si>
  <si>
    <r>
      <rPr>
        <sz val="12"/>
        <color rgb="FF000000"/>
        <rFont val="標楷體"/>
        <family val="4"/>
        <charset val="136"/>
      </rPr>
      <t>張曜明</t>
    </r>
  </si>
  <si>
    <r>
      <rPr>
        <sz val="12"/>
        <color rgb="FF000000"/>
        <rFont val="標楷體"/>
        <family val="4"/>
        <charset val="136"/>
      </rPr>
      <t>莊雲翔</t>
    </r>
  </si>
  <si>
    <r>
      <rPr>
        <sz val="12"/>
        <color rgb="FF000000"/>
        <rFont val="標楷體"/>
        <family val="4"/>
        <charset val="136"/>
      </rPr>
      <t>林建志</t>
    </r>
  </si>
  <si>
    <r>
      <rPr>
        <sz val="12"/>
        <color rgb="FF000000"/>
        <rFont val="標楷體"/>
        <family val="4"/>
        <charset val="136"/>
      </rPr>
      <t>蘇李燕玉</t>
    </r>
  </si>
  <si>
    <r>
      <rPr>
        <sz val="12"/>
        <color rgb="FF000000"/>
        <rFont val="標楷體"/>
        <family val="4"/>
        <charset val="136"/>
      </rPr>
      <t>黃松和</t>
    </r>
  </si>
  <si>
    <r>
      <rPr>
        <sz val="12"/>
        <color rgb="FF000000"/>
        <rFont val="標楷體"/>
        <family val="4"/>
        <charset val="136"/>
      </rPr>
      <t>施並忠</t>
    </r>
  </si>
  <si>
    <r>
      <rPr>
        <sz val="12"/>
        <color rgb="FF000000"/>
        <rFont val="標楷體"/>
        <family val="4"/>
        <charset val="136"/>
      </rPr>
      <t>盧林淑貞</t>
    </r>
  </si>
  <si>
    <r>
      <rPr>
        <sz val="12"/>
        <color rgb="FF000000"/>
        <rFont val="標楷體"/>
        <family val="4"/>
        <charset val="136"/>
      </rPr>
      <t>葉欽榮</t>
    </r>
  </si>
  <si>
    <r>
      <rPr>
        <sz val="12"/>
        <color rgb="FF000000"/>
        <rFont val="標楷體"/>
        <family val="4"/>
        <charset val="136"/>
      </rPr>
      <t>趙鳳蓮</t>
    </r>
  </si>
  <si>
    <r>
      <rPr>
        <sz val="12"/>
        <color rgb="FF000000"/>
        <rFont val="標楷體"/>
        <family val="4"/>
        <charset val="136"/>
      </rPr>
      <t>洪春福</t>
    </r>
  </si>
  <si>
    <r>
      <rPr>
        <sz val="12"/>
        <color rgb="FF000000"/>
        <rFont val="標楷體"/>
        <family val="4"/>
        <charset val="136"/>
      </rPr>
      <t>黃滿秀</t>
    </r>
  </si>
  <si>
    <r>
      <rPr>
        <sz val="12"/>
        <color rgb="FF000000"/>
        <rFont val="標楷體"/>
        <family val="4"/>
        <charset val="136"/>
      </rPr>
      <t>詹楊芳蘭</t>
    </r>
  </si>
  <si>
    <r>
      <rPr>
        <sz val="12"/>
        <color rgb="FF000000"/>
        <rFont val="標楷體"/>
        <family val="4"/>
        <charset val="136"/>
      </rPr>
      <t>陳良</t>
    </r>
  </si>
  <si>
    <r>
      <rPr>
        <sz val="12"/>
        <color rgb="FF000000"/>
        <rFont val="標楷體"/>
        <family val="4"/>
        <charset val="136"/>
      </rPr>
      <t>胡清山</t>
    </r>
  </si>
  <si>
    <r>
      <rPr>
        <sz val="12"/>
        <color rgb="FF000000"/>
        <rFont val="標楷體"/>
        <family val="4"/>
        <charset val="136"/>
      </rPr>
      <t>陳秀雲</t>
    </r>
  </si>
  <si>
    <r>
      <rPr>
        <sz val="12"/>
        <color rgb="FF000000"/>
        <rFont val="標楷體"/>
        <family val="4"/>
        <charset val="136"/>
      </rPr>
      <t>賴春玉</t>
    </r>
  </si>
  <si>
    <r>
      <rPr>
        <sz val="12"/>
        <color rgb="FF000000"/>
        <rFont val="標楷體"/>
        <family val="4"/>
        <charset val="136"/>
      </rPr>
      <t>李瑤</t>
    </r>
  </si>
  <si>
    <r>
      <rPr>
        <sz val="12"/>
        <color rgb="FF000000"/>
        <rFont val="標楷體"/>
        <family val="4"/>
        <charset val="136"/>
      </rPr>
      <t>黃康三</t>
    </r>
  </si>
  <si>
    <r>
      <rPr>
        <sz val="12"/>
        <color rgb="FF000000"/>
        <rFont val="標楷體"/>
        <family val="4"/>
        <charset val="136"/>
      </rPr>
      <t>謝文培</t>
    </r>
  </si>
  <si>
    <r>
      <rPr>
        <sz val="12"/>
        <color rgb="FF000000"/>
        <rFont val="標楷體"/>
        <family val="4"/>
        <charset val="136"/>
      </rPr>
      <t>邱勝錡</t>
    </r>
  </si>
  <si>
    <r>
      <rPr>
        <sz val="12"/>
        <color rgb="FF000000"/>
        <rFont val="標楷體"/>
        <family val="4"/>
        <charset val="136"/>
      </rPr>
      <t>許輝等</t>
    </r>
  </si>
  <si>
    <r>
      <rPr>
        <sz val="12"/>
        <color rgb="FF000000"/>
        <rFont val="標楷體"/>
        <family val="4"/>
        <charset val="136"/>
      </rPr>
      <t>陳文魁</t>
    </r>
  </si>
  <si>
    <r>
      <rPr>
        <sz val="12"/>
        <color rgb="FF000000"/>
        <rFont val="標楷體"/>
        <family val="4"/>
        <charset val="136"/>
      </rPr>
      <t>陳新春</t>
    </r>
  </si>
  <si>
    <r>
      <rPr>
        <sz val="12"/>
        <color rgb="FF000000"/>
        <rFont val="標楷體"/>
        <family val="4"/>
        <charset val="136"/>
      </rPr>
      <t>羅少甫</t>
    </r>
  </si>
  <si>
    <r>
      <rPr>
        <sz val="12"/>
        <color rgb="FF000000"/>
        <rFont val="標楷體"/>
        <family val="4"/>
        <charset val="136"/>
      </rPr>
      <t>王亮智</t>
    </r>
  </si>
  <si>
    <r>
      <rPr>
        <sz val="12"/>
        <color rgb="FF000000"/>
        <rFont val="標楷體"/>
        <family val="4"/>
        <charset val="136"/>
      </rPr>
      <t>詹晏慈</t>
    </r>
  </si>
  <si>
    <r>
      <rPr>
        <sz val="12"/>
        <color rgb="FF000000"/>
        <rFont val="標楷體"/>
        <family val="4"/>
        <charset val="136"/>
      </rPr>
      <t>吳月秀</t>
    </r>
  </si>
  <si>
    <r>
      <rPr>
        <sz val="12"/>
        <color rgb="FF000000"/>
        <rFont val="標楷體"/>
        <family val="4"/>
        <charset val="136"/>
      </rPr>
      <t>陳林寶蓮</t>
    </r>
  </si>
  <si>
    <r>
      <rPr>
        <sz val="12"/>
        <color rgb="FF000000"/>
        <rFont val="標楷體"/>
        <family val="4"/>
        <charset val="136"/>
      </rPr>
      <t>陳回春</t>
    </r>
  </si>
  <si>
    <r>
      <rPr>
        <sz val="12"/>
        <color rgb="FF000000"/>
        <rFont val="標楷體"/>
        <family val="4"/>
        <charset val="136"/>
      </rPr>
      <t>蔡虹玲</t>
    </r>
  </si>
  <si>
    <r>
      <rPr>
        <sz val="12"/>
        <color rgb="FF000000"/>
        <rFont val="標楷體"/>
        <family val="4"/>
        <charset val="136"/>
      </rPr>
      <t>李佩穎</t>
    </r>
  </si>
  <si>
    <r>
      <rPr>
        <sz val="12"/>
        <color rgb="FF000000"/>
        <rFont val="標楷體"/>
        <family val="4"/>
        <charset val="136"/>
      </rPr>
      <t>胡崇桂</t>
    </r>
  </si>
  <si>
    <r>
      <rPr>
        <sz val="12"/>
        <color rgb="FF000000"/>
        <rFont val="標楷體"/>
        <family val="4"/>
        <charset val="136"/>
      </rPr>
      <t>陳春隆</t>
    </r>
  </si>
  <si>
    <r>
      <rPr>
        <sz val="12"/>
        <color rgb="FF000000"/>
        <rFont val="標楷體"/>
        <family val="4"/>
        <charset val="136"/>
      </rPr>
      <t>唐傳蓉</t>
    </r>
  </si>
  <si>
    <r>
      <rPr>
        <sz val="12"/>
        <color rgb="FF000000"/>
        <rFont val="標楷體"/>
        <family val="4"/>
        <charset val="136"/>
      </rPr>
      <t>陳筱嵐</t>
    </r>
  </si>
  <si>
    <r>
      <rPr>
        <sz val="12"/>
        <color rgb="FF000000"/>
        <rFont val="標楷體"/>
        <family val="4"/>
        <charset val="136"/>
      </rPr>
      <t>洪秀青</t>
    </r>
  </si>
  <si>
    <r>
      <rPr>
        <sz val="12"/>
        <color rgb="FF000000"/>
        <rFont val="標楷體"/>
        <family val="4"/>
        <charset val="136"/>
      </rPr>
      <t>陳漢陽</t>
    </r>
  </si>
  <si>
    <r>
      <rPr>
        <sz val="12"/>
        <color rgb="FF000000"/>
        <rFont val="標楷體"/>
        <family val="4"/>
        <charset val="136"/>
      </rPr>
      <t>張詩均</t>
    </r>
  </si>
  <si>
    <r>
      <rPr>
        <sz val="12"/>
        <color rgb="FF000000"/>
        <rFont val="標楷體"/>
        <family val="4"/>
        <charset val="136"/>
      </rPr>
      <t>張俊信</t>
    </r>
  </si>
  <si>
    <r>
      <rPr>
        <sz val="12"/>
        <color rgb="FF000000"/>
        <rFont val="標楷體"/>
        <family val="4"/>
        <charset val="136"/>
      </rPr>
      <t>張一凡</t>
    </r>
  </si>
  <si>
    <r>
      <rPr>
        <sz val="12"/>
        <color rgb="FF000000"/>
        <rFont val="標楷體"/>
        <family val="4"/>
        <charset val="136"/>
      </rPr>
      <t>戴長富</t>
    </r>
  </si>
  <si>
    <r>
      <rPr>
        <sz val="12"/>
        <color rgb="FF000000"/>
        <rFont val="標楷體"/>
        <family val="4"/>
        <charset val="136"/>
      </rPr>
      <t>謝清烱</t>
    </r>
  </si>
  <si>
    <r>
      <rPr>
        <sz val="12"/>
        <color rgb="FF000000"/>
        <rFont val="標楷體"/>
        <family val="4"/>
        <charset val="136"/>
      </rPr>
      <t>周宥榛</t>
    </r>
  </si>
  <si>
    <r>
      <rPr>
        <sz val="12"/>
        <color rgb="FF000000"/>
        <rFont val="標楷體"/>
        <family val="4"/>
        <charset val="136"/>
      </rPr>
      <t>李偉正</t>
    </r>
  </si>
  <si>
    <r>
      <rPr>
        <sz val="12"/>
        <color rgb="FF000000"/>
        <rFont val="標楷體"/>
        <family val="4"/>
        <charset val="136"/>
      </rPr>
      <t>金仙富</t>
    </r>
  </si>
  <si>
    <r>
      <rPr>
        <sz val="12"/>
        <color rgb="FF000000"/>
        <rFont val="標楷體"/>
        <family val="4"/>
        <charset val="136"/>
      </rPr>
      <t>戴國垠</t>
    </r>
  </si>
  <si>
    <r>
      <rPr>
        <sz val="12"/>
        <color rgb="FF000000"/>
        <rFont val="標楷體"/>
        <family val="4"/>
        <charset val="136"/>
      </rPr>
      <t>陳文宗</t>
    </r>
  </si>
  <si>
    <r>
      <rPr>
        <sz val="12"/>
        <color rgb="FF000000"/>
        <rFont val="標楷體"/>
        <family val="4"/>
        <charset val="136"/>
      </rPr>
      <t>謝育欣</t>
    </r>
  </si>
  <si>
    <r>
      <rPr>
        <sz val="12"/>
        <color rgb="FF000000"/>
        <rFont val="標楷體"/>
        <family val="4"/>
        <charset val="136"/>
      </rPr>
      <t>謝惠珠</t>
    </r>
  </si>
  <si>
    <r>
      <rPr>
        <sz val="12"/>
        <color rgb="FF000000"/>
        <rFont val="標楷體"/>
        <family val="4"/>
        <charset val="136"/>
      </rPr>
      <t>施朝棟</t>
    </r>
  </si>
  <si>
    <r>
      <rPr>
        <sz val="12"/>
        <color rgb="FF000000"/>
        <rFont val="標楷體"/>
        <family val="4"/>
        <charset val="136"/>
      </rPr>
      <t>何季蓁</t>
    </r>
  </si>
  <si>
    <r>
      <rPr>
        <sz val="12"/>
        <color rgb="FF000000"/>
        <rFont val="標楷體"/>
        <family val="4"/>
        <charset val="136"/>
      </rPr>
      <t>鄭素芳</t>
    </r>
  </si>
  <si>
    <r>
      <rPr>
        <sz val="12"/>
        <color rgb="FF000000"/>
        <rFont val="標楷體"/>
        <family val="4"/>
        <charset val="136"/>
      </rPr>
      <t>黃楊美惠</t>
    </r>
  </si>
  <si>
    <r>
      <rPr>
        <sz val="12"/>
        <color rgb="FF000000"/>
        <rFont val="標楷體"/>
        <family val="4"/>
        <charset val="136"/>
      </rPr>
      <t>陳俊宏</t>
    </r>
  </si>
  <si>
    <r>
      <rPr>
        <sz val="12"/>
        <color rgb="FF000000"/>
        <rFont val="標楷體"/>
        <family val="4"/>
        <charset val="136"/>
      </rPr>
      <t>陳漢卿</t>
    </r>
  </si>
  <si>
    <r>
      <rPr>
        <sz val="12"/>
        <color rgb="FF000000"/>
        <rFont val="標楷體"/>
        <family val="4"/>
        <charset val="136"/>
      </rPr>
      <t>許源柱</t>
    </r>
  </si>
  <si>
    <r>
      <rPr>
        <sz val="12"/>
        <color rgb="FF000000"/>
        <rFont val="標楷體"/>
        <family val="4"/>
        <charset val="136"/>
      </rPr>
      <t>謝瓊月</t>
    </r>
  </si>
  <si>
    <r>
      <rPr>
        <sz val="12"/>
        <color rgb="FF000000"/>
        <rFont val="標楷體"/>
        <family val="4"/>
        <charset val="136"/>
      </rPr>
      <t>廖曹珏</t>
    </r>
  </si>
  <si>
    <r>
      <rPr>
        <sz val="12"/>
        <color rgb="FF000000"/>
        <rFont val="標楷體"/>
        <family val="4"/>
        <charset val="136"/>
      </rPr>
      <t>李明原</t>
    </r>
  </si>
  <si>
    <r>
      <rPr>
        <sz val="12"/>
        <color rgb="FF000000"/>
        <rFont val="標楷體"/>
        <family val="4"/>
        <charset val="136"/>
      </rPr>
      <t>陳劉宥鎂</t>
    </r>
  </si>
  <si>
    <r>
      <rPr>
        <sz val="12"/>
        <color rgb="FF000000"/>
        <rFont val="標楷體"/>
        <family val="4"/>
        <charset val="136"/>
      </rPr>
      <t>張淑真</t>
    </r>
  </si>
  <si>
    <r>
      <rPr>
        <sz val="12"/>
        <color rgb="FF000000"/>
        <rFont val="標楷體"/>
        <family val="4"/>
        <charset val="136"/>
      </rPr>
      <t>管玉籣</t>
    </r>
  </si>
  <si>
    <r>
      <rPr>
        <sz val="12"/>
        <color rgb="FF000000"/>
        <rFont val="標楷體"/>
        <family val="4"/>
        <charset val="136"/>
      </rPr>
      <t>郭寶琴</t>
    </r>
  </si>
  <si>
    <r>
      <rPr>
        <sz val="12"/>
        <color rgb="FF000000"/>
        <rFont val="標楷體"/>
        <family val="4"/>
        <charset val="136"/>
      </rPr>
      <t>梁賓</t>
    </r>
  </si>
  <si>
    <r>
      <rPr>
        <sz val="12"/>
        <color rgb="FF000000"/>
        <rFont val="標楷體"/>
        <family val="4"/>
        <charset val="136"/>
      </rPr>
      <t>陳美嫃</t>
    </r>
  </si>
  <si>
    <r>
      <rPr>
        <sz val="12"/>
        <color rgb="FF000000"/>
        <rFont val="標楷體"/>
        <family val="4"/>
        <charset val="136"/>
      </rPr>
      <t>梁健國</t>
    </r>
  </si>
  <si>
    <r>
      <rPr>
        <sz val="12"/>
        <color rgb="FF000000"/>
        <rFont val="標楷體"/>
        <family val="4"/>
        <charset val="136"/>
      </rPr>
      <t>陳俊超</t>
    </r>
  </si>
  <si>
    <r>
      <rPr>
        <sz val="12"/>
        <color rgb="FF000000"/>
        <rFont val="標楷體"/>
        <family val="4"/>
        <charset val="136"/>
      </rPr>
      <t>郭文忠</t>
    </r>
  </si>
  <si>
    <r>
      <rPr>
        <sz val="12"/>
        <color rgb="FF000000"/>
        <rFont val="標楷體"/>
        <family val="4"/>
        <charset val="136"/>
      </rPr>
      <t>江志昌</t>
    </r>
  </si>
  <si>
    <r>
      <rPr>
        <sz val="12"/>
        <color rgb="FF000000"/>
        <rFont val="標楷體"/>
        <family val="4"/>
        <charset val="136"/>
      </rPr>
      <t>余樹藤</t>
    </r>
  </si>
  <si>
    <r>
      <rPr>
        <sz val="12"/>
        <color rgb="FF000000"/>
        <rFont val="標楷體"/>
        <family val="4"/>
        <charset val="136"/>
      </rPr>
      <t>賴阿妃</t>
    </r>
  </si>
  <si>
    <r>
      <rPr>
        <sz val="12"/>
        <color rgb="FF000000"/>
        <rFont val="標楷體"/>
        <family val="4"/>
        <charset val="136"/>
      </rPr>
      <t>楊春榮</t>
    </r>
  </si>
  <si>
    <r>
      <rPr>
        <sz val="12"/>
        <color rgb="FF000000"/>
        <rFont val="標楷體"/>
        <family val="4"/>
        <charset val="136"/>
      </rPr>
      <t>楊朝雲</t>
    </r>
  </si>
  <si>
    <r>
      <rPr>
        <sz val="12"/>
        <color rgb="FF000000"/>
        <rFont val="標楷體"/>
        <family val="4"/>
        <charset val="136"/>
      </rPr>
      <t>陳月桃</t>
    </r>
  </si>
  <si>
    <r>
      <rPr>
        <sz val="12"/>
        <color rgb="FF000000"/>
        <rFont val="標楷體"/>
        <family val="4"/>
        <charset val="136"/>
      </rPr>
      <t>陳㛄㲆</t>
    </r>
  </si>
  <si>
    <r>
      <rPr>
        <sz val="12"/>
        <color rgb="FF000000"/>
        <rFont val="標楷體"/>
        <family val="4"/>
        <charset val="136"/>
      </rPr>
      <t>葉柯幸</t>
    </r>
  </si>
  <si>
    <r>
      <rPr>
        <sz val="12"/>
        <color rgb="FF000000"/>
        <rFont val="標楷體"/>
        <family val="4"/>
        <charset val="136"/>
      </rPr>
      <t>洪哲政</t>
    </r>
  </si>
  <si>
    <r>
      <rPr>
        <sz val="12"/>
        <color rgb="FF000000"/>
        <rFont val="標楷體"/>
        <family val="4"/>
        <charset val="136"/>
      </rPr>
      <t>江百相</t>
    </r>
  </si>
  <si>
    <r>
      <rPr>
        <sz val="12"/>
        <color rgb="FF000000"/>
        <rFont val="標楷體"/>
        <family val="4"/>
        <charset val="136"/>
      </rPr>
      <t>林梅騰</t>
    </r>
  </si>
  <si>
    <r>
      <rPr>
        <sz val="12"/>
        <color rgb="FF000000"/>
        <rFont val="標楷體"/>
        <family val="4"/>
        <charset val="136"/>
      </rPr>
      <t>李雲翠</t>
    </r>
  </si>
  <si>
    <r>
      <rPr>
        <sz val="12"/>
        <color rgb="FF000000"/>
        <rFont val="標楷體"/>
        <family val="4"/>
        <charset val="136"/>
      </rPr>
      <t>胡秀蓁</t>
    </r>
  </si>
  <si>
    <r>
      <rPr>
        <sz val="12"/>
        <color rgb="FF000000"/>
        <rFont val="標楷體"/>
        <family val="4"/>
        <charset val="136"/>
      </rPr>
      <t>鄭美雲</t>
    </r>
  </si>
  <si>
    <r>
      <rPr>
        <sz val="12"/>
        <color rgb="FF000000"/>
        <rFont val="標楷體"/>
        <family val="4"/>
        <charset val="136"/>
      </rPr>
      <t>李建銘</t>
    </r>
  </si>
  <si>
    <r>
      <rPr>
        <sz val="12"/>
        <color rgb="FF000000"/>
        <rFont val="標楷體"/>
        <family val="4"/>
        <charset val="136"/>
      </rPr>
      <t>蔡美珠</t>
    </r>
  </si>
  <si>
    <r>
      <rPr>
        <sz val="12"/>
        <color rgb="FF000000"/>
        <rFont val="標楷體"/>
        <family val="4"/>
        <charset val="136"/>
      </rPr>
      <t>王葉菊子</t>
    </r>
  </si>
  <si>
    <r>
      <rPr>
        <sz val="12"/>
        <color rgb="FF000000"/>
        <rFont val="標楷體"/>
        <family val="4"/>
        <charset val="136"/>
      </rPr>
      <t>廖清秀</t>
    </r>
  </si>
  <si>
    <r>
      <rPr>
        <sz val="12"/>
        <color rgb="FF000000"/>
        <rFont val="標楷體"/>
        <family val="4"/>
        <charset val="136"/>
      </rPr>
      <t>謝婷妮</t>
    </r>
  </si>
  <si>
    <r>
      <rPr>
        <sz val="12"/>
        <color rgb="FF000000"/>
        <rFont val="標楷體"/>
        <family val="4"/>
        <charset val="136"/>
      </rPr>
      <t>林淑禎</t>
    </r>
  </si>
  <si>
    <r>
      <rPr>
        <sz val="12"/>
        <color rgb="FF000000"/>
        <rFont val="標楷體"/>
        <family val="4"/>
        <charset val="136"/>
      </rPr>
      <t>張淑楨</t>
    </r>
  </si>
  <si>
    <r>
      <rPr>
        <sz val="12"/>
        <color rgb="FF000000"/>
        <rFont val="標楷體"/>
        <family val="4"/>
        <charset val="136"/>
      </rPr>
      <t>楊勻蓁</t>
    </r>
  </si>
  <si>
    <r>
      <rPr>
        <sz val="12"/>
        <color rgb="FF000000"/>
        <rFont val="標楷體"/>
        <family val="4"/>
        <charset val="136"/>
      </rPr>
      <t>吳李愛珠</t>
    </r>
  </si>
  <si>
    <r>
      <rPr>
        <sz val="12"/>
        <color rgb="FF000000"/>
        <rFont val="標楷體"/>
        <family val="4"/>
        <charset val="136"/>
      </rPr>
      <t>張建華</t>
    </r>
  </si>
  <si>
    <r>
      <rPr>
        <sz val="12"/>
        <color rgb="FF000000"/>
        <rFont val="標楷體"/>
        <family val="4"/>
        <charset val="136"/>
      </rPr>
      <t>林莛芳</t>
    </r>
  </si>
  <si>
    <r>
      <rPr>
        <sz val="12"/>
        <color rgb="FF000000"/>
        <rFont val="標楷體"/>
        <family val="4"/>
        <charset val="136"/>
      </rPr>
      <t>張彩雲</t>
    </r>
  </si>
  <si>
    <r>
      <rPr>
        <sz val="12"/>
        <color rgb="FF000000"/>
        <rFont val="標楷體"/>
        <family val="4"/>
        <charset val="136"/>
      </rPr>
      <t>林許極</t>
    </r>
  </si>
  <si>
    <r>
      <rPr>
        <sz val="12"/>
        <color rgb="FF000000"/>
        <rFont val="標楷體"/>
        <family val="4"/>
        <charset val="136"/>
      </rPr>
      <t>卓凱萍</t>
    </r>
  </si>
  <si>
    <r>
      <rPr>
        <sz val="12"/>
        <color rgb="FF000000"/>
        <rFont val="標楷體"/>
        <family val="4"/>
        <charset val="136"/>
      </rPr>
      <t>林孟汝</t>
    </r>
  </si>
  <si>
    <r>
      <rPr>
        <sz val="12"/>
        <color rgb="FF000000"/>
        <rFont val="標楷體"/>
        <family val="4"/>
        <charset val="136"/>
      </rPr>
      <t>李楊春麗</t>
    </r>
  </si>
  <si>
    <r>
      <rPr>
        <sz val="12"/>
        <color rgb="FF000000"/>
        <rFont val="標楷體"/>
        <family val="4"/>
        <charset val="136"/>
      </rPr>
      <t>陳東圓</t>
    </r>
  </si>
  <si>
    <r>
      <rPr>
        <sz val="12"/>
        <color rgb="FF000000"/>
        <rFont val="標楷體"/>
        <family val="4"/>
        <charset val="136"/>
      </rPr>
      <t>黃鄭樹蘭</t>
    </r>
  </si>
  <si>
    <r>
      <rPr>
        <sz val="12"/>
        <color rgb="FF000000"/>
        <rFont val="標楷體"/>
        <family val="4"/>
        <charset val="136"/>
      </rPr>
      <t>李春財</t>
    </r>
  </si>
  <si>
    <r>
      <rPr>
        <sz val="12"/>
        <color rgb="FF000000"/>
        <rFont val="標楷體"/>
        <family val="4"/>
        <charset val="136"/>
      </rPr>
      <t>呂珈汶</t>
    </r>
  </si>
  <si>
    <r>
      <rPr>
        <sz val="12"/>
        <color rgb="FF000000"/>
        <rFont val="標楷體"/>
        <family val="4"/>
        <charset val="136"/>
      </rPr>
      <t>蔡金益</t>
    </r>
  </si>
  <si>
    <r>
      <rPr>
        <sz val="12"/>
        <color rgb="FF000000"/>
        <rFont val="標楷體"/>
        <family val="4"/>
        <charset val="136"/>
      </rPr>
      <t>吳色煌</t>
    </r>
  </si>
  <si>
    <r>
      <rPr>
        <sz val="12"/>
        <color rgb="FF000000"/>
        <rFont val="標楷體"/>
        <family val="4"/>
        <charset val="136"/>
      </rPr>
      <t>王忠元</t>
    </r>
  </si>
  <si>
    <r>
      <rPr>
        <sz val="12"/>
        <color rgb="FF000000"/>
        <rFont val="標楷體"/>
        <family val="4"/>
        <charset val="136"/>
      </rPr>
      <t>羅東火</t>
    </r>
  </si>
  <si>
    <r>
      <rPr>
        <sz val="12"/>
        <color rgb="FF000000"/>
        <rFont val="標楷體"/>
        <family val="4"/>
        <charset val="136"/>
      </rPr>
      <t>馮珊妮</t>
    </r>
  </si>
  <si>
    <r>
      <rPr>
        <sz val="12"/>
        <color rgb="FF000000"/>
        <rFont val="標楷體"/>
        <family val="4"/>
        <charset val="136"/>
      </rPr>
      <t>胡莉莉</t>
    </r>
  </si>
  <si>
    <r>
      <rPr>
        <sz val="12"/>
        <color rgb="FF000000"/>
        <rFont val="標楷體"/>
        <family val="4"/>
        <charset val="136"/>
      </rPr>
      <t>黃怡禎</t>
    </r>
  </si>
  <si>
    <r>
      <rPr>
        <sz val="12"/>
        <color rgb="FF000000"/>
        <rFont val="標楷體"/>
        <family val="4"/>
        <charset val="136"/>
      </rPr>
      <t>張聖奇</t>
    </r>
  </si>
  <si>
    <r>
      <rPr>
        <sz val="12"/>
        <color rgb="FF000000"/>
        <rFont val="標楷體"/>
        <family val="4"/>
        <charset val="136"/>
      </rPr>
      <t>梁素香</t>
    </r>
  </si>
  <si>
    <r>
      <rPr>
        <sz val="12"/>
        <color rgb="FF000000"/>
        <rFont val="標楷體"/>
        <family val="4"/>
        <charset val="136"/>
      </rPr>
      <t>藍柏青</t>
    </r>
  </si>
  <si>
    <r>
      <rPr>
        <sz val="12"/>
        <color rgb="FF000000"/>
        <rFont val="標楷體"/>
        <family val="4"/>
        <charset val="136"/>
      </rPr>
      <t>葉慶雄</t>
    </r>
  </si>
  <si>
    <r>
      <rPr>
        <sz val="12"/>
        <color rgb="FF000000"/>
        <rFont val="標楷體"/>
        <family val="4"/>
        <charset val="136"/>
      </rPr>
      <t>李木祥</t>
    </r>
  </si>
  <si>
    <r>
      <rPr>
        <sz val="12"/>
        <color rgb="FF000000"/>
        <rFont val="標楷體"/>
        <family val="4"/>
        <charset val="136"/>
      </rPr>
      <t>吳允貞</t>
    </r>
  </si>
  <si>
    <r>
      <rPr>
        <sz val="12"/>
        <color rgb="FF000000"/>
        <rFont val="標楷體"/>
        <family val="4"/>
        <charset val="136"/>
      </rPr>
      <t>林一男</t>
    </r>
  </si>
  <si>
    <r>
      <rPr>
        <sz val="12"/>
        <color rgb="FF000000"/>
        <rFont val="標楷體"/>
        <family val="4"/>
        <charset val="136"/>
      </rPr>
      <t>潘富子</t>
    </r>
  </si>
  <si>
    <r>
      <rPr>
        <sz val="12"/>
        <color rgb="FF000000"/>
        <rFont val="標楷體"/>
        <family val="4"/>
        <charset val="136"/>
      </rPr>
      <t>張溪俊</t>
    </r>
  </si>
  <si>
    <r>
      <rPr>
        <sz val="12"/>
        <color rgb="FF000000"/>
        <rFont val="標楷體"/>
        <family val="4"/>
        <charset val="136"/>
      </rPr>
      <t>李陳欵</t>
    </r>
  </si>
  <si>
    <r>
      <rPr>
        <sz val="12"/>
        <color rgb="FF000000"/>
        <rFont val="標楷體"/>
        <family val="4"/>
        <charset val="136"/>
      </rPr>
      <t>黃陳菊花</t>
    </r>
  </si>
  <si>
    <r>
      <rPr>
        <sz val="12"/>
        <color rgb="FF000000"/>
        <rFont val="標楷體"/>
        <family val="4"/>
        <charset val="136"/>
      </rPr>
      <t>吳建緩</t>
    </r>
  </si>
  <si>
    <r>
      <rPr>
        <sz val="12"/>
        <color rgb="FF000000"/>
        <rFont val="標楷體"/>
        <family val="4"/>
        <charset val="136"/>
      </rPr>
      <t>侯郁娟</t>
    </r>
  </si>
  <si>
    <r>
      <rPr>
        <sz val="12"/>
        <color rgb="FF000000"/>
        <rFont val="標楷體"/>
        <family val="4"/>
        <charset val="136"/>
      </rPr>
      <t>蔡碧櫻</t>
    </r>
  </si>
  <si>
    <r>
      <rPr>
        <sz val="12"/>
        <color rgb="FF000000"/>
        <rFont val="標楷體"/>
        <family val="4"/>
        <charset val="136"/>
      </rPr>
      <t>林蔡彩霞</t>
    </r>
  </si>
  <si>
    <r>
      <rPr>
        <sz val="12"/>
        <color rgb="FF000000"/>
        <rFont val="標楷體"/>
        <family val="4"/>
        <charset val="136"/>
      </rPr>
      <t>許善</t>
    </r>
  </si>
  <si>
    <r>
      <rPr>
        <sz val="12"/>
        <color rgb="FF000000"/>
        <rFont val="標楷體"/>
        <family val="4"/>
        <charset val="136"/>
      </rPr>
      <t>林李英寶</t>
    </r>
  </si>
  <si>
    <r>
      <rPr>
        <sz val="12"/>
        <color rgb="FF000000"/>
        <rFont val="標楷體"/>
        <family val="4"/>
        <charset val="136"/>
      </rPr>
      <t>張華生</t>
    </r>
  </si>
  <si>
    <r>
      <rPr>
        <sz val="12"/>
        <color rgb="FF000000"/>
        <rFont val="標楷體"/>
        <family val="4"/>
        <charset val="136"/>
      </rPr>
      <t>黃思源</t>
    </r>
  </si>
  <si>
    <r>
      <rPr>
        <sz val="12"/>
        <color rgb="FF000000"/>
        <rFont val="標楷體"/>
        <family val="4"/>
        <charset val="136"/>
      </rPr>
      <t>陳麗華</t>
    </r>
  </si>
  <si>
    <r>
      <rPr>
        <sz val="12"/>
        <color rgb="FF000000"/>
        <rFont val="標楷體"/>
        <family val="4"/>
        <charset val="136"/>
      </rPr>
      <t>李葉月嬌</t>
    </r>
  </si>
  <si>
    <r>
      <rPr>
        <sz val="12"/>
        <color rgb="FF000000"/>
        <rFont val="標楷體"/>
        <family val="4"/>
        <charset val="136"/>
      </rPr>
      <t>鄭陳金英</t>
    </r>
  </si>
  <si>
    <r>
      <rPr>
        <sz val="12"/>
        <color rgb="FF000000"/>
        <rFont val="標楷體"/>
        <family val="4"/>
        <charset val="136"/>
      </rPr>
      <t>曾素蓮</t>
    </r>
  </si>
  <si>
    <r>
      <rPr>
        <sz val="12"/>
        <color rgb="FF000000"/>
        <rFont val="標楷體"/>
        <family val="4"/>
        <charset val="136"/>
      </rPr>
      <t>郭惠菁</t>
    </r>
  </si>
  <si>
    <r>
      <rPr>
        <sz val="12"/>
        <color rgb="FF000000"/>
        <rFont val="標楷體"/>
        <family val="4"/>
        <charset val="136"/>
      </rPr>
      <t>胡信德</t>
    </r>
  </si>
  <si>
    <r>
      <rPr>
        <sz val="12"/>
        <color rgb="FF000000"/>
        <rFont val="標楷體"/>
        <family val="4"/>
        <charset val="136"/>
      </rPr>
      <t>陳美惠</t>
    </r>
  </si>
  <si>
    <r>
      <rPr>
        <sz val="12"/>
        <color rgb="FF000000"/>
        <rFont val="標楷體"/>
        <family val="4"/>
        <charset val="136"/>
      </rPr>
      <t>黃敏城</t>
    </r>
  </si>
  <si>
    <r>
      <rPr>
        <sz val="12"/>
        <color rgb="FF000000"/>
        <rFont val="標楷體"/>
        <family val="4"/>
        <charset val="136"/>
      </rPr>
      <t>連碧玉</t>
    </r>
  </si>
  <si>
    <r>
      <rPr>
        <sz val="12"/>
        <color rgb="FF000000"/>
        <rFont val="標楷體"/>
        <family val="4"/>
        <charset val="136"/>
      </rPr>
      <t>張崇勲</t>
    </r>
  </si>
  <si>
    <r>
      <rPr>
        <sz val="12"/>
        <color rgb="FF000000"/>
        <rFont val="標楷體"/>
        <family val="4"/>
        <charset val="136"/>
      </rPr>
      <t>鍾興耀</t>
    </r>
  </si>
  <si>
    <r>
      <rPr>
        <sz val="12"/>
        <color rgb="FF000000"/>
        <rFont val="標楷體"/>
        <family val="4"/>
        <charset val="136"/>
      </rPr>
      <t>何泰佣</t>
    </r>
  </si>
  <si>
    <r>
      <rPr>
        <sz val="12"/>
        <color rgb="FF000000"/>
        <rFont val="標楷體"/>
        <family val="4"/>
        <charset val="136"/>
      </rPr>
      <t>翁雪玲</t>
    </r>
  </si>
  <si>
    <r>
      <rPr>
        <sz val="12"/>
        <color rgb="FF000000"/>
        <rFont val="標楷體"/>
        <family val="4"/>
        <charset val="136"/>
      </rPr>
      <t>徐梅蘭</t>
    </r>
  </si>
  <si>
    <r>
      <rPr>
        <sz val="12"/>
        <color rgb="FF000000"/>
        <rFont val="標楷體"/>
        <family val="4"/>
        <charset val="136"/>
      </rPr>
      <t>胡阿蘭</t>
    </r>
  </si>
  <si>
    <r>
      <rPr>
        <sz val="12"/>
        <color rgb="FF000000"/>
        <rFont val="標楷體"/>
        <family val="4"/>
        <charset val="136"/>
      </rPr>
      <t>康珈榮</t>
    </r>
  </si>
  <si>
    <r>
      <rPr>
        <sz val="12"/>
        <color rgb="FF000000"/>
        <rFont val="標楷體"/>
        <family val="4"/>
        <charset val="136"/>
      </rPr>
      <t>謝文楠</t>
    </r>
  </si>
  <si>
    <r>
      <rPr>
        <sz val="12"/>
        <color rgb="FF000000"/>
        <rFont val="標楷體"/>
        <family val="4"/>
        <charset val="136"/>
      </rPr>
      <t>林秀蘭</t>
    </r>
  </si>
  <si>
    <r>
      <rPr>
        <sz val="12"/>
        <color rgb="FF000000"/>
        <rFont val="標楷體"/>
        <family val="4"/>
        <charset val="136"/>
      </rPr>
      <t>林進業</t>
    </r>
  </si>
  <si>
    <r>
      <rPr>
        <sz val="12"/>
        <color rgb="FF000000"/>
        <rFont val="標楷體"/>
        <family val="4"/>
        <charset val="136"/>
      </rPr>
      <t>林瑋香</t>
    </r>
  </si>
  <si>
    <r>
      <rPr>
        <sz val="12"/>
        <color rgb="FF000000"/>
        <rFont val="標楷體"/>
        <family val="4"/>
        <charset val="136"/>
      </rPr>
      <t>曾政林</t>
    </r>
  </si>
  <si>
    <r>
      <rPr>
        <sz val="12"/>
        <color rgb="FF000000"/>
        <rFont val="標楷體"/>
        <family val="4"/>
        <charset val="136"/>
      </rPr>
      <t>廖春長</t>
    </r>
  </si>
  <si>
    <r>
      <rPr>
        <sz val="12"/>
        <color rgb="FF000000"/>
        <rFont val="標楷體"/>
        <family val="4"/>
        <charset val="136"/>
      </rPr>
      <t>李正華</t>
    </r>
  </si>
  <si>
    <r>
      <rPr>
        <sz val="12"/>
        <color rgb="FF000000"/>
        <rFont val="標楷體"/>
        <family val="4"/>
        <charset val="136"/>
      </rPr>
      <t>林國華</t>
    </r>
  </si>
  <si>
    <r>
      <rPr>
        <sz val="12"/>
        <color rgb="FF000000"/>
        <rFont val="標楷體"/>
        <family val="4"/>
        <charset val="136"/>
      </rPr>
      <t>李泰源</t>
    </r>
  </si>
  <si>
    <r>
      <rPr>
        <sz val="12"/>
        <color rgb="FF000000"/>
        <rFont val="標楷體"/>
        <family val="4"/>
        <charset val="136"/>
      </rPr>
      <t>劉朝棟</t>
    </r>
  </si>
  <si>
    <r>
      <rPr>
        <sz val="12"/>
        <color rgb="FF000000"/>
        <rFont val="標楷體"/>
        <family val="4"/>
        <charset val="136"/>
      </rPr>
      <t>簡浩璋</t>
    </r>
  </si>
  <si>
    <r>
      <rPr>
        <sz val="12"/>
        <color rgb="FF000000"/>
        <rFont val="標楷體"/>
        <family val="4"/>
        <charset val="136"/>
      </rPr>
      <t>楊夢燕</t>
    </r>
  </si>
  <si>
    <r>
      <rPr>
        <sz val="12"/>
        <color rgb="FF000000"/>
        <rFont val="標楷體"/>
        <family val="4"/>
        <charset val="136"/>
      </rPr>
      <t>朱雪卿</t>
    </r>
  </si>
  <si>
    <r>
      <rPr>
        <sz val="12"/>
        <color rgb="FF000000"/>
        <rFont val="標楷體"/>
        <family val="4"/>
        <charset val="136"/>
      </rPr>
      <t>吳敏英</t>
    </r>
  </si>
  <si>
    <r>
      <rPr>
        <sz val="12"/>
        <color rgb="FF000000"/>
        <rFont val="標楷體"/>
        <family val="4"/>
        <charset val="136"/>
      </rPr>
      <t>劉玉華</t>
    </r>
  </si>
  <si>
    <r>
      <rPr>
        <sz val="12"/>
        <color rgb="FF000000"/>
        <rFont val="標楷體"/>
        <family val="4"/>
        <charset val="136"/>
      </rPr>
      <t>陳唐壁英</t>
    </r>
  </si>
  <si>
    <r>
      <rPr>
        <sz val="12"/>
        <color rgb="FF000000"/>
        <rFont val="標楷體"/>
        <family val="4"/>
        <charset val="136"/>
      </rPr>
      <t>王鐘瑩</t>
    </r>
  </si>
  <si>
    <r>
      <rPr>
        <sz val="12"/>
        <color rgb="FF000000"/>
        <rFont val="標楷體"/>
        <family val="4"/>
        <charset val="136"/>
      </rPr>
      <t>黃春陽</t>
    </r>
  </si>
  <si>
    <r>
      <rPr>
        <sz val="12"/>
        <color rgb="FF000000"/>
        <rFont val="標楷體"/>
        <family val="4"/>
        <charset val="136"/>
      </rPr>
      <t>劉德泉</t>
    </r>
  </si>
  <si>
    <r>
      <rPr>
        <sz val="12"/>
        <color rgb="FF000000"/>
        <rFont val="標楷體"/>
        <family val="4"/>
        <charset val="136"/>
      </rPr>
      <t>詹頌霖</t>
    </r>
  </si>
  <si>
    <r>
      <rPr>
        <sz val="12"/>
        <color rgb="FF000000"/>
        <rFont val="標楷體"/>
        <family val="4"/>
        <charset val="136"/>
      </rPr>
      <t>林榮淇</t>
    </r>
  </si>
  <si>
    <r>
      <rPr>
        <sz val="12"/>
        <color rgb="FF000000"/>
        <rFont val="標楷體"/>
        <family val="4"/>
        <charset val="136"/>
      </rPr>
      <t>羅宗訓</t>
    </r>
  </si>
  <si>
    <r>
      <rPr>
        <sz val="12"/>
        <color rgb="FF000000"/>
        <rFont val="標楷體"/>
        <family val="4"/>
        <charset val="136"/>
      </rPr>
      <t>劉家聲</t>
    </r>
  </si>
  <si>
    <r>
      <rPr>
        <sz val="12"/>
        <color rgb="FF000000"/>
        <rFont val="標楷體"/>
        <family val="4"/>
        <charset val="136"/>
      </rPr>
      <t>孫紹誠</t>
    </r>
  </si>
  <si>
    <r>
      <rPr>
        <sz val="12"/>
        <color rgb="FF000000"/>
        <rFont val="標楷體"/>
        <family val="4"/>
        <charset val="136"/>
      </rPr>
      <t>黃嘉偉</t>
    </r>
  </si>
  <si>
    <r>
      <rPr>
        <sz val="12"/>
        <color rgb="FF000000"/>
        <rFont val="標楷體"/>
        <family val="4"/>
        <charset val="136"/>
      </rPr>
      <t>徐玉華</t>
    </r>
  </si>
  <si>
    <r>
      <rPr>
        <sz val="12"/>
        <color rgb="FF000000"/>
        <rFont val="標楷體"/>
        <family val="4"/>
        <charset val="136"/>
      </rPr>
      <t>邱欐淑</t>
    </r>
  </si>
  <si>
    <r>
      <rPr>
        <sz val="12"/>
        <color rgb="FF000000"/>
        <rFont val="標楷體"/>
        <family val="4"/>
        <charset val="136"/>
      </rPr>
      <t>劉鈴鈴</t>
    </r>
  </si>
  <si>
    <r>
      <rPr>
        <sz val="12"/>
        <color rgb="FF000000"/>
        <rFont val="標楷體"/>
        <family val="4"/>
        <charset val="136"/>
      </rPr>
      <t>黃謝月</t>
    </r>
  </si>
  <si>
    <r>
      <rPr>
        <sz val="12"/>
        <color rgb="FF000000"/>
        <rFont val="標楷體"/>
        <family val="4"/>
        <charset val="136"/>
      </rPr>
      <t>黃李碧月</t>
    </r>
  </si>
  <si>
    <r>
      <rPr>
        <sz val="12"/>
        <color rgb="FF000000"/>
        <rFont val="標楷體"/>
        <family val="4"/>
        <charset val="136"/>
      </rPr>
      <t>陳俐吟</t>
    </r>
  </si>
  <si>
    <r>
      <rPr>
        <sz val="12"/>
        <color rgb="FF000000"/>
        <rFont val="標楷體"/>
        <family val="4"/>
        <charset val="136"/>
      </rPr>
      <t>李清祥</t>
    </r>
  </si>
  <si>
    <r>
      <rPr>
        <sz val="12"/>
        <color rgb="FF000000"/>
        <rFont val="標楷體"/>
        <family val="4"/>
        <charset val="136"/>
      </rPr>
      <t>林綉綾</t>
    </r>
  </si>
  <si>
    <r>
      <rPr>
        <sz val="12"/>
        <color rgb="FF000000"/>
        <rFont val="標楷體"/>
        <family val="4"/>
        <charset val="136"/>
      </rPr>
      <t>楊文福</t>
    </r>
  </si>
  <si>
    <r>
      <rPr>
        <sz val="12"/>
        <color rgb="FF000000"/>
        <rFont val="標楷體"/>
        <family val="4"/>
        <charset val="136"/>
      </rPr>
      <t>張木坤</t>
    </r>
  </si>
  <si>
    <r>
      <rPr>
        <sz val="12"/>
        <color rgb="FF000000"/>
        <rFont val="標楷體"/>
        <family val="4"/>
        <charset val="136"/>
      </rPr>
      <t>楊謝玉英</t>
    </r>
  </si>
  <si>
    <r>
      <rPr>
        <sz val="12"/>
        <color rgb="FF000000"/>
        <rFont val="標楷體"/>
        <family val="4"/>
        <charset val="136"/>
      </rPr>
      <t>羅東正</t>
    </r>
  </si>
  <si>
    <r>
      <rPr>
        <sz val="12"/>
        <color rgb="FF000000"/>
        <rFont val="標楷體"/>
        <family val="4"/>
        <charset val="136"/>
      </rPr>
      <t>王志偉</t>
    </r>
  </si>
  <si>
    <r>
      <rPr>
        <sz val="12"/>
        <color rgb="FF000000"/>
        <rFont val="標楷體"/>
        <family val="4"/>
        <charset val="136"/>
      </rPr>
      <t>楊弘基</t>
    </r>
  </si>
  <si>
    <r>
      <rPr>
        <sz val="12"/>
        <color rgb="FF000000"/>
        <rFont val="標楷體"/>
        <family val="4"/>
        <charset val="136"/>
      </rPr>
      <t>張鈞海</t>
    </r>
  </si>
  <si>
    <r>
      <rPr>
        <sz val="12"/>
        <color rgb="FF000000"/>
        <rFont val="標楷體"/>
        <family val="4"/>
        <charset val="136"/>
      </rPr>
      <t>陳周氣</t>
    </r>
  </si>
  <si>
    <r>
      <rPr>
        <sz val="12"/>
        <color rgb="FF000000"/>
        <rFont val="標楷體"/>
        <family val="4"/>
        <charset val="136"/>
      </rPr>
      <t>李欣恒</t>
    </r>
  </si>
  <si>
    <r>
      <rPr>
        <sz val="12"/>
        <color rgb="FF000000"/>
        <rFont val="標楷體"/>
        <family val="4"/>
        <charset val="136"/>
      </rPr>
      <t>王麗英</t>
    </r>
  </si>
  <si>
    <r>
      <rPr>
        <sz val="12"/>
        <color rgb="FF000000"/>
        <rFont val="標楷體"/>
        <family val="4"/>
        <charset val="136"/>
      </rPr>
      <t>顏候春</t>
    </r>
  </si>
  <si>
    <r>
      <rPr>
        <sz val="12"/>
        <color rgb="FF000000"/>
        <rFont val="標楷體"/>
        <family val="4"/>
        <charset val="136"/>
      </rPr>
      <t>邱菊</t>
    </r>
  </si>
  <si>
    <r>
      <rPr>
        <sz val="12"/>
        <color rgb="FF000000"/>
        <rFont val="標楷體"/>
        <family val="4"/>
        <charset val="136"/>
      </rPr>
      <t>張瑞杰</t>
    </r>
  </si>
  <si>
    <r>
      <rPr>
        <sz val="12"/>
        <color rgb="FF000000"/>
        <rFont val="標楷體"/>
        <family val="4"/>
        <charset val="136"/>
      </rPr>
      <t>王淑惠</t>
    </r>
  </si>
  <si>
    <r>
      <rPr>
        <sz val="12"/>
        <color rgb="FF000000"/>
        <rFont val="標楷體"/>
        <family val="4"/>
        <charset val="136"/>
      </rPr>
      <t>張家義</t>
    </r>
  </si>
  <si>
    <r>
      <rPr>
        <sz val="12"/>
        <color rgb="FF000000"/>
        <rFont val="標楷體"/>
        <family val="4"/>
        <charset val="136"/>
      </rPr>
      <t>江惠茹</t>
    </r>
  </si>
  <si>
    <r>
      <rPr>
        <sz val="12"/>
        <color rgb="FF000000"/>
        <rFont val="標楷體"/>
        <family val="4"/>
        <charset val="136"/>
      </rPr>
      <t>張明彥</t>
    </r>
  </si>
  <si>
    <r>
      <rPr>
        <sz val="12"/>
        <color rgb="FF000000"/>
        <rFont val="標楷體"/>
        <family val="4"/>
        <charset val="136"/>
      </rPr>
      <t>高慶宗</t>
    </r>
  </si>
  <si>
    <r>
      <rPr>
        <sz val="12"/>
        <color rgb="FF000000"/>
        <rFont val="標楷體"/>
        <family val="4"/>
        <charset val="136"/>
      </rPr>
      <t>陳梅華</t>
    </r>
  </si>
  <si>
    <r>
      <rPr>
        <sz val="12"/>
        <color rgb="FF000000"/>
        <rFont val="標楷體"/>
        <family val="4"/>
        <charset val="136"/>
      </rPr>
      <t>陳澤榮</t>
    </r>
  </si>
  <si>
    <r>
      <rPr>
        <sz val="12"/>
        <color rgb="FF000000"/>
        <rFont val="標楷體"/>
        <family val="4"/>
        <charset val="136"/>
      </rPr>
      <t>程瓊莉</t>
    </r>
  </si>
  <si>
    <r>
      <rPr>
        <sz val="12"/>
        <color rgb="FF000000"/>
        <rFont val="標楷體"/>
        <family val="4"/>
        <charset val="136"/>
      </rPr>
      <t>黃耀人</t>
    </r>
  </si>
  <si>
    <r>
      <rPr>
        <sz val="12"/>
        <color rgb="FF000000"/>
        <rFont val="標楷體"/>
        <family val="4"/>
        <charset val="136"/>
      </rPr>
      <t>許松德</t>
    </r>
  </si>
  <si>
    <r>
      <rPr>
        <sz val="12"/>
        <color rgb="FF000000"/>
        <rFont val="標楷體"/>
        <family val="4"/>
        <charset val="136"/>
      </rPr>
      <t>王黃秀雲</t>
    </r>
  </si>
  <si>
    <r>
      <rPr>
        <sz val="12"/>
        <color rgb="FF000000"/>
        <rFont val="標楷體"/>
        <family val="4"/>
        <charset val="136"/>
      </rPr>
      <t>劉李秀芬</t>
    </r>
  </si>
  <si>
    <r>
      <rPr>
        <sz val="12"/>
        <color rgb="FF000000"/>
        <rFont val="標楷體"/>
        <family val="4"/>
        <charset val="136"/>
      </rPr>
      <t>劉陳素蘭</t>
    </r>
  </si>
  <si>
    <r>
      <rPr>
        <sz val="12"/>
        <color rgb="FF000000"/>
        <rFont val="標楷體"/>
        <family val="4"/>
        <charset val="136"/>
      </rPr>
      <t>魏蔡秋容</t>
    </r>
  </si>
  <si>
    <r>
      <rPr>
        <sz val="12"/>
        <color rgb="FF000000"/>
        <rFont val="標楷體"/>
        <family val="4"/>
        <charset val="136"/>
      </rPr>
      <t>施美琪</t>
    </r>
  </si>
  <si>
    <r>
      <rPr>
        <sz val="12"/>
        <color rgb="FF000000"/>
        <rFont val="標楷體"/>
        <family val="4"/>
        <charset val="136"/>
      </rPr>
      <t>王機昌</t>
    </r>
  </si>
  <si>
    <r>
      <rPr>
        <sz val="12"/>
        <color rgb="FF000000"/>
        <rFont val="標楷體"/>
        <family val="4"/>
        <charset val="136"/>
      </rPr>
      <t>孫成武</t>
    </r>
  </si>
  <si>
    <r>
      <rPr>
        <sz val="12"/>
        <color rgb="FF000000"/>
        <rFont val="標楷體"/>
        <family val="4"/>
        <charset val="136"/>
      </rPr>
      <t>簡伊伶</t>
    </r>
  </si>
  <si>
    <r>
      <rPr>
        <sz val="12"/>
        <color rgb="FF000000"/>
        <rFont val="標楷體"/>
        <family val="4"/>
        <charset val="136"/>
      </rPr>
      <t>郭石梗</t>
    </r>
  </si>
  <si>
    <r>
      <rPr>
        <sz val="12"/>
        <color rgb="FF000000"/>
        <rFont val="標楷體"/>
        <family val="4"/>
        <charset val="136"/>
      </rPr>
      <t>陳麗琇</t>
    </r>
  </si>
  <si>
    <r>
      <rPr>
        <sz val="12"/>
        <color rgb="FF000000"/>
        <rFont val="標楷體"/>
        <family val="4"/>
        <charset val="136"/>
      </rPr>
      <t>蕭林梅子</t>
    </r>
  </si>
  <si>
    <r>
      <rPr>
        <sz val="12"/>
        <color rgb="FF000000"/>
        <rFont val="標楷體"/>
        <family val="4"/>
        <charset val="136"/>
      </rPr>
      <t>郭水碧</t>
    </r>
  </si>
  <si>
    <r>
      <rPr>
        <sz val="12"/>
        <color rgb="FF000000"/>
        <rFont val="標楷體"/>
        <family val="4"/>
        <charset val="136"/>
      </rPr>
      <t>黃淑芬</t>
    </r>
  </si>
  <si>
    <r>
      <rPr>
        <sz val="12"/>
        <color rgb="FF000000"/>
        <rFont val="標楷體"/>
        <family val="4"/>
        <charset val="136"/>
      </rPr>
      <t>吳東晃</t>
    </r>
  </si>
  <si>
    <r>
      <rPr>
        <sz val="12"/>
        <color rgb="FF000000"/>
        <rFont val="標楷體"/>
        <family val="4"/>
        <charset val="136"/>
      </rPr>
      <t>廖清松</t>
    </r>
  </si>
  <si>
    <r>
      <rPr>
        <sz val="12"/>
        <color rgb="FF000000"/>
        <rFont val="標楷體"/>
        <family val="4"/>
        <charset val="136"/>
      </rPr>
      <t>謝章田</t>
    </r>
  </si>
  <si>
    <r>
      <rPr>
        <sz val="12"/>
        <color rgb="FF000000"/>
        <rFont val="標楷體"/>
        <family val="4"/>
        <charset val="136"/>
      </rPr>
      <t>林梁雍</t>
    </r>
  </si>
  <si>
    <r>
      <rPr>
        <sz val="12"/>
        <color rgb="FF000000"/>
        <rFont val="標楷體"/>
        <family val="4"/>
        <charset val="136"/>
      </rPr>
      <t>施妙雅</t>
    </r>
  </si>
  <si>
    <r>
      <rPr>
        <sz val="12"/>
        <color rgb="FF000000"/>
        <rFont val="標楷體"/>
        <family val="4"/>
        <charset val="136"/>
      </rPr>
      <t>李洸成</t>
    </r>
  </si>
  <si>
    <r>
      <rPr>
        <sz val="12"/>
        <color rgb="FF000000"/>
        <rFont val="標楷體"/>
        <family val="4"/>
        <charset val="136"/>
      </rPr>
      <t>鍾春文</t>
    </r>
  </si>
  <si>
    <r>
      <rPr>
        <sz val="12"/>
        <color rgb="FF000000"/>
        <rFont val="標楷體"/>
        <family val="4"/>
        <charset val="136"/>
      </rPr>
      <t>魏永豐</t>
    </r>
  </si>
  <si>
    <r>
      <rPr>
        <sz val="12"/>
        <color rgb="FF000000"/>
        <rFont val="標楷體"/>
        <family val="4"/>
        <charset val="136"/>
      </rPr>
      <t>陳德仁</t>
    </r>
  </si>
  <si>
    <r>
      <rPr>
        <sz val="12"/>
        <color rgb="FF000000"/>
        <rFont val="標楷體"/>
        <family val="4"/>
        <charset val="136"/>
      </rPr>
      <t>吳温翠眉</t>
    </r>
  </si>
  <si>
    <r>
      <rPr>
        <sz val="12"/>
        <color rgb="FF000000"/>
        <rFont val="標楷體"/>
        <family val="4"/>
        <charset val="136"/>
      </rPr>
      <t>王基安</t>
    </r>
  </si>
  <si>
    <r>
      <rPr>
        <sz val="12"/>
        <color rgb="FF000000"/>
        <rFont val="標楷體"/>
        <family val="4"/>
        <charset val="136"/>
      </rPr>
      <t>陳讚根</t>
    </r>
  </si>
  <si>
    <r>
      <rPr>
        <sz val="12"/>
        <color rgb="FF000000"/>
        <rFont val="標楷體"/>
        <family val="4"/>
        <charset val="136"/>
      </rPr>
      <t>邱芳章</t>
    </r>
  </si>
  <si>
    <r>
      <rPr>
        <sz val="12"/>
        <color rgb="FF000000"/>
        <rFont val="標楷體"/>
        <family val="4"/>
        <charset val="136"/>
      </rPr>
      <t>李素珠</t>
    </r>
  </si>
  <si>
    <r>
      <rPr>
        <sz val="12"/>
        <color rgb="FF000000"/>
        <rFont val="標楷體"/>
        <family val="4"/>
        <charset val="136"/>
      </rPr>
      <t>黃新發</t>
    </r>
  </si>
  <si>
    <r>
      <rPr>
        <sz val="12"/>
        <color rgb="FF000000"/>
        <rFont val="標楷體"/>
        <family val="4"/>
        <charset val="136"/>
      </rPr>
      <t>林玉子</t>
    </r>
  </si>
  <si>
    <r>
      <rPr>
        <sz val="12"/>
        <color rgb="FF000000"/>
        <rFont val="標楷體"/>
        <family val="4"/>
        <charset val="136"/>
      </rPr>
      <t>陳玉美</t>
    </r>
  </si>
  <si>
    <r>
      <rPr>
        <sz val="12"/>
        <color rgb="FF000000"/>
        <rFont val="標楷體"/>
        <family val="4"/>
        <charset val="136"/>
      </rPr>
      <t>謝國城</t>
    </r>
  </si>
  <si>
    <r>
      <rPr>
        <sz val="12"/>
        <color rgb="FF000000"/>
        <rFont val="標楷體"/>
        <family val="4"/>
        <charset val="136"/>
      </rPr>
      <t>鄭萬賓</t>
    </r>
  </si>
  <si>
    <r>
      <rPr>
        <sz val="12"/>
        <color rgb="FF000000"/>
        <rFont val="標楷體"/>
        <family val="4"/>
        <charset val="136"/>
      </rPr>
      <t>許洺峰</t>
    </r>
  </si>
  <si>
    <r>
      <rPr>
        <sz val="12"/>
        <color rgb="FF000000"/>
        <rFont val="標楷體"/>
        <family val="4"/>
        <charset val="136"/>
      </rPr>
      <t>陳柏瑋</t>
    </r>
  </si>
  <si>
    <r>
      <rPr>
        <sz val="12"/>
        <color rgb="FF000000"/>
        <rFont val="標楷體"/>
        <family val="4"/>
        <charset val="136"/>
      </rPr>
      <t>王澄雄</t>
    </r>
  </si>
  <si>
    <t xml:space="preserve"> </t>
    <phoneticPr fontId="9" type="noConversion"/>
  </si>
  <si>
    <t>V</t>
    <phoneticPr fontId="9" type="noConversion"/>
  </si>
  <si>
    <t>Pseudo-aneurysm</t>
    <phoneticPr fontId="9" type="noConversion"/>
  </si>
  <si>
    <t>Iliac x</t>
  </si>
  <si>
    <t>Non- Iliac *4</t>
  </si>
  <si>
    <t>2024/07/31</t>
  </si>
  <si>
    <t>18563039</t>
  </si>
  <si>
    <t>18799438</t>
  </si>
  <si>
    <t>06063107</t>
  </si>
  <si>
    <t>14379678</t>
  </si>
  <si>
    <t>2024/08/04</t>
  </si>
  <si>
    <t>2024/08/06</t>
  </si>
  <si>
    <t>2024/08/05</t>
  </si>
  <si>
    <t>08072454</t>
  </si>
  <si>
    <t>2024/08/08</t>
  </si>
  <si>
    <t>13924680</t>
  </si>
  <si>
    <t>2024/08/15</t>
  </si>
  <si>
    <t>02777882</t>
  </si>
  <si>
    <t>02013171</t>
  </si>
  <si>
    <t>2024/08/22</t>
  </si>
  <si>
    <t>17099127</t>
  </si>
  <si>
    <t>18924583</t>
  </si>
  <si>
    <t>16855862</t>
  </si>
  <si>
    <t>2024/08/26</t>
  </si>
  <si>
    <t>01680460</t>
  </si>
  <si>
    <t>2024/08/29</t>
  </si>
  <si>
    <t>23519947</t>
  </si>
  <si>
    <t>2024/08/28</t>
  </si>
  <si>
    <t>2024/08/30</t>
  </si>
  <si>
    <t>18993748</t>
  </si>
  <si>
    <t>2024/08/17</t>
  </si>
  <si>
    <t>23736723</t>
  </si>
  <si>
    <t>2024/08/27</t>
  </si>
  <si>
    <t>12637374</t>
  </si>
  <si>
    <t>23741784</t>
  </si>
  <si>
    <t>23350956</t>
  </si>
  <si>
    <t>2024/08/07</t>
  </si>
  <si>
    <t>2024/08/14</t>
  </si>
  <si>
    <t>2024/08/12</t>
  </si>
  <si>
    <t>2024/08/09</t>
  </si>
  <si>
    <t>2024/08/16</t>
  </si>
  <si>
    <t>01590893</t>
  </si>
  <si>
    <t>23735916</t>
  </si>
  <si>
    <t>19270080</t>
  </si>
  <si>
    <t>23729834</t>
  </si>
  <si>
    <t>13758289</t>
  </si>
  <si>
    <t>23755941</t>
  </si>
  <si>
    <t>2024/08/24</t>
  </si>
  <si>
    <t>2024/08/19</t>
  </si>
  <si>
    <t>11004274</t>
  </si>
  <si>
    <t>23763087</t>
  </si>
  <si>
    <t>2024/08/21</t>
  </si>
  <si>
    <t>23762953</t>
  </si>
  <si>
    <t>09941241</t>
  </si>
  <si>
    <t>06287507</t>
  </si>
  <si>
    <t>20999725</t>
  </si>
  <si>
    <t>23752235</t>
  </si>
  <si>
    <t>17994706</t>
  </si>
  <si>
    <t>23752329</t>
  </si>
  <si>
    <t>23766366</t>
  </si>
  <si>
    <t>23736820</t>
  </si>
  <si>
    <t>23724038</t>
  </si>
  <si>
    <t>2024/08/10</t>
  </si>
  <si>
    <t>17144378</t>
  </si>
  <si>
    <t>62060B</t>
  </si>
  <si>
    <t>23750491</t>
  </si>
  <si>
    <t>20457832</t>
  </si>
  <si>
    <t>06092030</t>
  </si>
  <si>
    <t>05495571</t>
  </si>
  <si>
    <t>2024/08/20</t>
  </si>
  <si>
    <t>23674065</t>
  </si>
  <si>
    <t>07816265</t>
  </si>
  <si>
    <t>08212269</t>
  </si>
  <si>
    <t>09646512</t>
  </si>
  <si>
    <t>09765261</t>
  </si>
  <si>
    <t>2024/09/01</t>
  </si>
  <si>
    <t>11268236</t>
  </si>
  <si>
    <t>03648125</t>
  </si>
  <si>
    <t>23523418</t>
  </si>
  <si>
    <t>08017728</t>
  </si>
  <si>
    <t>23731202</t>
  </si>
  <si>
    <t>13087799</t>
  </si>
  <si>
    <t>2024/08/25</t>
  </si>
  <si>
    <t>00295771</t>
  </si>
  <si>
    <t>2024/08/31</t>
  </si>
  <si>
    <t>02805510</t>
  </si>
  <si>
    <t>09674230</t>
  </si>
  <si>
    <t>00366955</t>
  </si>
  <si>
    <t>YULIANTI</t>
  </si>
  <si>
    <t>23748751</t>
  </si>
  <si>
    <t>2024/08/18</t>
  </si>
  <si>
    <t>18405797</t>
  </si>
  <si>
    <t>09131226</t>
  </si>
  <si>
    <t>19981954</t>
  </si>
  <si>
    <t>23752581</t>
  </si>
  <si>
    <t>69021C</t>
  </si>
  <si>
    <t>17822087</t>
  </si>
  <si>
    <t>15381439</t>
  </si>
  <si>
    <t>10961396</t>
  </si>
  <si>
    <t>01125852</t>
  </si>
  <si>
    <t>22410788</t>
  </si>
  <si>
    <t>10968839</t>
  </si>
  <si>
    <t>03957325</t>
  </si>
  <si>
    <t>20240805</t>
  </si>
  <si>
    <t>20434586</t>
  </si>
  <si>
    <t>04119363</t>
  </si>
  <si>
    <t>20240808</t>
  </si>
  <si>
    <t>06472896</t>
  </si>
  <si>
    <t>07721643</t>
  </si>
  <si>
    <t>20240812</t>
  </si>
  <si>
    <t>20240815</t>
  </si>
  <si>
    <t>20240828</t>
  </si>
  <si>
    <t>20240830</t>
  </si>
  <si>
    <t>20240829</t>
  </si>
  <si>
    <t>07246686</t>
  </si>
  <si>
    <t>20502258</t>
  </si>
  <si>
    <t>21610027</t>
  </si>
  <si>
    <t>21775695</t>
  </si>
  <si>
    <t>12599708</t>
  </si>
  <si>
    <t>14290387</t>
  </si>
  <si>
    <t>17911397</t>
  </si>
  <si>
    <t>20923153</t>
  </si>
  <si>
    <t>22091274</t>
  </si>
  <si>
    <t>04161584</t>
  </si>
  <si>
    <t>20240809</t>
  </si>
  <si>
    <t>09202015</t>
  </si>
  <si>
    <t>23751347</t>
  </si>
  <si>
    <t>23756981</t>
  </si>
  <si>
    <t>21615357</t>
  </si>
  <si>
    <t>20240816</t>
  </si>
  <si>
    <t>20240825</t>
  </si>
  <si>
    <t>20240827</t>
  </si>
  <si>
    <t>20240826</t>
  </si>
  <si>
    <t>23257117</t>
  </si>
  <si>
    <t>14637752</t>
  </si>
  <si>
    <t>21129551</t>
  </si>
  <si>
    <t>20240824</t>
  </si>
  <si>
    <t>22078818</t>
  </si>
  <si>
    <t>19599474</t>
  </si>
  <si>
    <t>12202128</t>
  </si>
  <si>
    <t>21511824</t>
  </si>
  <si>
    <t>21879830</t>
  </si>
  <si>
    <t>22851304</t>
  </si>
  <si>
    <t>05025310</t>
  </si>
  <si>
    <t>18802076</t>
  </si>
  <si>
    <t>20240813</t>
  </si>
  <si>
    <t>05509939</t>
  </si>
  <si>
    <t>09795998</t>
  </si>
  <si>
    <t>21759112</t>
  </si>
  <si>
    <t>21857184</t>
  </si>
  <si>
    <t>21972792</t>
  </si>
  <si>
    <t>23752264</t>
  </si>
  <si>
    <t>20240820</t>
  </si>
  <si>
    <t>10434367</t>
  </si>
  <si>
    <t>12291567</t>
  </si>
  <si>
    <t>19036037</t>
  </si>
  <si>
    <t>19745617</t>
  </si>
  <si>
    <t>19942439</t>
  </si>
  <si>
    <t>21685031</t>
  </si>
  <si>
    <t>22381735</t>
  </si>
  <si>
    <t>23428372</t>
  </si>
  <si>
    <t>23763317</t>
  </si>
  <si>
    <t>23766696</t>
  </si>
  <si>
    <t>20240823</t>
  </si>
  <si>
    <t>05663198</t>
  </si>
  <si>
    <t>20240819</t>
  </si>
  <si>
    <t>18970803</t>
  </si>
  <si>
    <t>17704747</t>
  </si>
  <si>
    <t>19887764</t>
  </si>
  <si>
    <t>22320124</t>
  </si>
  <si>
    <t>22625099</t>
  </si>
  <si>
    <t>23774936</t>
  </si>
  <si>
    <t>23775002</t>
  </si>
  <si>
    <t>02882905</t>
  </si>
  <si>
    <t>04767694</t>
  </si>
  <si>
    <t>16738795</t>
  </si>
  <si>
    <t>20240831</t>
  </si>
  <si>
    <t>04647934</t>
  </si>
  <si>
    <t>11839758</t>
  </si>
  <si>
    <t>22039898</t>
  </si>
  <si>
    <t>19430697</t>
  </si>
  <si>
    <t>06854098</t>
  </si>
  <si>
    <t>01193323</t>
  </si>
  <si>
    <t>23456029</t>
  </si>
  <si>
    <t>20240821</t>
  </si>
  <si>
    <t>20240822</t>
  </si>
  <si>
    <t>00048527</t>
  </si>
  <si>
    <t>20495074</t>
  </si>
  <si>
    <t>23520265</t>
  </si>
  <si>
    <t>21105650</t>
  </si>
  <si>
    <t>18622874</t>
  </si>
  <si>
    <t>08100195</t>
  </si>
  <si>
    <t>07024473</t>
  </si>
  <si>
    <t>05412900</t>
  </si>
  <si>
    <t>20240817</t>
  </si>
  <si>
    <t>23679395</t>
  </si>
  <si>
    <t>02749494</t>
  </si>
  <si>
    <t>23761243</t>
  </si>
  <si>
    <t>04538424</t>
  </si>
  <si>
    <t>09703157</t>
  </si>
  <si>
    <t>17031468</t>
  </si>
  <si>
    <t>20240725</t>
  </si>
  <si>
    <t>20497355</t>
  </si>
  <si>
    <t>02149476</t>
  </si>
  <si>
    <t>03688651</t>
  </si>
  <si>
    <t>04274559</t>
  </si>
  <si>
    <t>20240804</t>
  </si>
  <si>
    <t>12278619</t>
  </si>
  <si>
    <t>20240811</t>
  </si>
  <si>
    <t>01278793</t>
  </si>
  <si>
    <t>06199392</t>
  </si>
  <si>
    <t>10400036</t>
  </si>
  <si>
    <t>07579059</t>
  </si>
  <si>
    <t>18245504</t>
  </si>
  <si>
    <t>01924148</t>
  </si>
  <si>
    <t>13343233</t>
  </si>
  <si>
    <t>21746759</t>
  </si>
  <si>
    <r>
      <rPr>
        <sz val="12"/>
        <color rgb="FF000000"/>
        <rFont val="Microsoft JhengHei"/>
        <family val="2"/>
        <charset val="136"/>
      </rPr>
      <t>張雯婷</t>
    </r>
  </si>
  <si>
    <r>
      <rPr>
        <sz val="12"/>
        <color rgb="FF000000"/>
        <rFont val="Microsoft JhengHei"/>
        <family val="2"/>
        <charset val="136"/>
      </rPr>
      <t>女</t>
    </r>
  </si>
  <si>
    <r>
      <rPr>
        <sz val="12"/>
        <color rgb="FF000000"/>
        <rFont val="Microsoft JhengHei"/>
        <family val="2"/>
        <charset val="136"/>
      </rPr>
      <t>黃氏江</t>
    </r>
  </si>
  <si>
    <r>
      <rPr>
        <sz val="12"/>
        <color rgb="FF000000"/>
        <rFont val="Microsoft JhengHei"/>
        <family val="2"/>
        <charset val="136"/>
      </rPr>
      <t>黃玉淇</t>
    </r>
  </si>
  <si>
    <t>69014B 19002B</t>
  </si>
  <si>
    <r>
      <rPr>
        <sz val="12"/>
        <color rgb="FF000000"/>
        <rFont val="Microsoft JhengHei"/>
        <family val="2"/>
        <charset val="136"/>
      </rPr>
      <t>陳苓蘭</t>
    </r>
  </si>
  <si>
    <r>
      <rPr>
        <sz val="12"/>
        <color rgb="FF000000"/>
        <rFont val="Microsoft JhengHei"/>
        <family val="2"/>
        <charset val="136"/>
      </rPr>
      <t>賴阿仁</t>
    </r>
  </si>
  <si>
    <r>
      <rPr>
        <sz val="12"/>
        <color rgb="FF000000"/>
        <rFont val="Microsoft JhengHei"/>
        <family val="2"/>
        <charset val="136"/>
      </rPr>
      <t>男</t>
    </r>
  </si>
  <si>
    <r>
      <rPr>
        <sz val="12"/>
        <color rgb="FF000000"/>
        <rFont val="Microsoft JhengHei"/>
        <family val="2"/>
        <charset val="136"/>
      </rPr>
      <t>游慧蘋</t>
    </r>
  </si>
  <si>
    <r>
      <rPr>
        <sz val="12"/>
        <color rgb="FF000000"/>
        <rFont val="Microsoft JhengHei"/>
        <family val="2"/>
        <charset val="136"/>
      </rPr>
      <t>洪士庭</t>
    </r>
  </si>
  <si>
    <r>
      <rPr>
        <sz val="12"/>
        <color rgb="FF000000"/>
        <rFont val="Microsoft JhengHei"/>
        <family val="2"/>
        <charset val="136"/>
      </rPr>
      <t>張正隆</t>
    </r>
  </si>
  <si>
    <r>
      <rPr>
        <sz val="12"/>
        <color rgb="FF000000"/>
        <rFont val="Microsoft JhengHei"/>
        <family val="2"/>
        <charset val="136"/>
      </rPr>
      <t>馬銀</t>
    </r>
  </si>
  <si>
    <r>
      <rPr>
        <sz val="12"/>
        <color rgb="FF000000"/>
        <rFont val="Microsoft JhengHei"/>
        <family val="2"/>
        <charset val="136"/>
      </rPr>
      <t>鄭氏孝</t>
    </r>
  </si>
  <si>
    <r>
      <rPr>
        <sz val="12"/>
        <color rgb="FF000000"/>
        <rFont val="Microsoft JhengHei"/>
        <family val="2"/>
        <charset val="136"/>
      </rPr>
      <t>楊春榮</t>
    </r>
  </si>
  <si>
    <t>69034C 33115B</t>
  </si>
  <si>
    <t>Radial &amp; Brachial a.</t>
  </si>
  <si>
    <r>
      <rPr>
        <sz val="12"/>
        <color rgb="FF000000"/>
        <rFont val="Microsoft JhengHei"/>
        <family val="2"/>
        <charset val="136"/>
      </rPr>
      <t>方明朝</t>
    </r>
  </si>
  <si>
    <r>
      <rPr>
        <sz val="12"/>
        <color rgb="FF000000"/>
        <rFont val="Microsoft JhengHei"/>
        <family val="2"/>
        <charset val="136"/>
      </rPr>
      <t>盧麗瓊</t>
    </r>
  </si>
  <si>
    <r>
      <rPr>
        <sz val="12"/>
        <color rgb="FF000000"/>
        <rFont val="Microsoft JhengHei"/>
        <family val="2"/>
        <charset val="136"/>
      </rPr>
      <t>李幸娟</t>
    </r>
  </si>
  <si>
    <r>
      <rPr>
        <sz val="12"/>
        <color rgb="FF000000"/>
        <rFont val="Microsoft JhengHei"/>
        <family val="2"/>
        <charset val="136"/>
      </rPr>
      <t>洪林寶嬌</t>
    </r>
  </si>
  <si>
    <r>
      <rPr>
        <sz val="12"/>
        <color rgb="FF000000"/>
        <rFont val="Microsoft JhengHei"/>
        <family val="2"/>
        <charset val="136"/>
      </rPr>
      <t>陳廸蔚</t>
    </r>
  </si>
  <si>
    <r>
      <rPr>
        <sz val="12"/>
        <color rgb="FF000000"/>
        <rFont val="Microsoft JhengHei"/>
        <family val="2"/>
        <charset val="136"/>
      </rPr>
      <t>吳俊寬</t>
    </r>
  </si>
  <si>
    <r>
      <rPr>
        <sz val="12"/>
        <color rgb="FF000000"/>
        <rFont val="Microsoft JhengHei"/>
        <family val="2"/>
        <charset val="136"/>
      </rPr>
      <t>李春財</t>
    </r>
  </si>
  <si>
    <t>69004B 69001B</t>
  </si>
  <si>
    <r>
      <rPr>
        <sz val="12"/>
        <color rgb="FF000000"/>
        <rFont val="Microsoft JhengHei"/>
        <family val="2"/>
        <charset val="136"/>
      </rPr>
      <t>梁智雄</t>
    </r>
  </si>
  <si>
    <r>
      <rPr>
        <sz val="12"/>
        <color rgb="FF000000"/>
        <rFont val="Microsoft JhengHei"/>
        <family val="2"/>
        <charset val="136"/>
      </rPr>
      <t>張慧華</t>
    </r>
  </si>
  <si>
    <r>
      <rPr>
        <sz val="12"/>
        <color rgb="FF000000"/>
        <rFont val="Microsoft JhengHei"/>
        <family val="2"/>
        <charset val="136"/>
      </rPr>
      <t>黃存鴻</t>
    </r>
  </si>
  <si>
    <r>
      <rPr>
        <sz val="12"/>
        <color rgb="FF000000"/>
        <rFont val="Microsoft JhengHei"/>
        <family val="2"/>
        <charset val="136"/>
      </rPr>
      <t>李美玉</t>
    </r>
  </si>
  <si>
    <r>
      <rPr>
        <sz val="12"/>
        <color rgb="FF000000"/>
        <rFont val="Microsoft JhengHei"/>
        <family val="2"/>
        <charset val="136"/>
      </rPr>
      <t>張麗雪</t>
    </r>
  </si>
  <si>
    <r>
      <rPr>
        <sz val="12"/>
        <color rgb="FF000000"/>
        <rFont val="Microsoft JhengHei"/>
        <family val="2"/>
        <charset val="136"/>
      </rPr>
      <t>劉嘉曙</t>
    </r>
  </si>
  <si>
    <r>
      <rPr>
        <sz val="12"/>
        <color rgb="FF000000"/>
        <rFont val="Microsoft JhengHei"/>
        <family val="2"/>
        <charset val="136"/>
      </rPr>
      <t>蔣秀</t>
    </r>
  </si>
  <si>
    <r>
      <rPr>
        <sz val="12"/>
        <color rgb="FF000000"/>
        <rFont val="Microsoft JhengHei"/>
        <family val="2"/>
        <charset val="136"/>
      </rPr>
      <t>朱秀梅</t>
    </r>
  </si>
  <si>
    <t>AVF aneurysm excision &amp; AVF closure</t>
  </si>
  <si>
    <r>
      <rPr>
        <sz val="12"/>
        <color rgb="FF000000"/>
        <rFont val="Microsoft JhengHei"/>
        <family val="2"/>
        <charset val="136"/>
      </rPr>
      <t>黃周芬</t>
    </r>
  </si>
  <si>
    <r>
      <rPr>
        <sz val="12"/>
        <color rgb="FF000000"/>
        <rFont val="Microsoft JhengHei"/>
        <family val="2"/>
        <charset val="136"/>
      </rPr>
      <t>張壽千</t>
    </r>
  </si>
  <si>
    <r>
      <rPr>
        <sz val="12"/>
        <color rgb="FF000000"/>
        <rFont val="Microsoft JhengHei"/>
        <family val="2"/>
        <charset val="136"/>
      </rPr>
      <t>陳秋子</t>
    </r>
  </si>
  <si>
    <r>
      <rPr>
        <sz val="12"/>
        <color rgb="FF000000"/>
        <rFont val="Microsoft JhengHei"/>
        <family val="2"/>
        <charset val="136"/>
      </rPr>
      <t>賴文菁</t>
    </r>
  </si>
  <si>
    <r>
      <rPr>
        <sz val="12"/>
        <color rgb="FF000000"/>
        <rFont val="Microsoft JhengHei"/>
        <family val="2"/>
        <charset val="136"/>
      </rPr>
      <t>連碧玉</t>
    </r>
  </si>
  <si>
    <r>
      <rPr>
        <sz val="12"/>
        <color rgb="FF000000"/>
        <rFont val="Microsoft JhengHei"/>
        <family val="2"/>
        <charset val="136"/>
      </rPr>
      <t>曹貴美</t>
    </r>
  </si>
  <si>
    <r>
      <rPr>
        <sz val="12"/>
        <color rgb="FF000000"/>
        <rFont val="Microsoft JhengHei"/>
        <family val="2"/>
        <charset val="136"/>
      </rPr>
      <t>尤美香</t>
    </r>
  </si>
  <si>
    <t>69005B 48002C</t>
  </si>
  <si>
    <t>carpal tunnel ligament resection &amp; left elbow mass resection</t>
  </si>
  <si>
    <r>
      <rPr>
        <sz val="12"/>
        <color rgb="FF000000"/>
        <rFont val="Microsoft JhengHei"/>
        <family val="2"/>
        <charset val="136"/>
      </rPr>
      <t>陳林珍珍</t>
    </r>
  </si>
  <si>
    <r>
      <rPr>
        <sz val="12"/>
        <color rgb="FF000000"/>
        <rFont val="Microsoft JhengHei"/>
        <family val="2"/>
        <charset val="136"/>
      </rPr>
      <t>林賴照美</t>
    </r>
  </si>
  <si>
    <r>
      <rPr>
        <sz val="12"/>
        <color rgb="FF000000"/>
        <rFont val="Microsoft JhengHei"/>
        <family val="2"/>
        <charset val="136"/>
      </rPr>
      <t>黃怡禎</t>
    </r>
  </si>
  <si>
    <r>
      <rPr>
        <sz val="12"/>
        <color rgb="FF000000"/>
        <rFont val="Microsoft JhengHei"/>
        <family val="2"/>
        <charset val="136"/>
      </rPr>
      <t>蔡翠秀</t>
    </r>
  </si>
  <si>
    <r>
      <rPr>
        <sz val="12"/>
        <color rgb="FF000000"/>
        <rFont val="Microsoft JhengHei"/>
        <family val="2"/>
        <charset val="136"/>
      </rPr>
      <t>陳添發</t>
    </r>
  </si>
  <si>
    <r>
      <rPr>
        <sz val="12"/>
        <color rgb="FF000000"/>
        <rFont val="Microsoft JhengHei"/>
        <family val="2"/>
        <charset val="136"/>
      </rPr>
      <t>柯清龍</t>
    </r>
  </si>
  <si>
    <r>
      <rPr>
        <sz val="12"/>
        <color rgb="FF000000"/>
        <rFont val="Microsoft JhengHei"/>
        <family val="2"/>
        <charset val="136"/>
      </rPr>
      <t>吳鳳蘭</t>
    </r>
  </si>
  <si>
    <r>
      <rPr>
        <sz val="12"/>
        <color rgb="FF000000"/>
        <rFont val="Microsoft JhengHei"/>
        <family val="2"/>
        <charset val="136"/>
      </rPr>
      <t>郭玲玲</t>
    </r>
  </si>
  <si>
    <r>
      <rPr>
        <sz val="12"/>
        <color rgb="FF000000"/>
        <rFont val="Microsoft JhengHei"/>
        <family val="2"/>
        <charset val="136"/>
      </rPr>
      <t>呂月娥</t>
    </r>
  </si>
  <si>
    <r>
      <rPr>
        <sz val="12"/>
        <color rgb="FF000000"/>
        <rFont val="Microsoft JhengHei"/>
        <family val="2"/>
        <charset val="136"/>
      </rPr>
      <t>劉李鈞</t>
    </r>
  </si>
  <si>
    <r>
      <rPr>
        <sz val="12"/>
        <color rgb="FF000000"/>
        <rFont val="Microsoft JhengHei"/>
        <family val="2"/>
        <charset val="136"/>
      </rPr>
      <t>劉進成</t>
    </r>
  </si>
  <si>
    <r>
      <rPr>
        <sz val="12"/>
        <color rgb="FF000000"/>
        <rFont val="Microsoft JhengHei"/>
        <family val="2"/>
        <charset val="136"/>
      </rPr>
      <t>楊金花</t>
    </r>
  </si>
  <si>
    <r>
      <rPr>
        <sz val="12"/>
        <color rgb="FF000000"/>
        <rFont val="Microsoft JhengHei"/>
        <family val="2"/>
        <charset val="136"/>
      </rPr>
      <t>陳峻烽</t>
    </r>
  </si>
  <si>
    <r>
      <rPr>
        <sz val="12"/>
        <color rgb="FF000000"/>
        <rFont val="Microsoft JhengHei"/>
        <family val="2"/>
        <charset val="136"/>
      </rPr>
      <t>謝喬聯</t>
    </r>
  </si>
  <si>
    <r>
      <rPr>
        <sz val="12"/>
        <color rgb="FF000000"/>
        <rFont val="Microsoft JhengHei"/>
        <family val="2"/>
        <charset val="136"/>
      </rPr>
      <t>楊夢燕</t>
    </r>
  </si>
  <si>
    <t>69034C 69039B</t>
  </si>
  <si>
    <r>
      <rPr>
        <sz val="12"/>
        <color rgb="FF000000"/>
        <rFont val="Microsoft JhengHei"/>
        <family val="2"/>
        <charset val="136"/>
      </rPr>
      <t>張進財</t>
    </r>
  </si>
  <si>
    <r>
      <rPr>
        <sz val="12"/>
        <color rgb="FF000000"/>
        <rFont val="Microsoft JhengHei"/>
        <family val="2"/>
        <charset val="136"/>
      </rPr>
      <t>陳添富</t>
    </r>
  </si>
  <si>
    <r>
      <rPr>
        <sz val="12"/>
        <color rgb="FF000000"/>
        <rFont val="Microsoft JhengHei"/>
        <family val="2"/>
        <charset val="136"/>
      </rPr>
      <t>黃李碧月</t>
    </r>
  </si>
  <si>
    <r>
      <rPr>
        <sz val="12"/>
        <color rgb="FF000000"/>
        <rFont val="Microsoft JhengHei"/>
        <family val="2"/>
        <charset val="136"/>
      </rPr>
      <t>陳基進</t>
    </r>
  </si>
  <si>
    <r>
      <rPr>
        <sz val="12"/>
        <color rgb="FF000000"/>
        <rFont val="Microsoft JhengHei"/>
        <family val="2"/>
        <charset val="136"/>
      </rPr>
      <t>洪美玲</t>
    </r>
  </si>
  <si>
    <r>
      <rPr>
        <sz val="12"/>
        <color rgb="FF000000"/>
        <rFont val="Microsoft JhengHei"/>
        <family val="2"/>
        <charset val="136"/>
      </rPr>
      <t>吳林碧月</t>
    </r>
  </si>
  <si>
    <r>
      <rPr>
        <sz val="12"/>
        <color rgb="FF000000"/>
        <rFont val="Microsoft JhengHei"/>
        <family val="2"/>
        <charset val="136"/>
      </rPr>
      <t>陳錫榮</t>
    </r>
  </si>
  <si>
    <r>
      <rPr>
        <sz val="12"/>
        <color rgb="FF000000"/>
        <rFont val="Microsoft JhengHei"/>
        <family val="2"/>
        <charset val="136"/>
      </rPr>
      <t>黃沛鈴</t>
    </r>
  </si>
  <si>
    <r>
      <rPr>
        <sz val="12"/>
        <color rgb="FF000000"/>
        <rFont val="Microsoft JhengHei"/>
        <family val="2"/>
        <charset val="136"/>
      </rPr>
      <t>林芳杏</t>
    </r>
  </si>
  <si>
    <r>
      <rPr>
        <sz val="12"/>
        <color rgb="FF000000"/>
        <rFont val="Microsoft JhengHei"/>
        <family val="2"/>
        <charset val="136"/>
      </rPr>
      <t>湯復禮</t>
    </r>
  </si>
  <si>
    <r>
      <rPr>
        <sz val="12"/>
        <color rgb="FF000000"/>
        <rFont val="Microsoft JhengHei"/>
        <family val="2"/>
        <charset val="136"/>
      </rPr>
      <t>李巧霞</t>
    </r>
  </si>
  <si>
    <r>
      <rPr>
        <sz val="12"/>
        <color rgb="FF000000"/>
        <rFont val="Microsoft JhengHei"/>
        <family val="2"/>
        <charset val="136"/>
      </rPr>
      <t>陳秀雲</t>
    </r>
  </si>
  <si>
    <r>
      <rPr>
        <sz val="12"/>
        <color rgb="FF000000"/>
        <rFont val="Microsoft JhengHei"/>
        <family val="2"/>
        <charset val="136"/>
      </rPr>
      <t>鄂金連</t>
    </r>
  </si>
  <si>
    <r>
      <rPr>
        <sz val="12"/>
        <color rgb="FF000000"/>
        <rFont val="Microsoft JhengHei"/>
        <family val="2"/>
        <charset val="136"/>
      </rPr>
      <t>阮氏錦惠</t>
    </r>
  </si>
  <si>
    <r>
      <rPr>
        <sz val="12"/>
        <color rgb="FF000000"/>
        <rFont val="Microsoft JhengHei"/>
        <family val="2"/>
        <charset val="136"/>
      </rPr>
      <t>周林福</t>
    </r>
  </si>
  <si>
    <t>69003B 33074B 19002B</t>
  </si>
  <si>
    <t>Fountain</t>
  </si>
  <si>
    <r>
      <rPr>
        <sz val="12"/>
        <color rgb="FF000000"/>
        <rFont val="Microsoft JhengHei"/>
        <family val="2"/>
        <charset val="136"/>
      </rPr>
      <t>吳老崎</t>
    </r>
  </si>
  <si>
    <r>
      <rPr>
        <sz val="12"/>
        <color rgb="FF000000"/>
        <rFont val="Microsoft JhengHei"/>
        <family val="2"/>
        <charset val="136"/>
      </rPr>
      <t>林寶秀</t>
    </r>
  </si>
  <si>
    <t>Port-A wound poor healing s/p debridement, resection of poor quality skin and locally advanced flap closure</t>
  </si>
  <si>
    <r>
      <rPr>
        <sz val="12"/>
        <color rgb="FF000000"/>
        <rFont val="Microsoft JhengHei"/>
        <family val="2"/>
        <charset val="136"/>
      </rPr>
      <t>林潘緣</t>
    </r>
  </si>
  <si>
    <r>
      <rPr>
        <sz val="12"/>
        <color rgb="FF000000"/>
        <rFont val="Microsoft JhengHei"/>
        <family val="2"/>
        <charset val="136"/>
      </rPr>
      <t>陳枝昌</t>
    </r>
  </si>
  <si>
    <r>
      <rPr>
        <sz val="12"/>
        <color rgb="FF000000"/>
        <rFont val="Microsoft JhengHei"/>
        <family val="2"/>
        <charset val="136"/>
      </rPr>
      <t>翁明道</t>
    </r>
  </si>
  <si>
    <r>
      <rPr>
        <sz val="12"/>
        <color rgb="FF000000"/>
        <rFont val="Microsoft JhengHei"/>
        <family val="2"/>
        <charset val="136"/>
      </rPr>
      <t>吳金顯</t>
    </r>
  </si>
  <si>
    <t>62009C 69006C 19002B</t>
  </si>
  <si>
    <t>Removed V-V ECMO ; s/p vascular ECHO -guided uncuffed HD catheter insertion</t>
  </si>
  <si>
    <r>
      <rPr>
        <sz val="12"/>
        <color rgb="FF000000"/>
        <rFont val="Microsoft JhengHei"/>
        <family val="2"/>
        <charset val="136"/>
      </rPr>
      <t>蔡春美</t>
    </r>
  </si>
  <si>
    <r>
      <rPr>
        <sz val="12"/>
        <color rgb="FF000000"/>
        <rFont val="Microsoft JhengHei"/>
        <family val="2"/>
        <charset val="136"/>
      </rPr>
      <t>許春美</t>
    </r>
  </si>
  <si>
    <r>
      <rPr>
        <sz val="12"/>
        <color rgb="FF000000"/>
        <rFont val="Microsoft JhengHei"/>
        <family val="2"/>
        <charset val="136"/>
      </rPr>
      <t>張家義</t>
    </r>
  </si>
  <si>
    <r>
      <rPr>
        <sz val="12"/>
        <color rgb="FF000000"/>
        <rFont val="Microsoft JhengHei"/>
        <family val="2"/>
        <charset val="136"/>
      </rPr>
      <t>王吳理</t>
    </r>
  </si>
  <si>
    <r>
      <rPr>
        <sz val="12"/>
        <color rgb="FF000000"/>
        <rFont val="Microsoft JhengHei"/>
        <family val="2"/>
        <charset val="136"/>
      </rPr>
      <t>李明來</t>
    </r>
  </si>
  <si>
    <r>
      <rPr>
        <sz val="12"/>
        <color rgb="FF000000"/>
        <rFont val="Microsoft JhengHei"/>
        <family val="2"/>
        <charset val="136"/>
      </rPr>
      <t>姜劉秋伭</t>
    </r>
  </si>
  <si>
    <r>
      <rPr>
        <sz val="12"/>
        <color rgb="FF000000"/>
        <rFont val="Microsoft JhengHei"/>
        <family val="2"/>
        <charset val="136"/>
      </rPr>
      <t>林錦輝</t>
    </r>
  </si>
  <si>
    <r>
      <rPr>
        <sz val="12"/>
        <color rgb="FF000000"/>
        <rFont val="Microsoft JhengHei"/>
        <family val="2"/>
        <charset val="136"/>
      </rPr>
      <t>黃素真</t>
    </r>
  </si>
  <si>
    <r>
      <rPr>
        <sz val="12"/>
        <color rgb="FF000000"/>
        <rFont val="Microsoft JhengHei"/>
        <family val="2"/>
        <charset val="136"/>
      </rPr>
      <t>陳培坤</t>
    </r>
  </si>
  <si>
    <r>
      <rPr>
        <sz val="12"/>
        <color rgb="FF000000"/>
        <rFont val="Microsoft JhengHei"/>
        <family val="2"/>
        <charset val="136"/>
      </rPr>
      <t>白佳玉</t>
    </r>
  </si>
  <si>
    <r>
      <rPr>
        <sz val="12"/>
        <color rgb="FF000000"/>
        <rFont val="Microsoft JhengHei"/>
        <family val="2"/>
        <charset val="136"/>
      </rPr>
      <t>張祺楠</t>
    </r>
  </si>
  <si>
    <r>
      <rPr>
        <sz val="12"/>
        <color rgb="FF000000"/>
        <rFont val="Microsoft JhengHei"/>
        <family val="2"/>
        <charset val="136"/>
      </rPr>
      <t>陳春隆</t>
    </r>
  </si>
  <si>
    <t>Port-A wound dehiscence s/p debridement and wound closure</t>
  </si>
  <si>
    <r>
      <rPr>
        <sz val="12"/>
        <color rgb="FF000000"/>
        <rFont val="Microsoft JhengHei"/>
        <family val="2"/>
        <charset val="136"/>
      </rPr>
      <t>李美燕</t>
    </r>
  </si>
  <si>
    <r>
      <rPr>
        <sz val="12"/>
        <color rgb="FF000000"/>
        <rFont val="Microsoft JhengHei"/>
        <family val="2"/>
        <charset val="136"/>
      </rPr>
      <t>許家溱</t>
    </r>
  </si>
  <si>
    <r>
      <rPr>
        <sz val="12"/>
        <color rgb="FF000000"/>
        <rFont val="Microsoft JhengHei"/>
        <family val="2"/>
        <charset val="136"/>
      </rPr>
      <t>陳林花</t>
    </r>
  </si>
  <si>
    <r>
      <rPr>
        <sz val="12"/>
        <color rgb="FF000000"/>
        <rFont val="Microsoft JhengHei"/>
        <family val="2"/>
        <charset val="136"/>
      </rPr>
      <t>王明忠</t>
    </r>
  </si>
  <si>
    <r>
      <rPr>
        <sz val="12"/>
        <color rgb="FF000000"/>
        <rFont val="Microsoft JhengHei"/>
        <family val="2"/>
        <charset val="136"/>
      </rPr>
      <t>詹政一</t>
    </r>
  </si>
  <si>
    <r>
      <rPr>
        <sz val="12"/>
        <color rgb="FF000000"/>
        <rFont val="Microsoft JhengHei"/>
        <family val="2"/>
        <charset val="136"/>
      </rPr>
      <t>高瑞珍</t>
    </r>
  </si>
  <si>
    <r>
      <rPr>
        <sz val="12"/>
        <color rgb="FF000000"/>
        <rFont val="Microsoft JhengHei"/>
        <family val="2"/>
        <charset val="136"/>
      </rPr>
      <t>陳淑芬</t>
    </r>
  </si>
  <si>
    <r>
      <rPr>
        <sz val="12"/>
        <color rgb="FF000000"/>
        <rFont val="Microsoft JhengHei"/>
        <family val="2"/>
        <charset val="136"/>
      </rPr>
      <t>鄭宇哲</t>
    </r>
  </si>
  <si>
    <r>
      <rPr>
        <sz val="12"/>
        <color rgb="FF000000"/>
        <rFont val="Microsoft JhengHei"/>
        <family val="2"/>
        <charset val="136"/>
      </rPr>
      <t>郭振豪</t>
    </r>
  </si>
  <si>
    <r>
      <rPr>
        <sz val="12"/>
        <color rgb="FF000000"/>
        <rFont val="Microsoft JhengHei"/>
        <family val="2"/>
        <charset val="136"/>
      </rPr>
      <t>謝從惠</t>
    </r>
  </si>
  <si>
    <r>
      <rPr>
        <sz val="12"/>
        <color rgb="FF000000"/>
        <rFont val="Microsoft JhengHei"/>
        <family val="2"/>
        <charset val="136"/>
      </rPr>
      <t>蔡陳淑琴</t>
    </r>
  </si>
  <si>
    <t>Exploration vascular (Varicose veins)</t>
  </si>
  <si>
    <r>
      <rPr>
        <sz val="12"/>
        <color rgb="FF000000"/>
        <rFont val="Microsoft JhengHei"/>
        <family val="2"/>
        <charset val="136"/>
      </rPr>
      <t>陳詩涵</t>
    </r>
  </si>
  <si>
    <r>
      <rPr>
        <sz val="12"/>
        <color rgb="FF000000"/>
        <rFont val="Microsoft JhengHei"/>
        <family val="2"/>
        <charset val="136"/>
      </rPr>
      <t>游何梅蘭</t>
    </r>
  </si>
  <si>
    <r>
      <rPr>
        <sz val="12"/>
        <color rgb="FF000000"/>
        <rFont val="Microsoft JhengHei"/>
        <family val="2"/>
        <charset val="136"/>
      </rPr>
      <t>黃淑卿</t>
    </r>
  </si>
  <si>
    <t>69017B2 19002B</t>
  </si>
  <si>
    <r>
      <rPr>
        <sz val="12"/>
        <color rgb="FF000000"/>
        <rFont val="Microsoft JhengHei"/>
        <family val="2"/>
        <charset val="136"/>
      </rPr>
      <t>蕭雪英</t>
    </r>
  </si>
  <si>
    <r>
      <rPr>
        <sz val="12"/>
        <color rgb="FF000000"/>
        <rFont val="Microsoft JhengHei"/>
        <family val="2"/>
        <charset val="136"/>
      </rPr>
      <t>孫絹妙</t>
    </r>
  </si>
  <si>
    <r>
      <rPr>
        <sz val="12"/>
        <color rgb="FF000000"/>
        <rFont val="Microsoft JhengHei"/>
        <family val="2"/>
        <charset val="136"/>
      </rPr>
      <t>李淯安</t>
    </r>
  </si>
  <si>
    <r>
      <rPr>
        <sz val="12"/>
        <color rgb="FF000000"/>
        <rFont val="Microsoft JhengHei"/>
        <family val="2"/>
        <charset val="136"/>
      </rPr>
      <t>吳金蘭</t>
    </r>
  </si>
  <si>
    <r>
      <rPr>
        <sz val="12"/>
        <color rgb="FF000000"/>
        <rFont val="Microsoft JhengHei"/>
        <family val="2"/>
        <charset val="136"/>
      </rPr>
      <t>江麗雪</t>
    </r>
  </si>
  <si>
    <r>
      <rPr>
        <sz val="12"/>
        <color rgb="FF000000"/>
        <rFont val="Microsoft JhengHei"/>
        <family val="2"/>
        <charset val="136"/>
      </rPr>
      <t>楊福傳</t>
    </r>
  </si>
  <si>
    <r>
      <rPr>
        <sz val="12"/>
        <color rgb="FF000000"/>
        <rFont val="Microsoft JhengHei"/>
        <family val="2"/>
        <charset val="136"/>
      </rPr>
      <t>唐慧芳</t>
    </r>
  </si>
  <si>
    <r>
      <rPr>
        <sz val="12"/>
        <color rgb="FF000000"/>
        <rFont val="Microsoft JhengHei"/>
        <family val="2"/>
        <charset val="136"/>
      </rPr>
      <t>陳劉宥鎂</t>
    </r>
  </si>
  <si>
    <r>
      <rPr>
        <sz val="12"/>
        <color rgb="FF000000"/>
        <rFont val="Microsoft JhengHei"/>
        <family val="2"/>
        <charset val="136"/>
      </rPr>
      <t>簡靖華</t>
    </r>
  </si>
  <si>
    <r>
      <rPr>
        <sz val="12"/>
        <color rgb="FF000000"/>
        <rFont val="Microsoft JhengHei"/>
        <family val="2"/>
        <charset val="136"/>
      </rPr>
      <t>黃秋香</t>
    </r>
  </si>
  <si>
    <r>
      <rPr>
        <sz val="12"/>
        <color rgb="FF000000"/>
        <rFont val="Microsoft JhengHei"/>
        <family val="2"/>
        <charset val="136"/>
      </rPr>
      <t>涂正夫</t>
    </r>
  </si>
  <si>
    <r>
      <rPr>
        <sz val="12"/>
        <color rgb="FF000000"/>
        <rFont val="Microsoft JhengHei"/>
        <family val="2"/>
        <charset val="136"/>
      </rPr>
      <t>吳萬發</t>
    </r>
  </si>
  <si>
    <r>
      <rPr>
        <sz val="12"/>
        <color rgb="FF000000"/>
        <rFont val="Microsoft JhengHei"/>
        <family val="2"/>
        <charset val="136"/>
      </rPr>
      <t>鍾春文</t>
    </r>
  </si>
  <si>
    <r>
      <rPr>
        <sz val="12"/>
        <color rgb="FF000000"/>
        <rFont val="Microsoft JhengHei"/>
        <family val="2"/>
        <charset val="136"/>
      </rPr>
      <t>黃豔珠</t>
    </r>
  </si>
  <si>
    <r>
      <rPr>
        <sz val="12"/>
        <color rgb="FF000000"/>
        <rFont val="Microsoft JhengHei"/>
        <family val="2"/>
        <charset val="136"/>
      </rPr>
      <t>陳土樹</t>
    </r>
  </si>
  <si>
    <r>
      <rPr>
        <sz val="12"/>
        <color rgb="FF000000"/>
        <rFont val="Microsoft JhengHei"/>
        <family val="2"/>
        <charset val="136"/>
      </rPr>
      <t>林靜芬</t>
    </r>
  </si>
  <si>
    <r>
      <rPr>
        <sz val="12"/>
        <color rgb="FF000000"/>
        <rFont val="Microsoft JhengHei"/>
        <family val="2"/>
        <charset val="136"/>
      </rPr>
      <t>廖淑</t>
    </r>
  </si>
  <si>
    <r>
      <rPr>
        <sz val="12"/>
        <color rgb="FF000000"/>
        <rFont val="Microsoft JhengHei"/>
        <family val="2"/>
        <charset val="136"/>
      </rPr>
      <t>鄭宜青</t>
    </r>
  </si>
  <si>
    <r>
      <rPr>
        <sz val="12"/>
        <color rgb="FF000000"/>
        <rFont val="Microsoft JhengHei"/>
        <family val="2"/>
        <charset val="136"/>
      </rPr>
      <t>黃馨慧</t>
    </r>
  </si>
  <si>
    <r>
      <rPr>
        <sz val="12"/>
        <color rgb="FF000000"/>
        <rFont val="Microsoft JhengHei"/>
        <family val="2"/>
        <charset val="136"/>
      </rPr>
      <t>吳玉英</t>
    </r>
  </si>
  <si>
    <r>
      <rPr>
        <sz val="12"/>
        <color rgb="FF000000"/>
        <rFont val="Microsoft JhengHei"/>
        <family val="2"/>
        <charset val="136"/>
      </rPr>
      <t>高朝昌</t>
    </r>
  </si>
  <si>
    <t>5760160 5760475 5761110</t>
  </si>
  <si>
    <r>
      <rPr>
        <sz val="12"/>
        <color rgb="FF000000"/>
        <rFont val="Microsoft JhengHei"/>
        <family val="2"/>
        <charset val="136"/>
      </rPr>
      <t>簡秋桂</t>
    </r>
  </si>
  <si>
    <r>
      <rPr>
        <sz val="12"/>
        <color rgb="FF000000"/>
        <rFont val="Microsoft JhengHei"/>
        <family val="2"/>
        <charset val="136"/>
      </rPr>
      <t>李素君</t>
    </r>
  </si>
  <si>
    <r>
      <rPr>
        <sz val="12"/>
        <color rgb="FF000000"/>
        <rFont val="Microsoft JhengHei"/>
        <family val="2"/>
        <charset val="136"/>
      </rPr>
      <t>黃啟英</t>
    </r>
  </si>
  <si>
    <r>
      <rPr>
        <sz val="12"/>
        <color rgb="FF000000"/>
        <rFont val="Microsoft JhengHei"/>
        <family val="2"/>
        <charset val="136"/>
      </rPr>
      <t>陳淑琴</t>
    </r>
  </si>
  <si>
    <r>
      <rPr>
        <sz val="12"/>
        <color rgb="FF000000"/>
        <rFont val="Microsoft JhengHei"/>
        <family val="2"/>
        <charset val="136"/>
      </rPr>
      <t>鄭顯政</t>
    </r>
  </si>
  <si>
    <r>
      <rPr>
        <sz val="12"/>
        <color rgb="FF000000"/>
        <rFont val="Microsoft JhengHei"/>
        <family val="2"/>
        <charset val="136"/>
      </rPr>
      <t>許皓斌</t>
    </r>
  </si>
  <si>
    <r>
      <rPr>
        <sz val="12"/>
        <color rgb="FF000000"/>
        <rFont val="Microsoft JhengHei"/>
        <family val="2"/>
        <charset val="136"/>
      </rPr>
      <t>謝美惠</t>
    </r>
  </si>
  <si>
    <r>
      <rPr>
        <sz val="12"/>
        <color rgb="FF000000"/>
        <rFont val="Microsoft JhengHei"/>
        <family val="2"/>
        <charset val="136"/>
      </rPr>
      <t>李福壽</t>
    </r>
  </si>
  <si>
    <r>
      <rPr>
        <sz val="12"/>
        <color rgb="FF000000"/>
        <rFont val="Microsoft JhengHei"/>
        <family val="2"/>
        <charset val="136"/>
      </rPr>
      <t>林國延</t>
    </r>
  </si>
  <si>
    <r>
      <rPr>
        <sz val="12"/>
        <color rgb="FF000000"/>
        <rFont val="Microsoft JhengHei"/>
        <family val="2"/>
        <charset val="136"/>
      </rPr>
      <t>黃道貴</t>
    </r>
  </si>
  <si>
    <r>
      <rPr>
        <sz val="12"/>
        <color rgb="FF000000"/>
        <rFont val="Microsoft JhengHei"/>
        <family val="2"/>
        <charset val="136"/>
      </rPr>
      <t>羅烝政</t>
    </r>
  </si>
  <si>
    <r>
      <rPr>
        <sz val="12"/>
        <color rgb="FF000000"/>
        <rFont val="Microsoft JhengHei"/>
        <family val="2"/>
        <charset val="136"/>
      </rPr>
      <t>林子凌</t>
    </r>
  </si>
  <si>
    <r>
      <rPr>
        <sz val="12"/>
        <color rgb="FF000000"/>
        <rFont val="Microsoft JhengHei"/>
        <family val="2"/>
        <charset val="136"/>
      </rPr>
      <t>丁仁定</t>
    </r>
  </si>
  <si>
    <r>
      <rPr>
        <sz val="12"/>
        <color rgb="FF000000"/>
        <rFont val="Microsoft JhengHei"/>
        <family val="2"/>
        <charset val="136"/>
      </rPr>
      <t>郭幸枝</t>
    </r>
  </si>
  <si>
    <r>
      <rPr>
        <sz val="12"/>
        <color rgb="FF000000"/>
        <rFont val="Microsoft JhengHei"/>
        <family val="2"/>
        <charset val="136"/>
      </rPr>
      <t>陳添塗</t>
    </r>
  </si>
  <si>
    <r>
      <rPr>
        <sz val="12"/>
        <color rgb="FF000000"/>
        <rFont val="Microsoft JhengHei"/>
        <family val="2"/>
        <charset val="136"/>
      </rPr>
      <t>邱寶珠</t>
    </r>
  </si>
  <si>
    <r>
      <rPr>
        <sz val="12"/>
        <color rgb="FF000000"/>
        <rFont val="Microsoft JhengHei"/>
        <family val="2"/>
        <charset val="136"/>
      </rPr>
      <t>郭佩娟</t>
    </r>
  </si>
  <si>
    <r>
      <rPr>
        <sz val="12"/>
        <color rgb="FF000000"/>
        <rFont val="Microsoft JhengHei"/>
        <family val="2"/>
        <charset val="136"/>
      </rPr>
      <t>陳德卿</t>
    </r>
  </si>
  <si>
    <r>
      <rPr>
        <sz val="12"/>
        <color rgb="FF000000"/>
        <rFont val="Microsoft JhengHei"/>
        <family val="2"/>
        <charset val="136"/>
      </rPr>
      <t>黃鄭樹蘭</t>
    </r>
  </si>
  <si>
    <r>
      <rPr>
        <sz val="12"/>
        <color rgb="FF000000"/>
        <rFont val="Microsoft JhengHei"/>
        <family val="2"/>
        <charset val="136"/>
      </rPr>
      <t>吳瑞棉</t>
    </r>
  </si>
  <si>
    <r>
      <rPr>
        <sz val="12"/>
        <color rgb="FF000000"/>
        <rFont val="Microsoft JhengHei"/>
        <family val="2"/>
        <charset val="136"/>
      </rPr>
      <t>林金象</t>
    </r>
  </si>
  <si>
    <r>
      <rPr>
        <sz val="12"/>
        <color rgb="FF000000"/>
        <rFont val="Microsoft JhengHei"/>
        <family val="2"/>
        <charset val="136"/>
      </rPr>
      <t>呂佳育</t>
    </r>
  </si>
  <si>
    <r>
      <rPr>
        <sz val="12"/>
        <color rgb="FF000000"/>
        <rFont val="Microsoft JhengHei"/>
        <family val="2"/>
        <charset val="136"/>
      </rPr>
      <t>陳佑平</t>
    </r>
  </si>
  <si>
    <r>
      <rPr>
        <sz val="12"/>
        <color rgb="FF000000"/>
        <rFont val="Microsoft JhengHei"/>
        <family val="2"/>
        <charset val="136"/>
      </rPr>
      <t>陳再富</t>
    </r>
  </si>
  <si>
    <r>
      <rPr>
        <sz val="12"/>
        <color rgb="FF000000"/>
        <rFont val="Microsoft JhengHei"/>
        <family val="2"/>
        <charset val="136"/>
      </rPr>
      <t>陳棟德</t>
    </r>
  </si>
  <si>
    <r>
      <rPr>
        <sz val="12"/>
        <color rgb="FF000000"/>
        <rFont val="Microsoft JhengHei"/>
        <family val="2"/>
        <charset val="136"/>
      </rPr>
      <t>林梅騰</t>
    </r>
  </si>
  <si>
    <r>
      <rPr>
        <sz val="12"/>
        <color rgb="FF000000"/>
        <rFont val="Microsoft JhengHei"/>
        <family val="2"/>
        <charset val="136"/>
      </rPr>
      <t>陳羅束</t>
    </r>
  </si>
  <si>
    <r>
      <rPr>
        <sz val="12"/>
        <color rgb="FF000000"/>
        <rFont val="Microsoft JhengHei"/>
        <family val="2"/>
        <charset val="136"/>
      </rPr>
      <t>張祐賓</t>
    </r>
  </si>
  <si>
    <r>
      <rPr>
        <sz val="12"/>
        <color rgb="FF000000"/>
        <rFont val="Microsoft JhengHei"/>
        <family val="2"/>
        <charset val="136"/>
      </rPr>
      <t>張坤金</t>
    </r>
  </si>
  <si>
    <r>
      <rPr>
        <sz val="12"/>
        <color rgb="FF000000"/>
        <rFont val="Microsoft JhengHei"/>
        <family val="2"/>
        <charset val="136"/>
      </rPr>
      <t>張敏子</t>
    </r>
  </si>
  <si>
    <r>
      <rPr>
        <sz val="12"/>
        <color rgb="FF000000"/>
        <rFont val="Microsoft JhengHei"/>
        <family val="2"/>
        <charset val="136"/>
      </rPr>
      <t>邱春蘭</t>
    </r>
  </si>
  <si>
    <r>
      <rPr>
        <sz val="12"/>
        <color rgb="FF000000"/>
        <rFont val="Microsoft JhengHei"/>
        <family val="2"/>
        <charset val="136"/>
      </rPr>
      <t>吳天梯</t>
    </r>
  </si>
  <si>
    <r>
      <rPr>
        <sz val="12"/>
        <color rgb="FF000000"/>
        <rFont val="Microsoft JhengHei"/>
        <family val="2"/>
        <charset val="136"/>
      </rPr>
      <t>張金清</t>
    </r>
  </si>
  <si>
    <r>
      <rPr>
        <sz val="12"/>
        <color rgb="FF000000"/>
        <rFont val="Microsoft JhengHei"/>
        <family val="2"/>
        <charset val="136"/>
      </rPr>
      <t>楊玉惠</t>
    </r>
  </si>
  <si>
    <r>
      <rPr>
        <sz val="12"/>
        <color rgb="FF000000"/>
        <rFont val="Microsoft JhengHei"/>
        <family val="2"/>
        <charset val="136"/>
      </rPr>
      <t>蔡李金枝</t>
    </r>
  </si>
  <si>
    <r>
      <rPr>
        <sz val="12"/>
        <color rgb="FF000000"/>
        <rFont val="Microsoft JhengHei"/>
        <family val="2"/>
        <charset val="136"/>
      </rPr>
      <t>蔡金道</t>
    </r>
  </si>
  <si>
    <r>
      <rPr>
        <sz val="12"/>
        <color rgb="FF000000"/>
        <rFont val="Microsoft JhengHei"/>
        <family val="2"/>
        <charset val="136"/>
      </rPr>
      <t>鄭柯雪子</t>
    </r>
  </si>
  <si>
    <r>
      <rPr>
        <sz val="12"/>
        <color rgb="FF000000"/>
        <rFont val="Microsoft JhengHei"/>
        <family val="2"/>
        <charset val="136"/>
      </rPr>
      <t>戴慧芬</t>
    </r>
  </si>
  <si>
    <r>
      <rPr>
        <sz val="12"/>
        <color rgb="FF000000"/>
        <rFont val="Microsoft JhengHei"/>
        <family val="2"/>
        <charset val="136"/>
      </rPr>
      <t>洪曹靜子</t>
    </r>
  </si>
  <si>
    <r>
      <rPr>
        <sz val="12"/>
        <color rgb="FF000000"/>
        <rFont val="Microsoft JhengHei"/>
        <family val="2"/>
        <charset val="136"/>
      </rPr>
      <t>林陳春圓</t>
    </r>
  </si>
  <si>
    <r>
      <rPr>
        <sz val="12"/>
        <color rgb="FF000000"/>
        <rFont val="Microsoft JhengHei"/>
        <family val="2"/>
        <charset val="136"/>
      </rPr>
      <t>潘富華</t>
    </r>
  </si>
  <si>
    <r>
      <rPr>
        <sz val="12"/>
        <color rgb="FF000000"/>
        <rFont val="Microsoft JhengHei"/>
        <family val="2"/>
        <charset val="136"/>
      </rPr>
      <t>陳洪在錦</t>
    </r>
  </si>
  <si>
    <r>
      <rPr>
        <sz val="12"/>
        <color rgb="FF000000"/>
        <rFont val="Microsoft JhengHei"/>
        <family val="2"/>
        <charset val="136"/>
      </rPr>
      <t>劉董錦蓮</t>
    </r>
  </si>
  <si>
    <r>
      <rPr>
        <sz val="12"/>
        <color rgb="FF000000"/>
        <rFont val="Microsoft JhengHei"/>
        <family val="2"/>
        <charset val="136"/>
      </rPr>
      <t>陳金蘭</t>
    </r>
  </si>
  <si>
    <r>
      <rPr>
        <sz val="12"/>
        <color rgb="FF000000"/>
        <rFont val="Microsoft JhengHei"/>
        <family val="2"/>
        <charset val="136"/>
      </rPr>
      <t>黃碧珠</t>
    </r>
  </si>
  <si>
    <r>
      <rPr>
        <sz val="12"/>
        <color rgb="FF000000"/>
        <rFont val="Microsoft JhengHei"/>
        <family val="2"/>
        <charset val="136"/>
      </rPr>
      <t>江玉英</t>
    </r>
  </si>
  <si>
    <r>
      <rPr>
        <sz val="12"/>
        <color rgb="FF000000"/>
        <rFont val="Microsoft JhengHei"/>
        <family val="2"/>
        <charset val="136"/>
      </rPr>
      <t>蕭永康</t>
    </r>
  </si>
  <si>
    <r>
      <rPr>
        <sz val="12"/>
        <color rgb="FF000000"/>
        <rFont val="Microsoft JhengHei"/>
        <family val="2"/>
        <charset val="136"/>
      </rPr>
      <t>翟兆和</t>
    </r>
  </si>
  <si>
    <r>
      <rPr>
        <sz val="12"/>
        <color rgb="FF000000"/>
        <rFont val="Microsoft JhengHei"/>
        <family val="2"/>
        <charset val="136"/>
      </rPr>
      <t>陳建呈</t>
    </r>
  </si>
  <si>
    <r>
      <rPr>
        <sz val="12"/>
        <color rgb="FF000000"/>
        <rFont val="Microsoft JhengHei"/>
        <family val="2"/>
        <charset val="136"/>
      </rPr>
      <t>呂清宗</t>
    </r>
  </si>
  <si>
    <r>
      <rPr>
        <sz val="12"/>
        <color rgb="FF000000"/>
        <rFont val="Microsoft JhengHei"/>
        <family val="2"/>
        <charset val="136"/>
      </rPr>
      <t>楊明隆</t>
    </r>
  </si>
  <si>
    <r>
      <rPr>
        <sz val="12"/>
        <color rgb="FF000000"/>
        <rFont val="Microsoft JhengHei"/>
        <family val="2"/>
        <charset val="136"/>
      </rPr>
      <t>林信志</t>
    </r>
  </si>
  <si>
    <r>
      <rPr>
        <sz val="12"/>
        <color rgb="FF000000"/>
        <rFont val="Microsoft JhengHei"/>
        <family val="2"/>
        <charset val="136"/>
      </rPr>
      <t>羅金益</t>
    </r>
  </si>
  <si>
    <r>
      <rPr>
        <sz val="12"/>
        <color rgb="FF000000"/>
        <rFont val="Microsoft JhengHei"/>
        <family val="2"/>
        <charset val="136"/>
      </rPr>
      <t>詹春樹</t>
    </r>
  </si>
  <si>
    <r>
      <rPr>
        <sz val="12"/>
        <color rgb="FF000000"/>
        <rFont val="Microsoft JhengHei"/>
        <family val="2"/>
        <charset val="136"/>
      </rPr>
      <t>黃國興</t>
    </r>
  </si>
  <si>
    <r>
      <rPr>
        <sz val="12"/>
        <color rgb="FF000000"/>
        <rFont val="Microsoft JhengHei"/>
        <family val="2"/>
        <charset val="136"/>
      </rPr>
      <t>李春盛</t>
    </r>
  </si>
  <si>
    <r>
      <rPr>
        <sz val="12"/>
        <color rgb="FF000000"/>
        <rFont val="Microsoft JhengHei"/>
        <family val="2"/>
        <charset val="136"/>
      </rPr>
      <t>廖蔡秀貞</t>
    </r>
  </si>
  <si>
    <r>
      <rPr>
        <sz val="12"/>
        <color rgb="FF000000"/>
        <rFont val="Microsoft JhengHei"/>
        <family val="2"/>
        <charset val="136"/>
      </rPr>
      <t>楊士弘</t>
    </r>
  </si>
  <si>
    <r>
      <rPr>
        <sz val="12"/>
        <color rgb="FF000000"/>
        <rFont val="Microsoft JhengHei"/>
        <family val="2"/>
        <charset val="136"/>
      </rPr>
      <t>石陳麗</t>
    </r>
  </si>
  <si>
    <r>
      <rPr>
        <sz val="12"/>
        <color rgb="FF000000"/>
        <rFont val="Microsoft JhengHei"/>
        <family val="2"/>
        <charset val="136"/>
      </rPr>
      <t>吳金奠</t>
    </r>
  </si>
  <si>
    <r>
      <rPr>
        <sz val="12"/>
        <color rgb="FF000000"/>
        <rFont val="Microsoft JhengHei"/>
        <family val="2"/>
        <charset val="136"/>
      </rPr>
      <t>張李束</t>
    </r>
  </si>
  <si>
    <r>
      <rPr>
        <sz val="12"/>
        <color rgb="FF000000"/>
        <rFont val="Microsoft JhengHei"/>
        <family val="2"/>
        <charset val="136"/>
      </rPr>
      <t>劉勳樺</t>
    </r>
  </si>
  <si>
    <r>
      <rPr>
        <sz val="12"/>
        <color rgb="FF000000"/>
        <rFont val="Microsoft JhengHei"/>
        <family val="2"/>
        <charset val="136"/>
      </rPr>
      <t>白錢寶桂</t>
    </r>
  </si>
  <si>
    <r>
      <rPr>
        <sz val="12"/>
        <color rgb="FF000000"/>
        <rFont val="Microsoft JhengHei"/>
        <family val="2"/>
        <charset val="136"/>
      </rPr>
      <t>蕭萬森</t>
    </r>
  </si>
  <si>
    <r>
      <rPr>
        <sz val="12"/>
        <color rgb="FF000000"/>
        <rFont val="Microsoft JhengHei"/>
        <family val="2"/>
        <charset val="136"/>
      </rPr>
      <t>施議榕</t>
    </r>
  </si>
  <si>
    <r>
      <rPr>
        <sz val="12"/>
        <color rgb="FF000000"/>
        <rFont val="Microsoft JhengHei"/>
        <family val="2"/>
        <charset val="136"/>
      </rPr>
      <t>簡明輝</t>
    </r>
  </si>
  <si>
    <r>
      <rPr>
        <sz val="12"/>
        <color rgb="FF000000"/>
        <rFont val="Microsoft JhengHei"/>
        <family val="2"/>
        <charset val="136"/>
      </rPr>
      <t>洪祥銘</t>
    </r>
  </si>
  <si>
    <r>
      <rPr>
        <sz val="12"/>
        <color rgb="FF000000"/>
        <rFont val="Microsoft JhengHei"/>
        <family val="2"/>
        <charset val="136"/>
      </rPr>
      <t>張頤</t>
    </r>
  </si>
  <si>
    <r>
      <rPr>
        <sz val="12"/>
        <color rgb="FF000000"/>
        <rFont val="Microsoft JhengHei"/>
        <family val="2"/>
        <charset val="136"/>
      </rPr>
      <t>洪詔琦</t>
    </r>
  </si>
  <si>
    <r>
      <rPr>
        <sz val="12"/>
        <color rgb="FF000000"/>
        <rFont val="Microsoft JhengHei"/>
        <family val="2"/>
        <charset val="136"/>
      </rPr>
      <t>王志偉</t>
    </r>
  </si>
  <si>
    <r>
      <rPr>
        <sz val="12"/>
        <color rgb="FF000000"/>
        <rFont val="Microsoft JhengHei"/>
        <family val="2"/>
        <charset val="136"/>
      </rPr>
      <t>林張月娥</t>
    </r>
  </si>
  <si>
    <r>
      <rPr>
        <sz val="12"/>
        <color rgb="FF000000"/>
        <rFont val="Microsoft JhengHei"/>
        <family val="2"/>
        <charset val="136"/>
      </rPr>
      <t>張貴龍</t>
    </r>
  </si>
  <si>
    <r>
      <rPr>
        <sz val="12"/>
        <color rgb="FF000000"/>
        <rFont val="Microsoft JhengHei"/>
        <family val="2"/>
        <charset val="136"/>
      </rPr>
      <t>郭亘富</t>
    </r>
  </si>
  <si>
    <r>
      <rPr>
        <sz val="12"/>
        <color rgb="FF000000"/>
        <rFont val="Microsoft JhengHei"/>
        <family val="2"/>
        <charset val="136"/>
      </rPr>
      <t>林敏姬</t>
    </r>
  </si>
  <si>
    <r>
      <rPr>
        <sz val="12"/>
        <color rgb="FF000000"/>
        <rFont val="Microsoft JhengHei"/>
        <family val="2"/>
        <charset val="136"/>
      </rPr>
      <t>賴春玉</t>
    </r>
  </si>
  <si>
    <r>
      <rPr>
        <sz val="12"/>
        <color rgb="FF000000"/>
        <rFont val="Microsoft JhengHei"/>
        <family val="2"/>
        <charset val="136"/>
      </rPr>
      <t>郭寶琴</t>
    </r>
  </si>
  <si>
    <r>
      <rPr>
        <sz val="12"/>
        <color rgb="FF000000"/>
        <rFont val="Microsoft JhengHei"/>
        <family val="2"/>
        <charset val="136"/>
      </rPr>
      <t>蔡玉嬌</t>
    </r>
  </si>
  <si>
    <r>
      <rPr>
        <sz val="12"/>
        <color rgb="FF000000"/>
        <rFont val="Microsoft JhengHei"/>
        <family val="2"/>
        <charset val="136"/>
      </rPr>
      <t>黃梅榮</t>
    </r>
  </si>
  <si>
    <r>
      <rPr>
        <sz val="12"/>
        <color rgb="FF000000"/>
        <rFont val="Microsoft JhengHei"/>
        <family val="2"/>
        <charset val="136"/>
      </rPr>
      <t>蔡宛芸</t>
    </r>
  </si>
  <si>
    <r>
      <rPr>
        <sz val="12"/>
        <color rgb="FF000000"/>
        <rFont val="Microsoft JhengHei"/>
        <family val="2"/>
        <charset val="136"/>
      </rPr>
      <t>林啟明</t>
    </r>
  </si>
  <si>
    <r>
      <rPr>
        <sz val="12"/>
        <color rgb="FF000000"/>
        <rFont val="Microsoft JhengHei"/>
        <family val="2"/>
        <charset val="136"/>
      </rPr>
      <t>陳清傑</t>
    </r>
  </si>
  <si>
    <r>
      <rPr>
        <sz val="12"/>
        <color rgb="FF000000"/>
        <rFont val="Microsoft JhengHei"/>
        <family val="2"/>
        <charset val="136"/>
      </rPr>
      <t>張曜明</t>
    </r>
  </si>
  <si>
    <r>
      <rPr>
        <sz val="12"/>
        <color rgb="FF000000"/>
        <rFont val="Microsoft JhengHei"/>
        <family val="2"/>
        <charset val="136"/>
      </rPr>
      <t>郭玉珠</t>
    </r>
  </si>
  <si>
    <r>
      <rPr>
        <sz val="12"/>
        <color rgb="FF000000"/>
        <rFont val="Microsoft JhengHei"/>
        <family val="2"/>
        <charset val="136"/>
      </rPr>
      <t>李福鎮</t>
    </r>
  </si>
  <si>
    <r>
      <rPr>
        <sz val="12"/>
        <color rgb="FF000000"/>
        <rFont val="Microsoft JhengHei"/>
        <family val="2"/>
        <charset val="136"/>
      </rPr>
      <t>陳博厚</t>
    </r>
  </si>
  <si>
    <r>
      <rPr>
        <sz val="12"/>
        <color rgb="FF000000"/>
        <rFont val="Microsoft JhengHei"/>
        <family val="2"/>
        <charset val="136"/>
      </rPr>
      <t>黃璟玉</t>
    </r>
  </si>
  <si>
    <r>
      <rPr>
        <sz val="12"/>
        <color rgb="FF000000"/>
        <rFont val="Microsoft JhengHei"/>
        <family val="2"/>
        <charset val="136"/>
      </rPr>
      <t>凌偉國</t>
    </r>
  </si>
  <si>
    <r>
      <rPr>
        <sz val="12"/>
        <color rgb="FF000000"/>
        <rFont val="Microsoft JhengHei"/>
        <family val="2"/>
        <charset val="136"/>
      </rPr>
      <t>郭阿美</t>
    </r>
  </si>
  <si>
    <r>
      <rPr>
        <sz val="12"/>
        <color rgb="FF000000"/>
        <rFont val="Microsoft JhengHei"/>
        <family val="2"/>
        <charset val="136"/>
      </rPr>
      <t>陳洪玉珍</t>
    </r>
  </si>
  <si>
    <r>
      <rPr>
        <sz val="12"/>
        <color rgb="FF000000"/>
        <rFont val="Microsoft JhengHei"/>
        <family val="2"/>
        <charset val="136"/>
      </rPr>
      <t>闕金益</t>
    </r>
  </si>
  <si>
    <r>
      <rPr>
        <sz val="12"/>
        <color rgb="FF000000"/>
        <rFont val="Microsoft JhengHei"/>
        <family val="2"/>
        <charset val="136"/>
      </rPr>
      <t>游喬崙</t>
    </r>
  </si>
  <si>
    <r>
      <rPr>
        <sz val="12"/>
        <color rgb="FF000000"/>
        <rFont val="Microsoft JhengHei"/>
        <family val="2"/>
        <charset val="136"/>
      </rPr>
      <t>邱森永</t>
    </r>
  </si>
  <si>
    <r>
      <rPr>
        <sz val="12"/>
        <color rgb="FF000000"/>
        <rFont val="Microsoft JhengHei"/>
        <family val="2"/>
        <charset val="136"/>
      </rPr>
      <t>王尊民</t>
    </r>
  </si>
  <si>
    <r>
      <rPr>
        <sz val="12"/>
        <color rgb="FF000000"/>
        <rFont val="Microsoft JhengHei"/>
        <family val="2"/>
        <charset val="136"/>
      </rPr>
      <t>黃清源</t>
    </r>
  </si>
  <si>
    <r>
      <rPr>
        <sz val="12"/>
        <color rgb="FF000000"/>
        <rFont val="Microsoft JhengHei"/>
        <family val="2"/>
        <charset val="136"/>
      </rPr>
      <t>王清福</t>
    </r>
  </si>
  <si>
    <r>
      <rPr>
        <sz val="12"/>
        <color rgb="FF000000"/>
        <rFont val="Microsoft JhengHei"/>
        <family val="2"/>
        <charset val="136"/>
      </rPr>
      <t>連麗敏</t>
    </r>
  </si>
  <si>
    <r>
      <rPr>
        <sz val="12"/>
        <color rgb="FF000000"/>
        <rFont val="Microsoft JhengHei"/>
        <family val="2"/>
        <charset val="136"/>
      </rPr>
      <t>陳國華</t>
    </r>
  </si>
  <si>
    <r>
      <rPr>
        <sz val="12"/>
        <color rgb="FF000000"/>
        <rFont val="Microsoft JhengHei"/>
        <family val="2"/>
        <charset val="136"/>
      </rPr>
      <t>許振興</t>
    </r>
  </si>
  <si>
    <r>
      <rPr>
        <sz val="12"/>
        <color rgb="FF000000"/>
        <rFont val="Microsoft JhengHei"/>
        <family val="2"/>
        <charset val="136"/>
      </rPr>
      <t>陳志宏</t>
    </r>
  </si>
  <si>
    <r>
      <rPr>
        <sz val="12"/>
        <color rgb="FF000000"/>
        <rFont val="Microsoft JhengHei"/>
        <family val="2"/>
        <charset val="136"/>
      </rPr>
      <t>葉美娟</t>
    </r>
  </si>
  <si>
    <r>
      <rPr>
        <sz val="12"/>
        <color rgb="FF000000"/>
        <rFont val="Microsoft JhengHei"/>
        <family val="2"/>
        <charset val="136"/>
      </rPr>
      <t>陳美莉</t>
    </r>
  </si>
  <si>
    <r>
      <rPr>
        <sz val="12"/>
        <color rgb="FF000000"/>
        <rFont val="Microsoft JhengHei"/>
        <family val="2"/>
        <charset val="136"/>
      </rPr>
      <t>林春華</t>
    </r>
  </si>
  <si>
    <r>
      <rPr>
        <sz val="12"/>
        <color rgb="FF000000"/>
        <rFont val="Microsoft JhengHei"/>
        <family val="2"/>
        <charset val="136"/>
      </rPr>
      <t>邱穩惠</t>
    </r>
  </si>
  <si>
    <r>
      <rPr>
        <sz val="12"/>
        <color rgb="FF000000"/>
        <rFont val="Microsoft JhengHei"/>
        <family val="2"/>
        <charset val="136"/>
      </rPr>
      <t>陳木金</t>
    </r>
  </si>
  <si>
    <r>
      <rPr>
        <sz val="12"/>
        <color rgb="FF000000"/>
        <rFont val="Microsoft JhengHei"/>
        <family val="2"/>
        <charset val="136"/>
      </rPr>
      <t>呂美慧</t>
    </r>
  </si>
  <si>
    <r>
      <rPr>
        <sz val="12"/>
        <color rgb="FF000000"/>
        <rFont val="Microsoft JhengHei"/>
        <family val="2"/>
        <charset val="136"/>
      </rPr>
      <t>劉秋銘</t>
    </r>
  </si>
  <si>
    <r>
      <rPr>
        <sz val="12"/>
        <color rgb="FF000000"/>
        <rFont val="Microsoft JhengHei"/>
        <family val="2"/>
        <charset val="136"/>
      </rPr>
      <t>游節子</t>
    </r>
  </si>
  <si>
    <r>
      <rPr>
        <sz val="12"/>
        <color rgb="FF000000"/>
        <rFont val="Microsoft JhengHei"/>
        <family val="2"/>
        <charset val="136"/>
      </rPr>
      <t>蔡明德</t>
    </r>
  </si>
  <si>
    <r>
      <rPr>
        <sz val="12"/>
        <color rgb="FF000000"/>
        <rFont val="Microsoft JhengHei"/>
        <family val="2"/>
        <charset val="136"/>
      </rPr>
      <t>張文彬</t>
    </r>
  </si>
  <si>
    <r>
      <rPr>
        <sz val="12"/>
        <color rgb="FF000000"/>
        <rFont val="Microsoft JhengHei"/>
        <family val="2"/>
        <charset val="136"/>
      </rPr>
      <t>陳阿琴</t>
    </r>
  </si>
  <si>
    <r>
      <rPr>
        <sz val="12"/>
        <color rgb="FF000000"/>
        <rFont val="Microsoft JhengHei"/>
        <family val="2"/>
        <charset val="136"/>
      </rPr>
      <t>余喬陽</t>
    </r>
  </si>
  <si>
    <r>
      <rPr>
        <sz val="12"/>
        <color rgb="FF000000"/>
        <rFont val="Microsoft JhengHei"/>
        <family val="2"/>
        <charset val="136"/>
      </rPr>
      <t>王雲霞</t>
    </r>
  </si>
  <si>
    <r>
      <rPr>
        <sz val="12"/>
        <color rgb="FF000000"/>
        <rFont val="Microsoft JhengHei"/>
        <family val="2"/>
        <charset val="136"/>
      </rPr>
      <t>陳鴻隆</t>
    </r>
  </si>
  <si>
    <r>
      <rPr>
        <sz val="12"/>
        <color rgb="FF000000"/>
        <rFont val="Microsoft JhengHei"/>
        <family val="2"/>
        <charset val="136"/>
      </rPr>
      <t>陳建佑</t>
    </r>
  </si>
  <si>
    <r>
      <rPr>
        <sz val="12"/>
        <color rgb="FF000000"/>
        <rFont val="Microsoft JhengHei"/>
        <family val="2"/>
        <charset val="136"/>
      </rPr>
      <t>江秋葉</t>
    </r>
  </si>
  <si>
    <r>
      <rPr>
        <sz val="12"/>
        <color rgb="FF000000"/>
        <rFont val="Microsoft JhengHei"/>
        <family val="2"/>
        <charset val="136"/>
      </rPr>
      <t>廖遠欽</t>
    </r>
  </si>
  <si>
    <r>
      <rPr>
        <sz val="12"/>
        <color rgb="FF000000"/>
        <rFont val="Microsoft JhengHei"/>
        <family val="2"/>
        <charset val="136"/>
      </rPr>
      <t>林振賢</t>
    </r>
  </si>
  <si>
    <r>
      <rPr>
        <sz val="12"/>
        <color rgb="FF000000"/>
        <rFont val="Microsoft JhengHei"/>
        <family val="2"/>
        <charset val="136"/>
      </rPr>
      <t>陳怡璇</t>
    </r>
  </si>
  <si>
    <r>
      <rPr>
        <sz val="12"/>
        <color rgb="FF000000"/>
        <rFont val="Microsoft JhengHei"/>
        <family val="2"/>
        <charset val="136"/>
      </rPr>
      <t>許月女</t>
    </r>
  </si>
  <si>
    <r>
      <rPr>
        <sz val="12"/>
        <color rgb="FF000000"/>
        <rFont val="Microsoft JhengHei"/>
        <family val="2"/>
        <charset val="136"/>
      </rPr>
      <t>林明珠</t>
    </r>
  </si>
  <si>
    <r>
      <rPr>
        <sz val="12"/>
        <color rgb="FF000000"/>
        <rFont val="Microsoft JhengHei"/>
        <family val="2"/>
        <charset val="136"/>
      </rPr>
      <t>李紅月</t>
    </r>
  </si>
  <si>
    <r>
      <rPr>
        <sz val="12"/>
        <color rgb="FF000000"/>
        <rFont val="Microsoft JhengHei"/>
        <family val="2"/>
        <charset val="136"/>
      </rPr>
      <t>林錦杏</t>
    </r>
  </si>
  <si>
    <r>
      <rPr>
        <sz val="12"/>
        <color rgb="FF000000"/>
        <rFont val="Microsoft JhengHei"/>
        <family val="2"/>
        <charset val="136"/>
      </rPr>
      <t>林我珍</t>
    </r>
  </si>
  <si>
    <r>
      <rPr>
        <sz val="12"/>
        <color rgb="FF000000"/>
        <rFont val="Microsoft JhengHei"/>
        <family val="2"/>
        <charset val="136"/>
      </rPr>
      <t>陳弘哲</t>
    </r>
  </si>
  <si>
    <r>
      <rPr>
        <sz val="12"/>
        <color rgb="FF000000"/>
        <rFont val="Microsoft JhengHei"/>
        <family val="2"/>
        <charset val="136"/>
      </rPr>
      <t>林千和</t>
    </r>
  </si>
  <si>
    <r>
      <rPr>
        <sz val="12"/>
        <color rgb="FF000000"/>
        <rFont val="Microsoft JhengHei"/>
        <family val="2"/>
        <charset val="136"/>
      </rPr>
      <t>何翁綉</t>
    </r>
  </si>
  <si>
    <t>*1 R't P1 to distal SFA (supera )</t>
  </si>
  <si>
    <t>*1 R't CFA</t>
  </si>
  <si>
    <r>
      <rPr>
        <sz val="12"/>
        <color rgb="FF000000"/>
        <rFont val="Microsoft JhengHei"/>
        <family val="2"/>
        <charset val="136"/>
      </rPr>
      <t>盧林淑貞</t>
    </r>
  </si>
  <si>
    <r>
      <rPr>
        <sz val="12"/>
        <color rgb="FF000000"/>
        <rFont val="Microsoft JhengHei"/>
        <family val="2"/>
        <charset val="136"/>
      </rPr>
      <t>林清泉</t>
    </r>
  </si>
  <si>
    <r>
      <rPr>
        <sz val="12"/>
        <color rgb="FF000000"/>
        <rFont val="Microsoft JhengHei"/>
        <family val="2"/>
        <charset val="136"/>
      </rPr>
      <t>李潘秀霞</t>
    </r>
  </si>
  <si>
    <r>
      <rPr>
        <sz val="12"/>
        <color rgb="FF000000"/>
        <rFont val="Microsoft JhengHei"/>
        <family val="2"/>
        <charset val="136"/>
      </rPr>
      <t>李陳欵</t>
    </r>
  </si>
  <si>
    <r>
      <rPr>
        <sz val="12"/>
        <color rgb="FF000000"/>
        <rFont val="Microsoft JhengHei"/>
        <family val="2"/>
        <charset val="136"/>
      </rPr>
      <t>蔡淑姬</t>
    </r>
  </si>
  <si>
    <r>
      <rPr>
        <sz val="12"/>
        <color rgb="FF000000"/>
        <rFont val="Microsoft JhengHei"/>
        <family val="2"/>
        <charset val="136"/>
      </rPr>
      <t>江明通</t>
    </r>
  </si>
  <si>
    <r>
      <rPr>
        <sz val="12"/>
        <color rgb="FF000000"/>
        <rFont val="Microsoft JhengHei"/>
        <family val="2"/>
        <charset val="136"/>
      </rPr>
      <t>潘信益</t>
    </r>
  </si>
  <si>
    <r>
      <rPr>
        <sz val="12"/>
        <color rgb="FF000000"/>
        <rFont val="Microsoft JhengHei"/>
        <family val="2"/>
        <charset val="136"/>
      </rPr>
      <t>王耀華</t>
    </r>
  </si>
  <si>
    <r>
      <rPr>
        <sz val="12"/>
        <color rgb="FF000000"/>
        <rFont val="Microsoft JhengHei"/>
        <family val="2"/>
        <charset val="136"/>
      </rPr>
      <t>李德榮</t>
    </r>
  </si>
  <si>
    <r>
      <rPr>
        <sz val="12"/>
        <color rgb="FF000000"/>
        <rFont val="Microsoft JhengHei"/>
        <family val="2"/>
        <charset val="136"/>
      </rPr>
      <t>許丁元</t>
    </r>
  </si>
  <si>
    <r>
      <rPr>
        <sz val="12"/>
        <color rgb="FF000000"/>
        <rFont val="Microsoft JhengHei"/>
        <family val="2"/>
        <charset val="136"/>
      </rPr>
      <t>黃吳碧琴</t>
    </r>
  </si>
  <si>
    <r>
      <rPr>
        <sz val="12"/>
        <color rgb="FF000000"/>
        <rFont val="Microsoft JhengHei"/>
        <family val="2"/>
        <charset val="136"/>
      </rPr>
      <t>簡添來</t>
    </r>
  </si>
  <si>
    <r>
      <rPr>
        <sz val="12"/>
        <color rgb="FF000000"/>
        <rFont val="Microsoft JhengHei"/>
        <family val="2"/>
        <charset val="136"/>
      </rPr>
      <t>白鄭美珠</t>
    </r>
  </si>
  <si>
    <r>
      <rPr>
        <sz val="12"/>
        <color rgb="FF000000"/>
        <rFont val="Microsoft JhengHei"/>
        <family val="2"/>
        <charset val="136"/>
      </rPr>
      <t>陳周氣</t>
    </r>
  </si>
  <si>
    <r>
      <rPr>
        <sz val="12"/>
        <color rgb="FF000000"/>
        <rFont val="Microsoft JhengHei"/>
        <family val="2"/>
        <charset val="136"/>
      </rPr>
      <t>許黃美雲</t>
    </r>
  </si>
  <si>
    <r>
      <rPr>
        <sz val="12"/>
        <color rgb="FF000000"/>
        <rFont val="Microsoft JhengHei"/>
        <family val="2"/>
        <charset val="136"/>
      </rPr>
      <t>王春雄</t>
    </r>
  </si>
  <si>
    <r>
      <rPr>
        <sz val="12"/>
        <color rgb="FF000000"/>
        <rFont val="Microsoft JhengHei"/>
        <family val="2"/>
        <charset val="136"/>
      </rPr>
      <t>陳木村</t>
    </r>
  </si>
  <si>
    <r>
      <rPr>
        <sz val="12"/>
        <color rgb="FF000000"/>
        <rFont val="Microsoft JhengHei"/>
        <family val="2"/>
        <charset val="136"/>
      </rPr>
      <t>許嘉達</t>
    </r>
  </si>
  <si>
    <r>
      <rPr>
        <sz val="12"/>
        <color rgb="FF000000"/>
        <rFont val="Microsoft JhengHei"/>
        <family val="2"/>
        <charset val="136"/>
      </rPr>
      <t>張李寶珠</t>
    </r>
  </si>
  <si>
    <r>
      <rPr>
        <sz val="12"/>
        <color rgb="FF000000"/>
        <rFont val="Microsoft JhengHei"/>
        <family val="2"/>
        <charset val="136"/>
      </rPr>
      <t>王秀燕</t>
    </r>
  </si>
  <si>
    <r>
      <rPr>
        <sz val="12"/>
        <color rgb="FF000000"/>
        <rFont val="Microsoft JhengHei"/>
        <family val="2"/>
        <charset val="136"/>
      </rPr>
      <t>黃鏈鍟</t>
    </r>
  </si>
  <si>
    <r>
      <rPr>
        <sz val="12"/>
        <color rgb="FF000000"/>
        <rFont val="Microsoft JhengHei"/>
        <family val="2"/>
        <charset val="136"/>
      </rPr>
      <t>唐木明</t>
    </r>
  </si>
  <si>
    <r>
      <rPr>
        <sz val="12"/>
        <color rgb="FF000000"/>
        <rFont val="Microsoft JhengHei"/>
        <family val="2"/>
        <charset val="136"/>
      </rPr>
      <t>葉秋選</t>
    </r>
  </si>
  <si>
    <r>
      <rPr>
        <sz val="12"/>
        <color rgb="FF000000"/>
        <rFont val="Microsoft JhengHei"/>
        <family val="2"/>
        <charset val="136"/>
      </rPr>
      <t>丁樹木</t>
    </r>
  </si>
  <si>
    <r>
      <rPr>
        <sz val="12"/>
        <color rgb="FF000000"/>
        <rFont val="Microsoft JhengHei"/>
        <family val="2"/>
        <charset val="136"/>
      </rPr>
      <t>陳成國</t>
    </r>
  </si>
  <si>
    <r>
      <rPr>
        <sz val="12"/>
        <color rgb="FF000000"/>
        <rFont val="Microsoft JhengHei"/>
        <family val="2"/>
        <charset val="136"/>
      </rPr>
      <t>周月裡</t>
    </r>
  </si>
  <si>
    <r>
      <rPr>
        <sz val="12"/>
        <color rgb="FF000000"/>
        <rFont val="Microsoft JhengHei"/>
        <family val="2"/>
        <charset val="136"/>
      </rPr>
      <t>張明珠</t>
    </r>
  </si>
  <si>
    <r>
      <rPr>
        <sz val="12"/>
        <color rgb="FF000000"/>
        <rFont val="Microsoft JhengHei"/>
        <family val="2"/>
        <charset val="136"/>
      </rPr>
      <t>陳春</t>
    </r>
  </si>
  <si>
    <r>
      <rPr>
        <sz val="12"/>
        <color rgb="FF000000"/>
        <rFont val="Microsoft JhengHei"/>
        <family val="2"/>
        <charset val="136"/>
      </rPr>
      <t>黃東碧</t>
    </r>
  </si>
  <si>
    <r>
      <rPr>
        <sz val="12"/>
        <color rgb="FF000000"/>
        <rFont val="Microsoft JhengHei"/>
        <family val="2"/>
        <charset val="136"/>
      </rPr>
      <t>陳澤榮</t>
    </r>
  </si>
  <si>
    <r>
      <rPr>
        <sz val="12"/>
        <color rgb="FF000000"/>
        <rFont val="Microsoft JhengHei"/>
        <family val="2"/>
        <charset val="136"/>
      </rPr>
      <t>楊柳彩綢</t>
    </r>
  </si>
  <si>
    <r>
      <rPr>
        <sz val="12"/>
        <color rgb="FF000000"/>
        <rFont val="Microsoft JhengHei"/>
        <family val="2"/>
        <charset val="136"/>
      </rPr>
      <t>孫凱軍</t>
    </r>
  </si>
  <si>
    <r>
      <rPr>
        <sz val="12"/>
        <color rgb="FF000000"/>
        <rFont val="Microsoft JhengHei"/>
        <family val="2"/>
        <charset val="136"/>
      </rPr>
      <t>繆阿財</t>
    </r>
  </si>
  <si>
    <r>
      <rPr>
        <sz val="12"/>
        <color rgb="FF000000"/>
        <rFont val="Microsoft JhengHei"/>
        <family val="2"/>
        <charset val="136"/>
      </rPr>
      <t>許紫娟</t>
    </r>
  </si>
  <si>
    <r>
      <rPr>
        <sz val="12"/>
        <color rgb="FF000000"/>
        <rFont val="Microsoft JhengHei"/>
        <family val="2"/>
        <charset val="136"/>
      </rPr>
      <t>黃來成</t>
    </r>
  </si>
  <si>
    <r>
      <rPr>
        <sz val="12"/>
        <color rgb="FF000000"/>
        <rFont val="Microsoft JhengHei"/>
        <family val="2"/>
        <charset val="136"/>
      </rPr>
      <t>林淑芳</t>
    </r>
  </si>
  <si>
    <r>
      <rPr>
        <sz val="12"/>
        <color rgb="FF000000"/>
        <rFont val="Microsoft JhengHei"/>
        <family val="2"/>
        <charset val="136"/>
      </rPr>
      <t>周楊玉雲</t>
    </r>
  </si>
  <si>
    <r>
      <rPr>
        <sz val="12"/>
        <color rgb="FF000000"/>
        <rFont val="Microsoft JhengHei"/>
        <family val="2"/>
        <charset val="136"/>
      </rPr>
      <t>曾繁欽</t>
    </r>
  </si>
  <si>
    <r>
      <rPr>
        <sz val="12"/>
        <color rgb="FF000000"/>
        <rFont val="Microsoft JhengHei"/>
        <family val="2"/>
        <charset val="136"/>
      </rPr>
      <t>廖淑貞</t>
    </r>
  </si>
  <si>
    <r>
      <rPr>
        <sz val="12"/>
        <color rgb="FF000000"/>
        <rFont val="Microsoft JhengHei"/>
        <family val="2"/>
        <charset val="136"/>
      </rPr>
      <t>周蕭鳳</t>
    </r>
  </si>
  <si>
    <r>
      <rPr>
        <sz val="12"/>
        <color rgb="FF000000"/>
        <rFont val="Microsoft JhengHei"/>
        <family val="2"/>
        <charset val="136"/>
      </rPr>
      <t>陳進來</t>
    </r>
  </si>
  <si>
    <r>
      <rPr>
        <sz val="12"/>
        <color rgb="FF000000"/>
        <rFont val="Microsoft JhengHei"/>
        <family val="2"/>
        <charset val="136"/>
      </rPr>
      <t>王亮智</t>
    </r>
  </si>
  <si>
    <r>
      <rPr>
        <sz val="12"/>
        <color rgb="FF000000"/>
        <rFont val="Microsoft JhengHei"/>
        <family val="2"/>
        <charset val="136"/>
      </rPr>
      <t>洪智維</t>
    </r>
  </si>
  <si>
    <r>
      <rPr>
        <sz val="12"/>
        <color rgb="FF000000"/>
        <rFont val="Microsoft JhengHei"/>
        <family val="2"/>
        <charset val="136"/>
      </rPr>
      <t>吳歐靜江</t>
    </r>
  </si>
  <si>
    <r>
      <rPr>
        <sz val="12"/>
        <color rgb="FF000000"/>
        <rFont val="Microsoft JhengHei"/>
        <family val="2"/>
        <charset val="136"/>
      </rPr>
      <t>陳德仁</t>
    </r>
  </si>
  <si>
    <r>
      <rPr>
        <sz val="12"/>
        <color rgb="FF000000"/>
        <rFont val="Microsoft JhengHei"/>
        <family val="2"/>
        <charset val="136"/>
      </rPr>
      <t>李雪真</t>
    </r>
  </si>
  <si>
    <r>
      <rPr>
        <sz val="12"/>
        <color rgb="FF000000"/>
        <rFont val="Microsoft JhengHei"/>
        <family val="2"/>
        <charset val="136"/>
      </rPr>
      <t>吳聖師</t>
    </r>
  </si>
  <si>
    <r>
      <rPr>
        <sz val="12"/>
        <color rgb="FF000000"/>
        <rFont val="Microsoft JhengHei"/>
        <family val="2"/>
        <charset val="136"/>
      </rPr>
      <t>陳麗玲</t>
    </r>
  </si>
  <si>
    <r>
      <rPr>
        <sz val="12"/>
        <color rgb="FF000000"/>
        <rFont val="Microsoft JhengHei"/>
        <family val="2"/>
        <charset val="136"/>
      </rPr>
      <t>黃銘川</t>
    </r>
  </si>
  <si>
    <r>
      <rPr>
        <sz val="12"/>
        <color rgb="FF000000"/>
        <rFont val="Microsoft JhengHei"/>
        <family val="2"/>
        <charset val="136"/>
      </rPr>
      <t>黃奇誠</t>
    </r>
  </si>
  <si>
    <r>
      <rPr>
        <sz val="12"/>
        <color rgb="FF000000"/>
        <rFont val="Microsoft JhengHei"/>
        <family val="2"/>
        <charset val="136"/>
      </rPr>
      <t>廖進福</t>
    </r>
  </si>
  <si>
    <r>
      <rPr>
        <sz val="12"/>
        <color rgb="FF000000"/>
        <rFont val="Microsoft JhengHei"/>
        <family val="2"/>
        <charset val="136"/>
      </rPr>
      <t>施李段</t>
    </r>
  </si>
  <si>
    <r>
      <rPr>
        <sz val="12"/>
        <color rgb="FF000000"/>
        <rFont val="Microsoft JhengHei"/>
        <family val="2"/>
        <charset val="136"/>
      </rPr>
      <t>湯芳美</t>
    </r>
  </si>
  <si>
    <r>
      <rPr>
        <sz val="12"/>
        <color rgb="FF000000"/>
        <rFont val="Microsoft JhengHei"/>
        <family val="2"/>
        <charset val="136"/>
      </rPr>
      <t>丁明良</t>
    </r>
  </si>
  <si>
    <r>
      <rPr>
        <sz val="12"/>
        <color rgb="FF000000"/>
        <rFont val="Microsoft JhengHei"/>
        <family val="2"/>
        <charset val="136"/>
      </rPr>
      <t>陳均泓</t>
    </r>
  </si>
  <si>
    <r>
      <rPr>
        <sz val="12"/>
        <color rgb="FF000000"/>
        <rFont val="Microsoft JhengHei"/>
        <family val="2"/>
        <charset val="136"/>
      </rPr>
      <t>許松德</t>
    </r>
  </si>
  <si>
    <r>
      <rPr>
        <sz val="12"/>
        <color rgb="FF000000"/>
        <rFont val="Microsoft JhengHei"/>
        <family val="2"/>
        <charset val="136"/>
      </rPr>
      <t>程陳來春</t>
    </r>
  </si>
  <si>
    <r>
      <rPr>
        <sz val="12"/>
        <color rgb="FF000000"/>
        <rFont val="Microsoft JhengHei"/>
        <family val="2"/>
        <charset val="136"/>
      </rPr>
      <t>鄭黃素珠</t>
    </r>
  </si>
  <si>
    <r>
      <rPr>
        <sz val="12"/>
        <color rgb="FF000000"/>
        <rFont val="Microsoft JhengHei"/>
        <family val="2"/>
        <charset val="136"/>
      </rPr>
      <t>張盧淑子</t>
    </r>
  </si>
  <si>
    <r>
      <rPr>
        <sz val="12"/>
        <color rgb="FF000000"/>
        <rFont val="Microsoft JhengHei"/>
        <family val="2"/>
        <charset val="136"/>
      </rPr>
      <t>鍾蘇辛妹</t>
    </r>
  </si>
  <si>
    <r>
      <rPr>
        <sz val="12"/>
        <color rgb="FF000000"/>
        <rFont val="Microsoft JhengHei"/>
        <family val="2"/>
        <charset val="136"/>
      </rPr>
      <t>羅嘉華</t>
    </r>
  </si>
  <si>
    <r>
      <rPr>
        <sz val="12"/>
        <color rgb="FF000000"/>
        <rFont val="Microsoft JhengHei"/>
        <family val="2"/>
        <charset val="136"/>
      </rPr>
      <t>李美華</t>
    </r>
  </si>
  <si>
    <r>
      <rPr>
        <sz val="12"/>
        <color rgb="FF000000"/>
        <rFont val="Microsoft JhengHei"/>
        <family val="2"/>
        <charset val="136"/>
      </rPr>
      <t>廖李美枝</t>
    </r>
  </si>
  <si>
    <t>5760300 5761110</t>
  </si>
  <si>
    <r>
      <rPr>
        <sz val="12"/>
        <color rgb="FF000000"/>
        <rFont val="Microsoft JhengHei"/>
        <family val="2"/>
        <charset val="136"/>
      </rPr>
      <t>林清標</t>
    </r>
  </si>
  <si>
    <r>
      <rPr>
        <sz val="12"/>
        <color rgb="FF000000"/>
        <rFont val="Microsoft JhengHei"/>
        <family val="2"/>
        <charset val="136"/>
      </rPr>
      <t>林寶貞</t>
    </r>
  </si>
  <si>
    <t>5760475 5761060</t>
  </si>
  <si>
    <r>
      <rPr>
        <sz val="12"/>
        <color rgb="FF000000"/>
        <rFont val="Microsoft JhengHei"/>
        <family val="2"/>
        <charset val="136"/>
      </rPr>
      <t>李楷忻</t>
    </r>
  </si>
  <si>
    <r>
      <rPr>
        <sz val="12"/>
        <color rgb="FF000000"/>
        <rFont val="Microsoft JhengHei"/>
        <family val="2"/>
        <charset val="136"/>
      </rPr>
      <t>陳盡</t>
    </r>
  </si>
  <si>
    <r>
      <rPr>
        <sz val="12"/>
        <color rgb="FF000000"/>
        <rFont val="Microsoft JhengHei"/>
        <family val="2"/>
        <charset val="136"/>
      </rPr>
      <t>謝春貴</t>
    </r>
  </si>
  <si>
    <r>
      <rPr>
        <sz val="12"/>
        <color rgb="FF000000"/>
        <rFont val="Microsoft JhengHei"/>
        <family val="2"/>
        <charset val="136"/>
      </rPr>
      <t>張洪梅</t>
    </r>
  </si>
  <si>
    <r>
      <rPr>
        <sz val="12"/>
        <color rgb="FF000000"/>
        <rFont val="Microsoft JhengHei"/>
        <family val="2"/>
        <charset val="136"/>
      </rPr>
      <t>劉陳素蘭</t>
    </r>
  </si>
  <si>
    <r>
      <rPr>
        <sz val="12"/>
        <color rgb="FF000000"/>
        <rFont val="Microsoft JhengHei"/>
        <family val="2"/>
        <charset val="136"/>
      </rPr>
      <t>朱明發</t>
    </r>
  </si>
  <si>
    <r>
      <rPr>
        <sz val="12"/>
        <color rgb="FF000000"/>
        <rFont val="Microsoft JhengHei"/>
        <family val="2"/>
        <charset val="136"/>
      </rPr>
      <t>何益民</t>
    </r>
  </si>
  <si>
    <r>
      <rPr>
        <sz val="12"/>
        <color rgb="FF000000"/>
        <rFont val="Microsoft JhengHei"/>
        <family val="2"/>
        <charset val="136"/>
      </rPr>
      <t>藍素香</t>
    </r>
  </si>
  <si>
    <r>
      <rPr>
        <sz val="12"/>
        <color rgb="FF000000"/>
        <rFont val="Microsoft JhengHei"/>
        <family val="2"/>
        <charset val="136"/>
      </rPr>
      <t>黃素惠</t>
    </r>
  </si>
  <si>
    <r>
      <rPr>
        <sz val="12"/>
        <color rgb="FF000000"/>
        <rFont val="Microsoft JhengHei"/>
        <family val="2"/>
        <charset val="136"/>
      </rPr>
      <t>陳美嬌</t>
    </r>
  </si>
  <si>
    <r>
      <rPr>
        <sz val="12"/>
        <color rgb="FF000000"/>
        <rFont val="Microsoft JhengHei"/>
        <family val="2"/>
        <charset val="136"/>
      </rPr>
      <t>林孟雄</t>
    </r>
  </si>
  <si>
    <r>
      <rPr>
        <sz val="12"/>
        <color rgb="FF000000"/>
        <rFont val="Microsoft JhengHei"/>
        <family val="2"/>
        <charset val="136"/>
      </rPr>
      <t>張陳振玉</t>
    </r>
  </si>
  <si>
    <r>
      <rPr>
        <sz val="12"/>
        <color rgb="FF000000"/>
        <rFont val="Microsoft JhengHei"/>
        <family val="2"/>
        <charset val="136"/>
      </rPr>
      <t>林碧環</t>
    </r>
  </si>
  <si>
    <r>
      <rPr>
        <sz val="12"/>
        <color rgb="FF000000"/>
        <rFont val="Microsoft JhengHei"/>
        <family val="2"/>
        <charset val="136"/>
      </rPr>
      <t>謝章田</t>
    </r>
  </si>
  <si>
    <r>
      <rPr>
        <sz val="12"/>
        <color rgb="FF000000"/>
        <rFont val="Microsoft JhengHei"/>
        <family val="2"/>
        <charset val="136"/>
      </rPr>
      <t>何成秋</t>
    </r>
  </si>
  <si>
    <r>
      <rPr>
        <sz val="12"/>
        <color rgb="FF000000"/>
        <rFont val="Microsoft JhengHei"/>
        <family val="2"/>
        <charset val="136"/>
      </rPr>
      <t>陳麗琇</t>
    </r>
  </si>
  <si>
    <r>
      <rPr>
        <sz val="12"/>
        <color rgb="FF000000"/>
        <rFont val="Microsoft JhengHei"/>
        <family val="2"/>
        <charset val="136"/>
      </rPr>
      <t>林得榮</t>
    </r>
  </si>
  <si>
    <r>
      <rPr>
        <sz val="12"/>
        <color rgb="FF000000"/>
        <rFont val="Microsoft JhengHei"/>
        <family val="2"/>
        <charset val="136"/>
      </rPr>
      <t>何義興</t>
    </r>
  </si>
  <si>
    <r>
      <rPr>
        <sz val="12"/>
        <color rgb="FF000000"/>
        <rFont val="Microsoft JhengHei"/>
        <family val="2"/>
        <charset val="136"/>
      </rPr>
      <t>戚士明</t>
    </r>
  </si>
  <si>
    <r>
      <rPr>
        <sz val="12"/>
        <color rgb="FF000000"/>
        <rFont val="Microsoft JhengHei"/>
        <family val="2"/>
        <charset val="136"/>
      </rPr>
      <t>陳王信</t>
    </r>
  </si>
  <si>
    <t>*1 R't SFA (pseudo- aneurysm)</t>
  </si>
  <si>
    <r>
      <rPr>
        <sz val="12"/>
        <color rgb="FF000000"/>
        <rFont val="Microsoft JhengHei"/>
        <family val="2"/>
        <charset val="136"/>
      </rPr>
      <t>吳秀美</t>
    </r>
  </si>
  <si>
    <r>
      <rPr>
        <sz val="12"/>
        <color rgb="FF000000"/>
        <rFont val="Microsoft JhengHei"/>
        <family val="2"/>
        <charset val="136"/>
      </rPr>
      <t>王添仁</t>
    </r>
  </si>
  <si>
    <r>
      <rPr>
        <sz val="12"/>
        <color rgb="FF000000"/>
        <rFont val="Microsoft JhengHei"/>
        <family val="2"/>
        <charset val="136"/>
      </rPr>
      <t>胡美麗</t>
    </r>
  </si>
  <si>
    <r>
      <rPr>
        <sz val="12"/>
        <color rgb="FF000000"/>
        <rFont val="Microsoft JhengHei"/>
        <family val="2"/>
        <charset val="136"/>
      </rPr>
      <t>王基安</t>
    </r>
  </si>
  <si>
    <r>
      <rPr>
        <sz val="12"/>
        <color rgb="FF000000"/>
        <rFont val="Microsoft JhengHei"/>
        <family val="2"/>
        <charset val="136"/>
      </rPr>
      <t>邵張政子</t>
    </r>
  </si>
  <si>
    <r>
      <rPr>
        <sz val="12"/>
        <color rgb="FF000000"/>
        <rFont val="Microsoft JhengHei"/>
        <family val="2"/>
        <charset val="136"/>
      </rPr>
      <t>黃恕健</t>
    </r>
  </si>
  <si>
    <r>
      <rPr>
        <sz val="12"/>
        <color rgb="FF000000"/>
        <rFont val="Microsoft JhengHei"/>
        <family val="2"/>
        <charset val="136"/>
      </rPr>
      <t>陳瑛宗</t>
    </r>
  </si>
  <si>
    <r>
      <rPr>
        <sz val="12"/>
        <color rgb="FF000000"/>
        <rFont val="Microsoft JhengHei"/>
        <family val="2"/>
        <charset val="136"/>
      </rPr>
      <t>陳錦松</t>
    </r>
  </si>
  <si>
    <r>
      <rPr>
        <sz val="12"/>
        <color rgb="FF000000"/>
        <rFont val="Microsoft JhengHei"/>
        <family val="2"/>
        <charset val="136"/>
      </rPr>
      <t>楊春梅</t>
    </r>
  </si>
  <si>
    <r>
      <rPr>
        <sz val="12"/>
        <color rgb="FF000000"/>
        <rFont val="Microsoft JhengHei"/>
        <family val="2"/>
        <charset val="136"/>
      </rPr>
      <t>王何月桃</t>
    </r>
  </si>
  <si>
    <r>
      <rPr>
        <sz val="12"/>
        <color rgb="FF000000"/>
        <rFont val="Microsoft JhengHei"/>
        <family val="2"/>
        <charset val="136"/>
      </rPr>
      <t>黃銘鴻</t>
    </r>
  </si>
  <si>
    <r>
      <rPr>
        <sz val="12"/>
        <color rgb="FF000000"/>
        <rFont val="Microsoft JhengHei"/>
        <family val="2"/>
        <charset val="136"/>
      </rPr>
      <t>林美嬌</t>
    </r>
  </si>
  <si>
    <r>
      <rPr>
        <sz val="12"/>
        <color rgb="FF000000"/>
        <rFont val="Microsoft JhengHei"/>
        <family val="2"/>
        <charset val="136"/>
      </rPr>
      <t>蔣秀卿</t>
    </r>
  </si>
  <si>
    <r>
      <rPr>
        <sz val="12"/>
        <color rgb="FF000000"/>
        <rFont val="Microsoft JhengHei"/>
        <family val="2"/>
        <charset val="136"/>
      </rPr>
      <t>陳秀芸</t>
    </r>
  </si>
  <si>
    <r>
      <rPr>
        <sz val="12"/>
        <color rgb="FF000000"/>
        <rFont val="Microsoft JhengHei"/>
        <family val="2"/>
        <charset val="136"/>
      </rPr>
      <t>林應勳</t>
    </r>
  </si>
  <si>
    <r>
      <rPr>
        <sz val="12"/>
        <color rgb="FF000000"/>
        <rFont val="Microsoft JhengHei"/>
        <family val="2"/>
        <charset val="136"/>
      </rPr>
      <t>林淑芬</t>
    </r>
  </si>
  <si>
    <r>
      <rPr>
        <sz val="12"/>
        <color rgb="FF000000"/>
        <rFont val="Microsoft JhengHei"/>
        <family val="2"/>
        <charset val="136"/>
      </rPr>
      <t>王曉祥</t>
    </r>
  </si>
  <si>
    <r>
      <rPr>
        <sz val="12"/>
        <color rgb="FF000000"/>
        <rFont val="Microsoft JhengHei"/>
        <family val="2"/>
        <charset val="136"/>
      </rPr>
      <t>林芳妃</t>
    </r>
  </si>
  <si>
    <r>
      <rPr>
        <sz val="12"/>
        <color rgb="FF000000"/>
        <rFont val="Microsoft JhengHei"/>
        <family val="2"/>
        <charset val="136"/>
      </rPr>
      <t>劉春生</t>
    </r>
  </si>
  <si>
    <r>
      <rPr>
        <sz val="12"/>
        <color rgb="FF000000"/>
        <rFont val="Microsoft JhengHei"/>
        <family val="2"/>
        <charset val="136"/>
      </rPr>
      <t>周秀枰</t>
    </r>
  </si>
  <si>
    <t>5760190 5760200</t>
  </si>
  <si>
    <r>
      <rPr>
        <sz val="12"/>
        <color rgb="FF000000"/>
        <rFont val="Microsoft JhengHei"/>
        <family val="2"/>
        <charset val="136"/>
      </rPr>
      <t>胡吳碧春</t>
    </r>
  </si>
  <si>
    <r>
      <rPr>
        <sz val="12"/>
        <color rgb="FF000000"/>
        <rFont val="Microsoft JhengHei"/>
        <family val="2"/>
        <charset val="136"/>
      </rPr>
      <t>陳鴦</t>
    </r>
  </si>
  <si>
    <r>
      <rPr>
        <sz val="12"/>
        <color rgb="FF000000"/>
        <rFont val="Microsoft JhengHei"/>
        <family val="2"/>
        <charset val="136"/>
      </rPr>
      <t>許春理</t>
    </r>
  </si>
  <si>
    <r>
      <rPr>
        <sz val="12"/>
        <color rgb="FF000000"/>
        <rFont val="Microsoft JhengHei"/>
        <family val="2"/>
        <charset val="136"/>
      </rPr>
      <t>葉宗青</t>
    </r>
  </si>
  <si>
    <r>
      <rPr>
        <sz val="12"/>
        <color rgb="FF000000"/>
        <rFont val="Microsoft JhengHei"/>
        <family val="2"/>
        <charset val="136"/>
      </rPr>
      <t>張淑真</t>
    </r>
  </si>
  <si>
    <r>
      <rPr>
        <sz val="12"/>
        <color rgb="FF000000"/>
        <rFont val="Microsoft JhengHei"/>
        <family val="2"/>
        <charset val="136"/>
      </rPr>
      <t>蔡錫洪</t>
    </r>
  </si>
  <si>
    <r>
      <rPr>
        <sz val="12"/>
        <color rgb="FF000000"/>
        <rFont val="Microsoft JhengHei"/>
        <family val="2"/>
        <charset val="136"/>
      </rPr>
      <t>郭水碧</t>
    </r>
  </si>
  <si>
    <t>YULIANT＊</t>
    <phoneticPr fontId="9" type="noConversion"/>
  </si>
  <si>
    <t>V 
(ligation)</t>
    <phoneticPr fontId="9" type="noConversion"/>
  </si>
  <si>
    <t>(pseudo- aneurysm)</t>
  </si>
  <si>
    <t>Non- Iliac *1</t>
  </si>
  <si>
    <t>AVG wound debridemen</t>
  </si>
  <si>
    <t>ECMO Removal (V-V)</t>
  </si>
  <si>
    <t>V</t>
    <phoneticPr fontId="9" type="noConversion"/>
  </si>
  <si>
    <t>R't CIA *1 (Visi-Pro) &amp;
 L't CIA *1 (Express LD)</t>
    <phoneticPr fontId="9" type="noConversion"/>
  </si>
  <si>
    <t>Radial a.</t>
    <phoneticPr fontId="9" type="noConversion"/>
  </si>
  <si>
    <t>CDT</t>
    <phoneticPr fontId="9" type="noConversion"/>
  </si>
  <si>
    <t>2024/09/02</t>
  </si>
  <si>
    <t>2024/09/06</t>
  </si>
  <si>
    <t>2024/09/04</t>
  </si>
  <si>
    <r>
      <rPr>
        <sz val="12"/>
        <color rgb="FF000000"/>
        <rFont val="標楷體"/>
        <family val="4"/>
        <charset val="136"/>
      </rPr>
      <t>李東隆</t>
    </r>
  </si>
  <si>
    <t>03990567</t>
  </si>
  <si>
    <t>2024/09/05</t>
  </si>
  <si>
    <r>
      <rPr>
        <sz val="12"/>
        <color rgb="FF000000"/>
        <rFont val="標楷體"/>
        <family val="4"/>
        <charset val="136"/>
      </rPr>
      <t>陳健智</t>
    </r>
  </si>
  <si>
    <t>05043844</t>
  </si>
  <si>
    <r>
      <rPr>
        <sz val="12"/>
        <color rgb="FF000000"/>
        <rFont val="標楷體"/>
        <family val="4"/>
        <charset val="136"/>
      </rPr>
      <t>湯福盛</t>
    </r>
  </si>
  <si>
    <t>03019805</t>
  </si>
  <si>
    <r>
      <rPr>
        <sz val="12"/>
        <color rgb="FF000000"/>
        <rFont val="標楷體"/>
        <family val="4"/>
        <charset val="136"/>
      </rPr>
      <t>許吳月理</t>
    </r>
  </si>
  <si>
    <t>23753699</t>
  </si>
  <si>
    <t>2024/09/09</t>
  </si>
  <si>
    <t>2024/09/11</t>
  </si>
  <si>
    <r>
      <rPr>
        <sz val="12"/>
        <color rgb="FF000000"/>
        <rFont val="標楷體"/>
        <family val="4"/>
        <charset val="136"/>
      </rPr>
      <t>王光淮</t>
    </r>
  </si>
  <si>
    <t>21769254</t>
  </si>
  <si>
    <t>2024/09/17</t>
  </si>
  <si>
    <t>2024/09/03</t>
  </si>
  <si>
    <t>2024/09/07</t>
  </si>
  <si>
    <t>2024/09/10</t>
  </si>
  <si>
    <r>
      <rPr>
        <sz val="12"/>
        <color rgb="FF000000"/>
        <rFont val="標楷體"/>
        <family val="4"/>
        <charset val="136"/>
      </rPr>
      <t>林淑貞</t>
    </r>
  </si>
  <si>
    <t>16606667</t>
  </si>
  <si>
    <r>
      <rPr>
        <sz val="12"/>
        <color rgb="FF000000"/>
        <rFont val="標楷體"/>
        <family val="4"/>
        <charset val="136"/>
      </rPr>
      <t>陳麗玲</t>
    </r>
  </si>
  <si>
    <r>
      <rPr>
        <sz val="12"/>
        <color rgb="FF000000"/>
        <rFont val="標楷體"/>
        <family val="4"/>
        <charset val="136"/>
      </rPr>
      <t>徐阿味</t>
    </r>
  </si>
  <si>
    <r>
      <rPr>
        <sz val="12"/>
        <color rgb="FF000000"/>
        <rFont val="標楷體"/>
        <family val="4"/>
        <charset val="136"/>
      </rPr>
      <t>陳慈松</t>
    </r>
  </si>
  <si>
    <t>10345251</t>
  </si>
  <si>
    <t>2024/09/13</t>
  </si>
  <si>
    <t>2024/09/24</t>
  </si>
  <si>
    <r>
      <rPr>
        <sz val="12"/>
        <color rgb="FF000000"/>
        <rFont val="標楷體"/>
        <family val="4"/>
        <charset val="136"/>
      </rPr>
      <t>楊錫國</t>
    </r>
  </si>
  <si>
    <t>22943964</t>
  </si>
  <si>
    <t>2024/09/22</t>
  </si>
  <si>
    <t>2024/09/27</t>
  </si>
  <si>
    <t>2024/09/19</t>
  </si>
  <si>
    <t>2024/09/28</t>
  </si>
  <si>
    <t>2024/09/16</t>
  </si>
  <si>
    <t>2024/09/25</t>
  </si>
  <si>
    <r>
      <rPr>
        <sz val="12"/>
        <color rgb="FF000000"/>
        <rFont val="標楷體"/>
        <family val="4"/>
        <charset val="136"/>
      </rPr>
      <t>林芝竹</t>
    </r>
  </si>
  <si>
    <t>03671539</t>
  </si>
  <si>
    <r>
      <rPr>
        <sz val="12"/>
        <color rgb="FF000000"/>
        <rFont val="標楷體"/>
        <family val="4"/>
        <charset val="136"/>
      </rPr>
      <t>蔡候美玉</t>
    </r>
  </si>
  <si>
    <t>23775662</t>
  </si>
  <si>
    <r>
      <rPr>
        <sz val="12"/>
        <color rgb="FF000000"/>
        <rFont val="標楷體"/>
        <family val="4"/>
        <charset val="136"/>
      </rPr>
      <t>紀文雄</t>
    </r>
  </si>
  <si>
    <r>
      <rPr>
        <sz val="12"/>
        <color rgb="FF000000"/>
        <rFont val="標楷體"/>
        <family val="4"/>
        <charset val="136"/>
      </rPr>
      <t>林建全</t>
    </r>
  </si>
  <si>
    <r>
      <rPr>
        <sz val="12"/>
        <color rgb="FF000000"/>
        <rFont val="標楷體"/>
        <family val="4"/>
        <charset val="136"/>
      </rPr>
      <t>陳彥伶</t>
    </r>
  </si>
  <si>
    <t>13860010</t>
  </si>
  <si>
    <r>
      <rPr>
        <sz val="12"/>
        <color rgb="FF000000"/>
        <rFont val="標楷體"/>
        <family val="4"/>
        <charset val="136"/>
      </rPr>
      <t>林億順</t>
    </r>
  </si>
  <si>
    <t>23771314</t>
  </si>
  <si>
    <r>
      <rPr>
        <sz val="12"/>
        <color rgb="FF000000"/>
        <rFont val="標楷體"/>
        <family val="4"/>
        <charset val="136"/>
      </rPr>
      <t>歐梅蘭</t>
    </r>
  </si>
  <si>
    <t>23771152</t>
  </si>
  <si>
    <r>
      <rPr>
        <sz val="12"/>
        <color rgb="FF000000"/>
        <rFont val="標楷體"/>
        <family val="4"/>
        <charset val="136"/>
      </rPr>
      <t>黃永全</t>
    </r>
  </si>
  <si>
    <t>03450421</t>
  </si>
  <si>
    <r>
      <rPr>
        <sz val="12"/>
        <color rgb="FF000000"/>
        <rFont val="標楷體"/>
        <family val="4"/>
        <charset val="136"/>
      </rPr>
      <t>林素蘭</t>
    </r>
  </si>
  <si>
    <t>05239254</t>
  </si>
  <si>
    <r>
      <rPr>
        <sz val="12"/>
        <color rgb="FF000000"/>
        <rFont val="標楷體"/>
        <family val="4"/>
        <charset val="136"/>
      </rPr>
      <t>楊佩琦</t>
    </r>
  </si>
  <si>
    <t>23785908</t>
  </si>
  <si>
    <r>
      <rPr>
        <sz val="12"/>
        <color rgb="FF000000"/>
        <rFont val="標楷體"/>
        <family val="4"/>
        <charset val="136"/>
      </rPr>
      <t>王榮村</t>
    </r>
  </si>
  <si>
    <t>06043826</t>
  </si>
  <si>
    <r>
      <rPr>
        <sz val="12"/>
        <color rgb="FF000000"/>
        <rFont val="標楷體"/>
        <family val="4"/>
        <charset val="136"/>
      </rPr>
      <t>王誌銘</t>
    </r>
  </si>
  <si>
    <t>00889332</t>
  </si>
  <si>
    <r>
      <rPr>
        <sz val="12"/>
        <color rgb="FF000000"/>
        <rFont val="標楷體"/>
        <family val="4"/>
        <charset val="136"/>
      </rPr>
      <t>王錦海</t>
    </r>
  </si>
  <si>
    <r>
      <rPr>
        <sz val="12"/>
        <color rgb="FF000000"/>
        <rFont val="標楷體"/>
        <family val="4"/>
        <charset val="136"/>
      </rPr>
      <t>洪祥銘</t>
    </r>
  </si>
  <si>
    <r>
      <rPr>
        <sz val="12"/>
        <color rgb="FF000000"/>
        <rFont val="標楷體"/>
        <family val="4"/>
        <charset val="136"/>
      </rPr>
      <t>華黃月華</t>
    </r>
  </si>
  <si>
    <t>04098388</t>
  </si>
  <si>
    <t>TKELKANG T. ADELKEROI</t>
  </si>
  <si>
    <t>23785704</t>
  </si>
  <si>
    <r>
      <rPr>
        <sz val="12"/>
        <color rgb="FF000000"/>
        <rFont val="標楷體"/>
        <family val="4"/>
        <charset val="136"/>
      </rPr>
      <t>吳陳政</t>
    </r>
  </si>
  <si>
    <t>2024/09/18</t>
  </si>
  <si>
    <r>
      <rPr>
        <sz val="12"/>
        <color rgb="FF000000"/>
        <rFont val="標楷體"/>
        <family val="4"/>
        <charset val="136"/>
      </rPr>
      <t>蘇啟明</t>
    </r>
  </si>
  <si>
    <t>01039708</t>
  </si>
  <si>
    <t>2024/09/29</t>
  </si>
  <si>
    <r>
      <rPr>
        <sz val="12"/>
        <color rgb="FF000000"/>
        <rFont val="標楷體"/>
        <family val="4"/>
        <charset val="136"/>
      </rPr>
      <t>黃達道</t>
    </r>
  </si>
  <si>
    <t>11325295</t>
  </si>
  <si>
    <r>
      <rPr>
        <sz val="12"/>
        <color rgb="FF000000"/>
        <rFont val="標楷體"/>
        <family val="4"/>
        <charset val="136"/>
      </rPr>
      <t>林金堂</t>
    </r>
  </si>
  <si>
    <t>23767898</t>
  </si>
  <si>
    <r>
      <rPr>
        <sz val="12"/>
        <color rgb="FF000000"/>
        <rFont val="標楷體"/>
        <family val="4"/>
        <charset val="136"/>
      </rPr>
      <t>莊嘉桓</t>
    </r>
  </si>
  <si>
    <t>23734565</t>
  </si>
  <si>
    <r>
      <rPr>
        <sz val="12"/>
        <color rgb="FF000000"/>
        <rFont val="標楷體"/>
        <family val="4"/>
        <charset val="136"/>
      </rPr>
      <t>黃英子</t>
    </r>
  </si>
  <si>
    <t>04070935</t>
  </si>
  <si>
    <r>
      <rPr>
        <sz val="12"/>
        <color rgb="FF000000"/>
        <rFont val="標楷體"/>
        <family val="4"/>
        <charset val="136"/>
      </rPr>
      <t>蘇泉榮</t>
    </r>
  </si>
  <si>
    <t>20176693</t>
  </si>
  <si>
    <t>2024/09/23</t>
  </si>
  <si>
    <r>
      <rPr>
        <sz val="12"/>
        <color rgb="FF000000"/>
        <rFont val="標楷體"/>
        <family val="4"/>
        <charset val="136"/>
      </rPr>
      <t>楊福誠</t>
    </r>
  </si>
  <si>
    <r>
      <rPr>
        <sz val="12"/>
        <color rgb="FF000000"/>
        <rFont val="標楷體"/>
        <family val="4"/>
        <charset val="136"/>
      </rPr>
      <t>林吉祥</t>
    </r>
  </si>
  <si>
    <r>
      <rPr>
        <sz val="12"/>
        <color rgb="FF000000"/>
        <rFont val="標楷體"/>
        <family val="4"/>
        <charset val="136"/>
      </rPr>
      <t>許秋桂</t>
    </r>
  </si>
  <si>
    <t>02944485</t>
  </si>
  <si>
    <r>
      <rPr>
        <sz val="12"/>
        <color rgb="FF000000"/>
        <rFont val="標楷體"/>
        <family val="4"/>
        <charset val="136"/>
      </rPr>
      <t>蔡佳蓉</t>
    </r>
  </si>
  <si>
    <t>23775824</t>
  </si>
  <si>
    <r>
      <rPr>
        <sz val="12"/>
        <color rgb="FF000000"/>
        <rFont val="標楷體"/>
        <family val="4"/>
        <charset val="136"/>
      </rPr>
      <t>尤上麥</t>
    </r>
  </si>
  <si>
    <t>2024/09/26</t>
  </si>
  <si>
    <r>
      <rPr>
        <sz val="12"/>
        <color rgb="FF000000"/>
        <rFont val="標楷體"/>
        <family val="4"/>
        <charset val="136"/>
      </rPr>
      <t>吳淑絹</t>
    </r>
  </si>
  <si>
    <t>23707531</t>
  </si>
  <si>
    <r>
      <rPr>
        <sz val="12"/>
        <color rgb="FF000000"/>
        <rFont val="標楷體"/>
        <family val="4"/>
        <charset val="136"/>
      </rPr>
      <t>張洪梅</t>
    </r>
  </si>
  <si>
    <r>
      <rPr>
        <sz val="12"/>
        <color rgb="FF000000"/>
        <rFont val="標楷體"/>
        <family val="4"/>
        <charset val="136"/>
      </rPr>
      <t>楊子瑛</t>
    </r>
  </si>
  <si>
    <r>
      <rPr>
        <sz val="12"/>
        <color rgb="FF000000"/>
        <rFont val="標楷體"/>
        <family val="4"/>
        <charset val="136"/>
      </rPr>
      <t>許悉芬</t>
    </r>
  </si>
  <si>
    <t>09885251</t>
  </si>
  <si>
    <r>
      <rPr>
        <sz val="12"/>
        <color rgb="FF000000"/>
        <rFont val="標楷體"/>
        <family val="4"/>
        <charset val="136"/>
      </rPr>
      <t>張富祥</t>
    </r>
  </si>
  <si>
    <t>23252308</t>
  </si>
  <si>
    <r>
      <rPr>
        <sz val="12"/>
        <color rgb="FF000000"/>
        <rFont val="標楷體"/>
        <family val="4"/>
        <charset val="136"/>
      </rPr>
      <t>王秀容</t>
    </r>
  </si>
  <si>
    <t>06388997</t>
  </si>
  <si>
    <r>
      <rPr>
        <sz val="12"/>
        <color rgb="FF000000"/>
        <rFont val="標楷體"/>
        <family val="4"/>
        <charset val="136"/>
      </rPr>
      <t>黃棟榮</t>
    </r>
  </si>
  <si>
    <t>14397076</t>
  </si>
  <si>
    <r>
      <rPr>
        <sz val="12"/>
        <color rgb="FF000000"/>
        <rFont val="標楷體"/>
        <family val="4"/>
        <charset val="136"/>
      </rPr>
      <t>陳祈清</t>
    </r>
  </si>
  <si>
    <t>17494170</t>
  </si>
  <si>
    <r>
      <rPr>
        <sz val="12"/>
        <color rgb="FF000000"/>
        <rFont val="標楷體"/>
        <family val="4"/>
        <charset val="136"/>
      </rPr>
      <t>陳棋春</t>
    </r>
  </si>
  <si>
    <t>21856539</t>
  </si>
  <si>
    <r>
      <rPr>
        <sz val="12"/>
        <color rgb="FF000000"/>
        <rFont val="標楷體"/>
        <family val="4"/>
        <charset val="136"/>
      </rPr>
      <t>邱炎盛</t>
    </r>
  </si>
  <si>
    <t>10695558</t>
  </si>
  <si>
    <t>2024/09/12</t>
  </si>
  <si>
    <r>
      <rPr>
        <sz val="12"/>
        <color rgb="FF000000"/>
        <rFont val="標楷體"/>
        <family val="4"/>
        <charset val="136"/>
      </rPr>
      <t>蘇同正</t>
    </r>
  </si>
  <si>
    <t>15033879</t>
  </si>
  <si>
    <r>
      <rPr>
        <sz val="12"/>
        <color rgb="FF000000"/>
        <rFont val="標楷體"/>
        <family val="4"/>
        <charset val="136"/>
      </rPr>
      <t>陳林美雲</t>
    </r>
  </si>
  <si>
    <t>00794846</t>
  </si>
  <si>
    <r>
      <rPr>
        <sz val="12"/>
        <color rgb="FF000000"/>
        <rFont val="標楷體"/>
        <family val="4"/>
        <charset val="136"/>
      </rPr>
      <t>陳秀貞</t>
    </r>
  </si>
  <si>
    <t>03508485</t>
  </si>
  <si>
    <r>
      <rPr>
        <sz val="12"/>
        <color rgb="FF000000"/>
        <rFont val="標楷體"/>
        <family val="4"/>
        <charset val="136"/>
      </rPr>
      <t>黃胤嘉</t>
    </r>
  </si>
  <si>
    <t>03043000</t>
  </si>
  <si>
    <r>
      <rPr>
        <sz val="12"/>
        <color rgb="FF000000"/>
        <rFont val="標楷體"/>
        <family val="4"/>
        <charset val="136"/>
      </rPr>
      <t>楊麗香</t>
    </r>
  </si>
  <si>
    <t>04193453</t>
  </si>
  <si>
    <r>
      <rPr>
        <sz val="12"/>
        <color rgb="FF000000"/>
        <rFont val="標楷體"/>
        <family val="4"/>
        <charset val="136"/>
      </rPr>
      <t>李裕仁</t>
    </r>
  </si>
  <si>
    <t>16281867</t>
  </si>
  <si>
    <r>
      <rPr>
        <sz val="12"/>
        <color rgb="FF000000"/>
        <rFont val="標楷體"/>
        <family val="4"/>
        <charset val="136"/>
      </rPr>
      <t>曹崇華</t>
    </r>
  </si>
  <si>
    <t>01578273</t>
  </si>
  <si>
    <r>
      <rPr>
        <sz val="12"/>
        <color rgb="FF000000"/>
        <rFont val="標楷體"/>
        <family val="4"/>
        <charset val="136"/>
      </rPr>
      <t>黃豔珠</t>
    </r>
  </si>
  <si>
    <r>
      <rPr>
        <sz val="12"/>
        <color rgb="FF000000"/>
        <rFont val="標楷體"/>
        <family val="4"/>
        <charset val="136"/>
      </rPr>
      <t>曾美楨</t>
    </r>
  </si>
  <si>
    <t>14394247</t>
  </si>
  <si>
    <t>2024/09/20</t>
  </si>
  <si>
    <r>
      <rPr>
        <sz val="12"/>
        <color rgb="FF000000"/>
        <rFont val="標楷體"/>
        <family val="4"/>
        <charset val="136"/>
      </rPr>
      <t>葉碧霞</t>
    </r>
  </si>
  <si>
    <t>02004707</t>
  </si>
  <si>
    <r>
      <rPr>
        <sz val="12"/>
        <color rgb="FF000000"/>
        <rFont val="標楷體"/>
        <family val="4"/>
        <charset val="136"/>
      </rPr>
      <t>洪謝金枝</t>
    </r>
  </si>
  <si>
    <t>23798316</t>
  </si>
  <si>
    <r>
      <rPr>
        <sz val="12"/>
        <color rgb="FF000000"/>
        <rFont val="標楷體"/>
        <family val="4"/>
        <charset val="136"/>
      </rPr>
      <t>柯坤志</t>
    </r>
  </si>
  <si>
    <t>23801747</t>
  </si>
  <si>
    <r>
      <rPr>
        <sz val="12"/>
        <color rgb="FF000000"/>
        <rFont val="標楷體"/>
        <family val="4"/>
        <charset val="136"/>
      </rPr>
      <t>崔瑜</t>
    </r>
  </si>
  <si>
    <t>20681688</t>
  </si>
  <si>
    <r>
      <rPr>
        <sz val="12"/>
        <color rgb="FF000000"/>
        <rFont val="標楷體"/>
        <family val="4"/>
        <charset val="136"/>
      </rPr>
      <t>董永利</t>
    </r>
  </si>
  <si>
    <t>11478974</t>
  </si>
  <si>
    <r>
      <rPr>
        <sz val="12"/>
        <color rgb="FF000000"/>
        <rFont val="標楷體"/>
        <family val="4"/>
        <charset val="136"/>
      </rPr>
      <t>蘇秋雄</t>
    </r>
  </si>
  <si>
    <t>05875269</t>
  </si>
  <si>
    <r>
      <rPr>
        <sz val="12"/>
        <color rgb="FF000000"/>
        <rFont val="標楷體"/>
        <family val="4"/>
        <charset val="136"/>
      </rPr>
      <t>劉祐伸</t>
    </r>
  </si>
  <si>
    <t>01436058</t>
  </si>
  <si>
    <r>
      <rPr>
        <sz val="12"/>
        <color rgb="FF000000"/>
        <rFont val="標楷體"/>
        <family val="4"/>
        <charset val="136"/>
      </rPr>
      <t>蕭煥如</t>
    </r>
  </si>
  <si>
    <t>23730071</t>
  </si>
  <si>
    <r>
      <rPr>
        <sz val="12"/>
        <color rgb="FF000000"/>
        <rFont val="標楷體"/>
        <family val="4"/>
        <charset val="136"/>
      </rPr>
      <t>蔡建輝</t>
    </r>
  </si>
  <si>
    <t>12187439</t>
  </si>
  <si>
    <r>
      <rPr>
        <sz val="12"/>
        <color rgb="FF000000"/>
        <rFont val="標楷體"/>
        <family val="4"/>
        <charset val="136"/>
      </rPr>
      <t>周淑貞</t>
    </r>
  </si>
  <si>
    <t>08144924</t>
  </si>
  <si>
    <r>
      <rPr>
        <sz val="12"/>
        <color rgb="FF000000"/>
        <rFont val="標楷體"/>
        <family val="4"/>
        <charset val="136"/>
      </rPr>
      <t>陳坤碧</t>
    </r>
  </si>
  <si>
    <t>09339004</t>
  </si>
  <si>
    <r>
      <rPr>
        <sz val="12"/>
        <color rgb="FF000000"/>
        <rFont val="標楷體"/>
        <family val="4"/>
        <charset val="136"/>
      </rPr>
      <t>熊澤勲</t>
    </r>
  </si>
  <si>
    <t>13932111</t>
  </si>
  <si>
    <r>
      <rPr>
        <sz val="12"/>
        <color rgb="FF000000"/>
        <rFont val="標楷體"/>
        <family val="4"/>
        <charset val="136"/>
      </rPr>
      <t>林書德</t>
    </r>
  </si>
  <si>
    <t>14008377</t>
  </si>
  <si>
    <r>
      <rPr>
        <sz val="12"/>
        <color rgb="FF000000"/>
        <rFont val="標楷體"/>
        <family val="4"/>
        <charset val="136"/>
      </rPr>
      <t>王滄華</t>
    </r>
  </si>
  <si>
    <t>07802176</t>
  </si>
  <si>
    <r>
      <rPr>
        <sz val="12"/>
        <color rgb="FF000000"/>
        <rFont val="標楷體"/>
        <family val="4"/>
        <charset val="136"/>
      </rPr>
      <t>劉寧寵</t>
    </r>
  </si>
  <si>
    <t>00256175</t>
  </si>
  <si>
    <r>
      <rPr>
        <sz val="12"/>
        <color rgb="FF000000"/>
        <rFont val="標楷體"/>
        <family val="4"/>
        <charset val="136"/>
      </rPr>
      <t>楊杏麗</t>
    </r>
  </si>
  <si>
    <t>14618288</t>
  </si>
  <si>
    <r>
      <rPr>
        <sz val="12"/>
        <color rgb="FF000000"/>
        <rFont val="標楷體"/>
        <family val="4"/>
        <charset val="136"/>
      </rPr>
      <t>莊錦村</t>
    </r>
  </si>
  <si>
    <t>04687156</t>
  </si>
  <si>
    <r>
      <rPr>
        <sz val="12"/>
        <color rgb="FF000000"/>
        <rFont val="標楷體"/>
        <family val="4"/>
        <charset val="136"/>
      </rPr>
      <t>陳敬信</t>
    </r>
  </si>
  <si>
    <t>23787742</t>
  </si>
  <si>
    <r>
      <rPr>
        <sz val="12"/>
        <color rgb="FF000000"/>
        <rFont val="標楷體"/>
        <family val="4"/>
        <charset val="136"/>
      </rPr>
      <t>廖晟均</t>
    </r>
  </si>
  <si>
    <t>06993374</t>
  </si>
  <si>
    <r>
      <rPr>
        <sz val="12"/>
        <color rgb="FF000000"/>
        <rFont val="標楷體"/>
        <family val="4"/>
        <charset val="136"/>
      </rPr>
      <t>林育弘</t>
    </r>
  </si>
  <si>
    <t>13907565</t>
  </si>
  <si>
    <r>
      <rPr>
        <sz val="12"/>
        <color rgb="FF000000"/>
        <rFont val="標楷體"/>
        <family val="4"/>
        <charset val="136"/>
      </rPr>
      <t>洪智強</t>
    </r>
  </si>
  <si>
    <r>
      <rPr>
        <sz val="12"/>
        <color rgb="FF000000"/>
        <rFont val="標楷體"/>
        <family val="4"/>
        <charset val="136"/>
      </rPr>
      <t>柯丕民</t>
    </r>
  </si>
  <si>
    <t>14558759</t>
  </si>
  <si>
    <t>07765511</t>
  </si>
  <si>
    <t>20240902</t>
  </si>
  <si>
    <t>20240904</t>
  </si>
  <si>
    <t>20240906</t>
  </si>
  <si>
    <t>23786605</t>
  </si>
  <si>
    <t>20240901</t>
  </si>
  <si>
    <t>03702892</t>
  </si>
  <si>
    <t>17026452</t>
  </si>
  <si>
    <t>20240917</t>
  </si>
  <si>
    <t>20240911</t>
  </si>
  <si>
    <t>12788808</t>
  </si>
  <si>
    <t>23721348</t>
  </si>
  <si>
    <t>20240910</t>
  </si>
  <si>
    <t>20240913</t>
  </si>
  <si>
    <t>03881594</t>
  </si>
  <si>
    <t>20240912</t>
  </si>
  <si>
    <t>08784669</t>
  </si>
  <si>
    <t>12420054</t>
  </si>
  <si>
    <t>21885491</t>
  </si>
  <si>
    <t>09066121</t>
  </si>
  <si>
    <t>20240916</t>
  </si>
  <si>
    <t>16599959</t>
  </si>
  <si>
    <t>23797428</t>
  </si>
  <si>
    <t>00254467</t>
  </si>
  <si>
    <t>20240919</t>
  </si>
  <si>
    <t>22422431</t>
  </si>
  <si>
    <t>23797541</t>
  </si>
  <si>
    <t>23797745</t>
  </si>
  <si>
    <t>20240920</t>
  </si>
  <si>
    <t>20240923</t>
  </si>
  <si>
    <t>20240926</t>
  </si>
  <si>
    <t>18478307</t>
  </si>
  <si>
    <t>15710328</t>
  </si>
  <si>
    <t>16526307</t>
  </si>
  <si>
    <t>23808950</t>
  </si>
  <si>
    <t>20240903</t>
  </si>
  <si>
    <t>21621303</t>
  </si>
  <si>
    <t>22538471</t>
  </si>
  <si>
    <t>20240928</t>
  </si>
  <si>
    <t>07413111</t>
  </si>
  <si>
    <t>13033022</t>
  </si>
  <si>
    <t>23787577</t>
  </si>
  <si>
    <t>23790817</t>
  </si>
  <si>
    <t>05355064</t>
  </si>
  <si>
    <t>12408793</t>
  </si>
  <si>
    <t>13425159</t>
  </si>
  <si>
    <t>19948262</t>
  </si>
  <si>
    <t>23786139</t>
  </si>
  <si>
    <t>00445961</t>
  </si>
  <si>
    <t>20241001</t>
  </si>
  <si>
    <t>09102607</t>
  </si>
  <si>
    <t>01908610</t>
  </si>
  <si>
    <t>01180119</t>
  </si>
  <si>
    <t>20240924</t>
  </si>
  <si>
    <t>06136691</t>
  </si>
  <si>
    <t>21417799</t>
  </si>
  <si>
    <t>23216832</t>
  </si>
  <si>
    <t>23809330</t>
  </si>
  <si>
    <t>23797402</t>
  </si>
  <si>
    <t>20240918</t>
  </si>
  <si>
    <t>20240927</t>
  </si>
  <si>
    <t>14765875</t>
  </si>
  <si>
    <t>20240922</t>
  </si>
  <si>
    <t>12389125</t>
  </si>
  <si>
    <t>00654520</t>
  </si>
  <si>
    <t>23775507</t>
  </si>
  <si>
    <t>18029878</t>
  </si>
  <si>
    <t>23510592</t>
  </si>
  <si>
    <t>00981018</t>
  </si>
  <si>
    <t>20240908</t>
  </si>
  <si>
    <t>15068739</t>
  </si>
  <si>
    <t>06456546</t>
  </si>
  <si>
    <t>03960018</t>
  </si>
  <si>
    <t>23806585</t>
  </si>
  <si>
    <t>08034403</t>
  </si>
  <si>
    <t>13884144</t>
  </si>
  <si>
    <t>05056773</t>
  </si>
  <si>
    <t>20240907</t>
  </si>
  <si>
    <t>08463619</t>
  </si>
  <si>
    <t>20240914</t>
  </si>
  <si>
    <t>03398187</t>
  </si>
  <si>
    <t>23158040</t>
  </si>
  <si>
    <t>20240921</t>
  </si>
  <si>
    <t>01609497</t>
  </si>
  <si>
    <t>21530916</t>
  </si>
  <si>
    <t>10983602</t>
  </si>
  <si>
    <t>15463915</t>
  </si>
  <si>
    <t>02824602</t>
  </si>
  <si>
    <t>05006859</t>
  </si>
  <si>
    <t>21455669</t>
  </si>
  <si>
    <t>11956618</t>
  </si>
  <si>
    <t>21297265</t>
  </si>
  <si>
    <t>16881937</t>
  </si>
  <si>
    <t>00919338</t>
  </si>
  <si>
    <t>19897220</t>
  </si>
  <si>
    <t>20881543</t>
  </si>
  <si>
    <t>15424047</t>
  </si>
  <si>
    <t>02449684</t>
  </si>
  <si>
    <t>13051420</t>
  </si>
  <si>
    <r>
      <rPr>
        <sz val="12"/>
        <color rgb="FF000000"/>
        <rFont val="標楷體"/>
        <family val="4"/>
        <charset val="136"/>
      </rPr>
      <t>劉陳春花</t>
    </r>
  </si>
  <si>
    <r>
      <rPr>
        <sz val="12"/>
        <color rgb="FF000000"/>
        <rFont val="標楷體"/>
        <family val="4"/>
        <charset val="136"/>
      </rPr>
      <t>龔蘭英</t>
    </r>
  </si>
  <si>
    <r>
      <rPr>
        <sz val="12"/>
        <color rgb="FF000000"/>
        <rFont val="標楷體"/>
        <family val="4"/>
        <charset val="136"/>
      </rPr>
      <t>游文芳</t>
    </r>
  </si>
  <si>
    <r>
      <rPr>
        <sz val="12"/>
        <color rgb="FF000000"/>
        <rFont val="標楷體"/>
        <family val="4"/>
        <charset val="136"/>
      </rPr>
      <t>巖火</t>
    </r>
  </si>
  <si>
    <r>
      <rPr>
        <sz val="12"/>
        <color rgb="FF000000"/>
        <rFont val="標楷體"/>
        <family val="4"/>
        <charset val="136"/>
      </rPr>
      <t>劉賴美珍</t>
    </r>
  </si>
  <si>
    <r>
      <rPr>
        <sz val="12"/>
        <color rgb="FF000000"/>
        <rFont val="標楷體"/>
        <family val="4"/>
        <charset val="136"/>
      </rPr>
      <t>李菊花</t>
    </r>
  </si>
  <si>
    <r>
      <rPr>
        <sz val="12"/>
        <color rgb="FF000000"/>
        <rFont val="標楷體"/>
        <family val="4"/>
        <charset val="136"/>
      </rPr>
      <t>游李秀卿</t>
    </r>
  </si>
  <si>
    <r>
      <rPr>
        <sz val="12"/>
        <color rgb="FF000000"/>
        <rFont val="標楷體"/>
        <family val="4"/>
        <charset val="136"/>
      </rPr>
      <t>陳黃麗杏</t>
    </r>
  </si>
  <si>
    <r>
      <rPr>
        <sz val="12"/>
        <color rgb="FF000000"/>
        <rFont val="標楷體"/>
        <family val="4"/>
        <charset val="136"/>
      </rPr>
      <t>林信志</t>
    </r>
  </si>
  <si>
    <r>
      <rPr>
        <sz val="12"/>
        <color rgb="FF000000"/>
        <rFont val="標楷體"/>
        <family val="4"/>
        <charset val="136"/>
      </rPr>
      <t>林玉燕</t>
    </r>
  </si>
  <si>
    <r>
      <rPr>
        <sz val="12"/>
        <color rgb="FF000000"/>
        <rFont val="標楷體"/>
        <family val="4"/>
        <charset val="136"/>
      </rPr>
      <t>林湘芬</t>
    </r>
  </si>
  <si>
    <r>
      <rPr>
        <sz val="12"/>
        <color rgb="FF000000"/>
        <rFont val="標楷體"/>
        <family val="4"/>
        <charset val="136"/>
      </rPr>
      <t>陳素霞</t>
    </r>
  </si>
  <si>
    <r>
      <rPr>
        <sz val="12"/>
        <color rgb="FF000000"/>
        <rFont val="標楷體"/>
        <family val="4"/>
        <charset val="136"/>
      </rPr>
      <t>丁慶珍</t>
    </r>
  </si>
  <si>
    <r>
      <rPr>
        <sz val="12"/>
        <color rgb="FF000000"/>
        <rFont val="標楷體"/>
        <family val="4"/>
        <charset val="136"/>
      </rPr>
      <t>林萬來</t>
    </r>
  </si>
  <si>
    <r>
      <rPr>
        <sz val="12"/>
        <color rgb="FF000000"/>
        <rFont val="標楷體"/>
        <family val="4"/>
        <charset val="136"/>
      </rPr>
      <t>曾宥霖</t>
    </r>
  </si>
  <si>
    <r>
      <rPr>
        <sz val="12"/>
        <color rgb="FF000000"/>
        <rFont val="標楷體"/>
        <family val="4"/>
        <charset val="136"/>
      </rPr>
      <t>梁家羚</t>
    </r>
  </si>
  <si>
    <r>
      <rPr>
        <sz val="12"/>
        <color rgb="FF000000"/>
        <rFont val="標楷體"/>
        <family val="4"/>
        <charset val="136"/>
      </rPr>
      <t>劉艷薰</t>
    </r>
  </si>
  <si>
    <r>
      <rPr>
        <sz val="12"/>
        <color rgb="FF000000"/>
        <rFont val="標楷體"/>
        <family val="4"/>
        <charset val="136"/>
      </rPr>
      <t>周雅雯</t>
    </r>
  </si>
  <si>
    <r>
      <rPr>
        <sz val="12"/>
        <color rgb="FF000000"/>
        <rFont val="標楷體"/>
        <family val="4"/>
        <charset val="136"/>
      </rPr>
      <t>吳文煥</t>
    </r>
  </si>
  <si>
    <r>
      <rPr>
        <sz val="12"/>
        <color rgb="FF000000"/>
        <rFont val="標楷體"/>
        <family val="4"/>
        <charset val="136"/>
      </rPr>
      <t>林春蓮</t>
    </r>
  </si>
  <si>
    <r>
      <rPr>
        <sz val="12"/>
        <color rgb="FF000000"/>
        <rFont val="標楷體"/>
        <family val="4"/>
        <charset val="136"/>
      </rPr>
      <t>李林玉卿</t>
    </r>
  </si>
  <si>
    <r>
      <rPr>
        <sz val="12"/>
        <color rgb="FF000000"/>
        <rFont val="標楷體"/>
        <family val="4"/>
        <charset val="136"/>
      </rPr>
      <t>汪敏雄</t>
    </r>
  </si>
  <si>
    <r>
      <rPr>
        <sz val="12"/>
        <color rgb="FF000000"/>
        <rFont val="標楷體"/>
        <family val="4"/>
        <charset val="136"/>
      </rPr>
      <t>詹敬祥</t>
    </r>
  </si>
  <si>
    <r>
      <rPr>
        <sz val="12"/>
        <color rgb="FF000000"/>
        <rFont val="標楷體"/>
        <family val="4"/>
        <charset val="136"/>
      </rPr>
      <t>劉吳紅桃</t>
    </r>
  </si>
  <si>
    <r>
      <rPr>
        <sz val="12"/>
        <color rgb="FF000000"/>
        <rFont val="標楷體"/>
        <family val="4"/>
        <charset val="136"/>
      </rPr>
      <t>陳添勝</t>
    </r>
  </si>
  <si>
    <r>
      <rPr>
        <sz val="12"/>
        <color rgb="FF000000"/>
        <rFont val="標楷體"/>
        <family val="4"/>
        <charset val="136"/>
      </rPr>
      <t>陳明輝</t>
    </r>
  </si>
  <si>
    <r>
      <rPr>
        <sz val="12"/>
        <color rgb="FF000000"/>
        <rFont val="標楷體"/>
        <family val="4"/>
        <charset val="136"/>
      </rPr>
      <t>翁福如</t>
    </r>
  </si>
  <si>
    <r>
      <rPr>
        <sz val="12"/>
        <color rgb="FF000000"/>
        <rFont val="標楷體"/>
        <family val="4"/>
        <charset val="136"/>
      </rPr>
      <t>楊蕾琪</t>
    </r>
  </si>
  <si>
    <r>
      <rPr>
        <sz val="12"/>
        <color rgb="FF000000"/>
        <rFont val="標楷體"/>
        <family val="4"/>
        <charset val="136"/>
      </rPr>
      <t>黃定心</t>
    </r>
  </si>
  <si>
    <r>
      <rPr>
        <sz val="12"/>
        <color rgb="FF000000"/>
        <rFont val="標楷體"/>
        <family val="4"/>
        <charset val="136"/>
      </rPr>
      <t>黎德娟</t>
    </r>
  </si>
  <si>
    <r>
      <rPr>
        <sz val="12"/>
        <color rgb="FF000000"/>
        <rFont val="標楷體"/>
        <family val="4"/>
        <charset val="136"/>
      </rPr>
      <t>林陳美月</t>
    </r>
  </si>
  <si>
    <r>
      <rPr>
        <sz val="12"/>
        <color rgb="FF000000"/>
        <rFont val="標楷體"/>
        <family val="4"/>
        <charset val="136"/>
      </rPr>
      <t>李福壽</t>
    </r>
  </si>
  <si>
    <r>
      <rPr>
        <sz val="12"/>
        <color rgb="FF000000"/>
        <rFont val="標楷體"/>
        <family val="4"/>
        <charset val="136"/>
      </rPr>
      <t>陳張煩</t>
    </r>
  </si>
  <si>
    <r>
      <rPr>
        <sz val="12"/>
        <color rgb="FF000000"/>
        <rFont val="標楷體"/>
        <family val="4"/>
        <charset val="136"/>
      </rPr>
      <t>郭献義</t>
    </r>
  </si>
  <si>
    <r>
      <rPr>
        <sz val="12"/>
        <color rgb="FF000000"/>
        <rFont val="標楷體"/>
        <family val="4"/>
        <charset val="136"/>
      </rPr>
      <t>鐘憲堂</t>
    </r>
  </si>
  <si>
    <r>
      <rPr>
        <sz val="12"/>
        <color rgb="FF000000"/>
        <rFont val="標楷體"/>
        <family val="4"/>
        <charset val="136"/>
      </rPr>
      <t>姜林來蕊</t>
    </r>
  </si>
  <si>
    <r>
      <rPr>
        <sz val="12"/>
        <color rgb="FF000000"/>
        <rFont val="標楷體"/>
        <family val="4"/>
        <charset val="136"/>
      </rPr>
      <t>周月英</t>
    </r>
  </si>
  <si>
    <r>
      <rPr>
        <sz val="12"/>
        <color rgb="FF000000"/>
        <rFont val="標楷體"/>
        <family val="4"/>
        <charset val="136"/>
      </rPr>
      <t>李哲徵</t>
    </r>
  </si>
  <si>
    <r>
      <rPr>
        <sz val="12"/>
        <color rgb="FF000000"/>
        <rFont val="標楷體"/>
        <family val="4"/>
        <charset val="136"/>
      </rPr>
      <t>李明闊</t>
    </r>
  </si>
  <si>
    <r>
      <rPr>
        <sz val="12"/>
        <color rgb="FF000000"/>
        <rFont val="標楷體"/>
        <family val="4"/>
        <charset val="136"/>
      </rPr>
      <t>鞠新山</t>
    </r>
  </si>
  <si>
    <r>
      <rPr>
        <sz val="12"/>
        <color rgb="FF000000"/>
        <rFont val="標楷體"/>
        <family val="4"/>
        <charset val="136"/>
      </rPr>
      <t>張庭毓</t>
    </r>
  </si>
  <si>
    <r>
      <rPr>
        <sz val="12"/>
        <color rgb="FF000000"/>
        <rFont val="標楷體"/>
        <family val="4"/>
        <charset val="136"/>
      </rPr>
      <t>陳楊為燕</t>
    </r>
  </si>
  <si>
    <r>
      <rPr>
        <sz val="12"/>
        <color rgb="FF000000"/>
        <rFont val="標楷體"/>
        <family val="4"/>
        <charset val="136"/>
      </rPr>
      <t>林江淑英</t>
    </r>
  </si>
  <si>
    <r>
      <rPr>
        <sz val="12"/>
        <color rgb="FF000000"/>
        <rFont val="標楷體"/>
        <family val="4"/>
        <charset val="136"/>
      </rPr>
      <t>蔡京達</t>
    </r>
  </si>
  <si>
    <r>
      <rPr>
        <sz val="12"/>
        <color rgb="FF000000"/>
        <rFont val="標楷體"/>
        <family val="4"/>
        <charset val="136"/>
      </rPr>
      <t>王尊民</t>
    </r>
  </si>
  <si>
    <r>
      <rPr>
        <sz val="12"/>
        <color rgb="FF000000"/>
        <rFont val="標楷體"/>
        <family val="4"/>
        <charset val="136"/>
      </rPr>
      <t>劉献籐</t>
    </r>
  </si>
  <si>
    <r>
      <rPr>
        <sz val="12"/>
        <color rgb="FF000000"/>
        <rFont val="標楷體"/>
        <family val="4"/>
        <charset val="136"/>
      </rPr>
      <t>黃銀漢</t>
    </r>
  </si>
  <si>
    <r>
      <rPr>
        <sz val="12"/>
        <color rgb="FF000000"/>
        <rFont val="標楷體"/>
        <family val="4"/>
        <charset val="136"/>
      </rPr>
      <t>李明芳</t>
    </r>
  </si>
  <si>
    <r>
      <rPr>
        <sz val="12"/>
        <color rgb="FF000000"/>
        <rFont val="標楷體"/>
        <family val="4"/>
        <charset val="136"/>
      </rPr>
      <t>朱世楷</t>
    </r>
  </si>
  <si>
    <r>
      <rPr>
        <sz val="12"/>
        <color rgb="FF000000"/>
        <rFont val="標楷體"/>
        <family val="4"/>
        <charset val="136"/>
      </rPr>
      <t>陳吳美玉</t>
    </r>
  </si>
  <si>
    <r>
      <rPr>
        <sz val="12"/>
        <color rgb="FF000000"/>
        <rFont val="標楷體"/>
        <family val="4"/>
        <charset val="136"/>
      </rPr>
      <t>黃志中</t>
    </r>
  </si>
  <si>
    <r>
      <rPr>
        <sz val="12"/>
        <color rgb="FF000000"/>
        <rFont val="標楷體"/>
        <family val="4"/>
        <charset val="136"/>
      </rPr>
      <t>陳張</t>
    </r>
    <r>
      <rPr>
        <sz val="12"/>
        <color rgb="FF000000"/>
        <rFont val="Times New Roman"/>
        <family val="1"/>
      </rPr>
      <t>𧃽</t>
    </r>
    <r>
      <rPr>
        <sz val="12"/>
        <color rgb="FF000000"/>
        <rFont val="標楷體"/>
        <family val="4"/>
        <charset val="136"/>
      </rPr>
      <t>花</t>
    </r>
  </si>
  <si>
    <r>
      <rPr>
        <sz val="12"/>
        <color rgb="FF000000"/>
        <rFont val="標楷體"/>
        <family val="4"/>
        <charset val="136"/>
      </rPr>
      <t>陳金萬</t>
    </r>
  </si>
  <si>
    <r>
      <rPr>
        <sz val="12"/>
        <color rgb="FF000000"/>
        <rFont val="標楷體"/>
        <family val="4"/>
        <charset val="136"/>
      </rPr>
      <t>吳柏興</t>
    </r>
  </si>
  <si>
    <r>
      <rPr>
        <sz val="12"/>
        <color rgb="FF000000"/>
        <rFont val="標楷體"/>
        <family val="4"/>
        <charset val="136"/>
      </rPr>
      <t>楊俊賢</t>
    </r>
  </si>
  <si>
    <r>
      <rPr>
        <sz val="12"/>
        <color rgb="FF000000"/>
        <rFont val="標楷體"/>
        <family val="4"/>
        <charset val="136"/>
      </rPr>
      <t>蔣沛育</t>
    </r>
  </si>
  <si>
    <r>
      <rPr>
        <sz val="12"/>
        <color rgb="FF000000"/>
        <rFont val="標楷體"/>
        <family val="4"/>
        <charset val="136"/>
      </rPr>
      <t>林德山</t>
    </r>
  </si>
  <si>
    <r>
      <rPr>
        <sz val="12"/>
        <color rgb="FF000000"/>
        <rFont val="標楷體"/>
        <family val="4"/>
        <charset val="136"/>
      </rPr>
      <t>林士英</t>
    </r>
  </si>
  <si>
    <r>
      <rPr>
        <sz val="12"/>
        <color rgb="FF000000"/>
        <rFont val="標楷體"/>
        <family val="4"/>
        <charset val="136"/>
      </rPr>
      <t>陳吳金連</t>
    </r>
  </si>
  <si>
    <r>
      <rPr>
        <sz val="12"/>
        <color rgb="FF000000"/>
        <rFont val="標楷體"/>
        <family val="4"/>
        <charset val="136"/>
      </rPr>
      <t>林春財</t>
    </r>
  </si>
  <si>
    <r>
      <rPr>
        <sz val="12"/>
        <color rgb="FF000000"/>
        <rFont val="標楷體"/>
        <family val="4"/>
        <charset val="136"/>
      </rPr>
      <t>陳慶利</t>
    </r>
  </si>
  <si>
    <r>
      <rPr>
        <sz val="12"/>
        <color rgb="FF000000"/>
        <rFont val="標楷體"/>
        <family val="4"/>
        <charset val="136"/>
      </rPr>
      <t>裴永誠</t>
    </r>
  </si>
  <si>
    <r>
      <rPr>
        <sz val="12"/>
        <color rgb="FF000000"/>
        <rFont val="標楷體"/>
        <family val="4"/>
        <charset val="136"/>
      </rPr>
      <t>張生璉</t>
    </r>
  </si>
  <si>
    <r>
      <rPr>
        <sz val="12"/>
        <color rgb="FF000000"/>
        <rFont val="標楷體"/>
        <family val="4"/>
        <charset val="136"/>
      </rPr>
      <t>王金鳳</t>
    </r>
  </si>
  <si>
    <r>
      <rPr>
        <sz val="12"/>
        <color rgb="FF000000"/>
        <rFont val="標楷體"/>
        <family val="4"/>
        <charset val="136"/>
      </rPr>
      <t>王淑真</t>
    </r>
  </si>
  <si>
    <r>
      <rPr>
        <sz val="12"/>
        <color rgb="FF000000"/>
        <rFont val="標楷體"/>
        <family val="4"/>
        <charset val="136"/>
      </rPr>
      <t>蔡昀余</t>
    </r>
  </si>
  <si>
    <r>
      <rPr>
        <sz val="12"/>
        <color rgb="FF000000"/>
        <rFont val="標楷體"/>
        <family val="4"/>
        <charset val="136"/>
      </rPr>
      <t>吳瑞祥</t>
    </r>
  </si>
  <si>
    <r>
      <rPr>
        <sz val="12"/>
        <color rgb="FF000000"/>
        <rFont val="標楷體"/>
        <family val="4"/>
        <charset val="136"/>
      </rPr>
      <t>吳金奠</t>
    </r>
  </si>
  <si>
    <r>
      <rPr>
        <sz val="12"/>
        <color rgb="FF000000"/>
        <rFont val="標楷體"/>
        <family val="4"/>
        <charset val="136"/>
      </rPr>
      <t>盧蕭春枝</t>
    </r>
  </si>
  <si>
    <r>
      <rPr>
        <sz val="12"/>
        <color rgb="FF000000"/>
        <rFont val="標楷體"/>
        <family val="4"/>
        <charset val="136"/>
      </rPr>
      <t>林秀燕</t>
    </r>
  </si>
  <si>
    <r>
      <rPr>
        <sz val="12"/>
        <color rgb="FF000000"/>
        <rFont val="標楷體"/>
        <family val="4"/>
        <charset val="136"/>
      </rPr>
      <t>楊曉薇</t>
    </r>
  </si>
  <si>
    <r>
      <rPr>
        <sz val="12"/>
        <color rgb="FF000000"/>
        <rFont val="標楷體"/>
        <family val="4"/>
        <charset val="136"/>
      </rPr>
      <t>花麗卿</t>
    </r>
  </si>
  <si>
    <r>
      <rPr>
        <sz val="12"/>
        <color rgb="FF000000"/>
        <rFont val="標楷體"/>
        <family val="4"/>
        <charset val="136"/>
      </rPr>
      <t>林錦相</t>
    </r>
  </si>
  <si>
    <r>
      <rPr>
        <sz val="12"/>
        <color rgb="FF000000"/>
        <rFont val="標楷體"/>
        <family val="4"/>
        <charset val="136"/>
      </rPr>
      <t>丁櫻桃</t>
    </r>
  </si>
  <si>
    <r>
      <rPr>
        <sz val="12"/>
        <color rgb="FF000000"/>
        <rFont val="標楷體"/>
        <family val="4"/>
        <charset val="136"/>
      </rPr>
      <t>莊米金</t>
    </r>
  </si>
  <si>
    <r>
      <rPr>
        <sz val="12"/>
        <color rgb="FF000000"/>
        <rFont val="標楷體"/>
        <family val="4"/>
        <charset val="136"/>
      </rPr>
      <t>江墩仁</t>
    </r>
  </si>
  <si>
    <r>
      <rPr>
        <sz val="12"/>
        <color rgb="FF000000"/>
        <rFont val="標楷體"/>
        <family val="4"/>
        <charset val="136"/>
      </rPr>
      <t>白錢寶桂</t>
    </r>
  </si>
  <si>
    <r>
      <rPr>
        <sz val="12"/>
        <color rgb="FF000000"/>
        <rFont val="標楷體"/>
        <family val="4"/>
        <charset val="136"/>
      </rPr>
      <t>鄭毓珍</t>
    </r>
  </si>
  <si>
    <r>
      <rPr>
        <sz val="12"/>
        <color rgb="FF000000"/>
        <rFont val="標楷體"/>
        <family val="4"/>
        <charset val="136"/>
      </rPr>
      <t>陳瑞恭</t>
    </r>
  </si>
  <si>
    <r>
      <rPr>
        <sz val="12"/>
        <color rgb="FF000000"/>
        <rFont val="標楷體"/>
        <family val="4"/>
        <charset val="136"/>
      </rPr>
      <t>陳羿如</t>
    </r>
  </si>
  <si>
    <r>
      <rPr>
        <sz val="12"/>
        <color rgb="FF000000"/>
        <rFont val="標楷體"/>
        <family val="4"/>
        <charset val="136"/>
      </rPr>
      <t>賀恭福</t>
    </r>
  </si>
  <si>
    <r>
      <rPr>
        <sz val="12"/>
        <color rgb="FF000000"/>
        <rFont val="標楷體"/>
        <family val="4"/>
        <charset val="136"/>
      </rPr>
      <t>林家緯</t>
    </r>
  </si>
  <si>
    <r>
      <rPr>
        <sz val="12"/>
        <color rgb="FF000000"/>
        <rFont val="標楷體"/>
        <family val="4"/>
        <charset val="136"/>
      </rPr>
      <t>楊國育</t>
    </r>
  </si>
  <si>
    <r>
      <rPr>
        <sz val="12"/>
        <color rgb="FF000000"/>
        <rFont val="標楷體"/>
        <family val="4"/>
        <charset val="136"/>
      </rPr>
      <t>梁坤容</t>
    </r>
  </si>
  <si>
    <r>
      <rPr>
        <sz val="12"/>
        <color rgb="FF000000"/>
        <rFont val="標楷體"/>
        <family val="4"/>
        <charset val="136"/>
      </rPr>
      <t>陳永裕</t>
    </r>
  </si>
  <si>
    <r>
      <rPr>
        <sz val="12"/>
        <color rgb="FF000000"/>
        <rFont val="標楷體"/>
        <family val="4"/>
        <charset val="136"/>
      </rPr>
      <t>侯蕭美津</t>
    </r>
  </si>
  <si>
    <r>
      <rPr>
        <sz val="12"/>
        <color rgb="FF000000"/>
        <rFont val="標楷體"/>
        <family val="4"/>
        <charset val="136"/>
      </rPr>
      <t>吳輝</t>
    </r>
  </si>
  <si>
    <r>
      <rPr>
        <sz val="12"/>
        <color rgb="FF000000"/>
        <rFont val="標楷體"/>
        <family val="4"/>
        <charset val="136"/>
      </rPr>
      <t>林賴照美</t>
    </r>
  </si>
  <si>
    <r>
      <rPr>
        <sz val="12"/>
        <color rgb="FF000000"/>
        <rFont val="標楷體"/>
        <family val="4"/>
        <charset val="136"/>
      </rPr>
      <t>陳林彩鑾</t>
    </r>
  </si>
  <si>
    <r>
      <rPr>
        <sz val="12"/>
        <color rgb="FF000000"/>
        <rFont val="標楷體"/>
        <family val="4"/>
        <charset val="136"/>
      </rPr>
      <t>蕭美蓮</t>
    </r>
  </si>
  <si>
    <r>
      <rPr>
        <sz val="12"/>
        <color rgb="FF000000"/>
        <rFont val="標楷體"/>
        <family val="4"/>
        <charset val="136"/>
      </rPr>
      <t>夏珠鳳</t>
    </r>
  </si>
  <si>
    <r>
      <rPr>
        <sz val="12"/>
        <color rgb="FF000000"/>
        <rFont val="標楷體"/>
        <family val="4"/>
        <charset val="136"/>
      </rPr>
      <t>林惠娥</t>
    </r>
  </si>
  <si>
    <r>
      <rPr>
        <sz val="12"/>
        <color rgb="FF000000"/>
        <rFont val="標楷體"/>
        <family val="4"/>
        <charset val="136"/>
      </rPr>
      <t>吳天福</t>
    </r>
  </si>
  <si>
    <r>
      <rPr>
        <sz val="12"/>
        <color rgb="FF000000"/>
        <rFont val="標楷體"/>
        <family val="4"/>
        <charset val="136"/>
      </rPr>
      <t>張建松</t>
    </r>
  </si>
  <si>
    <r>
      <rPr>
        <sz val="12"/>
        <color rgb="FF000000"/>
        <rFont val="標楷體"/>
        <family val="4"/>
        <charset val="136"/>
      </rPr>
      <t>周慧瑛</t>
    </r>
  </si>
  <si>
    <r>
      <rPr>
        <sz val="12"/>
        <color rgb="FF000000"/>
        <rFont val="標楷體"/>
        <family val="4"/>
        <charset val="136"/>
      </rPr>
      <t>何中愷</t>
    </r>
  </si>
  <si>
    <r>
      <rPr>
        <sz val="12"/>
        <color rgb="FF000000"/>
        <rFont val="標楷體"/>
        <family val="4"/>
        <charset val="136"/>
      </rPr>
      <t>陳美長</t>
    </r>
  </si>
  <si>
    <r>
      <rPr>
        <sz val="12"/>
        <color rgb="FF000000"/>
        <rFont val="標楷體"/>
        <family val="4"/>
        <charset val="136"/>
      </rPr>
      <t>黃富蘭</t>
    </r>
  </si>
  <si>
    <r>
      <rPr>
        <sz val="12"/>
        <color rgb="FF000000"/>
        <rFont val="標楷體"/>
        <family val="4"/>
        <charset val="136"/>
      </rPr>
      <t>黃東輝</t>
    </r>
  </si>
  <si>
    <r>
      <rPr>
        <sz val="12"/>
        <color rgb="FF000000"/>
        <rFont val="標楷體"/>
        <family val="4"/>
        <charset val="136"/>
      </rPr>
      <t>黃盛昌</t>
    </r>
  </si>
  <si>
    <r>
      <rPr>
        <sz val="12"/>
        <color rgb="FF000000"/>
        <rFont val="標楷體"/>
        <family val="4"/>
        <charset val="136"/>
      </rPr>
      <t>周楊玉雲</t>
    </r>
  </si>
  <si>
    <r>
      <rPr>
        <sz val="12"/>
        <color rgb="FF000000"/>
        <rFont val="標楷體"/>
        <family val="4"/>
        <charset val="136"/>
      </rPr>
      <t>李遠浩</t>
    </r>
  </si>
  <si>
    <r>
      <rPr>
        <sz val="12"/>
        <color rgb="FF000000"/>
        <rFont val="標楷體"/>
        <family val="4"/>
        <charset val="136"/>
      </rPr>
      <t>陳淋貴</t>
    </r>
  </si>
  <si>
    <r>
      <rPr>
        <sz val="12"/>
        <color rgb="FF000000"/>
        <rFont val="標楷體"/>
        <family val="4"/>
        <charset val="136"/>
      </rPr>
      <t>許明霞</t>
    </r>
  </si>
  <si>
    <r>
      <rPr>
        <sz val="12"/>
        <color rgb="FF000000"/>
        <rFont val="標楷體"/>
        <family val="4"/>
        <charset val="136"/>
      </rPr>
      <t>李張毓慧</t>
    </r>
  </si>
  <si>
    <r>
      <rPr>
        <sz val="12"/>
        <color rgb="FF000000"/>
        <rFont val="標楷體"/>
        <family val="4"/>
        <charset val="136"/>
      </rPr>
      <t>盧莊梅</t>
    </r>
  </si>
  <si>
    <r>
      <rPr>
        <sz val="12"/>
        <color rgb="FF000000"/>
        <rFont val="標楷體"/>
        <family val="4"/>
        <charset val="136"/>
      </rPr>
      <t>鍾金鳳</t>
    </r>
  </si>
  <si>
    <r>
      <rPr>
        <sz val="12"/>
        <color rgb="FF000000"/>
        <rFont val="標楷體"/>
        <family val="4"/>
        <charset val="136"/>
      </rPr>
      <t>鄂金連</t>
    </r>
  </si>
  <si>
    <r>
      <rPr>
        <sz val="12"/>
        <color rgb="FF000000"/>
        <rFont val="標楷體"/>
        <family val="4"/>
        <charset val="136"/>
      </rPr>
      <t>王春雄</t>
    </r>
  </si>
  <si>
    <r>
      <rPr>
        <sz val="12"/>
        <color rgb="FF000000"/>
        <rFont val="標楷體"/>
        <family val="4"/>
        <charset val="136"/>
      </rPr>
      <t>陳木村</t>
    </r>
  </si>
  <si>
    <r>
      <rPr>
        <sz val="12"/>
        <color rgb="FF000000"/>
        <rFont val="標楷體"/>
        <family val="4"/>
        <charset val="136"/>
      </rPr>
      <t>張鄭秀錦</t>
    </r>
  </si>
  <si>
    <r>
      <rPr>
        <sz val="12"/>
        <color rgb="FF000000"/>
        <rFont val="標楷體"/>
        <family val="4"/>
        <charset val="136"/>
      </rPr>
      <t>許子儀</t>
    </r>
  </si>
  <si>
    <r>
      <rPr>
        <sz val="12"/>
        <color rgb="FF000000"/>
        <rFont val="標楷體"/>
        <family val="4"/>
        <charset val="136"/>
      </rPr>
      <t>孫文吉</t>
    </r>
  </si>
  <si>
    <r>
      <rPr>
        <sz val="12"/>
        <color rgb="FF000000"/>
        <rFont val="標楷體"/>
        <family val="4"/>
        <charset val="136"/>
      </rPr>
      <t>王虹棋</t>
    </r>
  </si>
  <si>
    <r>
      <rPr>
        <sz val="12"/>
        <color rgb="FF000000"/>
        <rFont val="標楷體"/>
        <family val="4"/>
        <charset val="136"/>
      </rPr>
      <t>張傳宗</t>
    </r>
  </si>
  <si>
    <r>
      <rPr>
        <sz val="12"/>
        <color rgb="FF000000"/>
        <rFont val="標楷體"/>
        <family val="4"/>
        <charset val="136"/>
      </rPr>
      <t>游何梅蘭</t>
    </r>
  </si>
  <si>
    <r>
      <rPr>
        <sz val="12"/>
        <color rgb="FF000000"/>
        <rFont val="標楷體"/>
        <family val="4"/>
        <charset val="136"/>
      </rPr>
      <t>蔡宏祺</t>
    </r>
  </si>
  <si>
    <r>
      <rPr>
        <sz val="12"/>
        <color rgb="FF000000"/>
        <rFont val="標楷體"/>
        <family val="4"/>
        <charset val="136"/>
      </rPr>
      <t>曾坤川</t>
    </r>
  </si>
  <si>
    <r>
      <rPr>
        <sz val="12"/>
        <color rgb="FF000000"/>
        <rFont val="標楷體"/>
        <family val="4"/>
        <charset val="136"/>
      </rPr>
      <t>劉風汎</t>
    </r>
  </si>
  <si>
    <r>
      <rPr>
        <sz val="12"/>
        <color rgb="FF000000"/>
        <rFont val="標楷體"/>
        <family val="4"/>
        <charset val="136"/>
      </rPr>
      <t>張宗華</t>
    </r>
  </si>
  <si>
    <r>
      <rPr>
        <sz val="12"/>
        <color rgb="FF000000"/>
        <rFont val="標楷體"/>
        <family val="4"/>
        <charset val="136"/>
      </rPr>
      <t>劉文燦</t>
    </r>
  </si>
  <si>
    <r>
      <rPr>
        <sz val="12"/>
        <color rgb="FF000000"/>
        <rFont val="標楷體"/>
        <family val="4"/>
        <charset val="136"/>
      </rPr>
      <t>鄭美娟</t>
    </r>
  </si>
  <si>
    <r>
      <rPr>
        <sz val="12"/>
        <color rgb="FF000000"/>
        <rFont val="標楷體"/>
        <family val="4"/>
        <charset val="136"/>
      </rPr>
      <t>黃宏圖</t>
    </r>
  </si>
  <si>
    <r>
      <rPr>
        <sz val="12"/>
        <color rgb="FF000000"/>
        <rFont val="標楷體"/>
        <family val="4"/>
        <charset val="136"/>
      </rPr>
      <t>余福祥</t>
    </r>
  </si>
  <si>
    <r>
      <rPr>
        <sz val="12"/>
        <color rgb="FF000000"/>
        <rFont val="標楷體"/>
        <family val="4"/>
        <charset val="136"/>
      </rPr>
      <t>麥子宜</t>
    </r>
  </si>
  <si>
    <r>
      <rPr>
        <sz val="12"/>
        <color rgb="FF000000"/>
        <rFont val="標楷體"/>
        <family val="4"/>
        <charset val="136"/>
      </rPr>
      <t>田永芬</t>
    </r>
  </si>
  <si>
    <r>
      <rPr>
        <sz val="12"/>
        <color rgb="FF000000"/>
        <rFont val="標楷體"/>
        <family val="4"/>
        <charset val="136"/>
      </rPr>
      <t>許根發</t>
    </r>
  </si>
  <si>
    <r>
      <rPr>
        <sz val="12"/>
        <color rgb="FF000000"/>
        <rFont val="標楷體"/>
        <family val="4"/>
        <charset val="136"/>
      </rPr>
      <t>宋喜</t>
    </r>
  </si>
  <si>
    <r>
      <rPr>
        <sz val="12"/>
        <color rgb="FF000000"/>
        <rFont val="標楷體"/>
        <family val="4"/>
        <charset val="136"/>
      </rPr>
      <t>蘇春吉</t>
    </r>
  </si>
  <si>
    <r>
      <rPr>
        <sz val="12"/>
        <color rgb="FF000000"/>
        <rFont val="標楷體"/>
        <family val="4"/>
        <charset val="136"/>
      </rPr>
      <t>李淑芬</t>
    </r>
  </si>
  <si>
    <r>
      <rPr>
        <sz val="12"/>
        <color rgb="FF000000"/>
        <rFont val="標楷體"/>
        <family val="4"/>
        <charset val="136"/>
      </rPr>
      <t>張雅閔</t>
    </r>
  </si>
  <si>
    <r>
      <rPr>
        <sz val="12"/>
        <color rgb="FF000000"/>
        <rFont val="標楷體"/>
        <family val="4"/>
        <charset val="136"/>
      </rPr>
      <t>陳盡</t>
    </r>
  </si>
  <si>
    <r>
      <rPr>
        <sz val="12"/>
        <color rgb="FF000000"/>
        <rFont val="標楷體"/>
        <family val="4"/>
        <charset val="136"/>
      </rPr>
      <t>吳秀美</t>
    </r>
  </si>
  <si>
    <r>
      <rPr>
        <sz val="12"/>
        <color rgb="FF000000"/>
        <rFont val="標楷體"/>
        <family val="4"/>
        <charset val="136"/>
      </rPr>
      <t>宋彩珠</t>
    </r>
  </si>
  <si>
    <r>
      <rPr>
        <sz val="12"/>
        <color rgb="FF000000"/>
        <rFont val="標楷體"/>
        <family val="4"/>
        <charset val="136"/>
      </rPr>
      <t>潘黃淑媛</t>
    </r>
  </si>
  <si>
    <r>
      <rPr>
        <sz val="12"/>
        <color rgb="FF000000"/>
        <rFont val="標楷體"/>
        <family val="4"/>
        <charset val="136"/>
      </rPr>
      <t>陳和祿</t>
    </r>
  </si>
  <si>
    <r>
      <rPr>
        <sz val="12"/>
        <color rgb="FF000000"/>
        <rFont val="標楷體"/>
        <family val="4"/>
        <charset val="136"/>
      </rPr>
      <t>張楊錦蓮</t>
    </r>
  </si>
  <si>
    <r>
      <rPr>
        <sz val="12"/>
        <color rgb="FF000000"/>
        <rFont val="標楷體"/>
        <family val="4"/>
        <charset val="136"/>
      </rPr>
      <t>李梅</t>
    </r>
  </si>
  <si>
    <t>69016B1 69014B</t>
  </si>
  <si>
    <t>69023B 69023B 69039B 19002B</t>
  </si>
  <si>
    <t>Removed VA ECMO with repair; ECHO</t>
  </si>
  <si>
    <t>port-A wound poor healing s/p wound revision and closure with locally advanced flap</t>
  </si>
  <si>
    <t>69039B 19002B 69003B 33074B</t>
  </si>
  <si>
    <t>33131B 33074B 19002B</t>
  </si>
  <si>
    <t>Skin tumor over left ankle s/p excision</t>
  </si>
  <si>
    <t>69016B 69015B</t>
  </si>
  <si>
    <t>5760300 5760475 5761081</t>
  </si>
  <si>
    <t>*1 LSCA</t>
  </si>
  <si>
    <t>ECHO (Symptomatic subclavian steal syndrome)</t>
  </si>
  <si>
    <t>*1 R't SFA</t>
  </si>
  <si>
    <t>*1 Central vein (Abre)</t>
  </si>
  <si>
    <t>5760160 5760300 5761300</t>
  </si>
  <si>
    <t>*1 Central vein (wall stent)</t>
  </si>
  <si>
    <t>5760190 5760300 5761081</t>
  </si>
  <si>
    <t>*1 LSCV (wall stent)</t>
  </si>
  <si>
    <t>ECMO Removal (V-A)</t>
  </si>
  <si>
    <r>
      <t xml:space="preserve">TKELKANG T. </t>
    </r>
    <r>
      <rPr>
        <sz val="12"/>
        <color rgb="FF000000"/>
        <rFont val="標楷體"/>
        <family val="4"/>
        <charset val="136"/>
      </rPr>
      <t>＊</t>
    </r>
    <phoneticPr fontId="9" type="noConversion"/>
  </si>
  <si>
    <t>鄭素英</t>
  </si>
  <si>
    <t>12243160</t>
  </si>
  <si>
    <t>温登貴</t>
  </si>
  <si>
    <t>17366426</t>
  </si>
  <si>
    <t>2024/10/07</t>
  </si>
  <si>
    <t>2024/10/11</t>
  </si>
  <si>
    <t>黃詠茹</t>
  </si>
  <si>
    <t>13550045</t>
  </si>
  <si>
    <t>蔡淑靖</t>
  </si>
  <si>
    <t>16528646</t>
  </si>
  <si>
    <t>林慧玲</t>
  </si>
  <si>
    <t>00950082</t>
  </si>
  <si>
    <t>2024/10/16</t>
  </si>
  <si>
    <t>2024/10/18</t>
  </si>
  <si>
    <t>曾淑美</t>
  </si>
  <si>
    <t>15678213</t>
  </si>
  <si>
    <t>林芬伃</t>
  </si>
  <si>
    <t>02968580</t>
  </si>
  <si>
    <t>2024/10/24</t>
  </si>
  <si>
    <t>謝樹文</t>
  </si>
  <si>
    <t>2024/10/04</t>
  </si>
  <si>
    <t>陳春長</t>
  </si>
  <si>
    <t>03209631</t>
  </si>
  <si>
    <t>2024/09/30</t>
  </si>
  <si>
    <t>2024/10/21</t>
  </si>
  <si>
    <t>王承庸</t>
  </si>
  <si>
    <t>17556427</t>
  </si>
  <si>
    <t>2024/10/22</t>
  </si>
  <si>
    <t>林偉煜</t>
  </si>
  <si>
    <t>02067657</t>
  </si>
  <si>
    <t>陳伯民</t>
  </si>
  <si>
    <t>04731037</t>
  </si>
  <si>
    <t>2024/10/29</t>
  </si>
  <si>
    <t>姜林來蕊</t>
  </si>
  <si>
    <t>黃碧珠</t>
  </si>
  <si>
    <t>陳木修</t>
  </si>
  <si>
    <t>01945702</t>
  </si>
  <si>
    <t>2024/10/14</t>
  </si>
  <si>
    <t>2024/10/31</t>
  </si>
  <si>
    <t>2024/10/12</t>
  </si>
  <si>
    <t>黃張養仔</t>
  </si>
  <si>
    <t>20669110</t>
  </si>
  <si>
    <t>江玉玲</t>
  </si>
  <si>
    <t>13648807</t>
  </si>
  <si>
    <t>王吳理</t>
  </si>
  <si>
    <t>李錦綉</t>
  </si>
  <si>
    <t>05410496</t>
  </si>
  <si>
    <t>楊先鼎</t>
  </si>
  <si>
    <t>03296320</t>
  </si>
  <si>
    <t>林美甄</t>
  </si>
  <si>
    <t>21234881</t>
  </si>
  <si>
    <t>蔡朝明</t>
  </si>
  <si>
    <t>23825075</t>
  </si>
  <si>
    <t>張志偉</t>
  </si>
  <si>
    <t>16826146</t>
  </si>
  <si>
    <t>許家溱</t>
  </si>
  <si>
    <t>黃怡禎</t>
  </si>
  <si>
    <t>蕭曉駿</t>
  </si>
  <si>
    <t>2024/10/30</t>
  </si>
  <si>
    <t>許國生</t>
  </si>
  <si>
    <t>06961308</t>
  </si>
  <si>
    <t>洪祥銘</t>
  </si>
  <si>
    <t>侯蕭美津</t>
  </si>
  <si>
    <t>郭義雄</t>
  </si>
  <si>
    <t>04238782</t>
  </si>
  <si>
    <t>雷振賢</t>
  </si>
  <si>
    <t>23845615</t>
  </si>
  <si>
    <t>蔡淑姬</t>
  </si>
  <si>
    <t>33133B</t>
  </si>
  <si>
    <t>洪岑江</t>
  </si>
  <si>
    <t>23853311</t>
  </si>
  <si>
    <t>林木卿</t>
  </si>
  <si>
    <t>23845686</t>
  </si>
  <si>
    <t>羅白雪</t>
  </si>
  <si>
    <t>蔡黃月嬌</t>
  </si>
  <si>
    <t>23853667</t>
  </si>
  <si>
    <t>賴月</t>
  </si>
  <si>
    <t>2024/10/08</t>
  </si>
  <si>
    <t>吳銘智</t>
  </si>
  <si>
    <t>15596041</t>
  </si>
  <si>
    <t>2024/10/05</t>
  </si>
  <si>
    <t>蘇世英</t>
  </si>
  <si>
    <t>20841787</t>
  </si>
  <si>
    <t>吳李愛珠</t>
  </si>
  <si>
    <t>62009C</t>
  </si>
  <si>
    <t>ROMAN MONGAMI</t>
  </si>
  <si>
    <t>23808617</t>
  </si>
  <si>
    <t>王國松</t>
  </si>
  <si>
    <t>23825101</t>
  </si>
  <si>
    <t>2024/10/13</t>
  </si>
  <si>
    <t>張素美</t>
  </si>
  <si>
    <t>23823820</t>
  </si>
  <si>
    <t>2024/10/06</t>
  </si>
  <si>
    <t>2024/10/19</t>
  </si>
  <si>
    <t>2024/10/15</t>
  </si>
  <si>
    <t>楊世邦</t>
  </si>
  <si>
    <t>09413764</t>
  </si>
  <si>
    <t>林全興</t>
  </si>
  <si>
    <t>23832605</t>
  </si>
  <si>
    <t>陳天賜</t>
  </si>
  <si>
    <t>21805808</t>
  </si>
  <si>
    <t>吳襄彤</t>
  </si>
  <si>
    <t>17791371</t>
  </si>
  <si>
    <t>2024/10/10</t>
  </si>
  <si>
    <t>何淑美</t>
  </si>
  <si>
    <t>23822123</t>
  </si>
  <si>
    <t>蔡志鵬</t>
  </si>
  <si>
    <t>16339067</t>
  </si>
  <si>
    <t>蔡文峯</t>
  </si>
  <si>
    <t>16816907</t>
  </si>
  <si>
    <t>李芓儀</t>
  </si>
  <si>
    <t>00478207</t>
  </si>
  <si>
    <t>賴義雄</t>
  </si>
  <si>
    <t>16238622</t>
  </si>
  <si>
    <t>連久惠</t>
  </si>
  <si>
    <t>08042581</t>
  </si>
  <si>
    <t>江家駿</t>
  </si>
  <si>
    <t>23826361</t>
  </si>
  <si>
    <t>陳李素櫻</t>
  </si>
  <si>
    <t>14535681</t>
  </si>
  <si>
    <t>吳素梅</t>
  </si>
  <si>
    <t>21094322</t>
  </si>
  <si>
    <t>郭邱美艷</t>
  </si>
  <si>
    <t>00569238</t>
  </si>
  <si>
    <t>陳詩涵</t>
  </si>
  <si>
    <t>22638407</t>
  </si>
  <si>
    <t>李美蓮</t>
  </si>
  <si>
    <t>00456629</t>
  </si>
  <si>
    <t>李春福</t>
  </si>
  <si>
    <t>07740829</t>
  </si>
  <si>
    <t>張秀玉</t>
  </si>
  <si>
    <t>20458018</t>
  </si>
  <si>
    <t>胡耀文</t>
  </si>
  <si>
    <t>12702534</t>
  </si>
  <si>
    <t>顏麗玉</t>
  </si>
  <si>
    <t>08227356</t>
  </si>
  <si>
    <t>高妙誠</t>
  </si>
  <si>
    <t>23824381</t>
  </si>
  <si>
    <t>許村昭</t>
  </si>
  <si>
    <t>12076897</t>
  </si>
  <si>
    <t>許建智</t>
  </si>
  <si>
    <t>00268734</t>
  </si>
  <si>
    <t>2024/10/27</t>
  </si>
  <si>
    <t>林朝坤</t>
  </si>
  <si>
    <t>09599022</t>
  </si>
  <si>
    <t>杜雅婷</t>
  </si>
  <si>
    <t>15111104</t>
  </si>
  <si>
    <t>李黃實香</t>
  </si>
  <si>
    <t>00523186</t>
  </si>
  <si>
    <t>蘇俊賢</t>
  </si>
  <si>
    <t>23431874</t>
  </si>
  <si>
    <t>20241007</t>
  </si>
  <si>
    <t>陳美蓮</t>
  </si>
  <si>
    <t>20241006</t>
  </si>
  <si>
    <t>20241008</t>
  </si>
  <si>
    <t>楊春榮</t>
  </si>
  <si>
    <t>蕭唐金寶</t>
  </si>
  <si>
    <t>20936231</t>
  </si>
  <si>
    <t>20241010</t>
  </si>
  <si>
    <t>20241009</t>
  </si>
  <si>
    <t>楊清泉</t>
  </si>
  <si>
    <t>02730392</t>
  </si>
  <si>
    <t>20241024</t>
  </si>
  <si>
    <t>江明峰</t>
  </si>
  <si>
    <t>13379146</t>
  </si>
  <si>
    <t>20241023</t>
  </si>
  <si>
    <t>20241025</t>
  </si>
  <si>
    <t>20241028</t>
  </si>
  <si>
    <t>20241029</t>
  </si>
  <si>
    <t>20241002</t>
  </si>
  <si>
    <t>邱純枝</t>
  </si>
  <si>
    <t>余樹藤</t>
  </si>
  <si>
    <t>林淑珍</t>
  </si>
  <si>
    <t>徐志龍</t>
  </si>
  <si>
    <t>21599958</t>
  </si>
  <si>
    <t>莊永昌</t>
  </si>
  <si>
    <t>23148034</t>
  </si>
  <si>
    <t>黎德娟</t>
  </si>
  <si>
    <t>黃道貴</t>
  </si>
  <si>
    <t>蔡金道</t>
  </si>
  <si>
    <t>孫國平</t>
  </si>
  <si>
    <t>23810713</t>
  </si>
  <si>
    <t>20241027</t>
  </si>
  <si>
    <t>王敏</t>
  </si>
  <si>
    <t>00115903</t>
  </si>
  <si>
    <t>20241031</t>
  </si>
  <si>
    <t>許永明</t>
  </si>
  <si>
    <t>12179775</t>
  </si>
  <si>
    <t>林淑娥</t>
  </si>
  <si>
    <t>20745287</t>
  </si>
  <si>
    <t>黃吳翠雲</t>
  </si>
  <si>
    <t>01076382</t>
  </si>
  <si>
    <t>02454661</t>
  </si>
  <si>
    <t>楊士弘</t>
  </si>
  <si>
    <t>鄭瑞珠</t>
  </si>
  <si>
    <t>04659043</t>
  </si>
  <si>
    <t>黃堅河</t>
  </si>
  <si>
    <t>07106483</t>
  </si>
  <si>
    <t>林永祥</t>
  </si>
  <si>
    <t>李陳美惠</t>
  </si>
  <si>
    <t>何文欽</t>
  </si>
  <si>
    <t>18643072</t>
  </si>
  <si>
    <t>何奕陞</t>
  </si>
  <si>
    <t>21616371</t>
  </si>
  <si>
    <t>范月</t>
  </si>
  <si>
    <t>23291276</t>
  </si>
  <si>
    <t>寸順興</t>
  </si>
  <si>
    <t>23428259</t>
  </si>
  <si>
    <t>李牡丹</t>
  </si>
  <si>
    <t>23816928</t>
  </si>
  <si>
    <t>黃余致子</t>
  </si>
  <si>
    <t>黃陳菊花</t>
  </si>
  <si>
    <t>林靜蘭</t>
  </si>
  <si>
    <t>06106430</t>
  </si>
  <si>
    <t>20241004</t>
  </si>
  <si>
    <t>黃碧霞</t>
  </si>
  <si>
    <t>21030076</t>
  </si>
  <si>
    <t>陳麗娟</t>
  </si>
  <si>
    <t>23818063</t>
  </si>
  <si>
    <t>20240925</t>
  </si>
  <si>
    <t>郭桂</t>
  </si>
  <si>
    <t>23661851</t>
  </si>
  <si>
    <t>陳君在</t>
  </si>
  <si>
    <t>01207697</t>
  </si>
  <si>
    <t>吳佩玲</t>
  </si>
  <si>
    <t>李紅月</t>
  </si>
  <si>
    <t>翁王月美</t>
  </si>
  <si>
    <t>19741013</t>
  </si>
  <si>
    <t>洪美玲</t>
  </si>
  <si>
    <t>江添富</t>
  </si>
  <si>
    <t>21169061</t>
  </si>
  <si>
    <t>徐合治</t>
  </si>
  <si>
    <t>23110387</t>
  </si>
  <si>
    <t>潘姿伶</t>
  </si>
  <si>
    <t>23333941</t>
  </si>
  <si>
    <t>黃松和</t>
  </si>
  <si>
    <t>葉國瑞</t>
  </si>
  <si>
    <t>03562906</t>
  </si>
  <si>
    <t>高昇明</t>
  </si>
  <si>
    <t>23811229</t>
  </si>
  <si>
    <t>林蔡彩霞</t>
  </si>
  <si>
    <t>黃阿淑</t>
  </si>
  <si>
    <t>06550804</t>
  </si>
  <si>
    <t>林建緯</t>
  </si>
  <si>
    <t>16768011</t>
  </si>
  <si>
    <t>楊增益</t>
  </si>
  <si>
    <t>吳媚馥</t>
  </si>
  <si>
    <t>19097392</t>
  </si>
  <si>
    <t>鄺仁傑</t>
  </si>
  <si>
    <t>19617879</t>
  </si>
  <si>
    <t>陳建隆</t>
  </si>
  <si>
    <t>19772023</t>
  </si>
  <si>
    <t>徐樹木</t>
  </si>
  <si>
    <t>22238739</t>
  </si>
  <si>
    <t>李吳数</t>
  </si>
  <si>
    <t>23832485</t>
  </si>
  <si>
    <t>劉育誠</t>
  </si>
  <si>
    <t>12493790</t>
  </si>
  <si>
    <t>20241012</t>
  </si>
  <si>
    <t>20241018</t>
  </si>
  <si>
    <t>蔡許瓊花</t>
  </si>
  <si>
    <t>20241017</t>
  </si>
  <si>
    <t>20241021</t>
  </si>
  <si>
    <t>王國雄</t>
  </si>
  <si>
    <t>13596029</t>
  </si>
  <si>
    <t>賴春玉</t>
  </si>
  <si>
    <t>李俊儀</t>
  </si>
  <si>
    <t>23833182</t>
  </si>
  <si>
    <t>劉俊雄</t>
  </si>
  <si>
    <t>02909001</t>
  </si>
  <si>
    <t>石秉華</t>
  </si>
  <si>
    <t>21703326</t>
  </si>
  <si>
    <t>周李春梅</t>
  </si>
  <si>
    <t>林芳杏</t>
  </si>
  <si>
    <t>20241022</t>
  </si>
  <si>
    <t>胡清山</t>
  </si>
  <si>
    <t>陳謝秀琴</t>
  </si>
  <si>
    <t>陳秀雲</t>
  </si>
  <si>
    <t>李徐美珠</t>
  </si>
  <si>
    <t>15342817</t>
  </si>
  <si>
    <t>林陳桂英</t>
  </si>
  <si>
    <t>19094178</t>
  </si>
  <si>
    <t>謝秀婷</t>
  </si>
  <si>
    <t>吳淑珍</t>
  </si>
  <si>
    <t>郭惠菁</t>
  </si>
  <si>
    <t>葉沛晴</t>
  </si>
  <si>
    <t>14592708</t>
  </si>
  <si>
    <t>黃吳碧琴</t>
  </si>
  <si>
    <t>連碧玉</t>
  </si>
  <si>
    <t>黃啟芬</t>
  </si>
  <si>
    <t>22078177</t>
  </si>
  <si>
    <t>林阿蕊</t>
  </si>
  <si>
    <t>蔡詹碧玉</t>
  </si>
  <si>
    <t>02246576</t>
  </si>
  <si>
    <t>蔡銀棉</t>
  </si>
  <si>
    <t>15213592</t>
  </si>
  <si>
    <t>邱穩惠</t>
  </si>
  <si>
    <t>張香君</t>
  </si>
  <si>
    <t>20623738</t>
  </si>
  <si>
    <t>湯雅玲</t>
  </si>
  <si>
    <t>黃吳月</t>
  </si>
  <si>
    <t>23850809</t>
  </si>
  <si>
    <t>黃美芳</t>
  </si>
  <si>
    <t>23817654</t>
  </si>
  <si>
    <t>簡嘉成</t>
  </si>
  <si>
    <t>03373725</t>
  </si>
  <si>
    <t>林自賢</t>
  </si>
  <si>
    <t>06186324</t>
  </si>
  <si>
    <t>張梅馨</t>
  </si>
  <si>
    <t>06358532</t>
  </si>
  <si>
    <t>20241005</t>
  </si>
  <si>
    <t>陳林花</t>
  </si>
  <si>
    <t>20241016</t>
  </si>
  <si>
    <t>鄭素美</t>
  </si>
  <si>
    <t>23803471</t>
  </si>
  <si>
    <t>謝尚宏</t>
  </si>
  <si>
    <t>09130118</t>
  </si>
  <si>
    <t>劉金正</t>
  </si>
  <si>
    <t>23831940</t>
  </si>
  <si>
    <t>蔡永昌</t>
  </si>
  <si>
    <t>23272498</t>
  </si>
  <si>
    <t>徐林美雪</t>
  </si>
  <si>
    <t>22504629</t>
  </si>
  <si>
    <t>20241019</t>
  </si>
  <si>
    <t>陳煥堂</t>
  </si>
  <si>
    <t>07834485</t>
  </si>
  <si>
    <t>許吳毛弄</t>
  </si>
  <si>
    <t>林秀琴</t>
  </si>
  <si>
    <t>23843761</t>
  </si>
  <si>
    <t>蕭美蓮</t>
  </si>
  <si>
    <t>20241026</t>
  </si>
  <si>
    <t>20241030</t>
  </si>
  <si>
    <t>陳美長</t>
  </si>
  <si>
    <t>林育鴻</t>
  </si>
  <si>
    <t>23703047</t>
  </si>
  <si>
    <t>莊吳素娥</t>
  </si>
  <si>
    <t>16041971</t>
  </si>
  <si>
    <t>孫成武</t>
  </si>
  <si>
    <t>陳重光</t>
  </si>
  <si>
    <t>18454642</t>
  </si>
  <si>
    <t>陳德慶</t>
  </si>
  <si>
    <t>08551303</t>
  </si>
  <si>
    <t>彭李幼蘭</t>
  </si>
  <si>
    <t>05553350</t>
  </si>
  <si>
    <t>20241020</t>
  </si>
  <si>
    <t>楊富吉</t>
  </si>
  <si>
    <t>李茂松</t>
  </si>
  <si>
    <t>04344971</t>
  </si>
  <si>
    <t>20240930</t>
  </si>
  <si>
    <t>李梅</t>
  </si>
  <si>
    <t>錢世軒</t>
  </si>
  <si>
    <t>16324420</t>
  </si>
  <si>
    <t>游英</t>
  </si>
  <si>
    <t>03503401</t>
  </si>
  <si>
    <t>林淑芬</t>
  </si>
  <si>
    <t>彭寶月</t>
  </si>
  <si>
    <t>22146933</t>
  </si>
  <si>
    <t>黃瑞玄</t>
  </si>
  <si>
    <t>17225856</t>
  </si>
  <si>
    <t>吳文華</t>
  </si>
  <si>
    <t>20169089</t>
  </si>
  <si>
    <t>蔡雪泥</t>
  </si>
  <si>
    <t>03377691</t>
  </si>
  <si>
    <t>許根發</t>
  </si>
  <si>
    <t>王振源</t>
  </si>
  <si>
    <t>20679375</t>
  </si>
  <si>
    <t>黃麗美</t>
  </si>
  <si>
    <t>09217568</t>
  </si>
  <si>
    <t>張議聰</t>
  </si>
  <si>
    <t>03691603</t>
  </si>
  <si>
    <t>陳盡</t>
  </si>
  <si>
    <t>陳葉玉燕</t>
  </si>
  <si>
    <t>00671027</t>
  </si>
  <si>
    <t>簡秋春</t>
  </si>
  <si>
    <t>06890111</t>
  </si>
  <si>
    <t>黃坤煌</t>
  </si>
  <si>
    <t>18847968</t>
  </si>
  <si>
    <t>33074B 33133B</t>
  </si>
  <si>
    <t>*1 R't EIA (visipro)</t>
  </si>
  <si>
    <t>33115B 69005B</t>
  </si>
  <si>
    <t>69003B 33048B</t>
  </si>
  <si>
    <t>69032C 62060B</t>
  </si>
  <si>
    <t>Advance flap</t>
  </si>
  <si>
    <t>Port-A wound debridement, and closure with locally advanced flap</t>
  </si>
  <si>
    <t>ECMO Removal (V-A) and Arteriotomy site repaired</t>
  </si>
  <si>
    <t>s/p removal of VA ECMO and repair of right CFA</t>
  </si>
  <si>
    <t>69017B1 69015B 48006C</t>
  </si>
  <si>
    <t>debridement of Left ankle chronic skin ulcer</t>
  </si>
  <si>
    <t>Axiallary vein</t>
  </si>
  <si>
    <t>5760190 5760300 5760475 5761110</t>
  </si>
  <si>
    <t>*1 R't vein graft -&gt; a. junction (supera)</t>
  </si>
  <si>
    <t>5760190 5760291 5760300 5760475</t>
  </si>
  <si>
    <t>*2 L't P1- SFA (eluvia) &amp; CIA - EIA (LD express)</t>
  </si>
  <si>
    <t>戴吳玲嫺</t>
  </si>
  <si>
    <t>*1 R't CIV (abre)</t>
  </si>
  <si>
    <t>*11</t>
  </si>
  <si>
    <t>5760190 5760200 5760300 5760475 5760480</t>
  </si>
  <si>
    <t>Coil embolization of L't femoroal arteriovenous fistula; ECHO</t>
  </si>
  <si>
    <t>Iliac *2</t>
  </si>
  <si>
    <t>ROMAN ＊</t>
    <phoneticPr fontId="9" type="noConversion"/>
  </si>
  <si>
    <t>05748678</t>
  </si>
  <si>
    <t>20241107</t>
  </si>
  <si>
    <t>06857571</t>
  </si>
  <si>
    <t>14544738</t>
  </si>
  <si>
    <t>20241114</t>
  </si>
  <si>
    <t>23860022</t>
  </si>
  <si>
    <t>20241121</t>
  </si>
  <si>
    <t>17825159</t>
  </si>
  <si>
    <t>20241124</t>
  </si>
  <si>
    <t>20241126</t>
  </si>
  <si>
    <t>20241125</t>
  </si>
  <si>
    <t>09823451</t>
  </si>
  <si>
    <t>20241128</t>
  </si>
  <si>
    <t>03266907</t>
  </si>
  <si>
    <t>21111486</t>
  </si>
  <si>
    <t>20241130</t>
  </si>
  <si>
    <t>20241111</t>
  </si>
  <si>
    <t>20241110</t>
  </si>
  <si>
    <t>20241113</t>
  </si>
  <si>
    <t>04079940</t>
  </si>
  <si>
    <t>20241112</t>
  </si>
  <si>
    <t>20241120</t>
  </si>
  <si>
    <t>20241115</t>
  </si>
  <si>
    <t>20241101</t>
  </si>
  <si>
    <t>23850757</t>
  </si>
  <si>
    <t>23143487</t>
  </si>
  <si>
    <t>20241127</t>
  </si>
  <si>
    <t>20241116</t>
  </si>
  <si>
    <t>20241104</t>
  </si>
  <si>
    <t>20241108</t>
  </si>
  <si>
    <t>20241105</t>
  </si>
  <si>
    <t>20241119</t>
  </si>
  <si>
    <t>20241106</t>
  </si>
  <si>
    <t>04105203</t>
  </si>
  <si>
    <t>20241102</t>
  </si>
  <si>
    <t>22268220</t>
  </si>
  <si>
    <t>03114967</t>
  </si>
  <si>
    <t>03129290</t>
  </si>
  <si>
    <t>23865213</t>
  </si>
  <si>
    <t>21823468</t>
  </si>
  <si>
    <t>23000507</t>
  </si>
  <si>
    <t>20241118</t>
  </si>
  <si>
    <t>05583838</t>
  </si>
  <si>
    <t>00503834</t>
  </si>
  <si>
    <t>20241103</t>
  </si>
  <si>
    <t>05496171</t>
  </si>
  <si>
    <t>23872720</t>
  </si>
  <si>
    <t>23868217</t>
  </si>
  <si>
    <t>23868000</t>
  </si>
  <si>
    <t>20241117</t>
  </si>
  <si>
    <t>20241122</t>
  </si>
  <si>
    <t>20207370</t>
  </si>
  <si>
    <t>09174248</t>
  </si>
  <si>
    <t>22708793</t>
  </si>
  <si>
    <t>07090731</t>
  </si>
  <si>
    <t>20241014</t>
  </si>
  <si>
    <t>20241015</t>
  </si>
  <si>
    <t>21309672</t>
  </si>
  <si>
    <t>17477835</t>
  </si>
  <si>
    <t>06037731</t>
  </si>
  <si>
    <t>21273474</t>
  </si>
  <si>
    <t>03320535</t>
  </si>
  <si>
    <t>20241123</t>
  </si>
  <si>
    <t>01392620</t>
  </si>
  <si>
    <t>13889157</t>
  </si>
  <si>
    <t>23869985</t>
  </si>
  <si>
    <t>01377213</t>
  </si>
  <si>
    <t>03555952</t>
  </si>
  <si>
    <t>06084664</t>
  </si>
  <si>
    <t>10366297</t>
  </si>
  <si>
    <t>02045383</t>
  </si>
  <si>
    <t>03102861</t>
  </si>
  <si>
    <t>20241109</t>
  </si>
  <si>
    <t>10891288</t>
  </si>
  <si>
    <t>08962470</t>
  </si>
  <si>
    <t>10342257</t>
  </si>
  <si>
    <t>06784362</t>
  </si>
  <si>
    <t>05067758</t>
  </si>
  <si>
    <t>12553025</t>
  </si>
  <si>
    <t>09545960</t>
  </si>
  <si>
    <t>00471120</t>
  </si>
  <si>
    <t>08161382</t>
  </si>
  <si>
    <t>09793714</t>
  </si>
  <si>
    <t>19967642</t>
  </si>
  <si>
    <t>56005C</t>
  </si>
  <si>
    <t>03747836</t>
  </si>
  <si>
    <t>21278872</t>
  </si>
  <si>
    <t>21219254</t>
  </si>
  <si>
    <t>20333594</t>
  </si>
  <si>
    <t>18904914</t>
  </si>
  <si>
    <t>19011387</t>
  </si>
  <si>
    <r>
      <rPr>
        <sz val="12"/>
        <color rgb="FF000000"/>
        <rFont val="標楷體"/>
        <family val="4"/>
        <charset val="136"/>
      </rPr>
      <t>丘世誠</t>
    </r>
  </si>
  <si>
    <r>
      <rPr>
        <sz val="12"/>
        <color rgb="FF000000"/>
        <rFont val="標楷體"/>
        <family val="4"/>
        <charset val="136"/>
      </rPr>
      <t>江明峰</t>
    </r>
  </si>
  <si>
    <r>
      <rPr>
        <sz val="12"/>
        <color rgb="FF000000"/>
        <rFont val="標楷體"/>
        <family val="4"/>
        <charset val="136"/>
      </rPr>
      <t>高桂鑾</t>
    </r>
  </si>
  <si>
    <t>23857384</t>
  </si>
  <si>
    <r>
      <rPr>
        <sz val="12"/>
        <color rgb="FF000000"/>
        <rFont val="標楷體"/>
        <family val="4"/>
        <charset val="136"/>
      </rPr>
      <t>張再發</t>
    </r>
  </si>
  <si>
    <r>
      <rPr>
        <sz val="12"/>
        <color rgb="FF000000"/>
        <rFont val="標楷體"/>
        <family val="4"/>
        <charset val="136"/>
      </rPr>
      <t>王榮隆</t>
    </r>
  </si>
  <si>
    <t>04983553</t>
  </si>
  <si>
    <r>
      <rPr>
        <sz val="12"/>
        <color rgb="FF000000"/>
        <rFont val="標楷體"/>
        <family val="4"/>
        <charset val="136"/>
      </rPr>
      <t>張聖鋒</t>
    </r>
  </si>
  <si>
    <t>16583385</t>
  </si>
  <si>
    <r>
      <rPr>
        <sz val="12"/>
        <color rgb="FF000000"/>
        <rFont val="標楷體"/>
        <family val="4"/>
        <charset val="136"/>
      </rPr>
      <t>連榮杰</t>
    </r>
  </si>
  <si>
    <r>
      <rPr>
        <sz val="12"/>
        <color rgb="FF000000"/>
        <rFont val="標楷體"/>
        <family val="4"/>
        <charset val="136"/>
      </rPr>
      <t>呂忠信</t>
    </r>
  </si>
  <si>
    <r>
      <rPr>
        <sz val="12"/>
        <color rgb="FF000000"/>
        <rFont val="標楷體"/>
        <family val="4"/>
        <charset val="136"/>
      </rPr>
      <t>許皓斌</t>
    </r>
  </si>
  <si>
    <r>
      <rPr>
        <sz val="12"/>
        <color rgb="FF000000"/>
        <rFont val="標楷體"/>
        <family val="4"/>
        <charset val="136"/>
      </rPr>
      <t>陳淑娟</t>
    </r>
  </si>
  <si>
    <r>
      <rPr>
        <sz val="12"/>
        <color rgb="FF000000"/>
        <rFont val="標楷體"/>
        <family val="4"/>
        <charset val="136"/>
      </rPr>
      <t>林子康</t>
    </r>
  </si>
  <si>
    <r>
      <rPr>
        <sz val="12"/>
        <color rgb="FF000000"/>
        <rFont val="標楷體"/>
        <family val="4"/>
        <charset val="136"/>
      </rPr>
      <t>邱柏舒</t>
    </r>
  </si>
  <si>
    <t>21765896</t>
  </si>
  <si>
    <r>
      <rPr>
        <sz val="12"/>
        <color rgb="FF000000"/>
        <rFont val="標楷體"/>
        <family val="4"/>
        <charset val="136"/>
      </rPr>
      <t>洪婉玲</t>
    </r>
  </si>
  <si>
    <r>
      <rPr>
        <sz val="12"/>
        <color rgb="FF000000"/>
        <rFont val="標楷體"/>
        <family val="4"/>
        <charset val="136"/>
      </rPr>
      <t>黃金泉</t>
    </r>
  </si>
  <si>
    <t>05867136</t>
  </si>
  <si>
    <r>
      <rPr>
        <sz val="12"/>
        <color rgb="FF000000"/>
        <rFont val="標楷體"/>
        <family val="4"/>
        <charset val="136"/>
      </rPr>
      <t>陳許阿麗</t>
    </r>
  </si>
  <si>
    <t>11476871</t>
  </si>
  <si>
    <r>
      <rPr>
        <sz val="12"/>
        <color rgb="FF000000"/>
        <rFont val="標楷體"/>
        <family val="4"/>
        <charset val="136"/>
      </rPr>
      <t>謝玉貞</t>
    </r>
  </si>
  <si>
    <t>21313224</t>
  </si>
  <si>
    <r>
      <rPr>
        <sz val="12"/>
        <color rgb="FF000000"/>
        <rFont val="標楷體"/>
        <family val="4"/>
        <charset val="136"/>
      </rPr>
      <t>羅范姜瑜</t>
    </r>
  </si>
  <si>
    <t>21739925</t>
  </si>
  <si>
    <r>
      <rPr>
        <sz val="12"/>
        <color rgb="FF000000"/>
        <rFont val="標楷體"/>
        <family val="4"/>
        <charset val="136"/>
      </rPr>
      <t>余正中</t>
    </r>
  </si>
  <si>
    <t>08674601</t>
  </si>
  <si>
    <r>
      <rPr>
        <sz val="12"/>
        <color rgb="FF000000"/>
        <rFont val="標楷體"/>
        <family val="4"/>
        <charset val="136"/>
      </rPr>
      <t>張鐘蘭</t>
    </r>
  </si>
  <si>
    <t>08717811</t>
  </si>
  <si>
    <r>
      <rPr>
        <sz val="12"/>
        <color rgb="FF000000"/>
        <rFont val="標楷體"/>
        <family val="4"/>
        <charset val="136"/>
      </rPr>
      <t>陳韋伶</t>
    </r>
  </si>
  <si>
    <r>
      <rPr>
        <sz val="12"/>
        <color rgb="FF000000"/>
        <rFont val="標楷體"/>
        <family val="4"/>
        <charset val="136"/>
      </rPr>
      <t>許玉枝</t>
    </r>
  </si>
  <si>
    <r>
      <rPr>
        <sz val="12"/>
        <color rgb="FF000000"/>
        <rFont val="標楷體"/>
        <family val="4"/>
        <charset val="136"/>
      </rPr>
      <t>曾聖紘</t>
    </r>
  </si>
  <si>
    <r>
      <rPr>
        <sz val="12"/>
        <color rgb="FF000000"/>
        <rFont val="標楷體"/>
        <family val="4"/>
        <charset val="136"/>
      </rPr>
      <t>葉森</t>
    </r>
  </si>
  <si>
    <r>
      <rPr>
        <sz val="12"/>
        <color rgb="FF000000"/>
        <rFont val="標楷體"/>
        <family val="4"/>
        <charset val="136"/>
      </rPr>
      <t>陳俊達</t>
    </r>
  </si>
  <si>
    <t>01126229</t>
  </si>
  <si>
    <r>
      <rPr>
        <sz val="12"/>
        <color rgb="FF000000"/>
        <rFont val="標楷體"/>
        <family val="4"/>
        <charset val="136"/>
      </rPr>
      <t>曾陳鳯嬌</t>
    </r>
  </si>
  <si>
    <r>
      <rPr>
        <sz val="12"/>
        <color rgb="FF000000"/>
        <rFont val="標楷體"/>
        <family val="4"/>
        <charset val="136"/>
      </rPr>
      <t>蔡秀枝</t>
    </r>
  </si>
  <si>
    <r>
      <rPr>
        <sz val="12"/>
        <color rgb="FF000000"/>
        <rFont val="標楷體"/>
        <family val="4"/>
        <charset val="136"/>
      </rPr>
      <t>黃存鴻</t>
    </r>
  </si>
  <si>
    <r>
      <rPr>
        <sz val="12"/>
        <color rgb="FF000000"/>
        <rFont val="標楷體"/>
        <family val="4"/>
        <charset val="136"/>
      </rPr>
      <t>陳依欣</t>
    </r>
  </si>
  <si>
    <t>00171242</t>
  </si>
  <si>
    <r>
      <rPr>
        <sz val="12"/>
        <color rgb="FF000000"/>
        <rFont val="標楷體"/>
        <family val="4"/>
        <charset val="136"/>
      </rPr>
      <t>卓李免</t>
    </r>
  </si>
  <si>
    <t>03177875</t>
  </si>
  <si>
    <r>
      <rPr>
        <sz val="12"/>
        <color rgb="FF000000"/>
        <rFont val="標楷體"/>
        <family val="4"/>
        <charset val="136"/>
      </rPr>
      <t>高維全</t>
    </r>
  </si>
  <si>
    <r>
      <rPr>
        <sz val="12"/>
        <color rgb="FF000000"/>
        <rFont val="標楷體"/>
        <family val="4"/>
        <charset val="136"/>
      </rPr>
      <t>蕭秀玉</t>
    </r>
  </si>
  <si>
    <t>14059723</t>
  </si>
  <si>
    <r>
      <rPr>
        <sz val="12"/>
        <color rgb="FF000000"/>
        <rFont val="標楷體"/>
        <family val="4"/>
        <charset val="136"/>
      </rPr>
      <t>洪曹靜子</t>
    </r>
  </si>
  <si>
    <r>
      <rPr>
        <sz val="12"/>
        <color rgb="FF000000"/>
        <rFont val="標楷體"/>
        <family val="4"/>
        <charset val="136"/>
      </rPr>
      <t>陳志禮</t>
    </r>
  </si>
  <si>
    <t>20464077</t>
  </si>
  <si>
    <r>
      <rPr>
        <sz val="12"/>
        <color rgb="FF000000"/>
        <rFont val="標楷體"/>
        <family val="4"/>
        <charset val="136"/>
      </rPr>
      <t>許清圓</t>
    </r>
  </si>
  <si>
    <r>
      <rPr>
        <sz val="12"/>
        <color rgb="FF000000"/>
        <rFont val="標楷體"/>
        <family val="4"/>
        <charset val="136"/>
      </rPr>
      <t>莊鳳英</t>
    </r>
  </si>
  <si>
    <r>
      <rPr>
        <sz val="12"/>
        <color rgb="FF000000"/>
        <rFont val="標楷體"/>
        <family val="4"/>
        <charset val="136"/>
      </rPr>
      <t>林龍譯</t>
    </r>
  </si>
  <si>
    <t>23076001</t>
  </si>
  <si>
    <r>
      <rPr>
        <sz val="12"/>
        <color rgb="FF000000"/>
        <rFont val="標楷體"/>
        <family val="4"/>
        <charset val="136"/>
      </rPr>
      <t>楊蘇穗香</t>
    </r>
  </si>
  <si>
    <t>03157976</t>
  </si>
  <si>
    <r>
      <rPr>
        <sz val="12"/>
        <color rgb="FF000000"/>
        <rFont val="標楷體"/>
        <family val="4"/>
        <charset val="136"/>
      </rPr>
      <t>劉秋銘</t>
    </r>
  </si>
  <si>
    <r>
      <rPr>
        <sz val="12"/>
        <color rgb="FF000000"/>
        <rFont val="標楷體"/>
        <family val="4"/>
        <charset val="136"/>
      </rPr>
      <t>連麗敏</t>
    </r>
  </si>
  <si>
    <r>
      <rPr>
        <sz val="12"/>
        <color rgb="FF000000"/>
        <rFont val="標楷體"/>
        <family val="4"/>
        <charset val="136"/>
      </rPr>
      <t>蔡文相</t>
    </r>
  </si>
  <si>
    <r>
      <rPr>
        <sz val="12"/>
        <color rgb="FF000000"/>
        <rFont val="標楷體"/>
        <family val="4"/>
        <charset val="136"/>
      </rPr>
      <t>李定凱</t>
    </r>
  </si>
  <si>
    <t>23485677</t>
  </si>
  <si>
    <r>
      <rPr>
        <sz val="12"/>
        <color rgb="FF000000"/>
        <rFont val="標楷體"/>
        <family val="4"/>
        <charset val="136"/>
      </rPr>
      <t>廖慶安</t>
    </r>
  </si>
  <si>
    <r>
      <rPr>
        <sz val="12"/>
        <color rgb="FF000000"/>
        <rFont val="標楷體"/>
        <family val="4"/>
        <charset val="136"/>
      </rPr>
      <t>湯王捒</t>
    </r>
  </si>
  <si>
    <t>04988443</t>
  </si>
  <si>
    <r>
      <rPr>
        <sz val="12"/>
        <color rgb="FF000000"/>
        <rFont val="標楷體"/>
        <family val="4"/>
        <charset val="136"/>
      </rPr>
      <t>李隆福</t>
    </r>
  </si>
  <si>
    <r>
      <rPr>
        <sz val="12"/>
        <color rgb="FF000000"/>
        <rFont val="標楷體"/>
        <family val="4"/>
        <charset val="136"/>
      </rPr>
      <t>陳德星</t>
    </r>
  </si>
  <si>
    <t>13135753</t>
  </si>
  <si>
    <r>
      <rPr>
        <sz val="12"/>
        <color rgb="FF000000"/>
        <rFont val="標楷體"/>
        <family val="4"/>
        <charset val="136"/>
      </rPr>
      <t>張素美</t>
    </r>
  </si>
  <si>
    <t>21581582</t>
  </si>
  <si>
    <r>
      <rPr>
        <sz val="12"/>
        <color rgb="FF000000"/>
        <rFont val="標楷體"/>
        <family val="4"/>
        <charset val="136"/>
      </rPr>
      <t>吳琴而</t>
    </r>
  </si>
  <si>
    <r>
      <rPr>
        <sz val="12"/>
        <color rgb="FF000000"/>
        <rFont val="標楷體"/>
        <family val="4"/>
        <charset val="136"/>
      </rPr>
      <t>魏月英</t>
    </r>
  </si>
  <si>
    <t>23859128</t>
  </si>
  <si>
    <r>
      <rPr>
        <sz val="12"/>
        <color rgb="FF000000"/>
        <rFont val="標楷體"/>
        <family val="4"/>
        <charset val="136"/>
      </rPr>
      <t>劉李鈞</t>
    </r>
  </si>
  <si>
    <r>
      <rPr>
        <sz val="12"/>
        <color rgb="FF000000"/>
        <rFont val="標楷體"/>
        <family val="4"/>
        <charset val="136"/>
      </rPr>
      <t>鄭振山</t>
    </r>
  </si>
  <si>
    <t>23860404</t>
  </si>
  <si>
    <r>
      <rPr>
        <sz val="12"/>
        <color rgb="FF000000"/>
        <rFont val="標楷體"/>
        <family val="4"/>
        <charset val="136"/>
      </rPr>
      <t>劉育誠</t>
    </r>
  </si>
  <si>
    <r>
      <rPr>
        <sz val="12"/>
        <color rgb="FF000000"/>
        <rFont val="標楷體"/>
        <family val="4"/>
        <charset val="136"/>
      </rPr>
      <t>葉陳富美</t>
    </r>
  </si>
  <si>
    <t>00420185</t>
  </si>
  <si>
    <r>
      <rPr>
        <sz val="12"/>
        <color rgb="FF000000"/>
        <rFont val="標楷體"/>
        <family val="4"/>
        <charset val="136"/>
      </rPr>
      <t>江玉玲</t>
    </r>
  </si>
  <si>
    <r>
      <rPr>
        <sz val="12"/>
        <color rgb="FF000000"/>
        <rFont val="標楷體"/>
        <family val="4"/>
        <charset val="136"/>
      </rPr>
      <t>林建銘</t>
    </r>
  </si>
  <si>
    <t>15737045</t>
  </si>
  <si>
    <r>
      <rPr>
        <sz val="12"/>
        <color rgb="FF000000"/>
        <rFont val="標楷體"/>
        <family val="4"/>
        <charset val="136"/>
      </rPr>
      <t>林國鄉</t>
    </r>
  </si>
  <si>
    <r>
      <rPr>
        <sz val="12"/>
        <color rgb="FF000000"/>
        <rFont val="標楷體"/>
        <family val="4"/>
        <charset val="136"/>
      </rPr>
      <t>林世仁</t>
    </r>
  </si>
  <si>
    <r>
      <rPr>
        <sz val="12"/>
        <color rgb="FF000000"/>
        <rFont val="標楷體"/>
        <family val="4"/>
        <charset val="136"/>
      </rPr>
      <t>張文津</t>
    </r>
  </si>
  <si>
    <r>
      <rPr>
        <sz val="12"/>
        <color rgb="FF000000"/>
        <rFont val="標楷體"/>
        <family val="4"/>
        <charset val="136"/>
      </rPr>
      <t>黃淩樹</t>
    </r>
  </si>
  <si>
    <r>
      <rPr>
        <sz val="12"/>
        <color rgb="FF000000"/>
        <rFont val="標楷體"/>
        <family val="4"/>
        <charset val="136"/>
      </rPr>
      <t>許美華</t>
    </r>
  </si>
  <si>
    <r>
      <rPr>
        <sz val="12"/>
        <color rgb="FF000000"/>
        <rFont val="標楷體"/>
        <family val="4"/>
        <charset val="136"/>
      </rPr>
      <t>陳必政</t>
    </r>
  </si>
  <si>
    <t>23351378</t>
  </si>
  <si>
    <r>
      <rPr>
        <sz val="12"/>
        <color rgb="FF000000"/>
        <rFont val="標楷體"/>
        <family val="4"/>
        <charset val="136"/>
      </rPr>
      <t>陳峻烽</t>
    </r>
  </si>
  <si>
    <r>
      <rPr>
        <sz val="12"/>
        <color rgb="FF000000"/>
        <rFont val="標楷體"/>
        <family val="4"/>
        <charset val="136"/>
      </rPr>
      <t>陳子明</t>
    </r>
  </si>
  <si>
    <t>23861350</t>
  </si>
  <si>
    <r>
      <rPr>
        <sz val="12"/>
        <color rgb="FF000000"/>
        <rFont val="標楷體"/>
        <family val="4"/>
        <charset val="136"/>
      </rPr>
      <t>白鄭美珠</t>
    </r>
  </si>
  <si>
    <r>
      <rPr>
        <sz val="12"/>
        <color rgb="FF000000"/>
        <rFont val="標楷體"/>
        <family val="4"/>
        <charset val="136"/>
      </rPr>
      <t>張貴龍</t>
    </r>
  </si>
  <si>
    <r>
      <rPr>
        <sz val="12"/>
        <color rgb="FF000000"/>
        <rFont val="標楷體"/>
        <family val="4"/>
        <charset val="136"/>
      </rPr>
      <t>吳文裕</t>
    </r>
  </si>
  <si>
    <t>11219404</t>
  </si>
  <si>
    <r>
      <rPr>
        <sz val="12"/>
        <color rgb="FF000000"/>
        <rFont val="標楷體"/>
        <family val="4"/>
        <charset val="136"/>
      </rPr>
      <t>李素君</t>
    </r>
  </si>
  <si>
    <r>
      <rPr>
        <sz val="12"/>
        <color rgb="FF000000"/>
        <rFont val="標楷體"/>
        <family val="4"/>
        <charset val="136"/>
      </rPr>
      <t>郭文鎮</t>
    </r>
  </si>
  <si>
    <r>
      <rPr>
        <sz val="12"/>
        <color rgb="FF000000"/>
        <rFont val="標楷體"/>
        <family val="4"/>
        <charset val="136"/>
      </rPr>
      <t>蔡秀燕</t>
    </r>
  </si>
  <si>
    <t>20113808</t>
  </si>
  <si>
    <r>
      <rPr>
        <sz val="12"/>
        <color rgb="FF000000"/>
        <rFont val="標楷體"/>
        <family val="4"/>
        <charset val="136"/>
      </rPr>
      <t>吳瑞榮</t>
    </r>
  </si>
  <si>
    <r>
      <rPr>
        <sz val="12"/>
        <color rgb="FF000000"/>
        <rFont val="標楷體"/>
        <family val="4"/>
        <charset val="136"/>
      </rPr>
      <t>黃清源</t>
    </r>
  </si>
  <si>
    <r>
      <rPr>
        <sz val="12"/>
        <color rgb="FF000000"/>
        <rFont val="標楷體"/>
        <family val="4"/>
        <charset val="136"/>
      </rPr>
      <t>江文榮</t>
    </r>
  </si>
  <si>
    <t>23865349</t>
  </si>
  <si>
    <r>
      <rPr>
        <sz val="12"/>
        <color rgb="FF000000"/>
        <rFont val="標楷體"/>
        <family val="4"/>
        <charset val="136"/>
      </rPr>
      <t>沈許丹純</t>
    </r>
  </si>
  <si>
    <t>22631061</t>
  </si>
  <si>
    <r>
      <rPr>
        <sz val="12"/>
        <color rgb="FF000000"/>
        <rFont val="標楷體"/>
        <family val="4"/>
        <charset val="136"/>
      </rPr>
      <t>蔡午言</t>
    </r>
  </si>
  <si>
    <t>23868576</t>
  </si>
  <si>
    <r>
      <rPr>
        <sz val="12"/>
        <color rgb="FF000000"/>
        <rFont val="標楷體"/>
        <family val="4"/>
        <charset val="136"/>
      </rPr>
      <t>江秋葉</t>
    </r>
  </si>
  <si>
    <r>
      <rPr>
        <sz val="12"/>
        <color rgb="FF000000"/>
        <rFont val="標楷體"/>
        <family val="4"/>
        <charset val="136"/>
      </rPr>
      <t>蔡李于</t>
    </r>
  </si>
  <si>
    <r>
      <rPr>
        <sz val="12"/>
        <color rgb="FF000000"/>
        <rFont val="標楷體"/>
        <family val="4"/>
        <charset val="136"/>
      </rPr>
      <t>余林瓊娥</t>
    </r>
  </si>
  <si>
    <r>
      <rPr>
        <sz val="12"/>
        <color rgb="FF000000"/>
        <rFont val="標楷體"/>
        <family val="4"/>
        <charset val="136"/>
      </rPr>
      <t>黃玉純</t>
    </r>
  </si>
  <si>
    <t>06971505</t>
  </si>
  <si>
    <r>
      <rPr>
        <sz val="12"/>
        <color rgb="FF000000"/>
        <rFont val="標楷體"/>
        <family val="4"/>
        <charset val="136"/>
      </rPr>
      <t>曾揚輝</t>
    </r>
  </si>
  <si>
    <t>15202915</t>
  </si>
  <si>
    <r>
      <rPr>
        <sz val="12"/>
        <color rgb="FF000000"/>
        <rFont val="標楷體"/>
        <family val="4"/>
        <charset val="136"/>
      </rPr>
      <t>徐昭輝</t>
    </r>
  </si>
  <si>
    <t>21646684</t>
  </si>
  <si>
    <r>
      <rPr>
        <sz val="12"/>
        <color rgb="FF000000"/>
        <rFont val="標楷體"/>
        <family val="4"/>
        <charset val="136"/>
      </rPr>
      <t>何心翎</t>
    </r>
  </si>
  <si>
    <r>
      <rPr>
        <sz val="12"/>
        <color rgb="FF000000"/>
        <rFont val="標楷體"/>
        <family val="4"/>
        <charset val="136"/>
      </rPr>
      <t>林芳杏</t>
    </r>
  </si>
  <si>
    <t>20241201</t>
  </si>
  <si>
    <r>
      <rPr>
        <sz val="12"/>
        <color rgb="FF000000"/>
        <rFont val="標楷體"/>
        <family val="4"/>
        <charset val="136"/>
      </rPr>
      <t>蔡秋聰</t>
    </r>
  </si>
  <si>
    <t>04258377</t>
  </si>
  <si>
    <r>
      <rPr>
        <sz val="12"/>
        <color rgb="FF000000"/>
        <rFont val="標楷體"/>
        <family val="4"/>
        <charset val="136"/>
      </rPr>
      <t>宋金花</t>
    </r>
  </si>
  <si>
    <t>23877047</t>
  </si>
  <si>
    <r>
      <rPr>
        <sz val="12"/>
        <color rgb="FF000000"/>
        <rFont val="標楷體"/>
        <family val="4"/>
        <charset val="136"/>
      </rPr>
      <t>謝瑞崙</t>
    </r>
  </si>
  <si>
    <t>23877270</t>
  </si>
  <si>
    <r>
      <rPr>
        <sz val="12"/>
        <color rgb="FF000000"/>
        <rFont val="標楷體"/>
        <family val="4"/>
        <charset val="136"/>
      </rPr>
      <t>吳玉山</t>
    </r>
  </si>
  <si>
    <t>23800613</t>
  </si>
  <si>
    <r>
      <rPr>
        <sz val="12"/>
        <color rgb="FF000000"/>
        <rFont val="標楷體"/>
        <family val="4"/>
        <charset val="136"/>
      </rPr>
      <t>陳茂修</t>
    </r>
  </si>
  <si>
    <t>00181669</t>
  </si>
  <si>
    <r>
      <rPr>
        <sz val="12"/>
        <color rgb="FF000000"/>
        <rFont val="標楷體"/>
        <family val="4"/>
        <charset val="136"/>
      </rPr>
      <t>郭義雄</t>
    </r>
  </si>
  <si>
    <r>
      <rPr>
        <sz val="12"/>
        <color rgb="FF000000"/>
        <rFont val="標楷體"/>
        <family val="4"/>
        <charset val="136"/>
      </rPr>
      <t>陳文德</t>
    </r>
  </si>
  <si>
    <t>04852164</t>
  </si>
  <si>
    <r>
      <rPr>
        <sz val="12"/>
        <color rgb="FF000000"/>
        <rFont val="標楷體"/>
        <family val="4"/>
        <charset val="136"/>
      </rPr>
      <t>陳怡妏</t>
    </r>
  </si>
  <si>
    <t>05319886</t>
  </si>
  <si>
    <r>
      <rPr>
        <sz val="12"/>
        <color rgb="FF000000"/>
        <rFont val="標楷體"/>
        <family val="4"/>
        <charset val="136"/>
      </rPr>
      <t>張進財</t>
    </r>
  </si>
  <si>
    <r>
      <rPr>
        <sz val="12"/>
        <color rgb="FF000000"/>
        <rFont val="標楷體"/>
        <family val="4"/>
        <charset val="136"/>
      </rPr>
      <t>陳坤杉</t>
    </r>
  </si>
  <si>
    <t>09576763</t>
  </si>
  <si>
    <r>
      <rPr>
        <sz val="12"/>
        <color rgb="FF000000"/>
        <rFont val="標楷體"/>
        <family val="4"/>
        <charset val="136"/>
      </rPr>
      <t>陳依蓁</t>
    </r>
  </si>
  <si>
    <t>20349540</t>
  </si>
  <si>
    <r>
      <rPr>
        <sz val="12"/>
        <color rgb="FF000000"/>
        <rFont val="標楷體"/>
        <family val="4"/>
        <charset val="136"/>
      </rPr>
      <t>徐貞華</t>
    </r>
  </si>
  <si>
    <t>21634588</t>
  </si>
  <si>
    <r>
      <rPr>
        <sz val="12"/>
        <color rgb="FF000000"/>
        <rFont val="標楷體"/>
        <family val="4"/>
        <charset val="136"/>
      </rPr>
      <t>李張麗嬌</t>
    </r>
  </si>
  <si>
    <t>20643789</t>
  </si>
  <si>
    <r>
      <rPr>
        <sz val="12"/>
        <color rgb="FF000000"/>
        <rFont val="標楷體"/>
        <family val="4"/>
        <charset val="136"/>
      </rPr>
      <t>許家溱</t>
    </r>
  </si>
  <si>
    <r>
      <rPr>
        <sz val="12"/>
        <color rgb="FF000000"/>
        <rFont val="標楷體"/>
        <family val="4"/>
        <charset val="136"/>
      </rPr>
      <t>陳信宏</t>
    </r>
  </si>
  <si>
    <t>12997205</t>
  </si>
  <si>
    <r>
      <rPr>
        <sz val="12"/>
        <color rgb="FF000000"/>
        <rFont val="標楷體"/>
        <family val="4"/>
        <charset val="136"/>
      </rPr>
      <t>黃麗華</t>
    </r>
  </si>
  <si>
    <t>13038695</t>
  </si>
  <si>
    <r>
      <rPr>
        <sz val="12"/>
        <color rgb="FF000000"/>
        <rFont val="標楷體"/>
        <family val="4"/>
        <charset val="136"/>
      </rPr>
      <t>陳秀冠</t>
    </r>
  </si>
  <si>
    <t>23880141</t>
  </si>
  <si>
    <r>
      <rPr>
        <sz val="12"/>
        <color rgb="FF000000"/>
        <rFont val="標楷體"/>
        <family val="4"/>
        <charset val="136"/>
      </rPr>
      <t>許榮全</t>
    </r>
  </si>
  <si>
    <t>11965613</t>
  </si>
  <si>
    <r>
      <rPr>
        <sz val="12"/>
        <color rgb="FF000000"/>
        <rFont val="標楷體"/>
        <family val="4"/>
        <charset val="136"/>
      </rPr>
      <t>郭振豪</t>
    </r>
  </si>
  <si>
    <r>
      <rPr>
        <sz val="12"/>
        <color rgb="FF000000"/>
        <rFont val="標楷體"/>
        <family val="4"/>
        <charset val="136"/>
      </rPr>
      <t>詹政一</t>
    </r>
  </si>
  <si>
    <r>
      <rPr>
        <sz val="12"/>
        <color rgb="FF000000"/>
        <rFont val="標楷體"/>
        <family val="4"/>
        <charset val="136"/>
      </rPr>
      <t>吳添福</t>
    </r>
  </si>
  <si>
    <t>02226606</t>
  </si>
  <si>
    <r>
      <rPr>
        <sz val="12"/>
        <color rgb="FF000000"/>
        <rFont val="標楷體"/>
        <family val="4"/>
        <charset val="136"/>
      </rPr>
      <t>林素珠</t>
    </r>
  </si>
  <si>
    <r>
      <rPr>
        <sz val="12"/>
        <color rgb="FF000000"/>
        <rFont val="標楷體"/>
        <family val="4"/>
        <charset val="136"/>
      </rPr>
      <t>林雪玲</t>
    </r>
  </si>
  <si>
    <r>
      <rPr>
        <sz val="12"/>
        <color rgb="FF000000"/>
        <rFont val="標楷體"/>
        <family val="4"/>
        <charset val="136"/>
      </rPr>
      <t>周楊月香</t>
    </r>
  </si>
  <si>
    <r>
      <rPr>
        <sz val="12"/>
        <color rgb="FF000000"/>
        <rFont val="標楷體"/>
        <family val="4"/>
        <charset val="136"/>
      </rPr>
      <t>張雪珍</t>
    </r>
  </si>
  <si>
    <r>
      <rPr>
        <sz val="12"/>
        <color rgb="FF000000"/>
        <rFont val="標楷體"/>
        <family val="4"/>
        <charset val="136"/>
      </rPr>
      <t>尤玉如</t>
    </r>
  </si>
  <si>
    <t>13655673</t>
  </si>
  <si>
    <r>
      <rPr>
        <sz val="12"/>
        <color rgb="FF000000"/>
        <rFont val="標楷體"/>
        <family val="4"/>
        <charset val="136"/>
      </rPr>
      <t>曹庭誌</t>
    </r>
  </si>
  <si>
    <t>18138362</t>
  </si>
  <si>
    <r>
      <rPr>
        <sz val="12"/>
        <color rgb="FF000000"/>
        <rFont val="標楷體"/>
        <family val="4"/>
        <charset val="136"/>
      </rPr>
      <t>林郭清秀</t>
    </r>
  </si>
  <si>
    <t>03400581</t>
  </si>
  <si>
    <r>
      <rPr>
        <sz val="12"/>
        <color rgb="FF000000"/>
        <rFont val="標楷體"/>
        <family val="4"/>
        <charset val="136"/>
      </rPr>
      <t>胡錦明</t>
    </r>
  </si>
  <si>
    <t>18710076</t>
  </si>
  <si>
    <r>
      <rPr>
        <sz val="12"/>
        <color rgb="FF000000"/>
        <rFont val="標楷體"/>
        <family val="4"/>
        <charset val="136"/>
      </rPr>
      <t>蔣龍發</t>
    </r>
  </si>
  <si>
    <t>19908532</t>
  </si>
  <si>
    <r>
      <rPr>
        <sz val="12"/>
        <color rgb="FF000000"/>
        <rFont val="標楷體"/>
        <family val="4"/>
        <charset val="136"/>
      </rPr>
      <t>周月裡</t>
    </r>
  </si>
  <si>
    <r>
      <rPr>
        <sz val="12"/>
        <color rgb="FF000000"/>
        <rFont val="標楷體"/>
        <family val="4"/>
        <charset val="136"/>
      </rPr>
      <t>周賢輝</t>
    </r>
  </si>
  <si>
    <t>23877717</t>
  </si>
  <si>
    <r>
      <rPr>
        <sz val="12"/>
        <color rgb="FF000000"/>
        <rFont val="標楷體"/>
        <family val="4"/>
        <charset val="136"/>
      </rPr>
      <t>蔡佳妙</t>
    </r>
  </si>
  <si>
    <r>
      <rPr>
        <sz val="12"/>
        <color rgb="FF000000"/>
        <rFont val="標楷體"/>
        <family val="4"/>
        <charset val="136"/>
      </rPr>
      <t>張連寶桂</t>
    </r>
  </si>
  <si>
    <t>07845596</t>
  </si>
  <si>
    <r>
      <rPr>
        <sz val="12"/>
        <color rgb="FF000000"/>
        <rFont val="標楷體"/>
        <family val="4"/>
        <charset val="136"/>
      </rPr>
      <t>羅雪玲</t>
    </r>
  </si>
  <si>
    <t>23879250</t>
  </si>
  <si>
    <r>
      <rPr>
        <sz val="12"/>
        <color rgb="FF000000"/>
        <rFont val="標楷體"/>
        <family val="4"/>
        <charset val="136"/>
      </rPr>
      <t>王成彥</t>
    </r>
  </si>
  <si>
    <t>23564942</t>
  </si>
  <si>
    <r>
      <rPr>
        <sz val="12"/>
        <color rgb="FF000000"/>
        <rFont val="標楷體"/>
        <family val="4"/>
        <charset val="136"/>
      </rPr>
      <t>陳長平</t>
    </r>
  </si>
  <si>
    <t>04037861</t>
  </si>
  <si>
    <r>
      <rPr>
        <sz val="12"/>
        <color rgb="FF000000"/>
        <rFont val="標楷體"/>
        <family val="4"/>
        <charset val="136"/>
      </rPr>
      <t>黃莉喬</t>
    </r>
  </si>
  <si>
    <t>23878595</t>
  </si>
  <si>
    <r>
      <rPr>
        <sz val="12"/>
        <color rgb="FF000000"/>
        <rFont val="標楷體"/>
        <family val="4"/>
        <charset val="136"/>
      </rPr>
      <t>曾進財</t>
    </r>
  </si>
  <si>
    <t>05035931</t>
  </si>
  <si>
    <r>
      <rPr>
        <sz val="12"/>
        <color rgb="FF000000"/>
        <rFont val="標楷體"/>
        <family val="4"/>
        <charset val="136"/>
      </rPr>
      <t>唐木明</t>
    </r>
  </si>
  <si>
    <r>
      <rPr>
        <sz val="12"/>
        <color rgb="FF000000"/>
        <rFont val="標楷體"/>
        <family val="4"/>
        <charset val="136"/>
      </rPr>
      <t>鄭賴綠</t>
    </r>
  </si>
  <si>
    <r>
      <rPr>
        <sz val="12"/>
        <color rgb="FF000000"/>
        <rFont val="標楷體"/>
        <family val="4"/>
        <charset val="136"/>
      </rPr>
      <t>謝秀霞</t>
    </r>
  </si>
  <si>
    <t>01209622</t>
  </si>
  <si>
    <r>
      <rPr>
        <sz val="12"/>
        <color rgb="FF000000"/>
        <rFont val="標楷體"/>
        <family val="4"/>
        <charset val="136"/>
      </rPr>
      <t>李莊阿美</t>
    </r>
  </si>
  <si>
    <t>11473327</t>
  </si>
  <si>
    <r>
      <rPr>
        <sz val="12"/>
        <color rgb="FF000000"/>
        <rFont val="標楷體"/>
        <family val="4"/>
        <charset val="136"/>
      </rPr>
      <t>蔡佳靜</t>
    </r>
  </si>
  <si>
    <r>
      <rPr>
        <sz val="12"/>
        <color rgb="FF000000"/>
        <rFont val="標楷體"/>
        <family val="4"/>
        <charset val="136"/>
      </rPr>
      <t>周明宗</t>
    </r>
  </si>
  <si>
    <t>07676735</t>
  </si>
  <si>
    <r>
      <rPr>
        <sz val="12"/>
        <color rgb="FF000000"/>
        <rFont val="標楷體"/>
        <family val="4"/>
        <charset val="136"/>
      </rPr>
      <t>楊林月英</t>
    </r>
  </si>
  <si>
    <r>
      <rPr>
        <sz val="12"/>
        <color rgb="FF000000"/>
        <rFont val="標楷體"/>
        <family val="4"/>
        <charset val="136"/>
      </rPr>
      <t>廖阿蝶</t>
    </r>
  </si>
  <si>
    <t>12139087</t>
  </si>
  <si>
    <r>
      <rPr>
        <sz val="12"/>
        <color rgb="FF000000"/>
        <rFont val="標楷體"/>
        <family val="4"/>
        <charset val="136"/>
      </rPr>
      <t>杜陳宝桂</t>
    </r>
  </si>
  <si>
    <t>07068752</t>
  </si>
  <si>
    <r>
      <rPr>
        <sz val="12"/>
        <color rgb="FF000000"/>
        <rFont val="標楷體"/>
        <family val="4"/>
        <charset val="136"/>
      </rPr>
      <t>鄭明雄</t>
    </r>
  </si>
  <si>
    <r>
      <rPr>
        <sz val="12"/>
        <color rgb="FF000000"/>
        <rFont val="標楷體"/>
        <family val="4"/>
        <charset val="136"/>
      </rPr>
      <t>江麗雪</t>
    </r>
  </si>
  <si>
    <r>
      <rPr>
        <sz val="12"/>
        <color rgb="FF000000"/>
        <rFont val="標楷體"/>
        <family val="4"/>
        <charset val="136"/>
      </rPr>
      <t>張梅馨</t>
    </r>
  </si>
  <si>
    <r>
      <rPr>
        <sz val="12"/>
        <color rgb="FF000000"/>
        <rFont val="標楷體"/>
        <family val="4"/>
        <charset val="136"/>
      </rPr>
      <t>尤進田</t>
    </r>
  </si>
  <si>
    <t>23856920</t>
  </si>
  <si>
    <r>
      <rPr>
        <sz val="12"/>
        <color rgb="FF000000"/>
        <rFont val="標楷體"/>
        <family val="4"/>
        <charset val="136"/>
      </rPr>
      <t>吳萬發</t>
    </r>
  </si>
  <si>
    <r>
      <rPr>
        <sz val="12"/>
        <color rgb="FF000000"/>
        <rFont val="標楷體"/>
        <family val="4"/>
        <charset val="136"/>
      </rPr>
      <t>唐慧芳</t>
    </r>
  </si>
  <si>
    <r>
      <rPr>
        <sz val="12"/>
        <color rgb="FF000000"/>
        <rFont val="標楷體"/>
        <family val="4"/>
        <charset val="136"/>
      </rPr>
      <t>孫麟</t>
    </r>
  </si>
  <si>
    <t>23763320</t>
  </si>
  <si>
    <r>
      <rPr>
        <sz val="12"/>
        <color rgb="FF000000"/>
        <rFont val="標楷體"/>
        <family val="4"/>
        <charset val="136"/>
      </rPr>
      <t>李富雄</t>
    </r>
  </si>
  <si>
    <r>
      <rPr>
        <sz val="12"/>
        <color rgb="FF000000"/>
        <rFont val="標楷體"/>
        <family val="4"/>
        <charset val="136"/>
      </rPr>
      <t>戚士明</t>
    </r>
  </si>
  <si>
    <r>
      <rPr>
        <sz val="12"/>
        <color rgb="FF000000"/>
        <rFont val="標楷體"/>
        <family val="4"/>
        <charset val="136"/>
      </rPr>
      <t>林王美雲</t>
    </r>
  </si>
  <si>
    <t>23863903</t>
  </si>
  <si>
    <r>
      <rPr>
        <sz val="12"/>
        <color rgb="FF000000"/>
        <rFont val="標楷體"/>
        <family val="4"/>
        <charset val="136"/>
      </rPr>
      <t>黃書鑫</t>
    </r>
  </si>
  <si>
    <t>06146830</t>
  </si>
  <si>
    <r>
      <rPr>
        <sz val="12"/>
        <color rgb="FF000000"/>
        <rFont val="標楷體"/>
        <family val="4"/>
        <charset val="136"/>
      </rPr>
      <t>陳金淵</t>
    </r>
  </si>
  <si>
    <r>
      <rPr>
        <sz val="12"/>
        <color rgb="FF000000"/>
        <rFont val="標楷體"/>
        <family val="4"/>
        <charset val="136"/>
      </rPr>
      <t>賴李桂娥</t>
    </r>
  </si>
  <si>
    <t>03431290</t>
  </si>
  <si>
    <r>
      <rPr>
        <sz val="12"/>
        <color rgb="FF000000"/>
        <rFont val="標楷體"/>
        <family val="4"/>
        <charset val="136"/>
      </rPr>
      <t>吳仁德</t>
    </r>
  </si>
  <si>
    <t>17899204</t>
  </si>
  <si>
    <r>
      <rPr>
        <sz val="12"/>
        <color rgb="FF000000"/>
        <rFont val="標楷體"/>
        <family val="4"/>
        <charset val="136"/>
      </rPr>
      <t>葉燦堂</t>
    </r>
  </si>
  <si>
    <r>
      <rPr>
        <sz val="12"/>
        <color rgb="FF000000"/>
        <rFont val="標楷體"/>
        <family val="4"/>
        <charset val="136"/>
      </rPr>
      <t>林陳勝</t>
    </r>
  </si>
  <si>
    <t>20595136</t>
  </si>
  <si>
    <r>
      <rPr>
        <sz val="12"/>
        <color rgb="FF000000"/>
        <rFont val="標楷體"/>
        <family val="4"/>
        <charset val="136"/>
      </rPr>
      <t>林燦淵</t>
    </r>
  </si>
  <si>
    <t>20226640</t>
  </si>
  <si>
    <r>
      <rPr>
        <sz val="12"/>
        <color rgb="FF000000"/>
        <rFont val="標楷體"/>
        <family val="4"/>
        <charset val="136"/>
      </rPr>
      <t>邵張政子</t>
    </r>
  </si>
  <si>
    <r>
      <rPr>
        <sz val="12"/>
        <color rgb="FF000000"/>
        <rFont val="標楷體"/>
        <family val="4"/>
        <charset val="136"/>
      </rPr>
      <t>李陳妙</t>
    </r>
  </si>
  <si>
    <t>03470922</t>
  </si>
  <si>
    <r>
      <rPr>
        <sz val="12"/>
        <color rgb="FF000000"/>
        <rFont val="標楷體"/>
        <family val="4"/>
        <charset val="136"/>
      </rPr>
      <t>陳伯民</t>
    </r>
  </si>
  <si>
    <r>
      <rPr>
        <sz val="12"/>
        <color rgb="FF000000"/>
        <rFont val="標楷體"/>
        <family val="4"/>
        <charset val="136"/>
      </rPr>
      <t>江家駿</t>
    </r>
  </si>
  <si>
    <r>
      <rPr>
        <sz val="12"/>
        <color rgb="FF000000"/>
        <rFont val="標楷體"/>
        <family val="4"/>
        <charset val="136"/>
      </rPr>
      <t>胡祖宏</t>
    </r>
  </si>
  <si>
    <t>09640857</t>
  </si>
  <si>
    <r>
      <rPr>
        <sz val="12"/>
        <color rgb="FF000000"/>
        <rFont val="標楷體"/>
        <family val="4"/>
        <charset val="136"/>
      </rPr>
      <t>陳昭雄</t>
    </r>
  </si>
  <si>
    <t>17538171</t>
  </si>
  <si>
    <r>
      <rPr>
        <sz val="12"/>
        <color rgb="FF000000"/>
        <rFont val="標楷體"/>
        <family val="4"/>
        <charset val="136"/>
      </rPr>
      <t>鄭秀雄</t>
    </r>
  </si>
  <si>
    <t>14827054</t>
  </si>
  <si>
    <t>AVF closure</t>
  </si>
  <si>
    <t>69016B1 69021C 19002B</t>
  </si>
  <si>
    <t>47080B 62010C</t>
  </si>
  <si>
    <t>right neck skin tumor, s/p en-bloc resection</t>
  </si>
  <si>
    <t xml:space="preserve"> 69001B 33115B 19002B</t>
  </si>
  <si>
    <t>69039B 33048B</t>
  </si>
  <si>
    <t>33115B 33130B 19002B</t>
  </si>
  <si>
    <t>CDTT</t>
  </si>
  <si>
    <t>VA ECMO removed, and arteriotomy sites were repaired</t>
  </si>
  <si>
    <t>69017B 19002B 69015B</t>
  </si>
  <si>
    <t>69001B 69023B</t>
  </si>
  <si>
    <t>Left thigh hematoma s/p drainage</t>
  </si>
  <si>
    <t>69017B 69015B 19002B</t>
  </si>
  <si>
    <t>AngioJet</t>
  </si>
  <si>
    <t>*2 R't distal PTV to proximal PTA</t>
  </si>
  <si>
    <t>5760190 5761050</t>
  </si>
  <si>
    <t>*2 R't popliteal artery and whole SFA</t>
  </si>
  <si>
    <t>5761085 5761300</t>
  </si>
  <si>
    <t>5760191 5760291 5760300 5761040</t>
  </si>
  <si>
    <t>*3 L't &amp; R't iliac bifurcation and L't SFA —&gt; popliteal artery</t>
  </si>
  <si>
    <r>
      <rPr>
        <sz val="12"/>
        <color rgb="FF000000"/>
        <rFont val="標楷體"/>
        <family val="4"/>
        <charset val="136"/>
      </rPr>
      <t>詹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香</t>
    </r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</si>
  <si>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遊</t>
    </r>
  </si>
  <si>
    <r>
      <rPr>
        <sz val="12"/>
        <color rgb="FF000000"/>
        <rFont val="標楷體"/>
        <family val="4"/>
        <charset val="136"/>
      </rPr>
      <t>蔡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主</t>
    </r>
  </si>
  <si>
    <r>
      <rPr>
        <sz val="12"/>
        <color rgb="FF000000"/>
        <rFont val="標楷體"/>
        <family val="4"/>
        <charset val="136"/>
      </rPr>
      <t>高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宇</t>
    </r>
  </si>
  <si>
    <r>
      <rPr>
        <sz val="12"/>
        <color rgb="FF000000"/>
        <rFont val="標楷體"/>
        <family val="4"/>
        <charset val="136"/>
      </rPr>
      <t>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女</t>
    </r>
  </si>
  <si>
    <r>
      <rPr>
        <sz val="12"/>
        <color rgb="FF000000"/>
        <rFont val="標楷體"/>
        <family val="4"/>
        <charset val="136"/>
      </rPr>
      <t>羅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珍</t>
    </r>
  </si>
  <si>
    <r>
      <rPr>
        <sz val="12"/>
        <color rgb="FF000000"/>
        <rFont val="標楷體"/>
        <family val="4"/>
        <charset val="136"/>
      </rPr>
      <t>游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忠</t>
    </r>
  </si>
  <si>
    <r>
      <rPr>
        <sz val="12"/>
        <color rgb="FF000000"/>
        <rFont val="標楷體"/>
        <family val="4"/>
        <charset val="136"/>
      </rPr>
      <t>黃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菁</t>
    </r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</si>
  <si>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玲</t>
    </r>
  </si>
  <si>
    <r>
      <rPr>
        <sz val="12"/>
        <color rgb="FF000000"/>
        <rFont val="標楷體"/>
        <family val="4"/>
        <charset val="136"/>
      </rPr>
      <t>蔡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賢</t>
    </r>
  </si>
  <si>
    <r>
      <rPr>
        <sz val="12"/>
        <color rgb="FF000000"/>
        <rFont val="標楷體"/>
        <family val="4"/>
        <charset val="136"/>
      </rPr>
      <t>黃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芬</t>
    </r>
  </si>
  <si>
    <r>
      <rPr>
        <sz val="12"/>
        <color rgb="FF000000"/>
        <rFont val="標楷體"/>
        <family val="4"/>
        <charset val="136"/>
      </rPr>
      <t>柯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芬</t>
    </r>
  </si>
  <si>
    <r>
      <rPr>
        <sz val="12"/>
        <color rgb="FF000000"/>
        <rFont val="標楷體"/>
        <family val="4"/>
        <charset val="136"/>
      </rPr>
      <t>周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英</t>
    </r>
  </si>
  <si>
    <r>
      <rPr>
        <sz val="12"/>
        <color rgb="FF000000"/>
        <rFont val="標楷體"/>
        <family val="4"/>
        <charset val="136"/>
      </rPr>
      <t>張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清</t>
    </r>
  </si>
  <si>
    <r>
      <rPr>
        <sz val="12"/>
        <color rgb="FF000000"/>
        <rFont val="標楷體"/>
        <family val="4"/>
        <charset val="136"/>
      </rPr>
      <t>蕭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嫻</t>
    </r>
  </si>
  <si>
    <r>
      <rPr>
        <sz val="12"/>
        <color rgb="FF000000"/>
        <rFont val="標楷體"/>
        <family val="4"/>
        <charset val="136"/>
      </rPr>
      <t>王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松</t>
    </r>
  </si>
  <si>
    <r>
      <rPr>
        <sz val="12"/>
        <color rgb="FF000000"/>
        <rFont val="標楷體"/>
        <family val="4"/>
        <charset val="136"/>
      </rPr>
      <t>李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卿</t>
    </r>
  </si>
  <si>
    <r>
      <rPr>
        <sz val="12"/>
        <color rgb="FF000000"/>
        <rFont val="標楷體"/>
        <family val="4"/>
        <charset val="136"/>
      </rPr>
      <t>丁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珍</t>
    </r>
  </si>
  <si>
    <r>
      <rPr>
        <sz val="12"/>
        <color rgb="FF000000"/>
        <rFont val="標楷體"/>
        <family val="4"/>
        <charset val="136"/>
      </rPr>
      <t>李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財</t>
    </r>
  </si>
  <si>
    <r>
      <rPr>
        <sz val="12"/>
        <color rgb="FF000000"/>
        <rFont val="標楷體"/>
        <family val="4"/>
        <charset val="136"/>
      </rPr>
      <t>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梯</t>
    </r>
  </si>
  <si>
    <r>
      <rPr>
        <sz val="12"/>
        <color rgb="FF000000"/>
        <rFont val="標楷體"/>
        <family val="4"/>
        <charset val="136"/>
      </rPr>
      <t>邱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庭</t>
    </r>
  </si>
  <si>
    <r>
      <rPr>
        <sz val="12"/>
        <color rgb="FF000000"/>
        <rFont val="標楷體"/>
        <family val="4"/>
        <charset val="136"/>
      </rPr>
      <t>黃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童</t>
    </r>
  </si>
  <si>
    <r>
      <rPr>
        <sz val="12"/>
        <color rgb="FF000000"/>
        <rFont val="標楷體"/>
        <family val="4"/>
        <charset val="136"/>
      </rPr>
      <t>李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純</t>
    </r>
  </si>
  <si>
    <r>
      <rPr>
        <sz val="12"/>
        <color rgb="FF000000"/>
        <rFont val="標楷體"/>
        <family val="4"/>
        <charset val="136"/>
      </rPr>
      <t>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華</t>
    </r>
  </si>
  <si>
    <r>
      <rPr>
        <sz val="12"/>
        <color rgb="FF000000"/>
        <rFont val="標楷體"/>
        <family val="4"/>
        <charset val="136"/>
      </rPr>
      <t>黃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銀</t>
    </r>
  </si>
  <si>
    <r>
      <rPr>
        <sz val="12"/>
        <color rgb="FF000000"/>
        <rFont val="標楷體"/>
        <family val="4"/>
        <charset val="136"/>
      </rPr>
      <t>黃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子</t>
    </r>
  </si>
  <si>
    <r>
      <rPr>
        <sz val="12"/>
        <color rgb="FF000000"/>
        <rFont val="標楷體"/>
        <family val="4"/>
        <charset val="136"/>
      </rPr>
      <t>張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萍</t>
    </r>
  </si>
  <si>
    <r>
      <rPr>
        <sz val="12"/>
        <color rgb="FF000000"/>
        <rFont val="標楷體"/>
        <family val="4"/>
        <charset val="136"/>
      </rPr>
      <t>黃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英</t>
    </r>
  </si>
  <si>
    <r>
      <rPr>
        <sz val="12"/>
        <color rgb="FF000000"/>
        <rFont val="標楷體"/>
        <family val="4"/>
        <charset val="136"/>
      </rPr>
      <t>顏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儀</t>
    </r>
  </si>
  <si>
    <r>
      <rPr>
        <sz val="12"/>
        <color rgb="FF000000"/>
        <rFont val="標楷體"/>
        <family val="4"/>
        <charset val="136"/>
      </rPr>
      <t>李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三</t>
    </r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</si>
  <si>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凱</t>
    </r>
  </si>
  <si>
    <r>
      <rPr>
        <sz val="12"/>
        <color rgb="FF000000"/>
        <rFont val="標楷體"/>
        <family val="4"/>
        <charset val="136"/>
      </rPr>
      <t>姚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蓉</t>
    </r>
  </si>
  <si>
    <r>
      <rPr>
        <sz val="12"/>
        <color rgb="FF000000"/>
        <rFont val="標楷體"/>
        <family val="4"/>
        <charset val="136"/>
      </rPr>
      <t>胡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亷</t>
    </r>
  </si>
  <si>
    <r>
      <rPr>
        <sz val="12"/>
        <color rgb="FF000000"/>
        <rFont val="標楷體"/>
        <family val="4"/>
        <charset val="136"/>
      </rPr>
      <t>楊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祿</t>
    </r>
  </si>
  <si>
    <r>
      <rPr>
        <sz val="12"/>
        <color rgb="FF000000"/>
        <rFont val="標楷體"/>
        <family val="4"/>
        <charset val="136"/>
      </rPr>
      <t>徐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男</t>
    </r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</si>
  <si>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富</t>
    </r>
  </si>
  <si>
    <r>
      <rPr>
        <sz val="12"/>
        <color rgb="FF000000"/>
        <rFont val="標楷體"/>
        <family val="4"/>
        <charset val="136"/>
      </rPr>
      <t>李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真</t>
    </r>
  </si>
  <si>
    <r>
      <rPr>
        <sz val="12"/>
        <color rgb="FF000000"/>
        <rFont val="標楷體"/>
        <family val="4"/>
        <charset val="136"/>
      </rPr>
      <t>連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敏</t>
    </r>
  </si>
  <si>
    <r>
      <rPr>
        <sz val="12"/>
        <color rgb="FF000000"/>
        <rFont val="標楷體"/>
        <family val="4"/>
        <charset val="136"/>
      </rPr>
      <t>林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欣</t>
    </r>
  </si>
  <si>
    <r>
      <rPr>
        <sz val="12"/>
        <color rgb="FF000000"/>
        <rFont val="標楷體"/>
        <family val="4"/>
        <charset val="136"/>
      </rPr>
      <t>李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絹</t>
    </r>
  </si>
  <si>
    <r>
      <rPr>
        <sz val="12"/>
        <color rgb="FF000000"/>
        <rFont val="標楷體"/>
        <family val="4"/>
        <charset val="136"/>
      </rPr>
      <t>鄭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娥</t>
    </r>
  </si>
  <si>
    <r>
      <rPr>
        <sz val="12"/>
        <color rgb="FF000000"/>
        <rFont val="標楷體"/>
        <family val="4"/>
        <charset val="136"/>
      </rPr>
      <t>蕭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雄</t>
    </r>
  </si>
  <si>
    <r>
      <rPr>
        <sz val="12"/>
        <color rgb="FF000000"/>
        <rFont val="標楷體"/>
        <family val="4"/>
        <charset val="136"/>
      </rPr>
      <t>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霜</t>
    </r>
  </si>
  <si>
    <r>
      <rPr>
        <sz val="12"/>
        <color rgb="FF000000"/>
        <rFont val="標楷體"/>
        <family val="4"/>
        <charset val="136"/>
      </rPr>
      <t>張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奇</t>
    </r>
  </si>
  <si>
    <r>
      <rPr>
        <sz val="12"/>
        <color rgb="FF000000"/>
        <rFont val="標楷體"/>
        <family val="4"/>
        <charset val="136"/>
      </rPr>
      <t>簡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璋</t>
    </r>
  </si>
  <si>
    <r>
      <rPr>
        <sz val="12"/>
        <color rgb="FF000000"/>
        <rFont val="標楷體"/>
        <family val="4"/>
        <charset val="136"/>
      </rPr>
      <t>林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川</t>
    </r>
  </si>
  <si>
    <r>
      <rPr>
        <sz val="12"/>
        <color rgb="FF000000"/>
        <rFont val="標楷體"/>
        <family val="4"/>
        <charset val="136"/>
      </rPr>
      <t>余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萱</t>
    </r>
  </si>
  <si>
    <r>
      <rPr>
        <sz val="12"/>
        <color rgb="FF000000"/>
        <rFont val="標楷體"/>
        <family val="4"/>
        <charset val="136"/>
      </rPr>
      <t>端</t>
    </r>
    <r>
      <rPr>
        <sz val="12"/>
        <color rgb="FF000000"/>
        <rFont val="Times New Roman"/>
        <family val="1"/>
      </rPr>
      <t>OOO</t>
    </r>
    <r>
      <rPr>
        <sz val="12"/>
        <color rgb="FF000000"/>
        <rFont val="標楷體"/>
        <family val="4"/>
        <charset val="136"/>
      </rPr>
      <t>鳳</t>
    </r>
  </si>
  <si>
    <r>
      <rPr>
        <sz val="12"/>
        <color rgb="FF000000"/>
        <rFont val="標楷體"/>
        <family val="4"/>
        <charset val="136"/>
      </rPr>
      <t>端木曾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鳳</t>
    </r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</si>
  <si>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清</t>
    </r>
  </si>
  <si>
    <r>
      <rPr>
        <sz val="12"/>
        <color rgb="FF000000"/>
        <rFont val="標楷體"/>
        <family val="4"/>
        <charset val="136"/>
      </rPr>
      <t>林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琴</t>
    </r>
  </si>
  <si>
    <r>
      <rPr>
        <sz val="12"/>
        <color rgb="FF000000"/>
        <rFont val="標楷體"/>
        <family val="4"/>
        <charset val="136"/>
      </rPr>
      <t>郭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瑞</t>
    </r>
  </si>
  <si>
    <r>
      <rPr>
        <sz val="12"/>
        <color rgb="FF000000"/>
        <rFont val="標楷體"/>
        <family val="4"/>
        <charset val="136"/>
      </rPr>
      <t>林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揚</t>
    </r>
  </si>
  <si>
    <r>
      <rPr>
        <sz val="12"/>
        <color rgb="FF000000"/>
        <rFont val="標楷體"/>
        <family val="4"/>
        <charset val="136"/>
      </rPr>
      <t>許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等</t>
    </r>
  </si>
  <si>
    <r>
      <rPr>
        <sz val="12"/>
        <color rgb="FF000000"/>
        <rFont val="標楷體"/>
        <family val="4"/>
        <charset val="136"/>
      </rPr>
      <t>汪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池</t>
    </r>
  </si>
  <si>
    <r>
      <rPr>
        <sz val="12"/>
        <color rgb="FF000000"/>
        <rFont val="標楷體"/>
        <family val="4"/>
        <charset val="136"/>
      </rPr>
      <t>郭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宗</t>
    </r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</si>
  <si>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燕</t>
    </r>
  </si>
  <si>
    <r>
      <rPr>
        <sz val="12"/>
        <color rgb="FF000000"/>
        <rFont val="標楷體"/>
        <family val="4"/>
        <charset val="136"/>
      </rPr>
      <t>周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香</t>
    </r>
  </si>
  <si>
    <r>
      <rPr>
        <sz val="12"/>
        <color rgb="FF000000"/>
        <rFont val="標楷體"/>
        <family val="4"/>
        <charset val="136"/>
      </rPr>
      <t>邱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燕</t>
    </r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</si>
  <si>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蓮</t>
    </r>
  </si>
  <si>
    <r>
      <rPr>
        <sz val="12"/>
        <color rgb="FF000000"/>
        <rFont val="標楷體"/>
        <family val="4"/>
        <charset val="136"/>
      </rPr>
      <t>詹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學</t>
    </r>
  </si>
  <si>
    <r>
      <rPr>
        <sz val="12"/>
        <color rgb="FF000000"/>
        <rFont val="標楷體"/>
        <family val="4"/>
        <charset val="136"/>
      </rPr>
      <t>林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英</t>
    </r>
  </si>
  <si>
    <r>
      <rPr>
        <sz val="12"/>
        <color rgb="FF000000"/>
        <rFont val="標楷體"/>
        <family val="4"/>
        <charset val="136"/>
      </rPr>
      <t>張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福</t>
    </r>
  </si>
  <si>
    <r>
      <rPr>
        <sz val="12"/>
        <color rgb="FF000000"/>
        <rFont val="標楷體"/>
        <family val="4"/>
        <charset val="136"/>
      </rPr>
      <t>林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新</t>
    </r>
  </si>
  <si>
    <r>
      <rPr>
        <sz val="12"/>
        <color rgb="FF000000"/>
        <rFont val="標楷體"/>
        <family val="4"/>
        <charset val="136"/>
      </rPr>
      <t>王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穎</t>
    </r>
  </si>
  <si>
    <r>
      <rPr>
        <sz val="12"/>
        <color rgb="FF000000"/>
        <rFont val="標楷體"/>
        <family val="4"/>
        <charset val="136"/>
      </rPr>
      <t>張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逸</t>
    </r>
  </si>
  <si>
    <r>
      <rPr>
        <sz val="12"/>
        <color rgb="FF000000"/>
        <rFont val="標楷體"/>
        <family val="4"/>
        <charset val="136"/>
      </rPr>
      <t>王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壯</t>
    </r>
  </si>
  <si>
    <r>
      <rPr>
        <sz val="12"/>
        <color rgb="FF000000"/>
        <rFont val="標楷體"/>
        <family val="4"/>
        <charset val="136"/>
      </rPr>
      <t>康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珠</t>
    </r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</si>
  <si>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義</t>
    </r>
  </si>
  <si>
    <r>
      <rPr>
        <sz val="12"/>
        <color rgb="FF000000"/>
        <rFont val="標楷體"/>
        <family val="4"/>
        <charset val="136"/>
      </rPr>
      <t>孫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吉</t>
    </r>
  </si>
  <si>
    <r>
      <rPr>
        <sz val="12"/>
        <color rgb="FF000000"/>
        <rFont val="標楷體"/>
        <family val="4"/>
        <charset val="136"/>
      </rPr>
      <t>楊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興</t>
    </r>
  </si>
  <si>
    <r>
      <rPr>
        <sz val="12"/>
        <color rgb="FF000000"/>
        <rFont val="標楷體"/>
        <family val="4"/>
        <charset val="136"/>
      </rPr>
      <t>曹</t>
    </r>
    <r>
      <rPr>
        <sz val="12"/>
        <color rgb="FF000000"/>
        <rFont val="Times New Roman"/>
        <family val="1"/>
      </rPr>
      <t>O</t>
    </r>
  </si>
  <si>
    <r>
      <rPr>
        <sz val="12"/>
        <color rgb="FF000000"/>
        <rFont val="標楷體"/>
        <family val="4"/>
        <charset val="136"/>
      </rPr>
      <t>徐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永</t>
    </r>
  </si>
  <si>
    <r>
      <rPr>
        <sz val="12"/>
        <color rgb="FF000000"/>
        <rFont val="標楷體"/>
        <family val="4"/>
        <charset val="136"/>
      </rPr>
      <t>蔡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卉</t>
    </r>
  </si>
  <si>
    <r>
      <rPr>
        <sz val="12"/>
        <color rgb="FF000000"/>
        <rFont val="標楷體"/>
        <family val="4"/>
        <charset val="136"/>
      </rPr>
      <t>江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駿</t>
    </r>
  </si>
  <si>
    <r>
      <rPr>
        <sz val="12"/>
        <color rgb="FF000000"/>
        <rFont val="標楷體"/>
        <family val="4"/>
        <charset val="136"/>
      </rPr>
      <t>許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明</t>
    </r>
  </si>
  <si>
    <r>
      <rPr>
        <sz val="12"/>
        <color rgb="FF000000"/>
        <rFont val="標楷體"/>
        <family val="4"/>
        <charset val="136"/>
      </rPr>
      <t>李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仁</t>
    </r>
  </si>
  <si>
    <r>
      <rPr>
        <sz val="12"/>
        <color rgb="FF000000"/>
        <rFont val="標楷體"/>
        <family val="4"/>
        <charset val="136"/>
      </rPr>
      <t>孫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娘</t>
    </r>
  </si>
  <si>
    <r>
      <rPr>
        <sz val="12"/>
        <color rgb="FF000000"/>
        <rFont val="標楷體"/>
        <family val="4"/>
        <charset val="136"/>
      </rPr>
      <t>孫王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娘</t>
    </r>
  </si>
  <si>
    <r>
      <rPr>
        <sz val="12"/>
        <color rgb="FF000000"/>
        <rFont val="標楷體"/>
        <family val="4"/>
        <charset val="136"/>
      </rPr>
      <t>梁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吉</t>
    </r>
  </si>
  <si>
    <r>
      <rPr>
        <sz val="12"/>
        <color rgb="FF000000"/>
        <rFont val="標楷體"/>
        <family val="4"/>
        <charset val="136"/>
      </rPr>
      <t>許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程</t>
    </r>
  </si>
  <si>
    <r>
      <rPr>
        <sz val="12"/>
        <color rgb="FF000000"/>
        <rFont val="標楷體"/>
        <family val="4"/>
        <charset val="136"/>
      </rPr>
      <t>楊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英</t>
    </r>
  </si>
  <si>
    <r>
      <rPr>
        <sz val="12"/>
        <color rgb="FF000000"/>
        <rFont val="標楷體"/>
        <family val="4"/>
        <charset val="136"/>
      </rPr>
      <t>何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民</t>
    </r>
  </si>
  <si>
    <r>
      <rPr>
        <sz val="12"/>
        <color rgb="FF000000"/>
        <rFont val="標楷體"/>
        <family val="4"/>
        <charset val="136"/>
      </rPr>
      <t>蔡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生</t>
    </r>
  </si>
  <si>
    <r>
      <rPr>
        <sz val="12"/>
        <color rgb="FF000000"/>
        <rFont val="標楷體"/>
        <family val="4"/>
        <charset val="136"/>
      </rPr>
      <t>張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良</t>
    </r>
  </si>
  <si>
    <r>
      <rPr>
        <sz val="12"/>
        <color rgb="FF000000"/>
        <rFont val="標楷體"/>
        <family val="4"/>
        <charset val="136"/>
      </rPr>
      <t>李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雄</t>
    </r>
  </si>
  <si>
    <r>
      <rPr>
        <sz val="12"/>
        <color rgb="FF000000"/>
        <rFont val="標楷體"/>
        <family val="4"/>
        <charset val="136"/>
      </rPr>
      <t>錢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軒</t>
    </r>
  </si>
  <si>
    <r>
      <rPr>
        <sz val="12"/>
        <color rgb="FF000000"/>
        <rFont val="標楷體"/>
        <family val="4"/>
        <charset val="136"/>
      </rPr>
      <t>李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珠</t>
    </r>
  </si>
  <si>
    <r>
      <rPr>
        <sz val="12"/>
        <color rgb="FF000000"/>
        <rFont val="標楷體"/>
        <family val="4"/>
        <charset val="136"/>
      </rPr>
      <t>施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吟</t>
    </r>
  </si>
  <si>
    <r>
      <rPr>
        <sz val="12"/>
        <color rgb="FF000000"/>
        <rFont val="標楷體"/>
        <family val="4"/>
        <charset val="136"/>
      </rPr>
      <t>黃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石</t>
    </r>
  </si>
  <si>
    <r>
      <rPr>
        <sz val="12"/>
        <color rgb="FF000000"/>
        <rFont val="標楷體"/>
        <family val="4"/>
        <charset val="136"/>
      </rPr>
      <t>瀧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一</t>
    </r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</si>
  <si>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瑋</t>
    </r>
  </si>
  <si>
    <r>
      <rPr>
        <sz val="12"/>
        <color rgb="FF000000"/>
        <rFont val="標楷體"/>
        <family val="4"/>
        <charset val="136"/>
      </rPr>
      <t>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美</t>
    </r>
  </si>
  <si>
    <r>
      <rPr>
        <sz val="12"/>
        <color rgb="FF000000"/>
        <rFont val="標楷體"/>
        <family val="4"/>
        <charset val="136"/>
      </rPr>
      <t>林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廷</t>
    </r>
  </si>
  <si>
    <r>
      <rPr>
        <sz val="12"/>
        <color rgb="FF000000"/>
        <rFont val="標楷體"/>
        <family val="4"/>
        <charset val="136"/>
      </rPr>
      <t>黃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燕</t>
    </r>
  </si>
  <si>
    <r>
      <rPr>
        <sz val="12"/>
        <color rgb="FF000000"/>
        <rFont val="標楷體"/>
        <family val="4"/>
        <charset val="136"/>
      </rPr>
      <t>鄭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城</t>
    </r>
  </si>
  <si>
    <r>
      <rPr>
        <sz val="12"/>
        <color rgb="FF000000"/>
        <rFont val="標楷體"/>
        <family val="4"/>
        <charset val="136"/>
      </rPr>
      <t>柯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棋</t>
    </r>
  </si>
  <si>
    <r>
      <rPr>
        <sz val="12"/>
        <color rgb="FF000000"/>
        <rFont val="標楷體"/>
        <family val="4"/>
        <charset val="136"/>
      </rPr>
      <t>張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龍</t>
    </r>
  </si>
  <si>
    <r>
      <rPr>
        <sz val="12"/>
        <color rgb="FF000000"/>
        <rFont val="標楷體"/>
        <family val="4"/>
        <charset val="136"/>
      </rPr>
      <t>王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桃</t>
    </r>
  </si>
  <si>
    <r>
      <rPr>
        <sz val="12"/>
        <color rgb="FF000000"/>
        <rFont val="標楷體"/>
        <family val="4"/>
        <charset val="136"/>
      </rPr>
      <t>鄭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庭</t>
    </r>
  </si>
  <si>
    <t>Iliac X</t>
  </si>
  <si>
    <t>Bil</t>
  </si>
  <si>
    <t>skin tumor resection</t>
  </si>
  <si>
    <r>
      <rPr>
        <sz val="12"/>
        <color rgb="FF000000"/>
        <rFont val="標楷體"/>
        <family val="4"/>
        <charset val="136"/>
      </rPr>
      <t>鄭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庭</t>
    </r>
    <phoneticPr fontId="9" type="noConversion"/>
  </si>
  <si>
    <t>CDT *1</t>
  </si>
  <si>
    <t>AVG wound debridement</t>
    <phoneticPr fontId="9" type="noConversion"/>
  </si>
  <si>
    <t>V</t>
    <phoneticPr fontId="9" type="noConversion"/>
  </si>
  <si>
    <t>23879904</t>
  </si>
  <si>
    <t>20241204</t>
  </si>
  <si>
    <t>20241202</t>
  </si>
  <si>
    <t>20241203</t>
  </si>
  <si>
    <t>20241209</t>
  </si>
  <si>
    <t>20241205</t>
  </si>
  <si>
    <t>23892535</t>
  </si>
  <si>
    <t>20241211</t>
  </si>
  <si>
    <t>20241214</t>
  </si>
  <si>
    <t>20241212</t>
  </si>
  <si>
    <t>16840539</t>
  </si>
  <si>
    <t>23811737</t>
  </si>
  <si>
    <t>20241219</t>
  </si>
  <si>
    <t>23898012</t>
  </si>
  <si>
    <t>20241218</t>
  </si>
  <si>
    <t>20241220</t>
  </si>
  <si>
    <t>09958509</t>
  </si>
  <si>
    <t>20241206</t>
  </si>
  <si>
    <t>20241207</t>
  </si>
  <si>
    <t>20241217</t>
  </si>
  <si>
    <t>20241223</t>
  </si>
  <si>
    <t>20241225</t>
  </si>
  <si>
    <t>20241224</t>
  </si>
  <si>
    <t>20241230</t>
  </si>
  <si>
    <t>20241227</t>
  </si>
  <si>
    <t>20241229</t>
  </si>
  <si>
    <t>21568689</t>
  </si>
  <si>
    <t>20241231</t>
  </si>
  <si>
    <t>01850384</t>
  </si>
  <si>
    <t>20241226</t>
  </si>
  <si>
    <t>20250101</t>
  </si>
  <si>
    <t>20241213</t>
  </si>
  <si>
    <t>20241215</t>
  </si>
  <si>
    <t>20241228</t>
  </si>
  <si>
    <t>20241216</t>
  </si>
  <si>
    <t>23279287</t>
  </si>
  <si>
    <t>05236373</t>
  </si>
  <si>
    <t>23870614</t>
  </si>
  <si>
    <t>14885580</t>
  </si>
  <si>
    <t>20241210</t>
  </si>
  <si>
    <t>23887053</t>
  </si>
  <si>
    <t>05852599</t>
  </si>
  <si>
    <t>01472663</t>
  </si>
  <si>
    <t>04278328</t>
  </si>
  <si>
    <t>23896689</t>
  </si>
  <si>
    <t>00552873</t>
  </si>
  <si>
    <t>01559482</t>
  </si>
  <si>
    <t>17342172</t>
  </si>
  <si>
    <t>21178891</t>
  </si>
  <si>
    <t>08320360</t>
  </si>
  <si>
    <t>23862565</t>
  </si>
  <si>
    <t>03667990</t>
  </si>
  <si>
    <t>23886945</t>
  </si>
  <si>
    <t>14723165</t>
  </si>
  <si>
    <t>23889787</t>
  </si>
  <si>
    <t>11957014</t>
  </si>
  <si>
    <t>23880853</t>
  </si>
  <si>
    <t>11741352</t>
  </si>
  <si>
    <t>20241208</t>
  </si>
  <si>
    <t>11013978</t>
  </si>
  <si>
    <t>21011340</t>
  </si>
  <si>
    <t>20241221</t>
  </si>
  <si>
    <t>20025884</t>
  </si>
  <si>
    <t>13144813</t>
  </si>
  <si>
    <t>05764889</t>
  </si>
  <si>
    <t>19741518</t>
  </si>
  <si>
    <t>23899803</t>
  </si>
  <si>
    <t>09268833</t>
  </si>
  <si>
    <t>23899887</t>
  </si>
  <si>
    <t>23501885</t>
  </si>
  <si>
    <t>23878016</t>
  </si>
  <si>
    <t>07388306</t>
  </si>
  <si>
    <t>07380603</t>
  </si>
  <si>
    <t>23885811</t>
  </si>
  <si>
    <t>00339604</t>
  </si>
  <si>
    <t>09781427</t>
  </si>
  <si>
    <t>15577755</t>
  </si>
  <si>
    <t>13399171</t>
  </si>
  <si>
    <t>23898630</t>
  </si>
  <si>
    <t>15868049</t>
  </si>
  <si>
    <t>06679249</t>
  </si>
  <si>
    <t>19303763</t>
  </si>
  <si>
    <t>23623143</t>
  </si>
  <si>
    <t>02360665</t>
  </si>
  <si>
    <t>21662798</t>
  </si>
  <si>
    <t>23912525</t>
  </si>
  <si>
    <t>22499548</t>
  </si>
  <si>
    <t>16707992</t>
  </si>
  <si>
    <t>04220248</t>
  </si>
  <si>
    <t>23088233</t>
  </si>
  <si>
    <t>05499162</t>
  </si>
  <si>
    <t>06496166</t>
  </si>
  <si>
    <t>01526010</t>
  </si>
  <si>
    <t>01951017</t>
  </si>
  <si>
    <t>13009209</t>
  </si>
  <si>
    <t>18520198</t>
  </si>
  <si>
    <t>09728056</t>
  </si>
  <si>
    <t>00088011</t>
  </si>
  <si>
    <t>03439333</t>
  </si>
  <si>
    <t>06363690</t>
  </si>
  <si>
    <t>07420288</t>
  </si>
  <si>
    <t>11525053</t>
  </si>
  <si>
    <t>12141390</t>
  </si>
  <si>
    <t>02270108</t>
  </si>
  <si>
    <t>23883789</t>
  </si>
  <si>
    <t>23886411</t>
  </si>
  <si>
    <t>23886482</t>
  </si>
  <si>
    <t>23890762</t>
  </si>
  <si>
    <t>00087631</t>
  </si>
  <si>
    <t>11631679</t>
  </si>
  <si>
    <t>20241129</t>
  </si>
  <si>
    <t>21823374</t>
  </si>
  <si>
    <t>05907436</t>
  </si>
  <si>
    <t>10471886</t>
  </si>
  <si>
    <t>03471755</t>
  </si>
  <si>
    <t>08050245</t>
  </si>
  <si>
    <t>22753837</t>
  </si>
  <si>
    <t>23874852</t>
  </si>
  <si>
    <t>20615294</t>
  </si>
  <si>
    <t>22875768</t>
  </si>
  <si>
    <t>05251654</t>
  </si>
  <si>
    <t>20639771</t>
  </si>
  <si>
    <t>23410838</t>
  </si>
  <si>
    <t>21492298</t>
  </si>
  <si>
    <t>23903436</t>
  </si>
  <si>
    <t>23904722</t>
  </si>
  <si>
    <t>10050897</t>
  </si>
  <si>
    <t>11290642</t>
  </si>
  <si>
    <t>21711051</t>
  </si>
  <si>
    <t>04247826</t>
  </si>
  <si>
    <t>NURYATI</t>
  </si>
  <si>
    <t>18490011</t>
  </si>
  <si>
    <t>06619351</t>
  </si>
  <si>
    <t>01142236</t>
  </si>
  <si>
    <t>20546919</t>
  </si>
  <si>
    <t>16591104</t>
  </si>
  <si>
    <t>16241166</t>
  </si>
  <si>
    <t>22951945</t>
  </si>
  <si>
    <t>05059832</t>
  </si>
  <si>
    <t>09452700</t>
  </si>
  <si>
    <t>23346579</t>
  </si>
  <si>
    <t>23905636</t>
  </si>
  <si>
    <t>21825150</t>
  </si>
  <si>
    <t>16123619</t>
  </si>
  <si>
    <t>23908326</t>
  </si>
  <si>
    <t>08256137</t>
  </si>
  <si>
    <t>03958462</t>
  </si>
  <si>
    <t>19614105</t>
  </si>
  <si>
    <t>10061403</t>
  </si>
  <si>
    <t>06962306</t>
  </si>
  <si>
    <t>00809930</t>
  </si>
  <si>
    <t>08841770</t>
  </si>
  <si>
    <t>10395117</t>
  </si>
  <si>
    <t>12960899</t>
  </si>
  <si>
    <t>04242295</t>
  </si>
  <si>
    <t>12883986</t>
  </si>
  <si>
    <t>20057261</t>
  </si>
  <si>
    <t>10361077</t>
  </si>
  <si>
    <t>21760414</t>
  </si>
  <si>
    <t>23893494</t>
  </si>
  <si>
    <t>22164865</t>
  </si>
  <si>
    <t>12504497</t>
  </si>
  <si>
    <t>07908838</t>
  </si>
  <si>
    <t>18339319</t>
  </si>
  <si>
    <t>01730158</t>
  </si>
  <si>
    <t>21508940</t>
  </si>
  <si>
    <t>07063707</t>
  </si>
  <si>
    <t>JOOA</t>
  </si>
  <si>
    <t>33115B 19002B 33074B 33133B</t>
  </si>
  <si>
    <t>69023B 69023B</t>
  </si>
  <si>
    <t>69005B 33074B</t>
  </si>
  <si>
    <t>33133B 33075B</t>
  </si>
  <si>
    <t>R't IIA pseudo- aneurysm TAE *3 &amp; R't EIA stentgraft *2</t>
  </si>
  <si>
    <t>69020B 69021C</t>
  </si>
  <si>
    <t xml:space="preserve">Ligation </t>
  </si>
  <si>
    <t>*2 R't ATA</t>
  </si>
  <si>
    <t>*3 L't PTA</t>
  </si>
  <si>
    <t xml:space="preserve">*2 R't bypass graft </t>
  </si>
  <si>
    <t>R't SFA (eluvia *1 + supera *1)</t>
  </si>
  <si>
    <t>5760475 5761061</t>
  </si>
  <si>
    <t>5760040 5760300</t>
  </si>
  <si>
    <t>Aortography</t>
  </si>
  <si>
    <t xml:space="preserve">5760475 5761110 </t>
  </si>
  <si>
    <t>pseudo- aneurysm</t>
  </si>
  <si>
    <t>JASMIN ARSENIA</t>
    <phoneticPr fontId="9" type="noConversion"/>
  </si>
  <si>
    <t>NU**ATI</t>
    <phoneticPr fontId="9" type="noConversion"/>
  </si>
  <si>
    <r>
      <rPr>
        <sz val="12"/>
        <color rgb="FF000000"/>
        <rFont val="標楷體"/>
        <family val="4"/>
        <charset val="136"/>
      </rPr>
      <t>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緯</t>
    </r>
  </si>
  <si>
    <r>
      <rPr>
        <sz val="12"/>
        <color rgb="FF000000"/>
        <rFont val="標楷體"/>
        <family val="4"/>
        <charset val="136"/>
      </rPr>
      <t>邱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如</t>
    </r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</si>
  <si>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仁</t>
    </r>
  </si>
  <si>
    <r>
      <rPr>
        <sz val="12"/>
        <color rgb="FF000000"/>
        <rFont val="標楷體"/>
        <family val="4"/>
        <charset val="136"/>
      </rPr>
      <t>關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倫</t>
    </r>
  </si>
  <si>
    <r>
      <rPr>
        <sz val="12"/>
        <color rgb="FF000000"/>
        <rFont val="標楷體"/>
        <family val="4"/>
        <charset val="136"/>
      </rPr>
      <t>高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洲</t>
    </r>
  </si>
  <si>
    <r>
      <rPr>
        <sz val="12"/>
        <color rgb="FF000000"/>
        <rFont val="標楷體"/>
        <family val="4"/>
        <charset val="136"/>
      </rPr>
      <t>詹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儀</t>
    </r>
  </si>
  <si>
    <r>
      <rPr>
        <sz val="12"/>
        <color rgb="FF000000"/>
        <rFont val="標楷體"/>
        <family val="4"/>
        <charset val="136"/>
      </rPr>
      <t>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煥</t>
    </r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</si>
  <si>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錦</t>
    </r>
  </si>
  <si>
    <r>
      <rPr>
        <sz val="12"/>
        <color rgb="FF000000"/>
        <rFont val="標楷體"/>
        <family val="4"/>
        <charset val="136"/>
      </rPr>
      <t>丁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良</t>
    </r>
  </si>
  <si>
    <r>
      <rPr>
        <sz val="12"/>
        <color rgb="FF000000"/>
        <rFont val="標楷體"/>
        <family val="4"/>
        <charset val="136"/>
      </rPr>
      <t>余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藤</t>
    </r>
  </si>
  <si>
    <r>
      <rPr>
        <sz val="12"/>
        <color rgb="FF000000"/>
        <rFont val="標楷體"/>
        <family val="4"/>
        <charset val="136"/>
      </rPr>
      <t>賴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川</t>
    </r>
  </si>
  <si>
    <r>
      <rPr>
        <sz val="12"/>
        <color rgb="FF000000"/>
        <rFont val="標楷體"/>
        <family val="4"/>
        <charset val="136"/>
      </rPr>
      <t>張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民</t>
    </r>
  </si>
  <si>
    <r>
      <rPr>
        <sz val="12"/>
        <color rgb="FF000000"/>
        <rFont val="標楷體"/>
        <family val="4"/>
        <charset val="136"/>
      </rPr>
      <t>廖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玉</t>
    </r>
  </si>
  <si>
    <r>
      <rPr>
        <sz val="12"/>
        <color rgb="FF000000"/>
        <rFont val="標楷體"/>
        <family val="4"/>
        <charset val="136"/>
      </rPr>
      <t>李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壽</t>
    </r>
  </si>
  <si>
    <r>
      <rPr>
        <sz val="12"/>
        <color rgb="FF000000"/>
        <rFont val="標楷體"/>
        <family val="4"/>
        <charset val="136"/>
      </rPr>
      <t>林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文</t>
    </r>
  </si>
  <si>
    <r>
      <rPr>
        <sz val="12"/>
        <color rgb="FF000000"/>
        <rFont val="標楷體"/>
        <family val="4"/>
        <charset val="136"/>
      </rPr>
      <t>張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鴻</t>
    </r>
  </si>
  <si>
    <r>
      <rPr>
        <sz val="12"/>
        <color rgb="FF000000"/>
        <rFont val="標楷體"/>
        <family val="4"/>
        <charset val="136"/>
      </rPr>
      <t>袁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玹</t>
    </r>
  </si>
  <si>
    <r>
      <rPr>
        <sz val="12"/>
        <color rgb="FF000000"/>
        <rFont val="標楷體"/>
        <family val="4"/>
        <charset val="136"/>
      </rPr>
      <t>劉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厚</t>
    </r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</si>
  <si>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華</t>
    </r>
  </si>
  <si>
    <r>
      <rPr>
        <sz val="12"/>
        <color rgb="FF000000"/>
        <rFont val="標楷體"/>
        <family val="4"/>
        <charset val="136"/>
      </rPr>
      <t>宋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花</t>
    </r>
  </si>
  <si>
    <r>
      <rPr>
        <sz val="12"/>
        <color rgb="FF000000"/>
        <rFont val="標楷體"/>
        <family val="4"/>
        <charset val="136"/>
      </rPr>
      <t>黃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嘉</t>
    </r>
  </si>
  <si>
    <r>
      <rPr>
        <sz val="12"/>
        <color rgb="FF000000"/>
        <rFont val="標楷體"/>
        <family val="4"/>
        <charset val="136"/>
      </rPr>
      <t>許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斌</t>
    </r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</si>
  <si>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修</t>
    </r>
  </si>
  <si>
    <r>
      <rPr>
        <sz val="12"/>
        <color rgb="FF000000"/>
        <rFont val="標楷體"/>
        <family val="4"/>
        <charset val="136"/>
      </rPr>
      <t>韓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興</t>
    </r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</si>
  <si>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儒</t>
    </r>
  </si>
  <si>
    <r>
      <rPr>
        <sz val="12"/>
        <color rgb="FF000000"/>
        <rFont val="標楷體"/>
        <family val="4"/>
        <charset val="136"/>
      </rPr>
      <t>林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堂</t>
    </r>
  </si>
  <si>
    <r>
      <rPr>
        <sz val="12"/>
        <color rgb="FF000000"/>
        <rFont val="標楷體"/>
        <family val="4"/>
        <charset val="136"/>
      </rPr>
      <t>黃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道</t>
    </r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</si>
  <si>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來</t>
    </r>
  </si>
  <si>
    <r>
      <rPr>
        <sz val="12"/>
        <color rgb="FF000000"/>
        <rFont val="標楷體"/>
        <family val="4"/>
        <charset val="136"/>
      </rPr>
      <t>蔡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叡</t>
    </r>
  </si>
  <si>
    <r>
      <rPr>
        <sz val="12"/>
        <color rgb="FF000000"/>
        <rFont val="標楷體"/>
        <family val="4"/>
        <charset val="136"/>
      </rPr>
      <t>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裕</t>
    </r>
  </si>
  <si>
    <r>
      <rPr>
        <sz val="12"/>
        <color rgb="FF000000"/>
        <rFont val="標楷體"/>
        <family val="4"/>
        <charset val="136"/>
      </rPr>
      <t>張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金</t>
    </r>
  </si>
  <si>
    <r>
      <rPr>
        <sz val="12"/>
        <color rgb="FF000000"/>
        <rFont val="標楷體"/>
        <family val="4"/>
        <charset val="136"/>
      </rPr>
      <t>計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華</t>
    </r>
  </si>
  <si>
    <r>
      <rPr>
        <sz val="12"/>
        <color rgb="FF000000"/>
        <rFont val="標楷體"/>
        <family val="4"/>
        <charset val="136"/>
      </rPr>
      <t>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輝</t>
    </r>
  </si>
  <si>
    <r>
      <rPr>
        <sz val="12"/>
        <color rgb="FF000000"/>
        <rFont val="標楷體"/>
        <family val="4"/>
        <charset val="136"/>
      </rPr>
      <t>楊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卿</t>
    </r>
  </si>
  <si>
    <r>
      <rPr>
        <sz val="12"/>
        <color rgb="FF000000"/>
        <rFont val="標楷體"/>
        <family val="4"/>
        <charset val="136"/>
      </rPr>
      <t>馬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卿</t>
    </r>
  </si>
  <si>
    <r>
      <rPr>
        <sz val="12"/>
        <color rgb="FF000000"/>
        <rFont val="標楷體"/>
        <family val="4"/>
        <charset val="136"/>
      </rPr>
      <t>張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義</t>
    </r>
  </si>
  <si>
    <r>
      <rPr>
        <sz val="12"/>
        <color rgb="FF000000"/>
        <rFont val="標楷體"/>
        <family val="4"/>
        <charset val="136"/>
      </rPr>
      <t>王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惠</t>
    </r>
  </si>
  <si>
    <r>
      <rPr>
        <sz val="12"/>
        <color rgb="FF000000"/>
        <rFont val="標楷體"/>
        <family val="4"/>
        <charset val="136"/>
      </rPr>
      <t>汪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雅</t>
    </r>
  </si>
  <si>
    <r>
      <rPr>
        <sz val="12"/>
        <color rgb="FF000000"/>
        <rFont val="標楷體"/>
        <family val="4"/>
        <charset val="136"/>
      </rPr>
      <t>林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鈞</t>
    </r>
  </si>
  <si>
    <r>
      <rPr>
        <sz val="12"/>
        <color rgb="FF000000"/>
        <rFont val="標楷體"/>
        <family val="4"/>
        <charset val="136"/>
      </rPr>
      <t>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惠</t>
    </r>
  </si>
  <si>
    <r>
      <rPr>
        <sz val="12"/>
        <color rgb="FF000000"/>
        <rFont val="標楷體"/>
        <family val="4"/>
        <charset val="136"/>
      </rPr>
      <t>羅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亷</t>
    </r>
  </si>
  <si>
    <r>
      <rPr>
        <sz val="12"/>
        <color rgb="FF000000"/>
        <rFont val="標楷體"/>
        <family val="4"/>
        <charset val="136"/>
      </rPr>
      <t>劉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偉</t>
    </r>
  </si>
  <si>
    <r>
      <rPr>
        <sz val="12"/>
        <color rgb="FF000000"/>
        <rFont val="標楷體"/>
        <family val="4"/>
        <charset val="136"/>
      </rPr>
      <t>洪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智</t>
    </r>
  </si>
  <si>
    <r>
      <rPr>
        <sz val="12"/>
        <color rgb="FF000000"/>
        <rFont val="標楷體"/>
        <family val="4"/>
        <charset val="136"/>
      </rPr>
      <t>簡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貞</t>
    </r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</si>
  <si>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春</t>
    </r>
  </si>
  <si>
    <r>
      <rPr>
        <sz val="12"/>
        <color rgb="FF000000"/>
        <rFont val="標楷體"/>
        <family val="4"/>
        <charset val="136"/>
      </rPr>
      <t>張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雲</t>
    </r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</si>
  <si>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慧</t>
    </r>
    <phoneticPr fontId="9" type="noConversion"/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</si>
  <si>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慧</t>
    </r>
  </si>
  <si>
    <r>
      <rPr>
        <sz val="12"/>
        <color rgb="FF000000"/>
        <rFont val="標楷體"/>
        <family val="4"/>
        <charset val="136"/>
      </rPr>
      <t>羅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妮</t>
    </r>
  </si>
  <si>
    <r>
      <rPr>
        <sz val="12"/>
        <color rgb="FF000000"/>
        <rFont val="標楷體"/>
        <family val="4"/>
        <charset val="136"/>
      </rPr>
      <t>黃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鍟</t>
    </r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</si>
  <si>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翔</t>
    </r>
  </si>
  <si>
    <r>
      <rPr>
        <sz val="12"/>
        <color rgb="FF000000"/>
        <rFont val="標楷體"/>
        <family val="4"/>
        <charset val="136"/>
      </rPr>
      <t>林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宜</t>
    </r>
  </si>
  <si>
    <r>
      <rPr>
        <sz val="12"/>
        <color rgb="FF000000"/>
        <rFont val="標楷體"/>
        <family val="4"/>
        <charset val="136"/>
      </rPr>
      <t>華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男</t>
    </r>
  </si>
  <si>
    <r>
      <rPr>
        <sz val="12"/>
        <color rgb="FF000000"/>
        <rFont val="標楷體"/>
        <family val="4"/>
        <charset val="136"/>
      </rPr>
      <t>許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珍</t>
    </r>
  </si>
  <si>
    <r>
      <rPr>
        <sz val="12"/>
        <color rgb="FF000000"/>
        <rFont val="標楷體"/>
        <family val="4"/>
        <charset val="136"/>
      </rPr>
      <t>許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水</t>
    </r>
  </si>
  <si>
    <r>
      <rPr>
        <sz val="12"/>
        <color rgb="FF000000"/>
        <rFont val="標楷體"/>
        <family val="4"/>
        <charset val="136"/>
      </rPr>
      <t>詹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夫</t>
    </r>
  </si>
  <si>
    <r>
      <rPr>
        <sz val="12"/>
        <color rgb="FF000000"/>
        <rFont val="標楷體"/>
        <family val="4"/>
        <charset val="136"/>
      </rPr>
      <t>徐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憶</t>
    </r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</si>
  <si>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坤</t>
    </r>
  </si>
  <si>
    <r>
      <rPr>
        <sz val="12"/>
        <color rgb="FF000000"/>
        <rFont val="標楷體"/>
        <family val="4"/>
        <charset val="136"/>
      </rPr>
      <t>林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松</t>
    </r>
  </si>
  <si>
    <r>
      <rPr>
        <sz val="12"/>
        <color rgb="FF000000"/>
        <rFont val="標楷體"/>
        <family val="4"/>
        <charset val="136"/>
      </rPr>
      <t>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昇</t>
    </r>
  </si>
  <si>
    <r>
      <rPr>
        <sz val="12"/>
        <color rgb="FF000000"/>
        <rFont val="標楷體"/>
        <family val="4"/>
        <charset val="136"/>
      </rPr>
      <t>王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安</t>
    </r>
  </si>
  <si>
    <r>
      <rPr>
        <sz val="12"/>
        <color rgb="FF000000"/>
        <rFont val="標楷體"/>
        <family val="4"/>
        <charset val="136"/>
      </rPr>
      <t>李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勝</t>
    </r>
  </si>
  <si>
    <r>
      <rPr>
        <sz val="12"/>
        <color rgb="FF000000"/>
        <rFont val="標楷體"/>
        <family val="4"/>
        <charset val="136"/>
      </rPr>
      <t>王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華</t>
    </r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</si>
  <si>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如</t>
    </r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</si>
  <si>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雄</t>
    </r>
  </si>
  <si>
    <r>
      <rPr>
        <sz val="12"/>
        <color rgb="FF000000"/>
        <rFont val="標楷體"/>
        <family val="4"/>
        <charset val="136"/>
      </rPr>
      <t>李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忍</t>
    </r>
  </si>
  <si>
    <r>
      <rPr>
        <sz val="12"/>
        <color rgb="FF000000"/>
        <rFont val="標楷體"/>
        <family val="4"/>
        <charset val="136"/>
      </rPr>
      <t>胡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凱</t>
    </r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</si>
  <si>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山</t>
    </r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</si>
  <si>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東</t>
    </r>
  </si>
  <si>
    <r>
      <rPr>
        <sz val="12"/>
        <color rgb="FF000000"/>
        <rFont val="標楷體"/>
        <family val="4"/>
        <charset val="136"/>
      </rPr>
      <t>胡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德</t>
    </r>
  </si>
  <si>
    <r>
      <rPr>
        <sz val="12"/>
        <color rgb="FF000000"/>
        <rFont val="標楷體"/>
        <family val="4"/>
        <charset val="136"/>
      </rPr>
      <t>鄭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群</t>
    </r>
  </si>
  <si>
    <r>
      <rPr>
        <sz val="12"/>
        <color rgb="FF000000"/>
        <rFont val="標楷體"/>
        <family val="4"/>
        <charset val="136"/>
      </rPr>
      <t>林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哲</t>
    </r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</si>
  <si>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埒</t>
    </r>
  </si>
  <si>
    <r>
      <rPr>
        <sz val="12"/>
        <color rgb="FF000000"/>
        <rFont val="標楷體"/>
        <family val="4"/>
        <charset val="136"/>
      </rPr>
      <t>陳素華</t>
    </r>
  </si>
  <si>
    <r>
      <rPr>
        <sz val="12"/>
        <color rgb="FF000000"/>
        <rFont val="標楷體"/>
        <family val="4"/>
        <charset val="136"/>
      </rPr>
      <t>陳少柏</t>
    </r>
  </si>
  <si>
    <r>
      <rPr>
        <sz val="12"/>
        <color rgb="FF000000"/>
        <rFont val="標楷體"/>
        <family val="4"/>
        <charset val="136"/>
      </rPr>
      <t>江炳樂</t>
    </r>
  </si>
  <si>
    <r>
      <rPr>
        <sz val="12"/>
        <color rgb="FF000000"/>
        <rFont val="標楷體"/>
        <family val="4"/>
        <charset val="136"/>
      </rPr>
      <t>王高城</t>
    </r>
  </si>
  <si>
    <r>
      <rPr>
        <sz val="12"/>
        <color rgb="FF000000"/>
        <rFont val="標楷體"/>
        <family val="4"/>
        <charset val="136"/>
      </rPr>
      <t>黃玉雲</t>
    </r>
  </si>
  <si>
    <r>
      <rPr>
        <sz val="12"/>
        <color rgb="FF000000"/>
        <rFont val="標楷體"/>
        <family val="4"/>
        <charset val="136"/>
      </rPr>
      <t>林詹翠眉</t>
    </r>
  </si>
  <si>
    <r>
      <rPr>
        <sz val="12"/>
        <color rgb="FF000000"/>
        <rFont val="標楷體"/>
        <family val="4"/>
        <charset val="136"/>
      </rPr>
      <t>林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眉</t>
    </r>
    <phoneticPr fontId="9" type="noConversion"/>
  </si>
  <si>
    <r>
      <rPr>
        <sz val="12"/>
        <color rgb="FF000000"/>
        <rFont val="標楷體"/>
        <family val="4"/>
        <charset val="136"/>
      </rPr>
      <t>趙陳亞娥</t>
    </r>
  </si>
  <si>
    <r>
      <rPr>
        <sz val="12"/>
        <color rgb="FF000000"/>
        <rFont val="標楷體"/>
        <family val="4"/>
        <charset val="136"/>
      </rPr>
      <t>趙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娥</t>
    </r>
    <phoneticPr fontId="9" type="noConversion"/>
  </si>
  <si>
    <r>
      <rPr>
        <sz val="12"/>
        <color rgb="FF000000"/>
        <rFont val="標楷體"/>
        <family val="4"/>
        <charset val="136"/>
      </rPr>
      <t>蔡高美玉</t>
    </r>
  </si>
  <si>
    <r>
      <rPr>
        <sz val="12"/>
        <rFont val="標楷體"/>
        <family val="4"/>
        <charset val="136"/>
      </rPr>
      <t>蔡</t>
    </r>
    <r>
      <rPr>
        <sz val="12"/>
        <rFont val="Times New Roman"/>
        <family val="1"/>
      </rPr>
      <t>OO</t>
    </r>
    <r>
      <rPr>
        <sz val="12"/>
        <rFont val="標楷體"/>
        <family val="4"/>
        <charset val="136"/>
      </rPr>
      <t>玉</t>
    </r>
    <phoneticPr fontId="9" type="noConversion"/>
  </si>
  <si>
    <r>
      <rPr>
        <sz val="12"/>
        <color rgb="FF000000"/>
        <rFont val="標楷體"/>
        <family val="4"/>
        <charset val="136"/>
      </rPr>
      <t>駱秋如</t>
    </r>
  </si>
  <si>
    <r>
      <rPr>
        <sz val="12"/>
        <color rgb="FF000000"/>
        <rFont val="標楷體"/>
        <family val="4"/>
        <charset val="136"/>
      </rPr>
      <t>謝輝煌</t>
    </r>
  </si>
  <si>
    <r>
      <rPr>
        <sz val="12"/>
        <color rgb="FF000000"/>
        <rFont val="標楷體"/>
        <family val="4"/>
        <charset val="136"/>
      </rPr>
      <t>鄭雅鈴</t>
    </r>
  </si>
  <si>
    <r>
      <rPr>
        <sz val="12"/>
        <color rgb="FF000000"/>
        <rFont val="標楷體"/>
        <family val="4"/>
        <charset val="136"/>
      </rPr>
      <t>李麗雲</t>
    </r>
  </si>
  <si>
    <r>
      <rPr>
        <sz val="12"/>
        <color rgb="FF000000"/>
        <rFont val="標楷體"/>
        <family val="4"/>
        <charset val="136"/>
      </rPr>
      <t>李明治</t>
    </r>
  </si>
  <si>
    <r>
      <rPr>
        <sz val="12"/>
        <color rgb="FF000000"/>
        <rFont val="標楷體"/>
        <family val="4"/>
        <charset val="136"/>
      </rPr>
      <t>黃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良</t>
    </r>
    <phoneticPr fontId="9" type="noConversion"/>
  </si>
  <si>
    <r>
      <rPr>
        <sz val="12"/>
        <color rgb="FF000000"/>
        <rFont val="標楷體"/>
        <family val="4"/>
        <charset val="136"/>
      </rPr>
      <t>郭金田</t>
    </r>
  </si>
  <si>
    <r>
      <rPr>
        <sz val="12"/>
        <color rgb="FF000000"/>
        <rFont val="標楷體"/>
        <family val="4"/>
        <charset val="136"/>
      </rPr>
      <t>邱俊榮</t>
    </r>
  </si>
  <si>
    <r>
      <rPr>
        <sz val="12"/>
        <color rgb="FF000000"/>
        <rFont val="標楷體"/>
        <family val="4"/>
        <charset val="136"/>
      </rPr>
      <t>蕭永康</t>
    </r>
  </si>
  <si>
    <r>
      <rPr>
        <sz val="12"/>
        <color rgb="FF000000"/>
        <rFont val="標楷體"/>
        <family val="4"/>
        <charset val="136"/>
      </rPr>
      <t>簡美齡</t>
    </r>
  </si>
  <si>
    <r>
      <rPr>
        <sz val="12"/>
        <color rgb="FF000000"/>
        <rFont val="標楷體"/>
        <family val="4"/>
        <charset val="136"/>
      </rPr>
      <t>郭惠娟</t>
    </r>
  </si>
  <si>
    <r>
      <rPr>
        <sz val="12"/>
        <color rgb="FF000000"/>
        <rFont val="標楷體"/>
        <family val="4"/>
        <charset val="136"/>
      </rPr>
      <t>劉毅強</t>
    </r>
  </si>
  <si>
    <r>
      <rPr>
        <sz val="12"/>
        <color rgb="FF000000"/>
        <rFont val="標楷體"/>
        <family val="4"/>
        <charset val="136"/>
      </rPr>
      <t>張壽千</t>
    </r>
  </si>
  <si>
    <r>
      <rPr>
        <sz val="12"/>
        <color rgb="FF000000"/>
        <rFont val="標楷體"/>
        <family val="4"/>
        <charset val="136"/>
      </rPr>
      <t>蔡玉明</t>
    </r>
  </si>
  <si>
    <r>
      <rPr>
        <sz val="12"/>
        <color rgb="FF000000"/>
        <rFont val="標楷體"/>
        <family val="4"/>
        <charset val="136"/>
      </rPr>
      <t>陳郭信子</t>
    </r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</si>
  <si>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子</t>
    </r>
    <phoneticPr fontId="9" type="noConversion"/>
  </si>
  <si>
    <r>
      <rPr>
        <sz val="12"/>
        <color rgb="FF000000"/>
        <rFont val="標楷體"/>
        <family val="4"/>
        <charset val="136"/>
      </rPr>
      <t>郭寶</t>
    </r>
  </si>
  <si>
    <r>
      <rPr>
        <sz val="12"/>
        <color rgb="FF000000"/>
        <rFont val="標楷體"/>
        <family val="4"/>
        <charset val="136"/>
      </rPr>
      <t>曾朝</t>
    </r>
  </si>
  <si>
    <r>
      <rPr>
        <sz val="12"/>
        <color rgb="FF000000"/>
        <rFont val="標楷體"/>
        <family val="4"/>
        <charset val="136"/>
      </rPr>
      <t>柯幸伶</t>
    </r>
  </si>
  <si>
    <r>
      <rPr>
        <sz val="12"/>
        <color rgb="FF000000"/>
        <rFont val="標楷體"/>
        <family val="4"/>
        <charset val="136"/>
      </rPr>
      <t>楊金惠</t>
    </r>
  </si>
  <si>
    <r>
      <rPr>
        <sz val="12"/>
        <color rgb="FF000000"/>
        <rFont val="標楷體"/>
        <family val="4"/>
        <charset val="136"/>
      </rPr>
      <t>潘富華</t>
    </r>
  </si>
  <si>
    <r>
      <rPr>
        <sz val="12"/>
        <color rgb="FF000000"/>
        <rFont val="標楷體"/>
        <family val="4"/>
        <charset val="136"/>
      </rPr>
      <t>葉加祥</t>
    </r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</si>
  <si>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連</t>
    </r>
    <phoneticPr fontId="9" type="noConversion"/>
  </si>
  <si>
    <r>
      <rPr>
        <sz val="12"/>
        <color rgb="FF000000"/>
        <rFont val="標楷體"/>
        <family val="4"/>
        <charset val="136"/>
      </rPr>
      <t>游進通</t>
    </r>
  </si>
  <si>
    <r>
      <rPr>
        <sz val="12"/>
        <color rgb="FF000000"/>
        <rFont val="標楷體"/>
        <family val="4"/>
        <charset val="136"/>
      </rPr>
      <t>張坤華</t>
    </r>
  </si>
  <si>
    <r>
      <rPr>
        <sz val="12"/>
        <color rgb="FF000000"/>
        <rFont val="標楷體"/>
        <family val="4"/>
        <charset val="136"/>
      </rPr>
      <t>陳世儒</t>
    </r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</si>
  <si>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</t>
    </r>
    <r>
      <rPr>
        <sz val="12"/>
        <color rgb="FF000000"/>
        <rFont val="標楷體"/>
        <family val="4"/>
        <charset val="136"/>
      </rPr>
      <t>儒</t>
    </r>
    <phoneticPr fontId="9" type="noConversion"/>
  </si>
  <si>
    <r>
      <rPr>
        <sz val="12"/>
        <color rgb="FF000000"/>
        <rFont val="標楷體"/>
        <family val="4"/>
        <charset val="136"/>
      </rPr>
      <t>劉陳素珠</t>
    </r>
  </si>
  <si>
    <r>
      <rPr>
        <sz val="12"/>
        <color rgb="FF000000"/>
        <rFont val="標楷體"/>
        <family val="4"/>
        <charset val="136"/>
      </rPr>
      <t>劉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珠</t>
    </r>
    <phoneticPr fontId="9" type="noConversion"/>
  </si>
  <si>
    <r>
      <rPr>
        <sz val="12"/>
        <color rgb="FF000000"/>
        <rFont val="標楷體"/>
        <family val="4"/>
        <charset val="136"/>
      </rPr>
      <t>魏春絨</t>
    </r>
  </si>
  <si>
    <r>
      <rPr>
        <sz val="12"/>
        <color rgb="FF000000"/>
        <rFont val="標楷體"/>
        <family val="4"/>
        <charset val="136"/>
      </rPr>
      <t>許尹東</t>
    </r>
  </si>
  <si>
    <r>
      <rPr>
        <sz val="12"/>
        <color rgb="FF000000"/>
        <rFont val="標楷體"/>
        <family val="4"/>
        <charset val="136"/>
      </rPr>
      <t>陳許珠貴</t>
    </r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</si>
  <si>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貴</t>
    </r>
    <phoneticPr fontId="9" type="noConversion"/>
  </si>
  <si>
    <r>
      <rPr>
        <sz val="12"/>
        <color rgb="FF000000"/>
        <rFont val="標楷體"/>
        <family val="4"/>
        <charset val="136"/>
      </rPr>
      <t>郭建成</t>
    </r>
  </si>
  <si>
    <r>
      <rPr>
        <sz val="12"/>
        <color rgb="FF000000"/>
        <rFont val="標楷體"/>
        <family val="4"/>
        <charset val="136"/>
      </rPr>
      <t>張三民</t>
    </r>
  </si>
  <si>
    <r>
      <rPr>
        <sz val="12"/>
        <color rgb="FF000000"/>
        <rFont val="標楷體"/>
        <family val="4"/>
        <charset val="136"/>
      </rPr>
      <t>賴火勝</t>
    </r>
  </si>
  <si>
    <r>
      <rPr>
        <sz val="12"/>
        <color rgb="FF000000"/>
        <rFont val="標楷體"/>
        <family val="4"/>
        <charset val="136"/>
      </rPr>
      <t>羅麗娟</t>
    </r>
  </si>
  <si>
    <r>
      <rPr>
        <sz val="12"/>
        <color rgb="FF000000"/>
        <rFont val="標楷體"/>
        <family val="4"/>
        <charset val="136"/>
      </rPr>
      <t>韓復興</t>
    </r>
  </si>
  <si>
    <r>
      <rPr>
        <sz val="12"/>
        <color rgb="FF000000"/>
        <rFont val="標楷體"/>
        <family val="4"/>
        <charset val="136"/>
      </rPr>
      <t>高陳省</t>
    </r>
  </si>
  <si>
    <r>
      <rPr>
        <sz val="12"/>
        <color rgb="FF000000"/>
        <rFont val="標楷體"/>
        <family val="4"/>
        <charset val="136"/>
      </rPr>
      <t>周芝羽</t>
    </r>
  </si>
  <si>
    <r>
      <rPr>
        <sz val="12"/>
        <color rgb="FF000000"/>
        <rFont val="標楷體"/>
        <family val="4"/>
        <charset val="136"/>
      </rPr>
      <t>李碧鈴</t>
    </r>
  </si>
  <si>
    <r>
      <rPr>
        <sz val="12"/>
        <color rgb="FF000000"/>
        <rFont val="標楷體"/>
        <family val="4"/>
        <charset val="136"/>
      </rPr>
      <t>林錦杏</t>
    </r>
  </si>
  <si>
    <r>
      <rPr>
        <sz val="12"/>
        <color rgb="FF000000"/>
        <rFont val="標楷體"/>
        <family val="4"/>
        <charset val="136"/>
      </rPr>
      <t>王純德</t>
    </r>
  </si>
  <si>
    <r>
      <rPr>
        <sz val="12"/>
        <color rgb="FF000000"/>
        <rFont val="標楷體"/>
        <family val="4"/>
        <charset val="136"/>
      </rPr>
      <t>龔台飛</t>
    </r>
  </si>
  <si>
    <r>
      <rPr>
        <sz val="12"/>
        <color rgb="FF000000"/>
        <rFont val="標楷體"/>
        <family val="4"/>
        <charset val="136"/>
      </rPr>
      <t>雷曉雲</t>
    </r>
  </si>
  <si>
    <r>
      <rPr>
        <sz val="12"/>
        <color rgb="FF000000"/>
        <rFont val="標楷體"/>
        <family val="4"/>
        <charset val="136"/>
      </rPr>
      <t>紀曾麗花</t>
    </r>
  </si>
  <si>
    <r>
      <rPr>
        <sz val="12"/>
        <color rgb="FF000000"/>
        <rFont val="標楷體"/>
        <family val="4"/>
        <charset val="136"/>
      </rPr>
      <t>紀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花</t>
    </r>
    <phoneticPr fontId="9" type="noConversion"/>
  </si>
  <si>
    <r>
      <rPr>
        <sz val="12"/>
        <color rgb="FF000000"/>
        <rFont val="標楷體"/>
        <family val="4"/>
        <charset val="136"/>
      </rPr>
      <t>黃朱雪</t>
    </r>
  </si>
  <si>
    <r>
      <rPr>
        <sz val="12"/>
        <color rgb="FF000000"/>
        <rFont val="標楷體"/>
        <family val="4"/>
        <charset val="136"/>
      </rPr>
      <t>馬陳美卿</t>
    </r>
  </si>
  <si>
    <r>
      <rPr>
        <sz val="12"/>
        <color rgb="FF000000"/>
        <rFont val="標楷體"/>
        <family val="4"/>
        <charset val="136"/>
      </rPr>
      <t>馬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卿</t>
    </r>
    <phoneticPr fontId="9" type="noConversion"/>
  </si>
  <si>
    <r>
      <rPr>
        <sz val="12"/>
        <color rgb="FF000000"/>
        <rFont val="標楷體"/>
        <family val="4"/>
        <charset val="136"/>
      </rPr>
      <t>顏菽儀</t>
    </r>
  </si>
  <si>
    <r>
      <rPr>
        <sz val="12"/>
        <color rgb="FF000000"/>
        <rFont val="標楷體"/>
        <family val="4"/>
        <charset val="136"/>
      </rPr>
      <t>蘇郁珳</t>
    </r>
  </si>
  <si>
    <r>
      <rPr>
        <sz val="12"/>
        <color rgb="FF000000"/>
        <rFont val="標楷體"/>
        <family val="4"/>
        <charset val="136"/>
      </rPr>
      <t>黃秀權</t>
    </r>
  </si>
  <si>
    <r>
      <rPr>
        <sz val="12"/>
        <color rgb="FF000000"/>
        <rFont val="標楷體"/>
        <family val="4"/>
        <charset val="136"/>
      </rPr>
      <t>張恩榮</t>
    </r>
  </si>
  <si>
    <r>
      <rPr>
        <sz val="12"/>
        <color rgb="FF000000"/>
        <rFont val="標楷體"/>
        <family val="4"/>
        <charset val="136"/>
      </rPr>
      <t>林張菊子</t>
    </r>
  </si>
  <si>
    <r>
      <rPr>
        <sz val="12"/>
        <color rgb="FF000000"/>
        <rFont val="標楷體"/>
        <family val="4"/>
        <charset val="136"/>
      </rPr>
      <t>林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子</t>
    </r>
    <phoneticPr fontId="9" type="noConversion"/>
  </si>
  <si>
    <r>
      <rPr>
        <sz val="12"/>
        <color rgb="FF000000"/>
        <rFont val="標楷體"/>
        <family val="4"/>
        <charset val="136"/>
      </rPr>
      <t>吳沛妤</t>
    </r>
  </si>
  <si>
    <r>
      <rPr>
        <sz val="12"/>
        <color rgb="FF000000"/>
        <rFont val="標楷體"/>
        <family val="4"/>
        <charset val="136"/>
      </rPr>
      <t>翁王月美</t>
    </r>
  </si>
  <si>
    <r>
      <rPr>
        <sz val="12"/>
        <color rgb="FF000000"/>
        <rFont val="標楷體"/>
        <family val="4"/>
        <charset val="136"/>
      </rPr>
      <t>翁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美</t>
    </r>
    <phoneticPr fontId="9" type="noConversion"/>
  </si>
  <si>
    <r>
      <rPr>
        <sz val="12"/>
        <color rgb="FF000000"/>
        <rFont val="標楷體"/>
        <family val="4"/>
        <charset val="136"/>
      </rPr>
      <t>林清泉</t>
    </r>
  </si>
  <si>
    <r>
      <rPr>
        <sz val="12"/>
        <color rgb="FF000000"/>
        <rFont val="標楷體"/>
        <family val="4"/>
        <charset val="136"/>
      </rPr>
      <t>張明治</t>
    </r>
  </si>
  <si>
    <r>
      <rPr>
        <sz val="12"/>
        <color rgb="FF000000"/>
        <rFont val="標楷體"/>
        <family val="4"/>
        <charset val="136"/>
      </rPr>
      <t>蔡黃月嬌</t>
    </r>
  </si>
  <si>
    <r>
      <rPr>
        <sz val="12"/>
        <color rgb="FF000000"/>
        <rFont val="標楷體"/>
        <family val="4"/>
        <charset val="136"/>
      </rPr>
      <t>蔡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嬌</t>
    </r>
    <phoneticPr fontId="9" type="noConversion"/>
  </si>
  <si>
    <r>
      <rPr>
        <sz val="12"/>
        <color rgb="FF000000"/>
        <rFont val="標楷體"/>
        <family val="4"/>
        <charset val="136"/>
      </rPr>
      <t>陳又菱</t>
    </r>
  </si>
  <si>
    <r>
      <rPr>
        <sz val="12"/>
        <color rgb="FF000000"/>
        <rFont val="標楷體"/>
        <family val="4"/>
        <charset val="136"/>
      </rPr>
      <t>王吳理</t>
    </r>
  </si>
  <si>
    <r>
      <rPr>
        <sz val="12"/>
        <color rgb="FF000000"/>
        <rFont val="標楷體"/>
        <family val="4"/>
        <charset val="136"/>
      </rPr>
      <t>廖金生</t>
    </r>
  </si>
  <si>
    <r>
      <rPr>
        <sz val="12"/>
        <color rgb="FF000000"/>
        <rFont val="標楷體"/>
        <family val="4"/>
        <charset val="136"/>
      </rPr>
      <t>劉勳樺</t>
    </r>
  </si>
  <si>
    <r>
      <rPr>
        <sz val="12"/>
        <color rgb="FF000000"/>
        <rFont val="標楷體"/>
        <family val="4"/>
        <charset val="136"/>
      </rPr>
      <t>呂林悅子</t>
    </r>
  </si>
  <si>
    <r>
      <rPr>
        <sz val="12"/>
        <color rgb="FF000000"/>
        <rFont val="標楷體"/>
        <family val="4"/>
        <charset val="136"/>
      </rPr>
      <t>呂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子</t>
    </r>
    <phoneticPr fontId="9" type="noConversion"/>
  </si>
  <si>
    <r>
      <rPr>
        <sz val="12"/>
        <color rgb="FF000000"/>
        <rFont val="標楷體"/>
        <family val="4"/>
        <charset val="136"/>
      </rPr>
      <t>林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英</t>
    </r>
    <phoneticPr fontId="9" type="noConversion"/>
  </si>
  <si>
    <r>
      <rPr>
        <sz val="12"/>
        <color rgb="FF000000"/>
        <rFont val="標楷體"/>
        <family val="4"/>
        <charset val="136"/>
      </rPr>
      <t>蔡淑芬</t>
    </r>
  </si>
  <si>
    <r>
      <rPr>
        <sz val="12"/>
        <color rgb="FF000000"/>
        <rFont val="標楷體"/>
        <family val="4"/>
        <charset val="136"/>
      </rPr>
      <t>林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美</t>
    </r>
    <phoneticPr fontId="9" type="noConversion"/>
  </si>
  <si>
    <r>
      <rPr>
        <sz val="12"/>
        <color rgb="FF000000"/>
        <rFont val="標楷體"/>
        <family val="4"/>
        <charset val="136"/>
      </rPr>
      <t>石卡羅</t>
    </r>
  </si>
  <si>
    <r>
      <rPr>
        <sz val="12"/>
        <color rgb="FF000000"/>
        <rFont val="標楷體"/>
        <family val="4"/>
        <charset val="136"/>
      </rPr>
      <t>連乃素娥</t>
    </r>
  </si>
  <si>
    <r>
      <rPr>
        <sz val="12"/>
        <color rgb="FF000000"/>
        <rFont val="標楷體"/>
        <family val="4"/>
        <charset val="136"/>
      </rPr>
      <t>連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娥</t>
    </r>
    <phoneticPr fontId="9" type="noConversion"/>
  </si>
  <si>
    <r>
      <rPr>
        <sz val="12"/>
        <color rgb="FF000000"/>
        <rFont val="標楷體"/>
        <family val="4"/>
        <charset val="136"/>
      </rPr>
      <t>許惠玉</t>
    </r>
  </si>
  <si>
    <r>
      <rPr>
        <sz val="12"/>
        <color rgb="FF000000"/>
        <rFont val="標楷體"/>
        <family val="4"/>
        <charset val="136"/>
      </rPr>
      <t>林穗絜</t>
    </r>
  </si>
  <si>
    <r>
      <rPr>
        <sz val="12"/>
        <color rgb="FF000000"/>
        <rFont val="標楷體"/>
        <family val="4"/>
        <charset val="136"/>
      </rPr>
      <t>陳弘哲</t>
    </r>
  </si>
  <si>
    <r>
      <rPr>
        <sz val="12"/>
        <color rgb="FF000000"/>
        <rFont val="標楷體"/>
        <family val="4"/>
        <charset val="136"/>
      </rPr>
      <t>闕秀惠</t>
    </r>
  </si>
  <si>
    <r>
      <rPr>
        <sz val="12"/>
        <color rgb="FF000000"/>
        <rFont val="標楷體"/>
        <family val="4"/>
        <charset val="136"/>
      </rPr>
      <t>周定甫</t>
    </r>
  </si>
  <si>
    <r>
      <rPr>
        <sz val="12"/>
        <color rgb="FF000000"/>
        <rFont val="標楷體"/>
        <family val="4"/>
        <charset val="136"/>
      </rPr>
      <t>林秀玉</t>
    </r>
  </si>
  <si>
    <r>
      <rPr>
        <sz val="12"/>
        <color rgb="FF000000"/>
        <rFont val="標楷體"/>
        <family val="4"/>
        <charset val="136"/>
      </rPr>
      <t>張李束</t>
    </r>
  </si>
  <si>
    <r>
      <rPr>
        <sz val="12"/>
        <color rgb="FF000000"/>
        <rFont val="標楷體"/>
        <family val="4"/>
        <charset val="136"/>
      </rPr>
      <t>李福鎮</t>
    </r>
  </si>
  <si>
    <r>
      <rPr>
        <sz val="12"/>
        <color rgb="FF000000"/>
        <rFont val="標楷體"/>
        <family val="4"/>
        <charset val="136"/>
      </rPr>
      <t>李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嬌</t>
    </r>
    <phoneticPr fontId="9" type="noConversion"/>
  </si>
  <si>
    <r>
      <rPr>
        <sz val="12"/>
        <color rgb="FF000000"/>
        <rFont val="標楷體"/>
        <family val="4"/>
        <charset val="136"/>
      </rPr>
      <t>黃明章</t>
    </r>
  </si>
  <si>
    <r>
      <rPr>
        <sz val="12"/>
        <color rgb="FF000000"/>
        <rFont val="標楷體"/>
        <family val="4"/>
        <charset val="136"/>
      </rPr>
      <t>廖雲</t>
    </r>
  </si>
  <si>
    <r>
      <rPr>
        <sz val="12"/>
        <color rgb="FF000000"/>
        <rFont val="標楷體"/>
        <family val="4"/>
        <charset val="136"/>
      </rPr>
      <t>廖林釵</t>
    </r>
  </si>
  <si>
    <r>
      <rPr>
        <sz val="12"/>
        <color rgb="FF000000"/>
        <rFont val="標楷體"/>
        <family val="4"/>
        <charset val="136"/>
      </rPr>
      <t>黃秋逢</t>
    </r>
  </si>
  <si>
    <r>
      <rPr>
        <sz val="12"/>
        <color rgb="FF000000"/>
        <rFont val="標楷體"/>
        <family val="4"/>
        <charset val="136"/>
      </rPr>
      <t>白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珠</t>
    </r>
    <phoneticPr fontId="9" type="noConversion"/>
  </si>
  <si>
    <r>
      <rPr>
        <sz val="12"/>
        <color rgb="FF000000"/>
        <rFont val="標楷體"/>
        <family val="4"/>
        <charset val="136"/>
      </rPr>
      <t>陳柏勳</t>
    </r>
  </si>
  <si>
    <r>
      <rPr>
        <sz val="12"/>
        <color rgb="FF000000"/>
        <rFont val="標楷體"/>
        <family val="4"/>
        <charset val="136"/>
      </rPr>
      <t>蔡文揚</t>
    </r>
  </si>
  <si>
    <r>
      <rPr>
        <sz val="12"/>
        <color rgb="FF000000"/>
        <rFont val="標楷體"/>
        <family val="4"/>
        <charset val="136"/>
      </rPr>
      <t>徐勇敏</t>
    </r>
  </si>
  <si>
    <r>
      <rPr>
        <sz val="12"/>
        <color rgb="FF000000"/>
        <rFont val="標楷體"/>
        <family val="4"/>
        <charset val="136"/>
      </rPr>
      <t>倪淑貞</t>
    </r>
  </si>
  <si>
    <r>
      <rPr>
        <sz val="12"/>
        <color rgb="FF000000"/>
        <rFont val="標楷體"/>
        <family val="4"/>
        <charset val="136"/>
      </rPr>
      <t>呂文松</t>
    </r>
  </si>
  <si>
    <r>
      <rPr>
        <sz val="12"/>
        <color rgb="FF000000"/>
        <rFont val="標楷體"/>
        <family val="4"/>
        <charset val="136"/>
      </rPr>
      <t>陳秀枝</t>
    </r>
  </si>
  <si>
    <r>
      <rPr>
        <sz val="12"/>
        <color rgb="FF000000"/>
        <rFont val="標楷體"/>
        <family val="4"/>
        <charset val="136"/>
      </rPr>
      <t>許文聰</t>
    </r>
  </si>
  <si>
    <r>
      <rPr>
        <sz val="12"/>
        <color rgb="FF000000"/>
        <rFont val="標楷體"/>
        <family val="4"/>
        <charset val="136"/>
      </rPr>
      <t>陳英峯</t>
    </r>
  </si>
  <si>
    <r>
      <rPr>
        <sz val="12"/>
        <color rgb="FF000000"/>
        <rFont val="標楷體"/>
        <family val="4"/>
        <charset val="136"/>
      </rPr>
      <t>蔡宛芸</t>
    </r>
  </si>
  <si>
    <r>
      <rPr>
        <sz val="12"/>
        <color rgb="FF000000"/>
        <rFont val="標楷體"/>
        <family val="4"/>
        <charset val="136"/>
      </rPr>
      <t>林啟明</t>
    </r>
  </si>
  <si>
    <r>
      <rPr>
        <sz val="12"/>
        <color rgb="FF000000"/>
        <rFont val="標楷體"/>
        <family val="4"/>
        <charset val="136"/>
      </rPr>
      <t>陳萬順</t>
    </r>
  </si>
  <si>
    <r>
      <rPr>
        <sz val="12"/>
        <color rgb="FF000000"/>
        <rFont val="標楷體"/>
        <family val="4"/>
        <charset val="136"/>
      </rPr>
      <t>陳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錢</t>
    </r>
    <phoneticPr fontId="9" type="noConversion"/>
  </si>
  <si>
    <r>
      <rPr>
        <sz val="12"/>
        <color rgb="FF000000"/>
        <rFont val="標楷體"/>
        <family val="4"/>
        <charset val="136"/>
      </rPr>
      <t>李牡丹</t>
    </r>
  </si>
  <si>
    <r>
      <rPr>
        <sz val="12"/>
        <color rgb="FF000000"/>
        <rFont val="標楷體"/>
        <family val="4"/>
        <charset val="136"/>
      </rPr>
      <t>黃東碧</t>
    </r>
  </si>
  <si>
    <r>
      <rPr>
        <sz val="12"/>
        <color rgb="FF000000"/>
        <rFont val="標楷體"/>
        <family val="4"/>
        <charset val="136"/>
      </rPr>
      <t>陳國鎮</t>
    </r>
  </si>
  <si>
    <r>
      <rPr>
        <sz val="12"/>
        <color rgb="FF000000"/>
        <rFont val="標楷體"/>
        <family val="4"/>
        <charset val="136"/>
      </rPr>
      <t>簡秋豐</t>
    </r>
  </si>
  <si>
    <r>
      <rPr>
        <sz val="12"/>
        <color rgb="FF000000"/>
        <rFont val="標楷體"/>
        <family val="4"/>
        <charset val="136"/>
      </rPr>
      <t>楊文達</t>
    </r>
  </si>
  <si>
    <r>
      <rPr>
        <sz val="12"/>
        <color rgb="FF000000"/>
        <rFont val="標楷體"/>
        <family val="4"/>
        <charset val="136"/>
      </rPr>
      <t>陳欽木</t>
    </r>
  </si>
  <si>
    <r>
      <rPr>
        <sz val="12"/>
        <color rgb="FF000000"/>
        <rFont val="標楷體"/>
        <family val="4"/>
        <charset val="136"/>
      </rPr>
      <t>林水盛</t>
    </r>
  </si>
  <si>
    <r>
      <rPr>
        <sz val="12"/>
        <color rgb="FF000000"/>
        <rFont val="標楷體"/>
        <family val="4"/>
        <charset val="136"/>
      </rPr>
      <t>李楊彩雲</t>
    </r>
  </si>
  <si>
    <r>
      <rPr>
        <sz val="12"/>
        <color rgb="FF000000"/>
        <rFont val="標楷體"/>
        <family val="4"/>
        <charset val="136"/>
      </rPr>
      <t>李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雲</t>
    </r>
    <phoneticPr fontId="9" type="noConversion"/>
  </si>
  <si>
    <r>
      <rPr>
        <sz val="12"/>
        <color rgb="FF000000"/>
        <rFont val="標楷體"/>
        <family val="4"/>
        <charset val="136"/>
      </rPr>
      <t>李嘉莉</t>
    </r>
  </si>
  <si>
    <r>
      <rPr>
        <sz val="12"/>
        <color rgb="FF000000"/>
        <rFont val="標楷體"/>
        <family val="4"/>
        <charset val="136"/>
      </rPr>
      <t>莊國明</t>
    </r>
  </si>
  <si>
    <r>
      <rPr>
        <sz val="12"/>
        <color rgb="FF000000"/>
        <rFont val="標楷體"/>
        <family val="4"/>
        <charset val="136"/>
      </rPr>
      <t>許麗水</t>
    </r>
  </si>
  <si>
    <r>
      <rPr>
        <sz val="12"/>
        <color rgb="FF000000"/>
        <rFont val="標楷體"/>
        <family val="4"/>
        <charset val="136"/>
      </rPr>
      <t>張詹雪英</t>
    </r>
  </si>
  <si>
    <r>
      <rPr>
        <sz val="12"/>
        <color rgb="FF000000"/>
        <rFont val="標楷體"/>
        <family val="4"/>
        <charset val="136"/>
      </rPr>
      <t>張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英</t>
    </r>
    <phoneticPr fontId="9" type="noConversion"/>
  </si>
  <si>
    <r>
      <rPr>
        <sz val="12"/>
        <color rgb="FF000000"/>
        <rFont val="標楷體"/>
        <family val="4"/>
        <charset val="136"/>
      </rPr>
      <t>林盛田</t>
    </r>
  </si>
  <si>
    <r>
      <rPr>
        <sz val="12"/>
        <color rgb="FF000000"/>
        <rFont val="標楷體"/>
        <family val="4"/>
        <charset val="136"/>
      </rPr>
      <t>何木友</t>
    </r>
  </si>
  <si>
    <r>
      <rPr>
        <sz val="12"/>
        <color rgb="FF000000"/>
        <rFont val="標楷體"/>
        <family val="4"/>
        <charset val="136"/>
      </rPr>
      <t>林秀美</t>
    </r>
  </si>
  <si>
    <r>
      <rPr>
        <sz val="12"/>
        <color rgb="FF000000"/>
        <rFont val="標楷體"/>
        <family val="4"/>
        <charset val="136"/>
      </rPr>
      <t>陳重光</t>
    </r>
  </si>
  <si>
    <r>
      <rPr>
        <sz val="12"/>
        <color rgb="FF000000"/>
        <rFont val="標楷體"/>
        <family val="4"/>
        <charset val="136"/>
      </rPr>
      <t>吳晉昇</t>
    </r>
  </si>
  <si>
    <r>
      <rPr>
        <sz val="12"/>
        <color rgb="FF000000"/>
        <rFont val="標楷體"/>
        <family val="4"/>
        <charset val="136"/>
      </rPr>
      <t>林素球</t>
    </r>
  </si>
  <si>
    <r>
      <rPr>
        <sz val="12"/>
        <color rgb="FF000000"/>
        <rFont val="標楷體"/>
        <family val="4"/>
        <charset val="136"/>
      </rPr>
      <t>陳麗玉</t>
    </r>
  </si>
  <si>
    <r>
      <rPr>
        <sz val="12"/>
        <color rgb="FF000000"/>
        <rFont val="標楷體"/>
        <family val="4"/>
        <charset val="136"/>
      </rPr>
      <t>林勝郎</t>
    </r>
  </si>
  <si>
    <r>
      <rPr>
        <sz val="12"/>
        <color rgb="FF000000"/>
        <rFont val="標楷體"/>
        <family val="4"/>
        <charset val="136"/>
      </rPr>
      <t>廖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珠</t>
    </r>
    <phoneticPr fontId="9" type="noConversion"/>
  </si>
  <si>
    <r>
      <rPr>
        <sz val="12"/>
        <color rgb="FF000000"/>
        <rFont val="標楷體"/>
        <family val="4"/>
        <charset val="136"/>
      </rPr>
      <t>潘玉定</t>
    </r>
  </si>
  <si>
    <r>
      <rPr>
        <sz val="12"/>
        <color rgb="FF000000"/>
        <rFont val="標楷體"/>
        <family val="4"/>
        <charset val="136"/>
      </rPr>
      <t>李王玉描</t>
    </r>
  </si>
  <si>
    <r>
      <rPr>
        <sz val="12"/>
        <color rgb="FF000000"/>
        <rFont val="標楷體"/>
        <family val="4"/>
        <charset val="136"/>
      </rPr>
      <t>李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描</t>
    </r>
    <phoneticPr fontId="9" type="noConversion"/>
  </si>
  <si>
    <r>
      <rPr>
        <sz val="12"/>
        <color rgb="FF000000"/>
        <rFont val="標楷體"/>
        <family val="4"/>
        <charset val="136"/>
      </rPr>
      <t>凃元惠</t>
    </r>
  </si>
  <si>
    <r>
      <rPr>
        <sz val="12"/>
        <color rgb="FF000000"/>
        <rFont val="標楷體"/>
        <family val="4"/>
        <charset val="136"/>
      </rPr>
      <t>王至弘</t>
    </r>
  </si>
  <si>
    <r>
      <rPr>
        <sz val="12"/>
        <color rgb="FF000000"/>
        <rFont val="標楷體"/>
        <family val="4"/>
        <charset val="136"/>
      </rPr>
      <t>江黃務</t>
    </r>
  </si>
  <si>
    <r>
      <rPr>
        <sz val="12"/>
        <color rgb="FF000000"/>
        <rFont val="標楷體"/>
        <family val="4"/>
        <charset val="136"/>
      </rPr>
      <t>林李阿快</t>
    </r>
  </si>
  <si>
    <r>
      <rPr>
        <sz val="12"/>
        <color rgb="FF000000"/>
        <rFont val="標楷體"/>
        <family val="4"/>
        <charset val="136"/>
      </rPr>
      <t>林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快</t>
    </r>
    <phoneticPr fontId="9" type="noConversion"/>
  </si>
  <si>
    <r>
      <rPr>
        <sz val="12"/>
        <color rgb="FF000000"/>
        <rFont val="標楷體"/>
        <family val="4"/>
        <charset val="136"/>
      </rPr>
      <t>張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子</t>
    </r>
    <phoneticPr fontId="9" type="noConversion"/>
  </si>
  <si>
    <r>
      <rPr>
        <sz val="12"/>
        <color rgb="FF000000"/>
        <rFont val="標楷體"/>
        <family val="4"/>
        <charset val="136"/>
      </rPr>
      <t>陳秀芸</t>
    </r>
  </si>
  <si>
    <r>
      <rPr>
        <sz val="12"/>
        <color rgb="FF000000"/>
        <rFont val="標楷體"/>
        <family val="4"/>
        <charset val="136"/>
      </rPr>
      <t>郭碧英</t>
    </r>
  </si>
  <si>
    <r>
      <rPr>
        <sz val="12"/>
        <color rgb="FF000000"/>
        <rFont val="標楷體"/>
        <family val="4"/>
        <charset val="136"/>
      </rPr>
      <t>詹秀理</t>
    </r>
  </si>
  <si>
    <r>
      <rPr>
        <sz val="12"/>
        <color rgb="FF000000"/>
        <rFont val="標楷體"/>
        <family val="4"/>
        <charset val="136"/>
      </rPr>
      <t>潘金木</t>
    </r>
  </si>
  <si>
    <r>
      <rPr>
        <sz val="12"/>
        <color rgb="FF000000"/>
        <rFont val="標楷體"/>
        <family val="4"/>
        <charset val="136"/>
      </rPr>
      <t>王瑞雲</t>
    </r>
  </si>
  <si>
    <r>
      <rPr>
        <sz val="12"/>
        <color rgb="FF000000"/>
        <rFont val="標楷體"/>
        <family val="4"/>
        <charset val="136"/>
      </rPr>
      <t>蔡騰達</t>
    </r>
  </si>
  <si>
    <r>
      <rPr>
        <sz val="12"/>
        <color rgb="FF000000"/>
        <rFont val="標楷體"/>
        <family val="4"/>
        <charset val="136"/>
      </rPr>
      <t>楊黃金星</t>
    </r>
  </si>
  <si>
    <r>
      <rPr>
        <sz val="12"/>
        <color rgb="FF000000"/>
        <rFont val="標楷體"/>
        <family val="4"/>
        <charset val="136"/>
      </rPr>
      <t>楊</t>
    </r>
    <r>
      <rPr>
        <sz val="12"/>
        <color rgb="FF000000"/>
        <rFont val="Times New Roman"/>
        <family val="1"/>
      </rPr>
      <t>OO</t>
    </r>
    <r>
      <rPr>
        <sz val="12"/>
        <color rgb="FF000000"/>
        <rFont val="標楷體"/>
        <family val="4"/>
        <charset val="136"/>
      </rPr>
      <t>星</t>
    </r>
    <phoneticPr fontId="9" type="noConversion"/>
  </si>
  <si>
    <r>
      <rPr>
        <sz val="12"/>
        <color rgb="FF000000"/>
        <rFont val="標楷體"/>
        <family val="4"/>
        <charset val="136"/>
      </rPr>
      <t>孫志成</t>
    </r>
  </si>
  <si>
    <r>
      <rPr>
        <sz val="12"/>
        <color rgb="FF000000"/>
        <rFont val="標楷體"/>
        <family val="4"/>
        <charset val="136"/>
      </rPr>
      <t>王勝雄</t>
    </r>
  </si>
  <si>
    <r>
      <rPr>
        <sz val="12"/>
        <color rgb="FF000000"/>
        <rFont val="標楷體"/>
        <family val="4"/>
        <charset val="136"/>
      </rPr>
      <t>許志安</t>
    </r>
  </si>
  <si>
    <r>
      <rPr>
        <sz val="12"/>
        <color rgb="FF000000"/>
        <rFont val="標楷體"/>
        <family val="4"/>
        <charset val="136"/>
      </rPr>
      <t>謝碧霞</t>
    </r>
  </si>
  <si>
    <r>
      <rPr>
        <sz val="12"/>
        <color rgb="FF000000"/>
        <rFont val="標楷體"/>
        <family val="4"/>
        <charset val="136"/>
      </rPr>
      <t>王國進</t>
    </r>
  </si>
  <si>
    <r>
      <rPr>
        <sz val="12"/>
        <color rgb="FF000000"/>
        <rFont val="標楷體"/>
        <family val="4"/>
        <charset val="136"/>
      </rPr>
      <t>盧政二</t>
    </r>
  </si>
  <si>
    <r>
      <rPr>
        <sz val="12"/>
        <color rgb="FF000000"/>
        <rFont val="標楷體"/>
        <family val="4"/>
        <charset val="136"/>
      </rPr>
      <t>何義興</t>
    </r>
  </si>
  <si>
    <r>
      <rPr>
        <sz val="12"/>
        <color rgb="FF000000"/>
        <rFont val="標楷體"/>
        <family val="4"/>
        <charset val="136"/>
      </rPr>
      <t>蔡錦秀</t>
    </r>
  </si>
  <si>
    <r>
      <rPr>
        <sz val="12"/>
        <color rgb="FF000000"/>
        <rFont val="標楷體"/>
        <family val="4"/>
        <charset val="136"/>
      </rPr>
      <t>李素純</t>
    </r>
  </si>
  <si>
    <r>
      <rPr>
        <sz val="12"/>
        <color rgb="FF000000"/>
        <rFont val="標楷體"/>
        <family val="4"/>
        <charset val="136"/>
      </rPr>
      <t>吳春財</t>
    </r>
  </si>
  <si>
    <r>
      <rPr>
        <sz val="12"/>
        <color theme="1"/>
        <rFont val="標楷體"/>
        <family val="4"/>
        <charset val="136"/>
      </rPr>
      <t>合計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</si>
</sst>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m/d"/>
    <numFmt numFmtId="177" formatCode="0_ "/>
    <numFmt numFmtId="178" formatCode="yyyy/m/d;@"/>
  </numFmts>
  <fonts count="50">
    <font>
      <sz val="12"/>
      <color rgb="FF000000"/>
      <name val="PMingLiu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2"/>
      <color rgb="FF000000"/>
      <name val="Times New Roman"/>
      <family val="1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2"/>
      <name val="標楷體"/>
      <family val="4"/>
      <charset val="136"/>
    </font>
    <font>
      <sz val="9"/>
      <name val="細明體"/>
      <family val="3"/>
      <charset val="136"/>
    </font>
    <font>
      <b/>
      <sz val="18"/>
      <color theme="3"/>
      <name val="Calibri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2"/>
      <color rgb="FF006100"/>
      <name val="Calibri"/>
      <family val="2"/>
      <charset val="136"/>
      <scheme val="minor"/>
    </font>
    <font>
      <sz val="12"/>
      <color rgb="FF9C0006"/>
      <name val="Calibri"/>
      <family val="2"/>
      <charset val="136"/>
      <scheme val="minor"/>
    </font>
    <font>
      <sz val="12"/>
      <color rgb="FF9C6500"/>
      <name val="Calibri"/>
      <family val="2"/>
      <charset val="136"/>
      <scheme val="minor"/>
    </font>
    <font>
      <sz val="12"/>
      <color rgb="FF3F3F76"/>
      <name val="Calibri"/>
      <family val="2"/>
      <charset val="136"/>
      <scheme val="minor"/>
    </font>
    <font>
      <b/>
      <sz val="12"/>
      <color rgb="FF3F3F3F"/>
      <name val="Calibri"/>
      <family val="2"/>
      <charset val="136"/>
      <scheme val="minor"/>
    </font>
    <font>
      <b/>
      <sz val="12"/>
      <color rgb="FFFA7D00"/>
      <name val="Calibri"/>
      <family val="2"/>
      <charset val="136"/>
      <scheme val="minor"/>
    </font>
    <font>
      <sz val="12"/>
      <color rgb="FFFA7D00"/>
      <name val="Calibri"/>
      <family val="2"/>
      <charset val="136"/>
      <scheme val="minor"/>
    </font>
    <font>
      <b/>
      <sz val="12"/>
      <color theme="0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i/>
      <sz val="12"/>
      <color rgb="FF7F7F7F"/>
      <name val="Calibri"/>
      <family val="2"/>
      <charset val="136"/>
      <scheme val="minor"/>
    </font>
    <font>
      <b/>
      <sz val="12"/>
      <color theme="1"/>
      <name val="Calibri"/>
      <family val="2"/>
      <charset val="136"/>
      <scheme val="minor"/>
    </font>
    <font>
      <sz val="12"/>
      <color theme="0"/>
      <name val="Calibri"/>
      <family val="2"/>
      <charset val="136"/>
      <scheme val="minor"/>
    </font>
    <font>
      <sz val="11"/>
      <color rgb="FF000000"/>
      <name val="Calibri"/>
      <family val="2"/>
      <scheme val="minor"/>
    </font>
    <font>
      <sz val="12"/>
      <color rgb="FFFF0000"/>
      <name val="PMingLiu"/>
      <family val="1"/>
      <charset val="136"/>
    </font>
    <font>
      <b/>
      <sz val="12"/>
      <name val="細明體"/>
      <family val="3"/>
      <charset val="136"/>
    </font>
    <font>
      <sz val="12"/>
      <color rgb="FFFF0000"/>
      <name val="PMingLiu"/>
      <family val="1"/>
      <charset val="136"/>
    </font>
    <font>
      <b/>
      <sz val="12"/>
      <name val="新細明體"/>
      <family val="1"/>
      <charset val="136"/>
    </font>
    <font>
      <sz val="12"/>
      <name val="新細明體"/>
      <family val="1"/>
      <charset val="136"/>
    </font>
    <font>
      <sz val="12"/>
      <color theme="1"/>
      <name val="Microsoft JhengHei"/>
      <family val="2"/>
      <charset val="136"/>
    </font>
    <font>
      <sz val="12"/>
      <color rgb="FF000000"/>
      <name val="Microsoft JhengHei"/>
      <family val="2"/>
      <charset val="136"/>
    </font>
    <font>
      <sz val="12"/>
      <color rgb="FFFF0000"/>
      <name val="Microsoft JhengHei"/>
      <family val="2"/>
      <charset val="136"/>
    </font>
    <font>
      <sz val="12"/>
      <name val="Calibri"/>
      <family val="2"/>
    </font>
    <font>
      <sz val="12"/>
      <name val="標楷體"/>
      <family val="4"/>
      <charset val="136"/>
    </font>
    <font>
      <sz val="12"/>
      <color rgb="FF000000"/>
      <name val="標楷體"/>
      <family val="4"/>
      <charset val="136"/>
    </font>
    <font>
      <sz val="12"/>
      <color theme="1"/>
      <name val="標楷體"/>
      <family val="4"/>
      <charset val="136"/>
    </font>
    <font>
      <sz val="12"/>
      <color rgb="FFFF0000"/>
      <name val="Times New Roman"/>
      <family val="1"/>
    </font>
    <font>
      <strike/>
      <sz val="12"/>
      <color theme="1"/>
      <name val="Microsoft JhengHei"/>
      <family val="2"/>
      <charset val="136"/>
    </font>
    <font>
      <sz val="12"/>
      <color rgb="FF000000"/>
      <name val="Microsoft JhengHei UI"/>
      <family val="2"/>
      <charset val="136"/>
    </font>
    <font>
      <sz val="12"/>
      <name val="Microsoft JhengHei UI"/>
      <family val="2"/>
      <charset val="136"/>
    </font>
    <font>
      <sz val="12"/>
      <color theme="1"/>
      <name val="Microsoft JhengHei UI"/>
      <family val="2"/>
      <charset val="136"/>
    </font>
    <font>
      <sz val="12"/>
      <color rgb="FFFF0000"/>
      <name val="Microsoft JhengHei UI"/>
      <family val="2"/>
      <charset val="136"/>
    </font>
    <font>
      <strike/>
      <sz val="12"/>
      <color theme="1"/>
      <name val="Microsoft JhengHei UI"/>
      <family val="2"/>
      <charset val="136"/>
    </font>
    <font>
      <b/>
      <sz val="12"/>
      <name val="微軟正黑體"/>
      <family val="2"/>
      <charset val="136"/>
    </font>
    <font>
      <sz val="12"/>
      <name val="微軟正黑體"/>
      <family val="2"/>
      <charset val="136"/>
    </font>
    <font>
      <sz val="12"/>
      <color theme="1"/>
      <name val="Calibri"/>
      <family val="2"/>
      <scheme val="minor"/>
    </font>
    <font>
      <strike/>
      <sz val="12"/>
      <color theme="1"/>
      <name val="Times New Roman"/>
      <family val="1"/>
    </font>
  </fonts>
  <fills count="3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</fills>
  <borders count="2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80">
    <xf numFmtId="0" fontId="0" fillId="0" borderId="0"/>
    <xf numFmtId="0" fontId="10" fillId="0" borderId="0" applyNumberFormat="0" applyFill="0" applyBorder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5" fillId="4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7" fillId="6" borderId="12" applyNumberFormat="0" applyAlignment="0" applyProtection="0">
      <alignment vertical="center"/>
    </xf>
    <xf numFmtId="0" fontId="18" fillId="7" borderId="13" applyNumberFormat="0" applyAlignment="0" applyProtection="0">
      <alignment vertical="center"/>
    </xf>
    <xf numFmtId="0" fontId="19" fillId="7" borderId="12" applyNumberFormat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21" fillId="8" borderId="15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17" applyNumberFormat="0" applyFill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9" borderId="16" applyNumberFormat="0" applyFont="0" applyAlignment="0" applyProtection="0">
      <alignment vertical="center"/>
    </xf>
    <xf numFmtId="0" fontId="3" fillId="0" borderId="0">
      <alignment vertical="center"/>
    </xf>
    <xf numFmtId="0" fontId="3" fillId="9" borderId="16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9" borderId="16" applyNumberFormat="0" applyFont="0" applyAlignment="0" applyProtection="0">
      <alignment vertical="center"/>
    </xf>
    <xf numFmtId="0" fontId="3" fillId="9" borderId="16" applyNumberFormat="0" applyFont="0" applyAlignment="0" applyProtection="0">
      <alignment vertical="center"/>
    </xf>
    <xf numFmtId="0" fontId="3" fillId="9" borderId="16" applyNumberFormat="0" applyFont="0" applyAlignment="0" applyProtection="0">
      <alignment vertical="center"/>
    </xf>
    <xf numFmtId="0" fontId="2" fillId="0" borderId="0">
      <alignment vertical="center"/>
    </xf>
    <xf numFmtId="0" fontId="2" fillId="9" borderId="16" applyNumberFormat="0" applyFont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9" borderId="16" applyNumberFormat="0" applyFont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6" fillId="0" borderId="0"/>
  </cellStyleXfs>
  <cellXfs count="161">
    <xf numFmtId="0" fontId="0" fillId="0" borderId="0" xfId="0" applyAlignment="1">
      <alignment vertical="center"/>
    </xf>
    <xf numFmtId="0" fontId="5" fillId="0" borderId="7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176" fontId="6" fillId="0" borderId="0" xfId="0" applyNumberFormat="1" applyFont="1" applyAlignment="1">
      <alignment horizontal="center" vertical="center" wrapText="1"/>
    </xf>
    <xf numFmtId="177" fontId="6" fillId="0" borderId="0" xfId="0" applyNumberFormat="1" applyFont="1" applyAlignment="1">
      <alignment horizontal="center" vertical="center" wrapText="1"/>
    </xf>
    <xf numFmtId="49" fontId="6" fillId="0" borderId="0" xfId="0" applyNumberFormat="1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shrinkToFit="1"/>
    </xf>
    <xf numFmtId="0" fontId="6" fillId="0" borderId="2" xfId="0" applyFont="1" applyBorder="1" applyAlignment="1">
      <alignment horizontal="center" vertical="center" shrinkToFit="1"/>
    </xf>
    <xf numFmtId="0" fontId="6" fillId="0" borderId="0" xfId="0" applyFont="1" applyAlignment="1">
      <alignment horizontal="left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27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6" fillId="0" borderId="3" xfId="0" applyFont="1" applyBorder="1" applyAlignment="1">
      <alignment horizontal="center" vertical="center" shrinkToFit="1"/>
    </xf>
    <xf numFmtId="0" fontId="6" fillId="0" borderId="3" xfId="0" applyFont="1" applyBorder="1" applyAlignment="1">
      <alignment horizontal="center" vertical="center" wrapText="1" shrinkToFit="1"/>
    </xf>
    <xf numFmtId="0" fontId="6" fillId="0" borderId="4" xfId="0" applyFont="1" applyBorder="1" applyAlignment="1">
      <alignment horizontal="center" vertical="center" shrinkToFit="1"/>
    </xf>
    <xf numFmtId="0" fontId="6" fillId="0" borderId="0" xfId="0" applyFont="1" applyAlignment="1">
      <alignment horizontal="center" vertical="center" wrapText="1" shrinkToFit="1"/>
    </xf>
    <xf numFmtId="0" fontId="6" fillId="0" borderId="8" xfId="0" applyFont="1" applyBorder="1" applyAlignment="1">
      <alignment horizontal="center" vertical="center" shrinkToFit="1"/>
    </xf>
    <xf numFmtId="0" fontId="6" fillId="0" borderId="18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 wrapText="1" shrinkToFit="1"/>
    </xf>
    <xf numFmtId="0" fontId="6" fillId="0" borderId="7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/>
    </xf>
    <xf numFmtId="0" fontId="33" fillId="0" borderId="7" xfId="0" applyFont="1" applyBorder="1" applyAlignment="1">
      <alignment horizontal="center" vertical="center" wrapText="1" readingOrder="1"/>
    </xf>
    <xf numFmtId="0" fontId="32" fillId="0" borderId="7" xfId="0" applyFont="1" applyBorder="1" applyAlignment="1">
      <alignment horizontal="center" vertical="center" wrapText="1"/>
    </xf>
    <xf numFmtId="0" fontId="33" fillId="0" borderId="7" xfId="0" applyFont="1" applyBorder="1" applyAlignment="1">
      <alignment horizontal="center" vertical="center" wrapText="1"/>
    </xf>
    <xf numFmtId="0" fontId="33" fillId="2" borderId="7" xfId="0" applyFont="1" applyFill="1" applyBorder="1" applyAlignment="1">
      <alignment horizontal="center" vertical="center" wrapText="1"/>
    </xf>
    <xf numFmtId="49" fontId="33" fillId="0" borderId="7" xfId="0" applyNumberFormat="1" applyFont="1" applyBorder="1" applyAlignment="1">
      <alignment horizontal="center" vertical="center" wrapText="1" readingOrder="1"/>
    </xf>
    <xf numFmtId="0" fontId="34" fillId="0" borderId="7" xfId="0" applyFont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5" fillId="0" borderId="8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4" fillId="0" borderId="7" xfId="0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 shrinkToFit="1"/>
    </xf>
    <xf numFmtId="0" fontId="6" fillId="0" borderId="2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 readingOrder="1"/>
    </xf>
    <xf numFmtId="49" fontId="4" fillId="0" borderId="7" xfId="0" applyNumberFormat="1" applyFont="1" applyBorder="1" applyAlignment="1">
      <alignment horizontal="center" vertical="center" wrapText="1" readingOrder="1"/>
    </xf>
    <xf numFmtId="0" fontId="5" fillId="0" borderId="0" xfId="0" applyFont="1" applyAlignment="1">
      <alignment horizontal="center" vertical="center" shrinkToFit="1"/>
    </xf>
    <xf numFmtId="0" fontId="6" fillId="0" borderId="8" xfId="0" applyFont="1" applyBorder="1" applyAlignment="1">
      <alignment vertical="top"/>
    </xf>
    <xf numFmtId="0" fontId="6" fillId="0" borderId="0" xfId="0" applyFont="1" applyAlignment="1">
      <alignment vertical="top"/>
    </xf>
    <xf numFmtId="178" fontId="33" fillId="0" borderId="7" xfId="0" applyNumberFormat="1" applyFont="1" applyBorder="1" applyAlignment="1">
      <alignment horizontal="center" vertical="center" wrapText="1" readingOrder="1"/>
    </xf>
    <xf numFmtId="0" fontId="5" fillId="0" borderId="7" xfId="0" applyFont="1" applyBorder="1" applyAlignment="1">
      <alignment horizontal="center" vertical="center" shrinkToFit="1"/>
    </xf>
    <xf numFmtId="0" fontId="5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39" fillId="0" borderId="7" xfId="0" applyFont="1" applyBorder="1" applyAlignment="1">
      <alignment horizontal="center" vertical="center" wrapText="1" readingOrder="1"/>
    </xf>
    <xf numFmtId="0" fontId="39" fillId="0" borderId="7" xfId="0" applyFont="1" applyBorder="1" applyAlignment="1">
      <alignment horizontal="center" vertical="center" wrapText="1"/>
    </xf>
    <xf numFmtId="0" fontId="32" fillId="0" borderId="1" xfId="0" applyFont="1" applyBorder="1" applyAlignment="1">
      <alignment horizontal="left" vertical="center" wrapText="1"/>
    </xf>
    <xf numFmtId="0" fontId="32" fillId="0" borderId="5" xfId="0" applyFont="1" applyBorder="1" applyAlignment="1">
      <alignment horizontal="left" vertical="center" wrapText="1"/>
    </xf>
    <xf numFmtId="0" fontId="32" fillId="0" borderId="0" xfId="0" applyFont="1" applyAlignment="1">
      <alignment horizontal="center" vertical="center" wrapText="1"/>
    </xf>
    <xf numFmtId="0" fontId="40" fillId="0" borderId="0" xfId="0" applyFont="1" applyAlignment="1">
      <alignment horizontal="center" vertical="center" shrinkToFit="1"/>
    </xf>
    <xf numFmtId="0" fontId="32" fillId="0" borderId="6" xfId="0" applyFont="1" applyBorder="1" applyAlignment="1">
      <alignment horizontal="left" vertical="center" wrapText="1"/>
    </xf>
    <xf numFmtId="0" fontId="36" fillId="0" borderId="7" xfId="0" applyFont="1" applyBorder="1" applyAlignment="1">
      <alignment horizontal="center" vertical="center"/>
    </xf>
    <xf numFmtId="0" fontId="41" fillId="0" borderId="7" xfId="0" applyFont="1" applyBorder="1" applyAlignment="1">
      <alignment horizontal="center" vertical="center" wrapText="1" readingOrder="1"/>
    </xf>
    <xf numFmtId="0" fontId="42" fillId="0" borderId="7" xfId="0" applyFont="1" applyBorder="1" applyAlignment="1">
      <alignment horizontal="center" vertical="center"/>
    </xf>
    <xf numFmtId="0" fontId="43" fillId="0" borderId="7" xfId="0" applyFont="1" applyBorder="1" applyAlignment="1">
      <alignment horizontal="center" vertical="center"/>
    </xf>
    <xf numFmtId="0" fontId="43" fillId="0" borderId="7" xfId="0" applyFont="1" applyBorder="1" applyAlignment="1">
      <alignment horizontal="center" vertical="center" wrapText="1"/>
    </xf>
    <xf numFmtId="0" fontId="41" fillId="0" borderId="7" xfId="0" applyFont="1" applyBorder="1" applyAlignment="1">
      <alignment horizontal="center" vertical="center" wrapText="1"/>
    </xf>
    <xf numFmtId="0" fontId="41" fillId="2" borderId="7" xfId="0" applyFont="1" applyFill="1" applyBorder="1" applyAlignment="1">
      <alignment horizontal="center" vertical="center" wrapText="1"/>
    </xf>
    <xf numFmtId="49" fontId="41" fillId="0" borderId="7" xfId="0" applyNumberFormat="1" applyFont="1" applyBorder="1" applyAlignment="1">
      <alignment horizontal="center" vertical="center" wrapText="1" readingOrder="1"/>
    </xf>
    <xf numFmtId="0" fontId="44" fillId="0" borderId="7" xfId="0" applyFont="1" applyBorder="1" applyAlignment="1">
      <alignment horizontal="center" vertical="center" wrapText="1"/>
    </xf>
    <xf numFmtId="0" fontId="42" fillId="0" borderId="3" xfId="0" applyFont="1" applyBorder="1" applyAlignment="1">
      <alignment horizontal="center" vertical="center" shrinkToFit="1"/>
    </xf>
    <xf numFmtId="0" fontId="42" fillId="0" borderId="3" xfId="0" applyFont="1" applyBorder="1" applyAlignment="1">
      <alignment horizontal="center" vertical="center" wrapText="1" shrinkToFit="1"/>
    </xf>
    <xf numFmtId="0" fontId="42" fillId="0" borderId="4" xfId="0" applyFont="1" applyBorder="1" applyAlignment="1">
      <alignment horizontal="center" vertical="center" shrinkToFit="1"/>
    </xf>
    <xf numFmtId="0" fontId="43" fillId="0" borderId="7" xfId="0" applyFont="1" applyBorder="1" applyAlignment="1">
      <alignment horizontal="center" vertical="center" shrinkToFit="1"/>
    </xf>
    <xf numFmtId="0" fontId="42" fillId="0" borderId="0" xfId="0" applyFont="1" applyAlignment="1">
      <alignment horizontal="center" vertical="center" shrinkToFit="1"/>
    </xf>
    <xf numFmtId="0" fontId="42" fillId="0" borderId="0" xfId="0" applyFont="1" applyAlignment="1">
      <alignment horizontal="center" vertical="center" wrapText="1" shrinkToFit="1"/>
    </xf>
    <xf numFmtId="0" fontId="43" fillId="0" borderId="8" xfId="0" applyFont="1" applyBorder="1" applyAlignment="1">
      <alignment horizontal="center" vertical="center" shrinkToFit="1"/>
    </xf>
    <xf numFmtId="0" fontId="43" fillId="0" borderId="0" xfId="0" applyFont="1" applyAlignment="1">
      <alignment horizontal="center" vertical="center" shrinkToFit="1"/>
    </xf>
    <xf numFmtId="0" fontId="43" fillId="0" borderId="1" xfId="0" applyFont="1" applyBorder="1" applyAlignment="1">
      <alignment horizontal="left" vertical="center" wrapText="1"/>
    </xf>
    <xf numFmtId="0" fontId="43" fillId="0" borderId="5" xfId="0" applyFont="1" applyBorder="1" applyAlignment="1">
      <alignment horizontal="left" vertical="center" wrapText="1"/>
    </xf>
    <xf numFmtId="0" fontId="45" fillId="0" borderId="0" xfId="0" applyFont="1" applyAlignment="1">
      <alignment horizontal="center" vertical="center" shrinkToFit="1"/>
    </xf>
    <xf numFmtId="0" fontId="43" fillId="0" borderId="6" xfId="0" applyFont="1" applyBorder="1" applyAlignment="1">
      <alignment horizontal="left" vertical="center" wrapText="1"/>
    </xf>
    <xf numFmtId="0" fontId="47" fillId="0" borderId="7" xfId="0" applyFont="1" applyBorder="1" applyAlignment="1">
      <alignment horizontal="center" vertical="center"/>
    </xf>
    <xf numFmtId="0" fontId="47" fillId="0" borderId="3" xfId="0" applyFont="1" applyBorder="1" applyAlignment="1">
      <alignment horizontal="center" vertical="center" shrinkToFit="1"/>
    </xf>
    <xf numFmtId="0" fontId="47" fillId="0" borderId="0" xfId="0" applyFont="1" applyAlignment="1">
      <alignment horizontal="center" vertical="center" shrinkToFit="1"/>
    </xf>
    <xf numFmtId="0" fontId="47" fillId="0" borderId="18" xfId="0" applyFont="1" applyBorder="1" applyAlignment="1">
      <alignment horizontal="center" vertical="center"/>
    </xf>
    <xf numFmtId="0" fontId="47" fillId="0" borderId="0" xfId="0" applyFont="1" applyAlignment="1">
      <alignment horizontal="center" vertical="center" wrapText="1"/>
    </xf>
    <xf numFmtId="0" fontId="47" fillId="0" borderId="0" xfId="0" applyFont="1" applyAlignment="1">
      <alignment horizontal="center" vertical="center"/>
    </xf>
    <xf numFmtId="0" fontId="32" fillId="0" borderId="3" xfId="0" applyFont="1" applyBorder="1" applyAlignment="1">
      <alignment horizontal="center" vertical="center" shrinkToFit="1"/>
    </xf>
    <xf numFmtId="0" fontId="32" fillId="0" borderId="4" xfId="0" applyFont="1" applyBorder="1" applyAlignment="1">
      <alignment horizontal="center" vertical="center" shrinkToFit="1"/>
    </xf>
    <xf numFmtId="0" fontId="32" fillId="0" borderId="8" xfId="0" applyFont="1" applyBorder="1" applyAlignment="1">
      <alignment horizontal="center" vertical="center" shrinkToFit="1"/>
    </xf>
    <xf numFmtId="0" fontId="48" fillId="0" borderId="6" xfId="0" applyFont="1" applyBorder="1" applyAlignment="1">
      <alignment horizontal="left" vertical="center"/>
    </xf>
    <xf numFmtId="0" fontId="32" fillId="0" borderId="0" xfId="0" applyFont="1" applyAlignment="1">
      <alignment horizontal="center" vertical="center"/>
    </xf>
    <xf numFmtId="176" fontId="32" fillId="0" borderId="0" xfId="0" applyNumberFormat="1" applyFont="1" applyAlignment="1">
      <alignment horizontal="center" vertical="center" wrapText="1"/>
    </xf>
    <xf numFmtId="177" fontId="32" fillId="0" borderId="0" xfId="0" applyNumberFormat="1" applyFont="1" applyAlignment="1">
      <alignment horizontal="center" vertical="center" wrapText="1"/>
    </xf>
    <xf numFmtId="49" fontId="32" fillId="0" borderId="0" xfId="0" applyNumberFormat="1" applyFont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5" xfId="0" applyFont="1" applyBorder="1" applyAlignment="1">
      <alignment horizontal="left" vertical="center" wrapText="1"/>
    </xf>
    <xf numFmtId="0" fontId="49" fillId="0" borderId="0" xfId="0" applyFont="1" applyAlignment="1">
      <alignment horizontal="center" vertical="center" shrinkToFit="1"/>
    </xf>
    <xf numFmtId="0" fontId="5" fillId="0" borderId="6" xfId="0" applyFont="1" applyBorder="1" applyAlignment="1">
      <alignment horizontal="left" vertical="center" wrapText="1"/>
    </xf>
    <xf numFmtId="0" fontId="32" fillId="0" borderId="6" xfId="0" applyFont="1" applyBorder="1" applyAlignment="1">
      <alignment horizontal="center" vertical="center" wrapText="1"/>
    </xf>
    <xf numFmtId="0" fontId="32" fillId="0" borderId="8" xfId="0" applyFont="1" applyBorder="1" applyAlignment="1">
      <alignment horizontal="center" vertical="center" wrapText="1"/>
    </xf>
    <xf numFmtId="0" fontId="32" fillId="0" borderId="6" xfId="0" applyFont="1" applyBorder="1" applyAlignment="1">
      <alignment horizontal="center" vertical="center"/>
    </xf>
    <xf numFmtId="0" fontId="32" fillId="0" borderId="21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32" fillId="0" borderId="19" xfId="0" applyFont="1" applyBorder="1" applyAlignment="1">
      <alignment horizontal="center" vertical="center" shrinkToFit="1"/>
    </xf>
    <xf numFmtId="0" fontId="5" fillId="0" borderId="7" xfId="0" applyFont="1" applyBorder="1" applyAlignment="1">
      <alignment horizontal="center" vertical="center" wrapText="1" readingOrder="1"/>
    </xf>
    <xf numFmtId="0" fontId="5" fillId="0" borderId="6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5" fillId="0" borderId="6" xfId="0" applyFont="1" applyBorder="1" applyAlignment="1">
      <alignment horizontal="left" vertical="center" shrinkToFit="1"/>
    </xf>
    <xf numFmtId="49" fontId="33" fillId="0" borderId="7" xfId="0" applyNumberFormat="1" applyFont="1" applyBorder="1" applyAlignment="1">
      <alignment horizontal="center" vertical="center" wrapText="1"/>
    </xf>
    <xf numFmtId="0" fontId="34" fillId="0" borderId="7" xfId="0" applyFont="1" applyBorder="1" applyAlignment="1">
      <alignment horizontal="center" vertical="center" wrapText="1" readingOrder="1"/>
    </xf>
    <xf numFmtId="0" fontId="39" fillId="0" borderId="7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 shrinkToFit="1"/>
    </xf>
    <xf numFmtId="0" fontId="5" fillId="0" borderId="4" xfId="0" applyFont="1" applyBorder="1" applyAlignment="1">
      <alignment horizontal="center" vertical="center" shrinkToFit="1"/>
    </xf>
    <xf numFmtId="0" fontId="5" fillId="0" borderId="8" xfId="0" applyFont="1" applyBorder="1" applyAlignment="1">
      <alignment horizontal="center" vertical="center" shrinkToFit="1"/>
    </xf>
    <xf numFmtId="0" fontId="5" fillId="0" borderId="1" xfId="0" applyFont="1" applyBorder="1" applyAlignment="1">
      <alignment horizontal="left" vertical="center" shrinkToFit="1"/>
    </xf>
    <xf numFmtId="49" fontId="7" fillId="0" borderId="1" xfId="0" applyNumberFormat="1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/>
    </xf>
    <xf numFmtId="176" fontId="7" fillId="0" borderId="1" xfId="0" applyNumberFormat="1" applyFont="1" applyBorder="1" applyAlignment="1">
      <alignment horizontal="center" vertical="center" wrapText="1"/>
    </xf>
    <xf numFmtId="176" fontId="7" fillId="0" borderId="5" xfId="0" applyNumberFormat="1" applyFont="1" applyBorder="1" applyAlignment="1">
      <alignment horizontal="center" vertical="center" wrapText="1"/>
    </xf>
    <xf numFmtId="177" fontId="7" fillId="0" borderId="1" xfId="0" applyNumberFormat="1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6" fillId="0" borderId="7" xfId="0" applyFont="1" applyBorder="1" applyAlignment="1">
      <alignment vertical="center"/>
    </xf>
    <xf numFmtId="0" fontId="6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5" xfId="0" applyFont="1" applyBorder="1" applyAlignment="1">
      <alignment vertical="center"/>
    </xf>
    <xf numFmtId="0" fontId="6" fillId="0" borderId="6" xfId="0" applyFont="1" applyBorder="1" applyAlignment="1">
      <alignment vertical="center"/>
    </xf>
    <xf numFmtId="0" fontId="28" fillId="0" borderId="7" xfId="0" applyFont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0" fontId="7" fillId="0" borderId="5" xfId="0" applyFont="1" applyBorder="1" applyAlignment="1">
      <alignment horizontal="center" vertical="center" wrapText="1"/>
    </xf>
    <xf numFmtId="0" fontId="7" fillId="34" borderId="1" xfId="0" applyFont="1" applyFill="1" applyBorder="1" applyAlignment="1">
      <alignment horizontal="center" vertical="center" wrapText="1"/>
    </xf>
    <xf numFmtId="0" fontId="7" fillId="34" borderId="5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 wrapText="1"/>
    </xf>
    <xf numFmtId="0" fontId="5" fillId="0" borderId="20" xfId="0" applyFont="1" applyBorder="1" applyAlignment="1">
      <alignment horizontal="center" vertical="center" wrapText="1"/>
    </xf>
    <xf numFmtId="0" fontId="6" fillId="0" borderId="21" xfId="0" applyFont="1" applyBorder="1" applyAlignment="1">
      <alignment vertical="center"/>
    </xf>
    <xf numFmtId="0" fontId="5" fillId="0" borderId="0" xfId="0" applyFont="1" applyAlignment="1">
      <alignment horizontal="center" vertical="center" shrinkToFit="1"/>
    </xf>
    <xf numFmtId="0" fontId="32" fillId="0" borderId="1" xfId="0" applyFont="1" applyBorder="1" applyAlignment="1">
      <alignment horizontal="center" vertical="center" wrapText="1"/>
    </xf>
    <xf numFmtId="0" fontId="35" fillId="0" borderId="6" xfId="0" applyFont="1" applyBorder="1" applyAlignment="1">
      <alignment vertical="center"/>
    </xf>
    <xf numFmtId="0" fontId="32" fillId="0" borderId="20" xfId="0" applyFont="1" applyBorder="1" applyAlignment="1">
      <alignment horizontal="center" vertical="center" wrapText="1"/>
    </xf>
    <xf numFmtId="0" fontId="35" fillId="0" borderId="21" xfId="0" applyFont="1" applyBorder="1" applyAlignment="1">
      <alignment vertical="center"/>
    </xf>
    <xf numFmtId="0" fontId="5" fillId="0" borderId="1" xfId="0" applyFont="1" applyBorder="1" applyAlignment="1">
      <alignment horizontal="left" vertical="center" wrapText="1"/>
    </xf>
    <xf numFmtId="0" fontId="6" fillId="0" borderId="0" xfId="0" applyFont="1" applyAlignment="1">
      <alignment horizontal="center" vertical="center" wrapText="1" shrinkToFit="1"/>
    </xf>
    <xf numFmtId="0" fontId="43" fillId="0" borderId="1" xfId="0" applyFont="1" applyBorder="1" applyAlignment="1">
      <alignment horizontal="center" vertical="center" wrapText="1"/>
    </xf>
    <xf numFmtId="0" fontId="42" fillId="0" borderId="6" xfId="0" applyFont="1" applyBorder="1" applyAlignment="1">
      <alignment vertical="center"/>
    </xf>
    <xf numFmtId="0" fontId="46" fillId="0" borderId="1" xfId="0" applyFont="1" applyBorder="1" applyAlignment="1">
      <alignment horizontal="center" vertical="center" wrapText="1"/>
    </xf>
    <xf numFmtId="0" fontId="46" fillId="0" borderId="5" xfId="0" applyFont="1" applyBorder="1" applyAlignment="1">
      <alignment horizontal="center" vertical="center"/>
    </xf>
    <xf numFmtId="0" fontId="32" fillId="0" borderId="6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top" wrapText="1"/>
    </xf>
    <xf numFmtId="0" fontId="5" fillId="0" borderId="5" xfId="0" applyFont="1" applyBorder="1" applyAlignment="1">
      <alignment horizontal="left" vertical="top" wrapText="1"/>
    </xf>
  </cellXfs>
  <cellStyles count="80">
    <cellStyle name="20% - 輔色1" xfId="18" builtinId="30" customBuiltin="1"/>
    <cellStyle name="20% - 輔色1 2" xfId="53" xr:uid="{00000000-0005-0000-0000-000001000000}"/>
    <cellStyle name="20% - 輔色1 3" xfId="67" xr:uid="{00000000-0005-0000-0000-000002000000}"/>
    <cellStyle name="20% - 輔色2" xfId="22" builtinId="34" customBuiltin="1"/>
    <cellStyle name="20% - 輔色2 2" xfId="55" xr:uid="{00000000-0005-0000-0000-000004000000}"/>
    <cellStyle name="20% - 輔色2 3" xfId="69" xr:uid="{00000000-0005-0000-0000-000005000000}"/>
    <cellStyle name="20% - 輔色3" xfId="26" builtinId="38" customBuiltin="1"/>
    <cellStyle name="20% - 輔色3 2" xfId="57" xr:uid="{00000000-0005-0000-0000-000007000000}"/>
    <cellStyle name="20% - 輔色3 3" xfId="71" xr:uid="{00000000-0005-0000-0000-000008000000}"/>
    <cellStyle name="20% - 輔色4" xfId="30" builtinId="42" customBuiltin="1"/>
    <cellStyle name="20% - 輔色4 2" xfId="59" xr:uid="{00000000-0005-0000-0000-00000A000000}"/>
    <cellStyle name="20% - 輔色4 3" xfId="73" xr:uid="{00000000-0005-0000-0000-00000B000000}"/>
    <cellStyle name="20% - 輔色5" xfId="34" builtinId="46" customBuiltin="1"/>
    <cellStyle name="20% - 輔色5 2" xfId="61" xr:uid="{00000000-0005-0000-0000-00000D000000}"/>
    <cellStyle name="20% - 輔色5 3" xfId="75" xr:uid="{00000000-0005-0000-0000-00000E000000}"/>
    <cellStyle name="20% - 輔色6" xfId="38" builtinId="50" customBuiltin="1"/>
    <cellStyle name="20% - 輔色6 2" xfId="63" xr:uid="{00000000-0005-0000-0000-000010000000}"/>
    <cellStyle name="20% - 輔色6 3" xfId="77" xr:uid="{00000000-0005-0000-0000-000011000000}"/>
    <cellStyle name="40% - 輔色1" xfId="19" builtinId="31" customBuiltin="1"/>
    <cellStyle name="40% - 輔色1 2" xfId="54" xr:uid="{00000000-0005-0000-0000-000013000000}"/>
    <cellStyle name="40% - 輔色1 3" xfId="68" xr:uid="{00000000-0005-0000-0000-000014000000}"/>
    <cellStyle name="40% - 輔色2" xfId="23" builtinId="35" customBuiltin="1"/>
    <cellStyle name="40% - 輔色2 2" xfId="56" xr:uid="{00000000-0005-0000-0000-000016000000}"/>
    <cellStyle name="40% - 輔色2 3" xfId="70" xr:uid="{00000000-0005-0000-0000-000017000000}"/>
    <cellStyle name="40% - 輔色3" xfId="27" builtinId="39" customBuiltin="1"/>
    <cellStyle name="40% - 輔色3 2" xfId="58" xr:uid="{00000000-0005-0000-0000-000019000000}"/>
    <cellStyle name="40% - 輔色3 3" xfId="72" xr:uid="{00000000-0005-0000-0000-00001A000000}"/>
    <cellStyle name="40% - 輔色4" xfId="31" builtinId="43" customBuiltin="1"/>
    <cellStyle name="40% - 輔色4 2" xfId="60" xr:uid="{00000000-0005-0000-0000-00001C000000}"/>
    <cellStyle name="40% - 輔色4 3" xfId="74" xr:uid="{00000000-0005-0000-0000-00001D000000}"/>
    <cellStyle name="40% - 輔色5" xfId="35" builtinId="47" customBuiltin="1"/>
    <cellStyle name="40% - 輔色5 2" xfId="62" xr:uid="{00000000-0005-0000-0000-00001F000000}"/>
    <cellStyle name="40% - 輔色5 3" xfId="76" xr:uid="{00000000-0005-0000-0000-000020000000}"/>
    <cellStyle name="40% - 輔色6" xfId="39" builtinId="51" customBuiltin="1"/>
    <cellStyle name="40% - 輔色6 2" xfId="64" xr:uid="{00000000-0005-0000-0000-000022000000}"/>
    <cellStyle name="40% - 輔色6 3" xfId="78" xr:uid="{00000000-0005-0000-0000-000023000000}"/>
    <cellStyle name="60% - 輔色1" xfId="20" builtinId="32" customBuiltin="1"/>
    <cellStyle name="60% - 輔色2" xfId="24" builtinId="36" customBuiltin="1"/>
    <cellStyle name="60% - 輔色3" xfId="28" builtinId="40" customBuiltin="1"/>
    <cellStyle name="60% - 輔色4" xfId="32" builtinId="44" customBuiltin="1"/>
    <cellStyle name="60% - 輔色5" xfId="36" builtinId="48" customBuiltin="1"/>
    <cellStyle name="60% - 輔色6" xfId="40" builtinId="52" customBuiltin="1"/>
    <cellStyle name="Normal" xfId="79" xr:uid="{00000000-0005-0000-0000-00002A000000}"/>
    <cellStyle name="一般" xfId="0" builtinId="0"/>
    <cellStyle name="一般 2" xfId="41" xr:uid="{00000000-0005-0000-0000-00002C000000}"/>
    <cellStyle name="一般 3" xfId="42" xr:uid="{00000000-0005-0000-0000-00002D000000}"/>
    <cellStyle name="一般 4" xfId="44" xr:uid="{00000000-0005-0000-0000-00002E000000}"/>
    <cellStyle name="一般 5" xfId="47" xr:uid="{00000000-0005-0000-0000-00002F000000}"/>
    <cellStyle name="一般 6" xfId="46" xr:uid="{00000000-0005-0000-0000-000030000000}"/>
    <cellStyle name="一般 7" xfId="51" xr:uid="{00000000-0005-0000-0000-000031000000}"/>
    <cellStyle name="一般 8" xfId="65" xr:uid="{00000000-0005-0000-0000-000032000000}"/>
    <cellStyle name="中等" xfId="8" builtinId="28" customBuiltin="1"/>
    <cellStyle name="合計" xfId="16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 2" xfId="43" xr:uid="{00000000-0005-0000-0000-000038000000}"/>
    <cellStyle name="備註 3" xfId="45" xr:uid="{00000000-0005-0000-0000-000039000000}"/>
    <cellStyle name="備註 4" xfId="48" xr:uid="{00000000-0005-0000-0000-00003A000000}"/>
    <cellStyle name="備註 5" xfId="50" xr:uid="{00000000-0005-0000-0000-00003B000000}"/>
    <cellStyle name="備註 6" xfId="49" xr:uid="{00000000-0005-0000-0000-00003C000000}"/>
    <cellStyle name="備註 7" xfId="52" xr:uid="{00000000-0005-0000-0000-00003D000000}"/>
    <cellStyle name="備註 8" xfId="66" xr:uid="{00000000-0005-0000-0000-00003E000000}"/>
    <cellStyle name="說明文字" xfId="15" builtinId="53" customBuiltin="1"/>
    <cellStyle name="輔色1" xfId="17" builtinId="29" customBuiltin="1"/>
    <cellStyle name="輔色2" xfId="21" builtinId="33" customBuiltin="1"/>
    <cellStyle name="輔色3" xfId="25" builtinId="37" customBuiltin="1"/>
    <cellStyle name="輔色4" xfId="29" builtinId="41" customBuiltin="1"/>
    <cellStyle name="輔色5" xfId="33" builtinId="45" customBuiltin="1"/>
    <cellStyle name="輔色6" xfId="37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9" defaultPivotStyle="PivotStyleLight16"/>
  <colors>
    <mruColors>
      <color rgb="FF00BCB8"/>
      <color rgb="FF00FF99"/>
      <color rgb="FF00FFCC"/>
      <color rgb="FFFF00FF"/>
      <color rgb="FF00FFFF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16"/>
  <sheetViews>
    <sheetView zoomScale="80" zoomScaleNormal="80" workbookViewId="0">
      <pane xSplit="12" ySplit="4" topLeftCell="M5" activePane="bottomRight" state="frozen"/>
      <selection pane="topRight" activeCell="M1" sqref="M1"/>
      <selection pane="bottomLeft" activeCell="A5" sqref="A5"/>
      <selection pane="bottomRight" activeCell="AQ18" sqref="AQ18"/>
    </sheetView>
  </sheetViews>
  <sheetFormatPr defaultRowHeight="17"/>
  <cols>
    <col min="2" max="2" width="8.984375E-2" customWidth="1"/>
    <col min="3" max="12" width="9" hidden="1" customWidth="1"/>
  </cols>
  <sheetData>
    <row r="1" spans="1:62">
      <c r="A1" s="115" t="s">
        <v>0</v>
      </c>
      <c r="B1" s="115" t="s">
        <v>1</v>
      </c>
      <c r="C1" s="117" t="s">
        <v>45</v>
      </c>
      <c r="D1" s="115" t="s">
        <v>2</v>
      </c>
      <c r="E1" s="115" t="s">
        <v>3</v>
      </c>
      <c r="F1" s="115" t="s">
        <v>52</v>
      </c>
      <c r="G1" s="115" t="s">
        <v>53</v>
      </c>
      <c r="H1" s="115" t="s">
        <v>1</v>
      </c>
      <c r="I1" s="117" t="s">
        <v>45</v>
      </c>
      <c r="J1" s="119" t="s">
        <v>46</v>
      </c>
      <c r="K1" s="113" t="s">
        <v>47</v>
      </c>
      <c r="L1" s="113" t="s">
        <v>50</v>
      </c>
      <c r="M1" s="125" t="s">
        <v>4</v>
      </c>
      <c r="N1" s="126"/>
      <c r="O1" s="126"/>
      <c r="P1" s="126"/>
      <c r="Q1" s="126"/>
      <c r="R1" s="127"/>
      <c r="S1" s="121" t="s">
        <v>5</v>
      </c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1"/>
      <c r="AI1" s="122"/>
      <c r="AJ1" s="122"/>
      <c r="AK1" s="122"/>
      <c r="AL1" s="122"/>
      <c r="AM1" s="122"/>
      <c r="AN1" s="122"/>
      <c r="AO1" s="122"/>
      <c r="AP1" s="122"/>
      <c r="AQ1" s="122"/>
      <c r="AR1" s="121" t="s">
        <v>6</v>
      </c>
      <c r="AS1" s="122"/>
      <c r="AT1" s="122"/>
      <c r="AU1" s="122"/>
      <c r="AV1" s="122"/>
      <c r="AW1" s="122"/>
      <c r="AX1" s="122"/>
      <c r="AY1" s="122"/>
      <c r="AZ1" s="122"/>
      <c r="BA1" s="122"/>
      <c r="BB1" s="122"/>
      <c r="BC1" s="122"/>
      <c r="BD1" s="122"/>
      <c r="BE1" s="122"/>
      <c r="BF1" s="122"/>
      <c r="BG1" s="122"/>
      <c r="BH1" s="121" t="s">
        <v>7</v>
      </c>
      <c r="BI1" s="121" t="s">
        <v>8</v>
      </c>
    </row>
    <row r="2" spans="1:62">
      <c r="A2" s="116"/>
      <c r="B2" s="114"/>
      <c r="C2" s="118"/>
      <c r="D2" s="114"/>
      <c r="E2" s="114"/>
      <c r="F2" s="114"/>
      <c r="G2" s="114"/>
      <c r="H2" s="114"/>
      <c r="I2" s="118"/>
      <c r="J2" s="114"/>
      <c r="K2" s="120"/>
      <c r="L2" s="114"/>
      <c r="M2" s="123" t="s">
        <v>51</v>
      </c>
      <c r="N2" s="124" t="s">
        <v>10</v>
      </c>
      <c r="O2" s="123" t="s">
        <v>11</v>
      </c>
      <c r="P2" s="123" t="s">
        <v>12</v>
      </c>
      <c r="Q2" s="123" t="s">
        <v>13</v>
      </c>
      <c r="R2" s="128" t="s">
        <v>49</v>
      </c>
      <c r="S2" s="123" t="s">
        <v>14</v>
      </c>
      <c r="T2" s="122"/>
      <c r="U2" s="123" t="s">
        <v>15</v>
      </c>
      <c r="V2" s="122"/>
      <c r="W2" s="122"/>
      <c r="X2" s="122"/>
      <c r="Y2" s="122"/>
      <c r="Z2" s="122"/>
      <c r="AA2" s="122"/>
      <c r="AB2" s="122"/>
      <c r="AC2" s="123" t="s">
        <v>16</v>
      </c>
      <c r="AD2" s="122"/>
      <c r="AE2" s="123" t="s">
        <v>17</v>
      </c>
      <c r="AF2" s="122"/>
      <c r="AG2" s="122"/>
      <c r="AH2" s="123" t="s">
        <v>18</v>
      </c>
      <c r="AI2" s="122"/>
      <c r="AJ2" s="122"/>
      <c r="AK2" s="122"/>
      <c r="AL2" s="122"/>
      <c r="AM2" s="122"/>
      <c r="AN2" s="122"/>
      <c r="AO2" s="122"/>
      <c r="AP2" s="122"/>
      <c r="AQ2" s="122"/>
      <c r="AR2" s="123" t="s">
        <v>19</v>
      </c>
      <c r="AS2" s="123" t="s">
        <v>20</v>
      </c>
      <c r="AT2" s="122"/>
      <c r="AU2" s="123" t="s">
        <v>48</v>
      </c>
      <c r="AV2" s="122"/>
      <c r="AW2" s="123" t="s">
        <v>21</v>
      </c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</row>
    <row r="3" spans="1:62">
      <c r="A3" s="116"/>
      <c r="B3" s="114"/>
      <c r="C3" s="118"/>
      <c r="D3" s="114"/>
      <c r="E3" s="114"/>
      <c r="F3" s="114"/>
      <c r="G3" s="114"/>
      <c r="H3" s="114"/>
      <c r="I3" s="118"/>
      <c r="J3" s="114"/>
      <c r="K3" s="120"/>
      <c r="L3" s="114"/>
      <c r="M3" s="122"/>
      <c r="N3" s="122"/>
      <c r="O3" s="122"/>
      <c r="P3" s="122"/>
      <c r="Q3" s="122"/>
      <c r="R3" s="129"/>
      <c r="S3" s="122"/>
      <c r="T3" s="122"/>
      <c r="U3" s="123" t="s">
        <v>22</v>
      </c>
      <c r="V3" s="123" t="s">
        <v>23</v>
      </c>
      <c r="W3" s="122"/>
      <c r="X3" s="123" t="s">
        <v>24</v>
      </c>
      <c r="Y3" s="123" t="s">
        <v>25</v>
      </c>
      <c r="Z3" s="123" t="s">
        <v>26</v>
      </c>
      <c r="AA3" s="123" t="s">
        <v>27</v>
      </c>
      <c r="AB3" s="123" t="s">
        <v>28</v>
      </c>
      <c r="AC3" s="122"/>
      <c r="AD3" s="122"/>
      <c r="AE3" s="123" t="s">
        <v>29</v>
      </c>
      <c r="AF3" s="122"/>
      <c r="AG3" s="122"/>
      <c r="AH3" s="123" t="s">
        <v>23</v>
      </c>
      <c r="AI3" s="122"/>
      <c r="AJ3" s="123" t="s">
        <v>24</v>
      </c>
      <c r="AK3" s="123" t="s">
        <v>25</v>
      </c>
      <c r="AL3" s="123" t="s">
        <v>28</v>
      </c>
      <c r="AM3" s="123" t="s">
        <v>30</v>
      </c>
      <c r="AN3" s="122"/>
      <c r="AO3" s="123" t="s">
        <v>29</v>
      </c>
      <c r="AP3" s="122"/>
      <c r="AQ3" s="122"/>
      <c r="AR3" s="122"/>
      <c r="AS3" s="122"/>
      <c r="AT3" s="122"/>
      <c r="AU3" s="122"/>
      <c r="AV3" s="122"/>
      <c r="AW3" s="123" t="s">
        <v>31</v>
      </c>
      <c r="AX3" s="122"/>
      <c r="AY3" s="123" t="s">
        <v>29</v>
      </c>
      <c r="AZ3" s="122"/>
      <c r="BA3" s="123" t="s">
        <v>23</v>
      </c>
      <c r="BB3" s="122"/>
      <c r="BC3" s="123" t="s">
        <v>24</v>
      </c>
      <c r="BD3" s="123" t="s">
        <v>25</v>
      </c>
      <c r="BE3" s="123" t="s">
        <v>28</v>
      </c>
      <c r="BF3" s="123" t="s">
        <v>32</v>
      </c>
      <c r="BG3" s="123" t="s">
        <v>33</v>
      </c>
      <c r="BH3" s="122"/>
      <c r="BI3" s="122"/>
    </row>
    <row r="4" spans="1:62" ht="46.5">
      <c r="A4" s="116"/>
      <c r="B4" s="114"/>
      <c r="C4" s="118"/>
      <c r="D4" s="114"/>
      <c r="E4" s="114"/>
      <c r="F4" s="114"/>
      <c r="G4" s="114"/>
      <c r="H4" s="114"/>
      <c r="I4" s="118"/>
      <c r="J4" s="114"/>
      <c r="K4" s="120"/>
      <c r="L4" s="114"/>
      <c r="M4" s="122"/>
      <c r="N4" s="122"/>
      <c r="O4" s="122"/>
      <c r="P4" s="122"/>
      <c r="Q4" s="122"/>
      <c r="R4" s="130"/>
      <c r="S4" s="12" t="s">
        <v>22</v>
      </c>
      <c r="T4" s="12" t="s">
        <v>34</v>
      </c>
      <c r="U4" s="122"/>
      <c r="V4" s="12" t="s">
        <v>35</v>
      </c>
      <c r="W4" s="12" t="s">
        <v>36</v>
      </c>
      <c r="X4" s="122"/>
      <c r="Y4" s="122"/>
      <c r="Z4" s="122"/>
      <c r="AA4" s="122"/>
      <c r="AB4" s="122"/>
      <c r="AC4" s="12" t="s">
        <v>22</v>
      </c>
      <c r="AD4" s="12" t="s">
        <v>37</v>
      </c>
      <c r="AE4" s="12" t="s">
        <v>22</v>
      </c>
      <c r="AF4" s="12" t="s">
        <v>38</v>
      </c>
      <c r="AG4" s="24" t="s">
        <v>775</v>
      </c>
      <c r="AH4" s="12" t="s">
        <v>35</v>
      </c>
      <c r="AI4" s="12" t="s">
        <v>36</v>
      </c>
      <c r="AJ4" s="122"/>
      <c r="AK4" s="122"/>
      <c r="AL4" s="122"/>
      <c r="AM4" s="12" t="s">
        <v>40</v>
      </c>
      <c r="AN4" s="12" t="s">
        <v>41</v>
      </c>
      <c r="AO4" s="12" t="s">
        <v>22</v>
      </c>
      <c r="AP4" s="12" t="s">
        <v>38</v>
      </c>
      <c r="AQ4" s="24" t="s">
        <v>775</v>
      </c>
      <c r="AR4" s="122"/>
      <c r="AS4" s="12" t="s">
        <v>40</v>
      </c>
      <c r="AT4" s="12" t="s">
        <v>41</v>
      </c>
      <c r="AU4" s="12" t="s">
        <v>40</v>
      </c>
      <c r="AV4" s="12" t="s">
        <v>41</v>
      </c>
      <c r="AW4" s="12" t="s">
        <v>42</v>
      </c>
      <c r="AX4" s="12" t="s">
        <v>43</v>
      </c>
      <c r="AY4" s="12" t="s">
        <v>22</v>
      </c>
      <c r="AZ4" s="12" t="s">
        <v>44</v>
      </c>
      <c r="BA4" s="12" t="s">
        <v>35</v>
      </c>
      <c r="BB4" s="12" t="s">
        <v>36</v>
      </c>
      <c r="BC4" s="122"/>
      <c r="BD4" s="122"/>
      <c r="BE4" s="122"/>
      <c r="BF4" s="122"/>
      <c r="BG4" s="122"/>
      <c r="BH4" s="122"/>
      <c r="BI4" s="122"/>
    </row>
    <row r="5" spans="1:62">
      <c r="A5">
        <v>1</v>
      </c>
      <c r="BJ5" s="13"/>
    </row>
    <row r="6" spans="1:62">
      <c r="A6">
        <v>2</v>
      </c>
      <c r="BJ6" s="13"/>
    </row>
    <row r="7" spans="1:62">
      <c r="A7">
        <v>3</v>
      </c>
      <c r="BJ7" s="13"/>
    </row>
    <row r="8" spans="1:62">
      <c r="A8">
        <v>4</v>
      </c>
    </row>
    <row r="9" spans="1:62">
      <c r="A9">
        <v>5</v>
      </c>
    </row>
    <row r="10" spans="1:62">
      <c r="A10">
        <v>6</v>
      </c>
    </row>
    <row r="11" spans="1:62">
      <c r="A11">
        <v>7</v>
      </c>
    </row>
    <row r="12" spans="1:62">
      <c r="A12">
        <v>8</v>
      </c>
    </row>
    <row r="13" spans="1:62">
      <c r="A13">
        <v>9</v>
      </c>
    </row>
    <row r="14" spans="1:62">
      <c r="A14">
        <v>10</v>
      </c>
    </row>
    <row r="15" spans="1:62">
      <c r="A15">
        <v>11</v>
      </c>
    </row>
    <row r="16" spans="1:62">
      <c r="A16">
        <v>12</v>
      </c>
    </row>
  </sheetData>
  <mergeCells count="55">
    <mergeCell ref="AK3:AK4"/>
    <mergeCell ref="AL3:AL4"/>
    <mergeCell ref="AM3:AN3"/>
    <mergeCell ref="BF3:BF4"/>
    <mergeCell ref="BG3:BG4"/>
    <mergeCell ref="AW3:AX3"/>
    <mergeCell ref="AY3:AZ3"/>
    <mergeCell ref="BA3:BB3"/>
    <mergeCell ref="BC3:BC4"/>
    <mergeCell ref="BD3:BD4"/>
    <mergeCell ref="BE3:BE4"/>
    <mergeCell ref="AB3:AB4"/>
    <mergeCell ref="AW2:BG2"/>
    <mergeCell ref="U3:U4"/>
    <mergeCell ref="V3:W3"/>
    <mergeCell ref="X3:X4"/>
    <mergeCell ref="Y3:Y4"/>
    <mergeCell ref="Z3:Z4"/>
    <mergeCell ref="AE2:AG2"/>
    <mergeCell ref="AE3:AG3"/>
    <mergeCell ref="AO3:AQ3"/>
    <mergeCell ref="AH2:AQ2"/>
    <mergeCell ref="AR2:AR4"/>
    <mergeCell ref="AS2:AT3"/>
    <mergeCell ref="AU2:AV3"/>
    <mergeCell ref="AH3:AI3"/>
    <mergeCell ref="AJ3:AJ4"/>
    <mergeCell ref="BI1:BI4"/>
    <mergeCell ref="M2:M4"/>
    <mergeCell ref="N2:N4"/>
    <mergeCell ref="O2:O4"/>
    <mergeCell ref="P2:P4"/>
    <mergeCell ref="M1:R1"/>
    <mergeCell ref="S1:AG1"/>
    <mergeCell ref="AH1:AQ1"/>
    <mergeCell ref="AR1:BG1"/>
    <mergeCell ref="BH1:BH4"/>
    <mergeCell ref="Q2:Q4"/>
    <mergeCell ref="R2:R4"/>
    <mergeCell ref="S2:T3"/>
    <mergeCell ref="U2:AB2"/>
    <mergeCell ref="AC2:AD3"/>
    <mergeCell ref="AA3:AA4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</mergeCells>
  <phoneticPr fontId="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J16"/>
  <sheetViews>
    <sheetView workbookViewId="0">
      <pane xSplit="12" ySplit="4" topLeftCell="M5" activePane="bottomRight" state="frozen"/>
      <selection pane="topRight" activeCell="M1" sqref="M1"/>
      <selection pane="bottomLeft" activeCell="A5" sqref="A5"/>
      <selection pane="bottomRight" activeCell="AQ4" sqref="AQ4"/>
    </sheetView>
  </sheetViews>
  <sheetFormatPr defaultRowHeight="17"/>
  <cols>
    <col min="2" max="12" width="9" hidden="1" customWidth="1"/>
    <col min="13" max="13" width="9.6328125" bestFit="1" customWidth="1"/>
    <col min="14" max="14" width="6.453125" bestFit="1" customWidth="1"/>
    <col min="15" max="15" width="4.1796875" bestFit="1" customWidth="1"/>
    <col min="16" max="16" width="5.90625" bestFit="1" customWidth="1"/>
    <col min="17" max="17" width="5.453125" bestFit="1" customWidth="1"/>
    <col min="18" max="18" width="9.54296875" bestFit="1" customWidth="1"/>
    <col min="19" max="19" width="5.81640625" bestFit="1" customWidth="1"/>
    <col min="20" max="20" width="4.36328125" bestFit="1" customWidth="1"/>
    <col min="21" max="21" width="5.81640625" bestFit="1" customWidth="1"/>
    <col min="22" max="22" width="2.81640625" bestFit="1" customWidth="1"/>
    <col min="23" max="23" width="3" bestFit="1" customWidth="1"/>
    <col min="24" max="24" width="3.6328125" bestFit="1" customWidth="1"/>
    <col min="25" max="25" width="4.6328125" bestFit="1" customWidth="1"/>
    <col min="26" max="26" width="6" bestFit="1" customWidth="1"/>
    <col min="27" max="27" width="7.81640625" bestFit="1" customWidth="1"/>
    <col min="28" max="28" width="4.90625" bestFit="1" customWidth="1"/>
    <col min="29" max="29" width="5.81640625" bestFit="1" customWidth="1"/>
    <col min="30" max="30" width="5.54296875" bestFit="1" customWidth="1"/>
    <col min="31" max="31" width="5.81640625" bestFit="1" customWidth="1"/>
    <col min="32" max="32" width="6.453125" bestFit="1" customWidth="1"/>
    <col min="33" max="33" width="7.1796875" customWidth="1"/>
    <col min="34" max="34" width="2.81640625" bestFit="1" customWidth="1"/>
    <col min="35" max="35" width="3" bestFit="1" customWidth="1"/>
    <col min="36" max="36" width="3.6328125" bestFit="1" customWidth="1"/>
    <col min="37" max="37" width="4.6328125" bestFit="1" customWidth="1"/>
    <col min="38" max="38" width="4.90625" bestFit="1" customWidth="1"/>
    <col min="39" max="39" width="3" bestFit="1" customWidth="1"/>
    <col min="40" max="40" width="2.54296875" bestFit="1" customWidth="1"/>
    <col min="41" max="41" width="5.81640625" bestFit="1" customWidth="1"/>
    <col min="42" max="42" width="6.453125" bestFit="1" customWidth="1"/>
    <col min="43" max="43" width="6.81640625" customWidth="1"/>
    <col min="44" max="44" width="6.36328125" bestFit="1" customWidth="1"/>
    <col min="45" max="45" width="3" bestFit="1" customWidth="1"/>
    <col min="46" max="48" width="3.54296875" bestFit="1" customWidth="1"/>
    <col min="49" max="49" width="3.6328125" bestFit="1" customWidth="1"/>
    <col min="50" max="50" width="4.6328125" bestFit="1" customWidth="1"/>
    <col min="51" max="51" width="5.81640625" bestFit="1" customWidth="1"/>
    <col min="52" max="52" width="5.08984375" bestFit="1" customWidth="1"/>
    <col min="53" max="53" width="4.54296875" bestFit="1" customWidth="1"/>
    <col min="54" max="54" width="3.54296875" bestFit="1" customWidth="1"/>
    <col min="55" max="55" width="3.6328125" bestFit="1" customWidth="1"/>
    <col min="56" max="56" width="4.6328125" bestFit="1" customWidth="1"/>
    <col min="57" max="57" width="4.90625" bestFit="1" customWidth="1"/>
    <col min="58" max="58" width="5.81640625" bestFit="1" customWidth="1"/>
    <col min="59" max="59" width="9.453125" bestFit="1" customWidth="1"/>
    <col min="60" max="60" width="6" bestFit="1" customWidth="1"/>
    <col min="61" max="61" width="8.08984375" bestFit="1" customWidth="1"/>
  </cols>
  <sheetData>
    <row r="1" spans="1:62">
      <c r="A1" s="115" t="s">
        <v>0</v>
      </c>
      <c r="B1" s="115" t="s">
        <v>1</v>
      </c>
      <c r="C1" s="117" t="s">
        <v>45</v>
      </c>
      <c r="D1" s="115" t="s">
        <v>2</v>
      </c>
      <c r="E1" s="115" t="s">
        <v>3</v>
      </c>
      <c r="F1" s="115" t="s">
        <v>52</v>
      </c>
      <c r="G1" s="115" t="s">
        <v>53</v>
      </c>
      <c r="H1" s="115" t="s">
        <v>1</v>
      </c>
      <c r="I1" s="117" t="s">
        <v>45</v>
      </c>
      <c r="J1" s="119" t="s">
        <v>46</v>
      </c>
      <c r="K1" s="113" t="s">
        <v>47</v>
      </c>
      <c r="L1" s="113" t="s">
        <v>50</v>
      </c>
      <c r="M1" s="125" t="s">
        <v>4</v>
      </c>
      <c r="N1" s="126"/>
      <c r="O1" s="126"/>
      <c r="P1" s="126"/>
      <c r="Q1" s="126"/>
      <c r="R1" s="127"/>
      <c r="S1" s="121" t="s">
        <v>5</v>
      </c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1"/>
      <c r="AI1" s="122"/>
      <c r="AJ1" s="122"/>
      <c r="AK1" s="122"/>
      <c r="AL1" s="122"/>
      <c r="AM1" s="122"/>
      <c r="AN1" s="122"/>
      <c r="AO1" s="122"/>
      <c r="AP1" s="122"/>
      <c r="AQ1" s="122"/>
      <c r="AR1" s="121" t="s">
        <v>6</v>
      </c>
      <c r="AS1" s="122"/>
      <c r="AT1" s="122"/>
      <c r="AU1" s="122"/>
      <c r="AV1" s="122"/>
      <c r="AW1" s="122"/>
      <c r="AX1" s="122"/>
      <c r="AY1" s="122"/>
      <c r="AZ1" s="122"/>
      <c r="BA1" s="122"/>
      <c r="BB1" s="122"/>
      <c r="BC1" s="122"/>
      <c r="BD1" s="122"/>
      <c r="BE1" s="122"/>
      <c r="BF1" s="122"/>
      <c r="BG1" s="122"/>
      <c r="BH1" s="121" t="s">
        <v>7</v>
      </c>
      <c r="BI1" s="121" t="s">
        <v>8</v>
      </c>
    </row>
    <row r="2" spans="1:62">
      <c r="A2" s="116"/>
      <c r="B2" s="114"/>
      <c r="C2" s="118"/>
      <c r="D2" s="114"/>
      <c r="E2" s="114"/>
      <c r="F2" s="114"/>
      <c r="G2" s="114"/>
      <c r="H2" s="114"/>
      <c r="I2" s="118"/>
      <c r="J2" s="114"/>
      <c r="K2" s="120"/>
      <c r="L2" s="114"/>
      <c r="M2" s="123" t="s">
        <v>51</v>
      </c>
      <c r="N2" s="124" t="s">
        <v>10</v>
      </c>
      <c r="O2" s="123" t="s">
        <v>11</v>
      </c>
      <c r="P2" s="123" t="s">
        <v>12</v>
      </c>
      <c r="Q2" s="123" t="s">
        <v>13</v>
      </c>
      <c r="R2" s="128" t="s">
        <v>49</v>
      </c>
      <c r="S2" s="123" t="s">
        <v>14</v>
      </c>
      <c r="T2" s="122"/>
      <c r="U2" s="123" t="s">
        <v>15</v>
      </c>
      <c r="V2" s="122"/>
      <c r="W2" s="122"/>
      <c r="X2" s="122"/>
      <c r="Y2" s="122"/>
      <c r="Z2" s="122"/>
      <c r="AA2" s="122"/>
      <c r="AB2" s="122"/>
      <c r="AC2" s="123" t="s">
        <v>16</v>
      </c>
      <c r="AD2" s="122"/>
      <c r="AE2" s="123" t="s">
        <v>17</v>
      </c>
      <c r="AF2" s="122"/>
      <c r="AG2" s="122"/>
      <c r="AH2" s="123" t="s">
        <v>18</v>
      </c>
      <c r="AI2" s="122"/>
      <c r="AJ2" s="122"/>
      <c r="AK2" s="122"/>
      <c r="AL2" s="122"/>
      <c r="AM2" s="122"/>
      <c r="AN2" s="122"/>
      <c r="AO2" s="122"/>
      <c r="AP2" s="122"/>
      <c r="AQ2" s="122"/>
      <c r="AR2" s="123" t="s">
        <v>19</v>
      </c>
      <c r="AS2" s="123" t="s">
        <v>20</v>
      </c>
      <c r="AT2" s="122"/>
      <c r="AU2" s="123" t="s">
        <v>48</v>
      </c>
      <c r="AV2" s="122"/>
      <c r="AW2" s="123" t="s">
        <v>21</v>
      </c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</row>
    <row r="3" spans="1:62">
      <c r="A3" s="116"/>
      <c r="B3" s="114"/>
      <c r="C3" s="118"/>
      <c r="D3" s="114"/>
      <c r="E3" s="114"/>
      <c r="F3" s="114"/>
      <c r="G3" s="114"/>
      <c r="H3" s="114"/>
      <c r="I3" s="118"/>
      <c r="J3" s="114"/>
      <c r="K3" s="120"/>
      <c r="L3" s="114"/>
      <c r="M3" s="122"/>
      <c r="N3" s="122"/>
      <c r="O3" s="122"/>
      <c r="P3" s="122"/>
      <c r="Q3" s="122"/>
      <c r="R3" s="129"/>
      <c r="S3" s="122"/>
      <c r="T3" s="122"/>
      <c r="U3" s="123" t="s">
        <v>22</v>
      </c>
      <c r="V3" s="123" t="s">
        <v>23</v>
      </c>
      <c r="W3" s="122"/>
      <c r="X3" s="123" t="s">
        <v>24</v>
      </c>
      <c r="Y3" s="123" t="s">
        <v>25</v>
      </c>
      <c r="Z3" s="123" t="s">
        <v>26</v>
      </c>
      <c r="AA3" s="123" t="s">
        <v>27</v>
      </c>
      <c r="AB3" s="123" t="s">
        <v>28</v>
      </c>
      <c r="AC3" s="122"/>
      <c r="AD3" s="122"/>
      <c r="AE3" s="123" t="s">
        <v>29</v>
      </c>
      <c r="AF3" s="122"/>
      <c r="AG3" s="122"/>
      <c r="AH3" s="123" t="s">
        <v>23</v>
      </c>
      <c r="AI3" s="122"/>
      <c r="AJ3" s="123" t="s">
        <v>24</v>
      </c>
      <c r="AK3" s="123" t="s">
        <v>25</v>
      </c>
      <c r="AL3" s="123" t="s">
        <v>28</v>
      </c>
      <c r="AM3" s="123" t="s">
        <v>30</v>
      </c>
      <c r="AN3" s="122"/>
      <c r="AO3" s="123" t="s">
        <v>29</v>
      </c>
      <c r="AP3" s="122"/>
      <c r="AQ3" s="122"/>
      <c r="AR3" s="122"/>
      <c r="AS3" s="122"/>
      <c r="AT3" s="122"/>
      <c r="AU3" s="122"/>
      <c r="AV3" s="122"/>
      <c r="AW3" s="123" t="s">
        <v>31</v>
      </c>
      <c r="AX3" s="122"/>
      <c r="AY3" s="123" t="s">
        <v>29</v>
      </c>
      <c r="AZ3" s="122"/>
      <c r="BA3" s="123" t="s">
        <v>23</v>
      </c>
      <c r="BB3" s="122"/>
      <c r="BC3" s="123" t="s">
        <v>24</v>
      </c>
      <c r="BD3" s="123" t="s">
        <v>25</v>
      </c>
      <c r="BE3" s="123" t="s">
        <v>28</v>
      </c>
      <c r="BF3" s="123" t="s">
        <v>32</v>
      </c>
      <c r="BG3" s="123" t="s">
        <v>33</v>
      </c>
      <c r="BH3" s="122"/>
      <c r="BI3" s="122"/>
    </row>
    <row r="4" spans="1:62" ht="46.5">
      <c r="A4" s="116"/>
      <c r="B4" s="114"/>
      <c r="C4" s="118"/>
      <c r="D4" s="114"/>
      <c r="E4" s="114"/>
      <c r="F4" s="114"/>
      <c r="G4" s="114"/>
      <c r="H4" s="114"/>
      <c r="I4" s="118"/>
      <c r="J4" s="114"/>
      <c r="K4" s="120"/>
      <c r="L4" s="114"/>
      <c r="M4" s="122"/>
      <c r="N4" s="122"/>
      <c r="O4" s="122"/>
      <c r="P4" s="122"/>
      <c r="Q4" s="122"/>
      <c r="R4" s="130"/>
      <c r="S4" s="12" t="s">
        <v>22</v>
      </c>
      <c r="T4" s="12" t="s">
        <v>34</v>
      </c>
      <c r="U4" s="122"/>
      <c r="V4" s="12" t="s">
        <v>35</v>
      </c>
      <c r="W4" s="12" t="s">
        <v>36</v>
      </c>
      <c r="X4" s="122"/>
      <c r="Y4" s="122"/>
      <c r="Z4" s="122"/>
      <c r="AA4" s="122"/>
      <c r="AB4" s="122"/>
      <c r="AC4" s="12" t="s">
        <v>22</v>
      </c>
      <c r="AD4" s="12" t="s">
        <v>37</v>
      </c>
      <c r="AE4" s="12" t="s">
        <v>22</v>
      </c>
      <c r="AF4" s="12" t="s">
        <v>38</v>
      </c>
      <c r="AG4" s="24" t="s">
        <v>774</v>
      </c>
      <c r="AH4" s="12" t="s">
        <v>35</v>
      </c>
      <c r="AI4" s="12" t="s">
        <v>36</v>
      </c>
      <c r="AJ4" s="122"/>
      <c r="AK4" s="122"/>
      <c r="AL4" s="122"/>
      <c r="AM4" s="12" t="s">
        <v>40</v>
      </c>
      <c r="AN4" s="12" t="s">
        <v>41</v>
      </c>
      <c r="AO4" s="12" t="s">
        <v>22</v>
      </c>
      <c r="AP4" s="12" t="s">
        <v>38</v>
      </c>
      <c r="AQ4" s="24" t="s">
        <v>774</v>
      </c>
      <c r="AR4" s="122"/>
      <c r="AS4" s="12" t="s">
        <v>40</v>
      </c>
      <c r="AT4" s="12" t="s">
        <v>41</v>
      </c>
      <c r="AU4" s="12" t="s">
        <v>40</v>
      </c>
      <c r="AV4" s="12" t="s">
        <v>41</v>
      </c>
      <c r="AW4" s="12" t="s">
        <v>42</v>
      </c>
      <c r="AX4" s="12" t="s">
        <v>43</v>
      </c>
      <c r="AY4" s="12" t="s">
        <v>22</v>
      </c>
      <c r="AZ4" s="12" t="s">
        <v>44</v>
      </c>
      <c r="BA4" s="12" t="s">
        <v>35</v>
      </c>
      <c r="BB4" s="12" t="s">
        <v>36</v>
      </c>
      <c r="BC4" s="122"/>
      <c r="BD4" s="122"/>
      <c r="BE4" s="122"/>
      <c r="BF4" s="122"/>
      <c r="BG4" s="122"/>
      <c r="BH4" s="122"/>
      <c r="BI4" s="122"/>
    </row>
    <row r="5" spans="1:62">
      <c r="A5">
        <v>1</v>
      </c>
      <c r="BJ5" s="13"/>
    </row>
    <row r="6" spans="1:62">
      <c r="A6">
        <v>2</v>
      </c>
      <c r="BJ6" s="13"/>
    </row>
    <row r="7" spans="1:62">
      <c r="A7">
        <v>3</v>
      </c>
      <c r="BJ7" s="13"/>
    </row>
    <row r="8" spans="1:62">
      <c r="A8">
        <v>4</v>
      </c>
    </row>
    <row r="9" spans="1:62">
      <c r="A9">
        <v>5</v>
      </c>
    </row>
    <row r="10" spans="1:62">
      <c r="A10">
        <v>6</v>
      </c>
    </row>
    <row r="11" spans="1:62">
      <c r="A11">
        <v>7</v>
      </c>
    </row>
    <row r="12" spans="1:62">
      <c r="A12">
        <v>8</v>
      </c>
    </row>
    <row r="13" spans="1:62">
      <c r="A13">
        <v>9</v>
      </c>
    </row>
    <row r="14" spans="1:62">
      <c r="A14">
        <v>10</v>
      </c>
    </row>
    <row r="15" spans="1:62">
      <c r="A15">
        <v>11</v>
      </c>
    </row>
    <row r="16" spans="1:62">
      <c r="A16">
        <v>12</v>
      </c>
    </row>
  </sheetData>
  <mergeCells count="55">
    <mergeCell ref="AK3:AK4"/>
    <mergeCell ref="AL3:AL4"/>
    <mergeCell ref="AM3:AN3"/>
    <mergeCell ref="BF3:BF4"/>
    <mergeCell ref="BG3:BG4"/>
    <mergeCell ref="AW3:AX3"/>
    <mergeCell ref="AY3:AZ3"/>
    <mergeCell ref="BA3:BB3"/>
    <mergeCell ref="BC3:BC4"/>
    <mergeCell ref="BD3:BD4"/>
    <mergeCell ref="BE3:BE4"/>
    <mergeCell ref="AB3:AB4"/>
    <mergeCell ref="AW2:BG2"/>
    <mergeCell ref="U3:U4"/>
    <mergeCell ref="V3:W3"/>
    <mergeCell ref="X3:X4"/>
    <mergeCell ref="Y3:Y4"/>
    <mergeCell ref="Z3:Z4"/>
    <mergeCell ref="AE2:AG2"/>
    <mergeCell ref="AE3:AG3"/>
    <mergeCell ref="AO3:AQ3"/>
    <mergeCell ref="AH2:AQ2"/>
    <mergeCell ref="AR2:AR4"/>
    <mergeCell ref="AS2:AT3"/>
    <mergeCell ref="AU2:AV3"/>
    <mergeCell ref="AH3:AI3"/>
    <mergeCell ref="AJ3:AJ4"/>
    <mergeCell ref="BI1:BI4"/>
    <mergeCell ref="M2:M4"/>
    <mergeCell ref="N2:N4"/>
    <mergeCell ref="O2:O4"/>
    <mergeCell ref="P2:P4"/>
    <mergeCell ref="M1:R1"/>
    <mergeCell ref="S1:AG1"/>
    <mergeCell ref="AH1:AQ1"/>
    <mergeCell ref="AR1:BG1"/>
    <mergeCell ref="BH1:BH4"/>
    <mergeCell ref="Q2:Q4"/>
    <mergeCell ref="R2:R4"/>
    <mergeCell ref="S2:T3"/>
    <mergeCell ref="U2:AB2"/>
    <mergeCell ref="AC2:AD3"/>
    <mergeCell ref="AA3:AA4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</mergeCells>
  <phoneticPr fontId="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6"/>
  <sheetViews>
    <sheetView workbookViewId="0">
      <pane xSplit="12" ySplit="4" topLeftCell="Y5" activePane="bottomRight" state="frozen"/>
      <selection pane="topRight" activeCell="M1" sqref="M1"/>
      <selection pane="bottomLeft" activeCell="A5" sqref="A5"/>
      <selection pane="bottomRight" activeCell="AJ15" sqref="AJ15"/>
    </sheetView>
  </sheetViews>
  <sheetFormatPr defaultRowHeight="17"/>
  <cols>
    <col min="1" max="1" width="3.81640625" style="15" customWidth="1"/>
    <col min="2" max="2" width="6.1796875" hidden="1" customWidth="1"/>
    <col min="3" max="3" width="11" hidden="1" customWidth="1"/>
    <col min="4" max="5" width="6.1796875" hidden="1" customWidth="1"/>
    <col min="6" max="7" width="11" hidden="1" customWidth="1"/>
    <col min="8" max="8" width="6.1796875" hidden="1" customWidth="1"/>
    <col min="9" max="9" width="11" hidden="1" customWidth="1"/>
    <col min="10" max="12" width="6.1796875" hidden="1" customWidth="1"/>
    <col min="13" max="13" width="9.6328125" bestFit="1" customWidth="1"/>
    <col min="14" max="14" width="6.453125" bestFit="1" customWidth="1"/>
    <col min="15" max="15" width="4.1796875" bestFit="1" customWidth="1"/>
    <col min="16" max="16" width="5.90625" bestFit="1" customWidth="1"/>
    <col min="17" max="17" width="5.453125" bestFit="1" customWidth="1"/>
    <col min="18" max="18" width="9.54296875" bestFit="1" customWidth="1"/>
    <col min="19" max="19" width="5.81640625" bestFit="1" customWidth="1"/>
    <col min="20" max="20" width="4.36328125" bestFit="1" customWidth="1"/>
    <col min="21" max="21" width="5.81640625" bestFit="1" customWidth="1"/>
    <col min="22" max="22" width="2.81640625" bestFit="1" customWidth="1"/>
    <col min="23" max="23" width="3" bestFit="1" customWidth="1"/>
    <col min="24" max="24" width="3.6328125" bestFit="1" customWidth="1"/>
    <col min="25" max="25" width="4.6328125" bestFit="1" customWidth="1"/>
    <col min="26" max="26" width="6" bestFit="1" customWidth="1"/>
    <col min="27" max="27" width="7.81640625" bestFit="1" customWidth="1"/>
    <col min="28" max="28" width="4.90625" bestFit="1" customWidth="1"/>
    <col min="29" max="29" width="5.81640625" bestFit="1" customWidth="1"/>
    <col min="30" max="30" width="5.54296875" bestFit="1" customWidth="1"/>
    <col min="31" max="31" width="5.81640625" bestFit="1" customWidth="1"/>
    <col min="32" max="32" width="6.453125" bestFit="1" customWidth="1"/>
    <col min="33" max="33" width="7.453125" customWidth="1"/>
    <col min="34" max="34" width="2.81640625" bestFit="1" customWidth="1"/>
    <col min="35" max="35" width="3" bestFit="1" customWidth="1"/>
    <col min="36" max="36" width="3.6328125" bestFit="1" customWidth="1"/>
    <col min="37" max="37" width="4.6328125" bestFit="1" customWidth="1"/>
    <col min="38" max="38" width="4.90625" bestFit="1" customWidth="1"/>
    <col min="39" max="39" width="3" bestFit="1" customWidth="1"/>
    <col min="40" max="40" width="2.54296875" bestFit="1" customWidth="1"/>
    <col min="41" max="41" width="5.81640625" bestFit="1" customWidth="1"/>
    <col min="42" max="42" width="6.453125" bestFit="1" customWidth="1"/>
    <col min="43" max="43" width="7.54296875" customWidth="1"/>
    <col min="44" max="44" width="6.36328125" bestFit="1" customWidth="1"/>
    <col min="45" max="45" width="3" bestFit="1" customWidth="1"/>
    <col min="46" max="46" width="2.1796875" bestFit="1" customWidth="1"/>
    <col min="47" max="47" width="3" bestFit="1" customWidth="1"/>
    <col min="48" max="48" width="2.1796875" bestFit="1" customWidth="1"/>
    <col min="49" max="49" width="3.6328125" bestFit="1" customWidth="1"/>
    <col min="50" max="50" width="4.6328125" bestFit="1" customWidth="1"/>
    <col min="51" max="51" width="5.81640625" bestFit="1" customWidth="1"/>
    <col min="52" max="52" width="5.08984375" bestFit="1" customWidth="1"/>
    <col min="53" max="53" width="2.81640625" bestFit="1" customWidth="1"/>
    <col min="54" max="54" width="3" bestFit="1" customWidth="1"/>
    <col min="55" max="55" width="3.6328125" bestFit="1" customWidth="1"/>
    <col min="56" max="56" width="4.6328125" bestFit="1" customWidth="1"/>
    <col min="57" max="57" width="4.90625" bestFit="1" customWidth="1"/>
    <col min="58" max="58" width="5.81640625" bestFit="1" customWidth="1"/>
    <col min="59" max="59" width="9.453125" bestFit="1" customWidth="1"/>
    <col min="60" max="60" width="6" bestFit="1" customWidth="1"/>
    <col min="61" max="61" width="8.08984375" bestFit="1" customWidth="1"/>
    <col min="62" max="62" width="13.54296875" bestFit="1" customWidth="1"/>
    <col min="63" max="64" width="3.54296875" bestFit="1" customWidth="1"/>
  </cols>
  <sheetData>
    <row r="1" spans="1:64">
      <c r="A1" s="115" t="s">
        <v>0</v>
      </c>
      <c r="B1" s="115" t="s">
        <v>1</v>
      </c>
      <c r="C1" s="117" t="s">
        <v>45</v>
      </c>
      <c r="D1" s="115" t="s">
        <v>2</v>
      </c>
      <c r="E1" s="115" t="s">
        <v>3</v>
      </c>
      <c r="F1" s="115" t="s">
        <v>52</v>
      </c>
      <c r="G1" s="115" t="s">
        <v>53</v>
      </c>
      <c r="H1" s="115" t="s">
        <v>1</v>
      </c>
      <c r="I1" s="117" t="s">
        <v>45</v>
      </c>
      <c r="J1" s="119" t="s">
        <v>46</v>
      </c>
      <c r="K1" s="113" t="s">
        <v>47</v>
      </c>
      <c r="L1" s="113" t="s">
        <v>50</v>
      </c>
      <c r="M1" s="125" t="s">
        <v>4</v>
      </c>
      <c r="N1" s="126"/>
      <c r="O1" s="126"/>
      <c r="P1" s="126"/>
      <c r="Q1" s="126"/>
      <c r="R1" s="127"/>
      <c r="S1" s="121" t="s">
        <v>5</v>
      </c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1"/>
      <c r="AI1" s="122"/>
      <c r="AJ1" s="122"/>
      <c r="AK1" s="122"/>
      <c r="AL1" s="122"/>
      <c r="AM1" s="122"/>
      <c r="AN1" s="122"/>
      <c r="AO1" s="122"/>
      <c r="AP1" s="122"/>
      <c r="AQ1" s="122"/>
      <c r="AR1" s="121" t="s">
        <v>6</v>
      </c>
      <c r="AS1" s="122"/>
      <c r="AT1" s="122"/>
      <c r="AU1" s="122"/>
      <c r="AV1" s="122"/>
      <c r="AW1" s="122"/>
      <c r="AX1" s="122"/>
      <c r="AY1" s="122"/>
      <c r="AZ1" s="122"/>
      <c r="BA1" s="122"/>
      <c r="BB1" s="122"/>
      <c r="BC1" s="122"/>
      <c r="BD1" s="122"/>
      <c r="BE1" s="122"/>
      <c r="BF1" s="122"/>
      <c r="BG1" s="122"/>
      <c r="BH1" s="121" t="s">
        <v>7</v>
      </c>
      <c r="BI1" s="121" t="s">
        <v>8</v>
      </c>
      <c r="BJ1" s="131" t="s">
        <v>54</v>
      </c>
    </row>
    <row r="2" spans="1:64">
      <c r="A2" s="116"/>
      <c r="B2" s="114"/>
      <c r="C2" s="118"/>
      <c r="D2" s="114"/>
      <c r="E2" s="114"/>
      <c r="F2" s="114"/>
      <c r="G2" s="114"/>
      <c r="H2" s="114"/>
      <c r="I2" s="118"/>
      <c r="J2" s="114"/>
      <c r="K2" s="120"/>
      <c r="L2" s="114"/>
      <c r="M2" s="123" t="s">
        <v>51</v>
      </c>
      <c r="N2" s="124" t="s">
        <v>10</v>
      </c>
      <c r="O2" s="123" t="s">
        <v>11</v>
      </c>
      <c r="P2" s="123" t="s">
        <v>12</v>
      </c>
      <c r="Q2" s="123" t="s">
        <v>13</v>
      </c>
      <c r="R2" s="128" t="s">
        <v>49</v>
      </c>
      <c r="S2" s="123" t="s">
        <v>14</v>
      </c>
      <c r="T2" s="122"/>
      <c r="U2" s="123" t="s">
        <v>15</v>
      </c>
      <c r="V2" s="122"/>
      <c r="W2" s="122"/>
      <c r="X2" s="122"/>
      <c r="Y2" s="122"/>
      <c r="Z2" s="122"/>
      <c r="AA2" s="122"/>
      <c r="AB2" s="122"/>
      <c r="AC2" s="123" t="s">
        <v>16</v>
      </c>
      <c r="AD2" s="122"/>
      <c r="AE2" s="123" t="s">
        <v>17</v>
      </c>
      <c r="AF2" s="122"/>
      <c r="AG2" s="122"/>
      <c r="AH2" s="123" t="s">
        <v>18</v>
      </c>
      <c r="AI2" s="122"/>
      <c r="AJ2" s="122"/>
      <c r="AK2" s="122"/>
      <c r="AL2" s="122"/>
      <c r="AM2" s="122"/>
      <c r="AN2" s="122"/>
      <c r="AO2" s="122"/>
      <c r="AP2" s="122"/>
      <c r="AQ2" s="122"/>
      <c r="AR2" s="123" t="s">
        <v>19</v>
      </c>
      <c r="AS2" s="123" t="s">
        <v>20</v>
      </c>
      <c r="AT2" s="122"/>
      <c r="AU2" s="123" t="s">
        <v>48</v>
      </c>
      <c r="AV2" s="122"/>
      <c r="AW2" s="123" t="s">
        <v>21</v>
      </c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122"/>
    </row>
    <row r="3" spans="1:64">
      <c r="A3" s="116"/>
      <c r="B3" s="114"/>
      <c r="C3" s="118"/>
      <c r="D3" s="114"/>
      <c r="E3" s="114"/>
      <c r="F3" s="114"/>
      <c r="G3" s="114"/>
      <c r="H3" s="114"/>
      <c r="I3" s="118"/>
      <c r="J3" s="114"/>
      <c r="K3" s="120"/>
      <c r="L3" s="114"/>
      <c r="M3" s="122"/>
      <c r="N3" s="122"/>
      <c r="O3" s="122"/>
      <c r="P3" s="122"/>
      <c r="Q3" s="122"/>
      <c r="R3" s="129"/>
      <c r="S3" s="122"/>
      <c r="T3" s="122"/>
      <c r="U3" s="123" t="s">
        <v>22</v>
      </c>
      <c r="V3" s="123" t="s">
        <v>23</v>
      </c>
      <c r="W3" s="122"/>
      <c r="X3" s="123" t="s">
        <v>24</v>
      </c>
      <c r="Y3" s="123" t="s">
        <v>25</v>
      </c>
      <c r="Z3" s="123" t="s">
        <v>26</v>
      </c>
      <c r="AA3" s="123" t="s">
        <v>27</v>
      </c>
      <c r="AB3" s="123" t="s">
        <v>28</v>
      </c>
      <c r="AC3" s="122"/>
      <c r="AD3" s="122"/>
      <c r="AE3" s="123" t="s">
        <v>29</v>
      </c>
      <c r="AF3" s="122"/>
      <c r="AG3" s="122"/>
      <c r="AH3" s="123" t="s">
        <v>23</v>
      </c>
      <c r="AI3" s="122"/>
      <c r="AJ3" s="123" t="s">
        <v>24</v>
      </c>
      <c r="AK3" s="123" t="s">
        <v>25</v>
      </c>
      <c r="AL3" s="123" t="s">
        <v>28</v>
      </c>
      <c r="AM3" s="123" t="s">
        <v>30</v>
      </c>
      <c r="AN3" s="122"/>
      <c r="AO3" s="123" t="s">
        <v>29</v>
      </c>
      <c r="AP3" s="122"/>
      <c r="AQ3" s="122"/>
      <c r="AR3" s="122"/>
      <c r="AS3" s="122"/>
      <c r="AT3" s="122"/>
      <c r="AU3" s="122"/>
      <c r="AV3" s="122"/>
      <c r="AW3" s="123" t="s">
        <v>31</v>
      </c>
      <c r="AX3" s="122"/>
      <c r="AY3" s="123" t="s">
        <v>29</v>
      </c>
      <c r="AZ3" s="122"/>
      <c r="BA3" s="123" t="s">
        <v>23</v>
      </c>
      <c r="BB3" s="122"/>
      <c r="BC3" s="123" t="s">
        <v>24</v>
      </c>
      <c r="BD3" s="123" t="s">
        <v>25</v>
      </c>
      <c r="BE3" s="123" t="s">
        <v>28</v>
      </c>
      <c r="BF3" s="123" t="s">
        <v>32</v>
      </c>
      <c r="BG3" s="123" t="s">
        <v>33</v>
      </c>
      <c r="BH3" s="122"/>
      <c r="BI3" s="122"/>
      <c r="BJ3" s="122"/>
    </row>
    <row r="4" spans="1:64" ht="46.5">
      <c r="A4" s="116"/>
      <c r="B4" s="114"/>
      <c r="C4" s="118"/>
      <c r="D4" s="114"/>
      <c r="E4" s="114"/>
      <c r="F4" s="114"/>
      <c r="G4" s="114"/>
      <c r="H4" s="114"/>
      <c r="I4" s="118"/>
      <c r="J4" s="114"/>
      <c r="K4" s="120"/>
      <c r="L4" s="114"/>
      <c r="M4" s="122"/>
      <c r="N4" s="122"/>
      <c r="O4" s="122"/>
      <c r="P4" s="122"/>
      <c r="Q4" s="122"/>
      <c r="R4" s="130"/>
      <c r="S4" s="12" t="s">
        <v>22</v>
      </c>
      <c r="T4" s="12" t="s">
        <v>34</v>
      </c>
      <c r="U4" s="122"/>
      <c r="V4" s="12" t="s">
        <v>35</v>
      </c>
      <c r="W4" s="12" t="s">
        <v>36</v>
      </c>
      <c r="X4" s="122"/>
      <c r="Y4" s="122"/>
      <c r="Z4" s="122"/>
      <c r="AA4" s="122"/>
      <c r="AB4" s="122"/>
      <c r="AC4" s="12" t="s">
        <v>22</v>
      </c>
      <c r="AD4" s="12" t="s">
        <v>37</v>
      </c>
      <c r="AE4" s="12" t="s">
        <v>22</v>
      </c>
      <c r="AF4" s="12" t="s">
        <v>38</v>
      </c>
      <c r="AG4" s="24" t="s">
        <v>774</v>
      </c>
      <c r="AH4" s="12" t="s">
        <v>35</v>
      </c>
      <c r="AI4" s="12" t="s">
        <v>36</v>
      </c>
      <c r="AJ4" s="122"/>
      <c r="AK4" s="122"/>
      <c r="AL4" s="122"/>
      <c r="AM4" s="12" t="s">
        <v>40</v>
      </c>
      <c r="AN4" s="12" t="s">
        <v>41</v>
      </c>
      <c r="AO4" s="12" t="s">
        <v>22</v>
      </c>
      <c r="AP4" s="12" t="s">
        <v>38</v>
      </c>
      <c r="AQ4" s="24" t="s">
        <v>774</v>
      </c>
      <c r="AR4" s="122"/>
      <c r="AS4" s="12" t="s">
        <v>40</v>
      </c>
      <c r="AT4" s="12" t="s">
        <v>41</v>
      </c>
      <c r="AU4" s="12" t="s">
        <v>40</v>
      </c>
      <c r="AV4" s="12" t="s">
        <v>41</v>
      </c>
      <c r="AW4" s="12" t="s">
        <v>42</v>
      </c>
      <c r="AX4" s="12" t="s">
        <v>43</v>
      </c>
      <c r="AY4" s="12" t="s">
        <v>22</v>
      </c>
      <c r="AZ4" s="12" t="s">
        <v>44</v>
      </c>
      <c r="BA4" s="12" t="s">
        <v>35</v>
      </c>
      <c r="BB4" s="12" t="s">
        <v>36</v>
      </c>
      <c r="BC4" s="122"/>
      <c r="BD4" s="122"/>
      <c r="BE4" s="122"/>
      <c r="BF4" s="122"/>
      <c r="BG4" s="122"/>
      <c r="BH4" s="122"/>
      <c r="BI4" s="122"/>
      <c r="BJ4" s="122"/>
    </row>
    <row r="5" spans="1:64">
      <c r="A5" s="15">
        <v>1</v>
      </c>
      <c r="BL5" s="14"/>
    </row>
    <row r="6" spans="1:64">
      <c r="A6" s="15">
        <v>2</v>
      </c>
      <c r="BL6" s="14"/>
    </row>
    <row r="7" spans="1:64">
      <c r="A7" s="15">
        <v>3</v>
      </c>
      <c r="BL7" s="14"/>
    </row>
    <row r="8" spans="1:64">
      <c r="A8" s="15">
        <v>4</v>
      </c>
      <c r="BK8" s="13"/>
    </row>
    <row r="9" spans="1:64">
      <c r="A9" s="15">
        <v>5</v>
      </c>
      <c r="BK9" s="13"/>
    </row>
    <row r="10" spans="1:64">
      <c r="A10" s="15">
        <v>6</v>
      </c>
      <c r="BK10" s="13"/>
    </row>
    <row r="11" spans="1:64">
      <c r="A11" s="15">
        <v>7</v>
      </c>
    </row>
    <row r="12" spans="1:64">
      <c r="A12" s="15">
        <v>8</v>
      </c>
    </row>
    <row r="13" spans="1:64">
      <c r="A13" s="15">
        <v>9</v>
      </c>
    </row>
    <row r="14" spans="1:64">
      <c r="A14" s="15">
        <v>10</v>
      </c>
    </row>
    <row r="15" spans="1:64">
      <c r="A15" s="15">
        <v>11</v>
      </c>
    </row>
    <row r="16" spans="1:64">
      <c r="A16" s="15">
        <v>12</v>
      </c>
    </row>
  </sheetData>
  <mergeCells count="56">
    <mergeCell ref="BG3:BG4"/>
    <mergeCell ref="AW3:AX3"/>
    <mergeCell ref="AY3:AZ3"/>
    <mergeCell ref="BA3:BB3"/>
    <mergeCell ref="BC3:BC4"/>
    <mergeCell ref="BD3:BD4"/>
    <mergeCell ref="BE3:BE4"/>
    <mergeCell ref="AJ3:AJ4"/>
    <mergeCell ref="AK3:AK4"/>
    <mergeCell ref="AL3:AL4"/>
    <mergeCell ref="AM3:AN3"/>
    <mergeCell ref="BF3:BF4"/>
    <mergeCell ref="AA3:AA4"/>
    <mergeCell ref="AB3:AB4"/>
    <mergeCell ref="AW2:BG2"/>
    <mergeCell ref="U3:U4"/>
    <mergeCell ref="V3:W3"/>
    <mergeCell ref="X3:X4"/>
    <mergeCell ref="Y3:Y4"/>
    <mergeCell ref="Z3:Z4"/>
    <mergeCell ref="AE2:AG2"/>
    <mergeCell ref="AE3:AG3"/>
    <mergeCell ref="AO3:AQ3"/>
    <mergeCell ref="AH2:AQ2"/>
    <mergeCell ref="AR2:AR4"/>
    <mergeCell ref="AS2:AT3"/>
    <mergeCell ref="AU2:AV3"/>
    <mergeCell ref="AH3:AI3"/>
    <mergeCell ref="BJ1:BJ4"/>
    <mergeCell ref="M2:M4"/>
    <mergeCell ref="N2:N4"/>
    <mergeCell ref="O2:O4"/>
    <mergeCell ref="P2:P4"/>
    <mergeCell ref="BI1:BI4"/>
    <mergeCell ref="M1:R1"/>
    <mergeCell ref="S1:AG1"/>
    <mergeCell ref="AH1:AQ1"/>
    <mergeCell ref="AR1:BG1"/>
    <mergeCell ref="BH1:BH4"/>
    <mergeCell ref="Q2:Q4"/>
    <mergeCell ref="R2:R4"/>
    <mergeCell ref="S2:T3"/>
    <mergeCell ref="U2:AB2"/>
    <mergeCell ref="AC2:AD3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</mergeCells>
  <phoneticPr fontId="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J16"/>
  <sheetViews>
    <sheetView zoomScale="82" zoomScaleNormal="82" workbookViewId="0">
      <pane xSplit="18" ySplit="4" topLeftCell="S5" activePane="bottomRight" state="frozen"/>
      <selection pane="topRight" activeCell="S1" sqref="S1"/>
      <selection pane="bottomLeft" activeCell="A5" sqref="A5"/>
      <selection pane="bottomRight" activeCell="AG4" sqref="AG4"/>
    </sheetView>
  </sheetViews>
  <sheetFormatPr defaultRowHeight="17"/>
  <cols>
    <col min="2" max="2" width="8.984375E-2" customWidth="1"/>
    <col min="3" max="16" width="9" hidden="1" customWidth="1"/>
    <col min="17" max="17" width="23.36328125" hidden="1" customWidth="1"/>
    <col min="18" max="18" width="33.453125" hidden="1" customWidth="1"/>
    <col min="34" max="34" width="0.36328125" customWidth="1"/>
    <col min="35" max="61" width="9" hidden="1" customWidth="1"/>
  </cols>
  <sheetData>
    <row r="1" spans="1:62">
      <c r="A1" s="115" t="s">
        <v>0</v>
      </c>
      <c r="B1" s="115" t="s">
        <v>1</v>
      </c>
      <c r="C1" s="117" t="s">
        <v>45</v>
      </c>
      <c r="D1" s="115" t="s">
        <v>2</v>
      </c>
      <c r="E1" s="115" t="s">
        <v>3</v>
      </c>
      <c r="F1" s="115" t="s">
        <v>52</v>
      </c>
      <c r="G1" s="115" t="s">
        <v>53</v>
      </c>
      <c r="H1" s="115" t="s">
        <v>1</v>
      </c>
      <c r="I1" s="117" t="s">
        <v>45</v>
      </c>
      <c r="J1" s="119" t="s">
        <v>46</v>
      </c>
      <c r="K1" s="113" t="s">
        <v>47</v>
      </c>
      <c r="L1" s="113" t="s">
        <v>50</v>
      </c>
      <c r="M1" s="125" t="s">
        <v>4</v>
      </c>
      <c r="N1" s="126"/>
      <c r="O1" s="126"/>
      <c r="P1" s="126"/>
      <c r="Q1" s="126"/>
      <c r="R1" s="127"/>
      <c r="S1" s="121" t="s">
        <v>5</v>
      </c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1"/>
      <c r="AI1" s="122"/>
      <c r="AJ1" s="122"/>
      <c r="AK1" s="122"/>
      <c r="AL1" s="122"/>
      <c r="AM1" s="122"/>
      <c r="AN1" s="122"/>
      <c r="AO1" s="122"/>
      <c r="AP1" s="122"/>
      <c r="AQ1" s="122"/>
      <c r="AR1" s="121" t="s">
        <v>6</v>
      </c>
      <c r="AS1" s="122"/>
      <c r="AT1" s="122"/>
      <c r="AU1" s="122"/>
      <c r="AV1" s="122"/>
      <c r="AW1" s="122"/>
      <c r="AX1" s="122"/>
      <c r="AY1" s="122"/>
      <c r="AZ1" s="122"/>
      <c r="BA1" s="122"/>
      <c r="BB1" s="122"/>
      <c r="BC1" s="122"/>
      <c r="BD1" s="122"/>
      <c r="BE1" s="122"/>
      <c r="BF1" s="122"/>
      <c r="BG1" s="122"/>
      <c r="BH1" s="121" t="s">
        <v>7</v>
      </c>
      <c r="BI1" s="121" t="s">
        <v>8</v>
      </c>
    </row>
    <row r="2" spans="1:62">
      <c r="A2" s="116"/>
      <c r="B2" s="114"/>
      <c r="C2" s="118"/>
      <c r="D2" s="114"/>
      <c r="E2" s="114"/>
      <c r="F2" s="114"/>
      <c r="G2" s="114"/>
      <c r="H2" s="114"/>
      <c r="I2" s="118"/>
      <c r="J2" s="114"/>
      <c r="K2" s="120"/>
      <c r="L2" s="114"/>
      <c r="M2" s="123" t="s">
        <v>51</v>
      </c>
      <c r="N2" s="124" t="s">
        <v>10</v>
      </c>
      <c r="O2" s="123" t="s">
        <v>11</v>
      </c>
      <c r="P2" s="123" t="s">
        <v>12</v>
      </c>
      <c r="Q2" s="123" t="s">
        <v>13</v>
      </c>
      <c r="R2" s="128" t="s">
        <v>49</v>
      </c>
      <c r="S2" s="123" t="s">
        <v>14</v>
      </c>
      <c r="T2" s="122"/>
      <c r="U2" s="123" t="s">
        <v>15</v>
      </c>
      <c r="V2" s="122"/>
      <c r="W2" s="122"/>
      <c r="X2" s="122"/>
      <c r="Y2" s="122"/>
      <c r="Z2" s="122"/>
      <c r="AA2" s="122"/>
      <c r="AB2" s="122"/>
      <c r="AC2" s="123" t="s">
        <v>16</v>
      </c>
      <c r="AD2" s="122"/>
      <c r="AE2" s="123" t="s">
        <v>17</v>
      </c>
      <c r="AF2" s="122"/>
      <c r="AG2" s="122"/>
      <c r="AH2" s="123" t="s">
        <v>18</v>
      </c>
      <c r="AI2" s="122"/>
      <c r="AJ2" s="122"/>
      <c r="AK2" s="122"/>
      <c r="AL2" s="122"/>
      <c r="AM2" s="122"/>
      <c r="AN2" s="122"/>
      <c r="AO2" s="122"/>
      <c r="AP2" s="122"/>
      <c r="AQ2" s="122"/>
      <c r="AR2" s="123" t="s">
        <v>19</v>
      </c>
      <c r="AS2" s="123" t="s">
        <v>20</v>
      </c>
      <c r="AT2" s="122"/>
      <c r="AU2" s="123" t="s">
        <v>48</v>
      </c>
      <c r="AV2" s="122"/>
      <c r="AW2" s="123" t="s">
        <v>21</v>
      </c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</row>
    <row r="3" spans="1:62">
      <c r="A3" s="116"/>
      <c r="B3" s="114"/>
      <c r="C3" s="118"/>
      <c r="D3" s="114"/>
      <c r="E3" s="114"/>
      <c r="F3" s="114"/>
      <c r="G3" s="114"/>
      <c r="H3" s="114"/>
      <c r="I3" s="118"/>
      <c r="J3" s="114"/>
      <c r="K3" s="120"/>
      <c r="L3" s="114"/>
      <c r="M3" s="122"/>
      <c r="N3" s="122"/>
      <c r="O3" s="122"/>
      <c r="P3" s="122"/>
      <c r="Q3" s="122"/>
      <c r="R3" s="129"/>
      <c r="S3" s="122"/>
      <c r="T3" s="122"/>
      <c r="U3" s="123" t="s">
        <v>22</v>
      </c>
      <c r="V3" s="123" t="s">
        <v>23</v>
      </c>
      <c r="W3" s="122"/>
      <c r="X3" s="123" t="s">
        <v>24</v>
      </c>
      <c r="Y3" s="123" t="s">
        <v>25</v>
      </c>
      <c r="Z3" s="123" t="s">
        <v>26</v>
      </c>
      <c r="AA3" s="123" t="s">
        <v>27</v>
      </c>
      <c r="AB3" s="123" t="s">
        <v>28</v>
      </c>
      <c r="AC3" s="122"/>
      <c r="AD3" s="122"/>
      <c r="AE3" s="123" t="s">
        <v>29</v>
      </c>
      <c r="AF3" s="122"/>
      <c r="AG3" s="122"/>
      <c r="AH3" s="123" t="s">
        <v>23</v>
      </c>
      <c r="AI3" s="122"/>
      <c r="AJ3" s="123" t="s">
        <v>24</v>
      </c>
      <c r="AK3" s="123" t="s">
        <v>25</v>
      </c>
      <c r="AL3" s="123" t="s">
        <v>28</v>
      </c>
      <c r="AM3" s="123" t="s">
        <v>30</v>
      </c>
      <c r="AN3" s="122"/>
      <c r="AO3" s="123" t="s">
        <v>29</v>
      </c>
      <c r="AP3" s="122"/>
      <c r="AQ3" s="122"/>
      <c r="AR3" s="122"/>
      <c r="AS3" s="122"/>
      <c r="AT3" s="122"/>
      <c r="AU3" s="122"/>
      <c r="AV3" s="122"/>
      <c r="AW3" s="123" t="s">
        <v>31</v>
      </c>
      <c r="AX3" s="122"/>
      <c r="AY3" s="123" t="s">
        <v>29</v>
      </c>
      <c r="AZ3" s="122"/>
      <c r="BA3" s="123" t="s">
        <v>23</v>
      </c>
      <c r="BB3" s="122"/>
      <c r="BC3" s="123" t="s">
        <v>24</v>
      </c>
      <c r="BD3" s="123" t="s">
        <v>25</v>
      </c>
      <c r="BE3" s="123" t="s">
        <v>28</v>
      </c>
      <c r="BF3" s="123" t="s">
        <v>32</v>
      </c>
      <c r="BG3" s="123" t="s">
        <v>33</v>
      </c>
      <c r="BH3" s="122"/>
      <c r="BI3" s="122"/>
    </row>
    <row r="4" spans="1:62" ht="31">
      <c r="A4" s="116"/>
      <c r="B4" s="114"/>
      <c r="C4" s="118"/>
      <c r="D4" s="114"/>
      <c r="E4" s="114"/>
      <c r="F4" s="114"/>
      <c r="G4" s="114"/>
      <c r="H4" s="114"/>
      <c r="I4" s="118"/>
      <c r="J4" s="114"/>
      <c r="K4" s="120"/>
      <c r="L4" s="114"/>
      <c r="M4" s="122"/>
      <c r="N4" s="122"/>
      <c r="O4" s="122"/>
      <c r="P4" s="122"/>
      <c r="Q4" s="122"/>
      <c r="R4" s="130"/>
      <c r="S4" s="12" t="s">
        <v>22</v>
      </c>
      <c r="T4" s="12" t="s">
        <v>34</v>
      </c>
      <c r="U4" s="122"/>
      <c r="V4" s="12" t="s">
        <v>35</v>
      </c>
      <c r="W4" s="12" t="s">
        <v>36</v>
      </c>
      <c r="X4" s="122"/>
      <c r="Y4" s="122"/>
      <c r="Z4" s="122"/>
      <c r="AA4" s="122"/>
      <c r="AB4" s="122"/>
      <c r="AC4" s="12" t="s">
        <v>22</v>
      </c>
      <c r="AD4" s="12" t="s">
        <v>37</v>
      </c>
      <c r="AE4" s="12" t="s">
        <v>22</v>
      </c>
      <c r="AF4" s="12" t="s">
        <v>38</v>
      </c>
      <c r="AG4" s="24" t="s">
        <v>774</v>
      </c>
      <c r="AH4" s="12" t="s">
        <v>35</v>
      </c>
      <c r="AI4" s="12" t="s">
        <v>36</v>
      </c>
      <c r="AJ4" s="122"/>
      <c r="AK4" s="122"/>
      <c r="AL4" s="122"/>
      <c r="AM4" s="12" t="s">
        <v>40</v>
      </c>
      <c r="AN4" s="12" t="s">
        <v>41</v>
      </c>
      <c r="AO4" s="12" t="s">
        <v>22</v>
      </c>
      <c r="AP4" s="12" t="s">
        <v>38</v>
      </c>
      <c r="AQ4" s="12" t="s">
        <v>39</v>
      </c>
      <c r="AR4" s="122"/>
      <c r="AS4" s="12" t="s">
        <v>40</v>
      </c>
      <c r="AT4" s="12" t="s">
        <v>41</v>
      </c>
      <c r="AU4" s="12" t="s">
        <v>40</v>
      </c>
      <c r="AV4" s="12" t="s">
        <v>41</v>
      </c>
      <c r="AW4" s="12" t="s">
        <v>42</v>
      </c>
      <c r="AX4" s="12" t="s">
        <v>43</v>
      </c>
      <c r="AY4" s="12" t="s">
        <v>22</v>
      </c>
      <c r="AZ4" s="12" t="s">
        <v>44</v>
      </c>
      <c r="BA4" s="12" t="s">
        <v>35</v>
      </c>
      <c r="BB4" s="12" t="s">
        <v>36</v>
      </c>
      <c r="BC4" s="122"/>
      <c r="BD4" s="122"/>
      <c r="BE4" s="122"/>
      <c r="BF4" s="122"/>
      <c r="BG4" s="122"/>
      <c r="BH4" s="122"/>
      <c r="BI4" s="122"/>
    </row>
    <row r="5" spans="1:62">
      <c r="A5">
        <v>1</v>
      </c>
      <c r="BJ5" s="13"/>
    </row>
    <row r="6" spans="1:62">
      <c r="A6">
        <v>2</v>
      </c>
      <c r="BJ6" s="13"/>
    </row>
    <row r="7" spans="1:62">
      <c r="A7">
        <v>3</v>
      </c>
      <c r="BJ7" s="13"/>
    </row>
    <row r="8" spans="1:62">
      <c r="A8">
        <v>4</v>
      </c>
    </row>
    <row r="9" spans="1:62">
      <c r="A9">
        <v>5</v>
      </c>
    </row>
    <row r="10" spans="1:62">
      <c r="A10">
        <v>6</v>
      </c>
    </row>
    <row r="11" spans="1:62">
      <c r="A11">
        <v>7</v>
      </c>
    </row>
    <row r="12" spans="1:62">
      <c r="A12">
        <v>8</v>
      </c>
    </row>
    <row r="13" spans="1:62">
      <c r="A13">
        <v>9</v>
      </c>
    </row>
    <row r="14" spans="1:62">
      <c r="A14">
        <v>10</v>
      </c>
    </row>
    <row r="15" spans="1:62">
      <c r="A15">
        <v>11</v>
      </c>
    </row>
    <row r="16" spans="1:62">
      <c r="A16">
        <v>12</v>
      </c>
    </row>
  </sheetData>
  <mergeCells count="55">
    <mergeCell ref="AK3:AK4"/>
    <mergeCell ref="AL3:AL4"/>
    <mergeCell ref="AM3:AN3"/>
    <mergeCell ref="BF3:BF4"/>
    <mergeCell ref="BG3:BG4"/>
    <mergeCell ref="AW3:AX3"/>
    <mergeCell ref="AY3:AZ3"/>
    <mergeCell ref="BA3:BB3"/>
    <mergeCell ref="BC3:BC4"/>
    <mergeCell ref="BD3:BD4"/>
    <mergeCell ref="BE3:BE4"/>
    <mergeCell ref="AB3:AB4"/>
    <mergeCell ref="AW2:BG2"/>
    <mergeCell ref="U3:U4"/>
    <mergeCell ref="V3:W3"/>
    <mergeCell ref="X3:X4"/>
    <mergeCell ref="Y3:Y4"/>
    <mergeCell ref="Z3:Z4"/>
    <mergeCell ref="AE2:AG2"/>
    <mergeCell ref="AE3:AG3"/>
    <mergeCell ref="AO3:AQ3"/>
    <mergeCell ref="AH2:AQ2"/>
    <mergeCell ref="AR2:AR4"/>
    <mergeCell ref="AS2:AT3"/>
    <mergeCell ref="AU2:AV3"/>
    <mergeCell ref="AH3:AI3"/>
    <mergeCell ref="AJ3:AJ4"/>
    <mergeCell ref="BI1:BI4"/>
    <mergeCell ref="M2:M4"/>
    <mergeCell ref="N2:N4"/>
    <mergeCell ref="O2:O4"/>
    <mergeCell ref="P2:P4"/>
    <mergeCell ref="M1:R1"/>
    <mergeCell ref="S1:AG1"/>
    <mergeCell ref="AH1:AQ1"/>
    <mergeCell ref="AR1:BG1"/>
    <mergeCell ref="BH1:BH4"/>
    <mergeCell ref="Q2:Q4"/>
    <mergeCell ref="R2:R4"/>
    <mergeCell ref="S2:T3"/>
    <mergeCell ref="U2:AB2"/>
    <mergeCell ref="AC2:AD3"/>
    <mergeCell ref="AA3:AA4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</mergeCells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383"/>
  <sheetViews>
    <sheetView zoomScale="80" zoomScaleNormal="80" zoomScaleSheetLayoutView="55" workbookViewId="0">
      <pane xSplit="11" ySplit="4" topLeftCell="AB311" activePane="bottomRight" state="frozen"/>
      <selection pane="topRight" activeCell="J1" sqref="J1"/>
      <selection pane="bottomLeft" activeCell="A5" sqref="A5"/>
      <selection pane="bottomRight" activeCell="V315" sqref="V315"/>
    </sheetView>
  </sheetViews>
  <sheetFormatPr defaultColWidth="14.81640625" defaultRowHeight="15.5"/>
  <cols>
    <col min="1" max="1" width="6.36328125" style="7" bestFit="1" customWidth="1"/>
    <col min="2" max="2" width="11.1796875" style="7" hidden="1" customWidth="1"/>
    <col min="3" max="3" width="11.08984375" style="7" hidden="1" customWidth="1"/>
    <col min="4" max="4" width="4.08984375" style="7" hidden="1" customWidth="1"/>
    <col min="5" max="5" width="6.36328125" style="7" hidden="1" customWidth="1"/>
    <col min="6" max="7" width="11.08984375" style="7" hidden="1" customWidth="1"/>
    <col min="8" max="8" width="10.54296875" style="7" customWidth="1"/>
    <col min="9" max="9" width="12.453125" style="7" customWidth="1"/>
    <col min="10" max="10" width="9.453125" style="7" bestFit="1" customWidth="1"/>
    <col min="11" max="11" width="9.1796875" style="6" customWidth="1"/>
    <col min="12" max="12" width="6.90625" style="7" bestFit="1" customWidth="1"/>
    <col min="13" max="13" width="9.6328125" style="2" bestFit="1" customWidth="1"/>
    <col min="14" max="14" width="6.453125" style="2" bestFit="1" customWidth="1"/>
    <col min="15" max="15" width="4.36328125" style="2" bestFit="1" customWidth="1"/>
    <col min="16" max="16" width="5.90625" style="2" bestFit="1" customWidth="1"/>
    <col min="17" max="17" width="5.453125" style="2" bestFit="1" customWidth="1"/>
    <col min="18" max="18" width="9.54296875" style="2" bestFit="1" customWidth="1"/>
    <col min="19" max="19" width="5.81640625" style="2" bestFit="1" customWidth="1"/>
    <col min="20" max="20" width="12.1796875" style="2" customWidth="1"/>
    <col min="21" max="21" width="5.81640625" style="2" bestFit="1" customWidth="1"/>
    <col min="22" max="22" width="3.1796875" style="2" bestFit="1" customWidth="1"/>
    <col min="23" max="23" width="4.453125" style="2" bestFit="1" customWidth="1"/>
    <col min="24" max="24" width="3.81640625" style="2" bestFit="1" customWidth="1"/>
    <col min="25" max="25" width="9.08984375" style="2" customWidth="1"/>
    <col min="26" max="26" width="6.90625" style="2" customWidth="1"/>
    <col min="27" max="27" width="7.81640625" style="2" bestFit="1" customWidth="1"/>
    <col min="28" max="28" width="9.6328125" style="2" customWidth="1"/>
    <col min="29" max="29" width="5.81640625" style="2" bestFit="1" customWidth="1"/>
    <col min="30" max="30" width="5.54296875" style="2" bestFit="1" customWidth="1"/>
    <col min="31" max="31" width="5.81640625" style="2" bestFit="1" customWidth="1"/>
    <col min="32" max="32" width="6.54296875" style="2" bestFit="1" customWidth="1"/>
    <col min="33" max="33" width="9.90625" style="2" bestFit="1" customWidth="1"/>
    <col min="34" max="35" width="3.1796875" style="2" bestFit="1" customWidth="1"/>
    <col min="36" max="36" width="3.81640625" style="2" bestFit="1" customWidth="1"/>
    <col min="37" max="37" width="4.6328125" style="2" bestFit="1" customWidth="1"/>
    <col min="38" max="38" width="5" style="2" bestFit="1" customWidth="1"/>
    <col min="39" max="40" width="3.1796875" style="2" bestFit="1" customWidth="1"/>
    <col min="41" max="41" width="5.81640625" style="2" bestFit="1" customWidth="1"/>
    <col min="42" max="42" width="6.54296875" style="2" bestFit="1" customWidth="1"/>
    <col min="43" max="43" width="8.90625" style="2" bestFit="1" customWidth="1"/>
    <col min="44" max="44" width="6.6328125" style="2" bestFit="1" customWidth="1"/>
    <col min="45" max="45" width="3.1796875" style="2" bestFit="1" customWidth="1"/>
    <col min="46" max="48" width="4.453125" style="2" bestFit="1" customWidth="1"/>
    <col min="49" max="49" width="3.81640625" style="2" bestFit="1" customWidth="1"/>
    <col min="50" max="50" width="4.6328125" style="2" bestFit="1" customWidth="1"/>
    <col min="51" max="51" width="5.81640625" style="2" bestFit="1" customWidth="1"/>
    <col min="52" max="52" width="5.08984375" style="2" bestFit="1" customWidth="1"/>
    <col min="53" max="54" width="9" style="2" customWidth="1"/>
    <col min="55" max="55" width="3.81640625" style="2" bestFit="1" customWidth="1"/>
    <col min="56" max="56" width="4.6328125" style="2" bestFit="1" customWidth="1"/>
    <col min="57" max="57" width="5" style="2" bestFit="1" customWidth="1"/>
    <col min="58" max="58" width="5.81640625" style="2" bestFit="1" customWidth="1"/>
    <col min="59" max="59" width="9.453125" style="2" bestFit="1" customWidth="1"/>
    <col min="60" max="60" width="6" style="2" bestFit="1" customWidth="1"/>
    <col min="61" max="61" width="15.6328125" style="2" bestFit="1" customWidth="1"/>
    <col min="62" max="62" width="3.1796875" style="2" bestFit="1" customWidth="1"/>
    <col min="63" max="16384" width="14.81640625" style="2"/>
  </cols>
  <sheetData>
    <row r="1" spans="1:62">
      <c r="A1" s="115" t="s">
        <v>0</v>
      </c>
      <c r="B1" s="115" t="s">
        <v>1</v>
      </c>
      <c r="C1" s="117" t="s">
        <v>45</v>
      </c>
      <c r="D1" s="134" t="s">
        <v>2</v>
      </c>
      <c r="E1" s="134" t="s">
        <v>3</v>
      </c>
      <c r="F1" s="134" t="s">
        <v>52</v>
      </c>
      <c r="G1" s="134" t="s">
        <v>53</v>
      </c>
      <c r="H1" s="115" t="s">
        <v>1</v>
      </c>
      <c r="I1" s="117" t="s">
        <v>45</v>
      </c>
      <c r="J1" s="119" t="s">
        <v>46</v>
      </c>
      <c r="K1" s="113" t="s">
        <v>47</v>
      </c>
      <c r="L1" s="113" t="s">
        <v>50</v>
      </c>
      <c r="M1" s="125" t="s">
        <v>4</v>
      </c>
      <c r="N1" s="126"/>
      <c r="O1" s="126"/>
      <c r="P1" s="126"/>
      <c r="Q1" s="126"/>
      <c r="R1" s="127"/>
      <c r="S1" s="121" t="s">
        <v>5</v>
      </c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1"/>
      <c r="AI1" s="122"/>
      <c r="AJ1" s="122"/>
      <c r="AK1" s="122"/>
      <c r="AL1" s="122"/>
      <c r="AM1" s="122"/>
      <c r="AN1" s="122"/>
      <c r="AO1" s="122"/>
      <c r="AP1" s="122"/>
      <c r="AQ1" s="122"/>
      <c r="AR1" s="126"/>
      <c r="AS1" s="126"/>
      <c r="AT1" s="126"/>
      <c r="AU1" s="126"/>
      <c r="AV1" s="126"/>
      <c r="AW1" s="126"/>
      <c r="AX1" s="126"/>
      <c r="AY1" s="126"/>
      <c r="AZ1" s="126"/>
      <c r="BA1" s="126"/>
      <c r="BB1" s="126"/>
      <c r="BC1" s="126"/>
      <c r="BD1" s="126"/>
      <c r="BE1" s="126"/>
      <c r="BF1" s="126"/>
      <c r="BG1" s="127"/>
      <c r="BH1" s="121" t="s">
        <v>7</v>
      </c>
      <c r="BI1" s="121" t="s">
        <v>8</v>
      </c>
      <c r="BJ1" s="6" t="s">
        <v>9</v>
      </c>
    </row>
    <row r="2" spans="1:62">
      <c r="A2" s="116"/>
      <c r="B2" s="133"/>
      <c r="C2" s="118"/>
      <c r="D2" s="135"/>
      <c r="E2" s="135"/>
      <c r="F2" s="135"/>
      <c r="G2" s="135"/>
      <c r="H2" s="116"/>
      <c r="I2" s="118"/>
      <c r="J2" s="116"/>
      <c r="K2" s="133"/>
      <c r="L2" s="116"/>
      <c r="M2" s="123" t="s">
        <v>51</v>
      </c>
      <c r="N2" s="124" t="s">
        <v>10</v>
      </c>
      <c r="O2" s="123" t="s">
        <v>11</v>
      </c>
      <c r="P2" s="123" t="s">
        <v>12</v>
      </c>
      <c r="Q2" s="123" t="s">
        <v>13</v>
      </c>
      <c r="R2" s="128" t="s">
        <v>49</v>
      </c>
      <c r="S2" s="123" t="s">
        <v>14</v>
      </c>
      <c r="T2" s="122"/>
      <c r="U2" s="123" t="s">
        <v>15</v>
      </c>
      <c r="V2" s="122"/>
      <c r="W2" s="122"/>
      <c r="X2" s="122"/>
      <c r="Y2" s="122"/>
      <c r="Z2" s="122"/>
      <c r="AA2" s="122"/>
      <c r="AB2" s="122"/>
      <c r="AC2" s="123" t="s">
        <v>16</v>
      </c>
      <c r="AD2" s="122"/>
      <c r="AE2" s="123" t="s">
        <v>17</v>
      </c>
      <c r="AF2" s="122"/>
      <c r="AG2" s="122"/>
      <c r="AH2" s="137" t="s">
        <v>3502</v>
      </c>
      <c r="AI2" s="138"/>
      <c r="AJ2" s="138"/>
      <c r="AK2" s="138"/>
      <c r="AL2" s="139"/>
      <c r="AM2" s="137" t="s">
        <v>18</v>
      </c>
      <c r="AN2" s="138"/>
      <c r="AO2" s="138"/>
      <c r="AP2" s="138"/>
      <c r="AQ2" s="139"/>
      <c r="AR2" s="123" t="s">
        <v>19</v>
      </c>
      <c r="AS2" s="123" t="s">
        <v>20</v>
      </c>
      <c r="AT2" s="122"/>
      <c r="AU2" s="123" t="s">
        <v>48</v>
      </c>
      <c r="AV2" s="122"/>
      <c r="AW2" s="123" t="s">
        <v>21</v>
      </c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6"/>
    </row>
    <row r="3" spans="1:62">
      <c r="A3" s="116"/>
      <c r="B3" s="133"/>
      <c r="C3" s="118"/>
      <c r="D3" s="135"/>
      <c r="E3" s="135"/>
      <c r="F3" s="135"/>
      <c r="G3" s="135"/>
      <c r="H3" s="116"/>
      <c r="I3" s="118"/>
      <c r="J3" s="116"/>
      <c r="K3" s="133"/>
      <c r="L3" s="116"/>
      <c r="M3" s="122"/>
      <c r="N3" s="122"/>
      <c r="O3" s="122"/>
      <c r="P3" s="122"/>
      <c r="Q3" s="122"/>
      <c r="R3" s="129"/>
      <c r="S3" s="122"/>
      <c r="T3" s="122"/>
      <c r="U3" s="123" t="s">
        <v>22</v>
      </c>
      <c r="V3" s="123" t="s">
        <v>23</v>
      </c>
      <c r="W3" s="122"/>
      <c r="X3" s="123" t="s">
        <v>24</v>
      </c>
      <c r="Y3" s="123" t="s">
        <v>25</v>
      </c>
      <c r="Z3" s="123" t="s">
        <v>26</v>
      </c>
      <c r="AA3" s="123" t="s">
        <v>27</v>
      </c>
      <c r="AB3" s="123" t="s">
        <v>28</v>
      </c>
      <c r="AC3" s="122"/>
      <c r="AD3" s="122"/>
      <c r="AE3" s="123" t="s">
        <v>29</v>
      </c>
      <c r="AF3" s="122"/>
      <c r="AG3" s="122"/>
      <c r="AH3" s="123" t="s">
        <v>23</v>
      </c>
      <c r="AI3" s="122"/>
      <c r="AJ3" s="123" t="s">
        <v>24</v>
      </c>
      <c r="AK3" s="123" t="s">
        <v>25</v>
      </c>
      <c r="AL3" s="123" t="s">
        <v>28</v>
      </c>
      <c r="AM3" s="123" t="s">
        <v>30</v>
      </c>
      <c r="AN3" s="122"/>
      <c r="AO3" s="123" t="s">
        <v>29</v>
      </c>
      <c r="AP3" s="122"/>
      <c r="AQ3" s="122"/>
      <c r="AR3" s="122"/>
      <c r="AS3" s="122"/>
      <c r="AT3" s="122"/>
      <c r="AU3" s="122"/>
      <c r="AV3" s="122"/>
      <c r="AW3" s="123" t="s">
        <v>31</v>
      </c>
      <c r="AX3" s="122"/>
      <c r="AY3" s="123" t="s">
        <v>29</v>
      </c>
      <c r="AZ3" s="122"/>
      <c r="BA3" s="123" t="s">
        <v>23</v>
      </c>
      <c r="BB3" s="122"/>
      <c r="BC3" s="123" t="s">
        <v>24</v>
      </c>
      <c r="BD3" s="123" t="s">
        <v>25</v>
      </c>
      <c r="BE3" s="123" t="s">
        <v>28</v>
      </c>
      <c r="BF3" s="123" t="s">
        <v>32</v>
      </c>
      <c r="BG3" s="123" t="s">
        <v>33</v>
      </c>
      <c r="BH3" s="122"/>
      <c r="BI3" s="122"/>
      <c r="BJ3" s="6"/>
    </row>
    <row r="4" spans="1:62" ht="31">
      <c r="A4" s="116"/>
      <c r="B4" s="133"/>
      <c r="C4" s="118"/>
      <c r="D4" s="135"/>
      <c r="E4" s="135"/>
      <c r="F4" s="135"/>
      <c r="G4" s="135"/>
      <c r="H4" s="116"/>
      <c r="I4" s="118"/>
      <c r="J4" s="116"/>
      <c r="K4" s="133"/>
      <c r="L4" s="116"/>
      <c r="M4" s="132"/>
      <c r="N4" s="132"/>
      <c r="O4" s="132"/>
      <c r="P4" s="132"/>
      <c r="Q4" s="132"/>
      <c r="R4" s="129"/>
      <c r="S4" s="24" t="s">
        <v>22</v>
      </c>
      <c r="T4" s="24" t="s">
        <v>34</v>
      </c>
      <c r="U4" s="132"/>
      <c r="V4" s="24" t="s">
        <v>35</v>
      </c>
      <c r="W4" s="24" t="s">
        <v>36</v>
      </c>
      <c r="X4" s="132"/>
      <c r="Y4" s="132"/>
      <c r="Z4" s="132"/>
      <c r="AA4" s="132"/>
      <c r="AB4" s="132"/>
      <c r="AC4" s="24" t="s">
        <v>22</v>
      </c>
      <c r="AD4" s="24" t="s">
        <v>37</v>
      </c>
      <c r="AE4" s="24" t="s">
        <v>22</v>
      </c>
      <c r="AF4" s="24" t="s">
        <v>38</v>
      </c>
      <c r="AG4" s="24" t="s">
        <v>774</v>
      </c>
      <c r="AH4" s="24" t="s">
        <v>35</v>
      </c>
      <c r="AI4" s="24" t="s">
        <v>36</v>
      </c>
      <c r="AJ4" s="132"/>
      <c r="AK4" s="132"/>
      <c r="AL4" s="132"/>
      <c r="AM4" s="24" t="s">
        <v>40</v>
      </c>
      <c r="AN4" s="24" t="s">
        <v>41</v>
      </c>
      <c r="AO4" s="24" t="s">
        <v>22</v>
      </c>
      <c r="AP4" s="24" t="s">
        <v>38</v>
      </c>
      <c r="AQ4" s="24" t="s">
        <v>772</v>
      </c>
      <c r="AR4" s="132"/>
      <c r="AS4" s="24" t="s">
        <v>40</v>
      </c>
      <c r="AT4" s="24" t="s">
        <v>41</v>
      </c>
      <c r="AU4" s="24" t="s">
        <v>40</v>
      </c>
      <c r="AV4" s="24" t="s">
        <v>41</v>
      </c>
      <c r="AW4" s="24" t="s">
        <v>42</v>
      </c>
      <c r="AX4" s="24" t="s">
        <v>43</v>
      </c>
      <c r="AY4" s="24" t="s">
        <v>22</v>
      </c>
      <c r="AZ4" s="24" t="s">
        <v>44</v>
      </c>
      <c r="BA4" s="24" t="s">
        <v>35</v>
      </c>
      <c r="BB4" s="24" t="s">
        <v>36</v>
      </c>
      <c r="BC4" s="132"/>
      <c r="BD4" s="132"/>
      <c r="BE4" s="132"/>
      <c r="BF4" s="132"/>
      <c r="BG4" s="132"/>
      <c r="BH4" s="132"/>
      <c r="BI4" s="132"/>
      <c r="BJ4" s="6"/>
    </row>
    <row r="5" spans="1:62" ht="46.5">
      <c r="A5" s="23">
        <v>1</v>
      </c>
      <c r="B5" s="39" t="s">
        <v>6118</v>
      </c>
      <c r="C5" s="39" t="s">
        <v>5932</v>
      </c>
      <c r="D5" s="39" t="s">
        <v>1063</v>
      </c>
      <c r="E5" s="39">
        <v>33</v>
      </c>
      <c r="F5" s="39" t="s">
        <v>5687</v>
      </c>
      <c r="G5" s="39" t="s">
        <v>5933</v>
      </c>
      <c r="H5" s="23" t="str">
        <f>REPLACE(B5,2,1,"O")</f>
        <v>吳O緯</v>
      </c>
      <c r="I5" s="23" t="str">
        <f>REPLACE(C5,2,1,"＊")</f>
        <v>2＊879904</v>
      </c>
      <c r="J5" s="39">
        <v>1131202</v>
      </c>
      <c r="K5" s="39" t="s">
        <v>1880</v>
      </c>
      <c r="L5" s="39">
        <v>1058</v>
      </c>
      <c r="M5" s="1"/>
      <c r="N5" s="1"/>
      <c r="O5" s="1"/>
      <c r="P5" s="1"/>
      <c r="Q5" s="1" t="s">
        <v>9</v>
      </c>
      <c r="R5" s="1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1"/>
      <c r="AK5" s="1"/>
      <c r="AL5" s="1"/>
      <c r="AM5" s="25"/>
      <c r="AN5" s="25"/>
      <c r="AO5" s="25"/>
      <c r="AP5" s="25"/>
      <c r="AQ5" s="25"/>
      <c r="AR5" s="1"/>
      <c r="AS5" s="25"/>
      <c r="AT5" s="25"/>
      <c r="AU5" s="25"/>
      <c r="AV5" s="25"/>
      <c r="AW5" s="25"/>
      <c r="AX5" s="36"/>
      <c r="AY5" s="25"/>
      <c r="AZ5" s="25"/>
      <c r="BA5" s="1"/>
      <c r="BB5" s="25"/>
      <c r="BC5" s="1"/>
      <c r="BD5" s="1"/>
      <c r="BE5" s="25"/>
      <c r="BF5" s="1"/>
      <c r="BG5" s="1"/>
      <c r="BH5" s="1"/>
      <c r="BI5" s="25" t="s">
        <v>1034</v>
      </c>
      <c r="BJ5" s="6"/>
    </row>
    <row r="6" spans="1:62" ht="17">
      <c r="A6" s="23">
        <v>2</v>
      </c>
      <c r="B6" s="39" t="s">
        <v>6119</v>
      </c>
      <c r="C6" s="39" t="s">
        <v>2178</v>
      </c>
      <c r="D6" s="39" t="s">
        <v>1067</v>
      </c>
      <c r="E6" s="39">
        <v>58</v>
      </c>
      <c r="F6" s="39"/>
      <c r="G6" s="39"/>
      <c r="H6" s="23" t="str">
        <f t="shared" ref="H6:H8" si="0">REPLACE(B6,2,1,"O")</f>
        <v>邱O如</v>
      </c>
      <c r="I6" s="23" t="str">
        <f t="shared" ref="I6:I8" si="1">REPLACE(C6,2,1,"＊")</f>
        <v>0＊169612</v>
      </c>
      <c r="J6" s="39">
        <v>1131205</v>
      </c>
      <c r="K6" s="39" t="s">
        <v>72</v>
      </c>
      <c r="L6" s="39">
        <v>1058</v>
      </c>
      <c r="M6" s="1"/>
      <c r="N6" s="1"/>
      <c r="O6" s="1"/>
      <c r="P6" s="1"/>
      <c r="Q6" s="1"/>
      <c r="R6" s="1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1"/>
      <c r="AK6" s="1"/>
      <c r="AL6" s="1"/>
      <c r="AM6" s="25"/>
      <c r="AN6" s="25"/>
      <c r="AO6" s="25"/>
      <c r="AP6" s="25"/>
      <c r="AQ6" s="25"/>
      <c r="AR6" s="1"/>
      <c r="AS6" s="25"/>
      <c r="AT6" s="25"/>
      <c r="AU6" s="25"/>
      <c r="AV6" s="25"/>
      <c r="AW6" s="25"/>
      <c r="AX6" s="36" t="s">
        <v>9</v>
      </c>
      <c r="AY6" s="25"/>
      <c r="AZ6" s="25"/>
      <c r="BA6" s="1"/>
      <c r="BB6" s="25"/>
      <c r="BC6" s="1"/>
      <c r="BD6" s="1"/>
      <c r="BE6" s="25"/>
      <c r="BF6" s="1"/>
      <c r="BG6" s="1"/>
      <c r="BH6" s="1"/>
      <c r="BI6" s="25"/>
      <c r="BJ6" s="6"/>
    </row>
    <row r="7" spans="1:62" ht="17">
      <c r="A7" s="23">
        <v>3</v>
      </c>
      <c r="B7" s="39" t="s">
        <v>6120</v>
      </c>
      <c r="C7" s="39" t="s">
        <v>5938</v>
      </c>
      <c r="D7" s="39" t="s">
        <v>1063</v>
      </c>
      <c r="E7" s="39">
        <v>55</v>
      </c>
      <c r="F7" s="39" t="s">
        <v>5939</v>
      </c>
      <c r="G7" s="39" t="s">
        <v>5940</v>
      </c>
      <c r="H7" s="23" t="str">
        <f t="shared" si="0"/>
        <v>陳O仁</v>
      </c>
      <c r="I7" s="23" t="str">
        <f t="shared" si="1"/>
        <v>2＊892535</v>
      </c>
      <c r="J7" s="39">
        <v>1131212</v>
      </c>
      <c r="K7" s="39" t="s">
        <v>70</v>
      </c>
      <c r="L7" s="39">
        <v>1058</v>
      </c>
      <c r="M7" s="1"/>
      <c r="N7" s="1"/>
      <c r="O7" s="1"/>
      <c r="P7" s="1"/>
      <c r="Q7" s="1"/>
      <c r="R7" s="1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1"/>
      <c r="AK7" s="1"/>
      <c r="AL7" s="1"/>
      <c r="AM7" s="25"/>
      <c r="AN7" s="25"/>
      <c r="AO7" s="25"/>
      <c r="AP7" s="25"/>
      <c r="AQ7" s="25"/>
      <c r="AR7" s="1"/>
      <c r="AS7" s="25"/>
      <c r="AT7" s="25" t="s">
        <v>9</v>
      </c>
      <c r="AU7" s="25"/>
      <c r="AV7" s="25"/>
      <c r="AW7" s="25"/>
      <c r="AX7" s="36"/>
      <c r="AY7" s="25"/>
      <c r="AZ7" s="25"/>
      <c r="BA7" s="25"/>
      <c r="BB7" s="25"/>
      <c r="BC7" s="1"/>
      <c r="BD7" s="1"/>
      <c r="BE7" s="25"/>
      <c r="BF7" s="1"/>
      <c r="BG7" s="1"/>
      <c r="BH7" s="1"/>
      <c r="BI7" s="25"/>
      <c r="BJ7" s="6"/>
    </row>
    <row r="8" spans="1:62" ht="17">
      <c r="A8" s="23">
        <v>4</v>
      </c>
      <c r="B8" s="39" t="s">
        <v>6121</v>
      </c>
      <c r="C8" s="39" t="s">
        <v>5942</v>
      </c>
      <c r="D8" s="39" t="s">
        <v>1067</v>
      </c>
      <c r="E8" s="39">
        <v>74</v>
      </c>
      <c r="F8" s="39"/>
      <c r="G8" s="39"/>
      <c r="H8" s="23" t="str">
        <f t="shared" si="0"/>
        <v>關O倫</v>
      </c>
      <c r="I8" s="23" t="str">
        <f t="shared" si="1"/>
        <v>1＊840539</v>
      </c>
      <c r="J8" s="39">
        <v>1131212</v>
      </c>
      <c r="K8" s="39" t="s">
        <v>70</v>
      </c>
      <c r="L8" s="39">
        <v>1058</v>
      </c>
      <c r="M8" s="1"/>
      <c r="N8" s="1"/>
      <c r="O8" s="1"/>
      <c r="P8" s="1"/>
      <c r="Q8" s="1"/>
      <c r="R8" s="1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1"/>
      <c r="AK8" s="1"/>
      <c r="AL8" s="1"/>
      <c r="AM8" s="25"/>
      <c r="AN8" s="25"/>
      <c r="AO8" s="25"/>
      <c r="AP8" s="25"/>
      <c r="AQ8" s="25"/>
      <c r="AR8" s="1"/>
      <c r="AS8" s="25"/>
      <c r="AT8" s="25" t="s">
        <v>9</v>
      </c>
      <c r="AU8" s="25"/>
      <c r="AV8" s="25"/>
      <c r="AW8" s="25"/>
      <c r="AX8" s="36"/>
      <c r="AY8" s="25"/>
      <c r="AZ8" s="25"/>
      <c r="BA8" s="25"/>
      <c r="BB8" s="25"/>
      <c r="BC8" s="1"/>
      <c r="BD8" s="1"/>
      <c r="BE8" s="25"/>
      <c r="BF8" s="1"/>
      <c r="BG8" s="1"/>
      <c r="BH8" s="1"/>
      <c r="BI8" s="25"/>
      <c r="BJ8" s="6"/>
    </row>
    <row r="9" spans="1:62" ht="31">
      <c r="A9" s="23">
        <v>5</v>
      </c>
      <c r="B9" s="39" t="s">
        <v>6116</v>
      </c>
      <c r="C9" s="39" t="s">
        <v>5943</v>
      </c>
      <c r="D9" s="39" t="s">
        <v>1067</v>
      </c>
      <c r="E9" s="39">
        <v>55</v>
      </c>
      <c r="F9" s="39"/>
      <c r="G9" s="39"/>
      <c r="H9" s="39" t="s">
        <v>6099</v>
      </c>
      <c r="I9" s="39" t="s">
        <v>5943</v>
      </c>
      <c r="J9" s="39">
        <v>1131219</v>
      </c>
      <c r="K9" s="39" t="s">
        <v>70</v>
      </c>
      <c r="L9" s="39">
        <v>1058</v>
      </c>
      <c r="M9" s="1"/>
      <c r="N9" s="1"/>
      <c r="O9" s="1"/>
      <c r="P9" s="1"/>
      <c r="Q9" s="1"/>
      <c r="R9" s="1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1"/>
      <c r="AK9" s="1"/>
      <c r="AL9" s="1"/>
      <c r="AM9" s="25"/>
      <c r="AN9" s="25"/>
      <c r="AO9" s="25"/>
      <c r="AP9" s="25"/>
      <c r="AQ9" s="25"/>
      <c r="AR9" s="1"/>
      <c r="AS9" s="25"/>
      <c r="AT9" s="25" t="s">
        <v>9</v>
      </c>
      <c r="AU9" s="25"/>
      <c r="AV9" s="25"/>
      <c r="AW9" s="25"/>
      <c r="AX9" s="36"/>
      <c r="AY9" s="25"/>
      <c r="AZ9" s="25"/>
      <c r="BA9" s="25"/>
      <c r="BB9" s="25"/>
      <c r="BC9" s="1"/>
      <c r="BD9" s="1"/>
      <c r="BE9" s="25"/>
      <c r="BF9" s="1"/>
      <c r="BG9" s="1"/>
      <c r="BH9" s="1"/>
      <c r="BI9" s="25"/>
      <c r="BJ9" s="6"/>
    </row>
    <row r="10" spans="1:62" ht="31">
      <c r="A10" s="23">
        <v>6</v>
      </c>
      <c r="B10" s="39" t="s">
        <v>6122</v>
      </c>
      <c r="C10" s="39" t="s">
        <v>5945</v>
      </c>
      <c r="D10" s="39" t="s">
        <v>1063</v>
      </c>
      <c r="E10" s="39">
        <v>42</v>
      </c>
      <c r="F10" s="39" t="s">
        <v>5946</v>
      </c>
      <c r="G10" s="39" t="s">
        <v>5947</v>
      </c>
      <c r="H10" s="23" t="str">
        <f t="shared" ref="H10:H52" si="2">REPLACE(B10,2,1,"O")</f>
        <v>高O洲</v>
      </c>
      <c r="I10" s="23" t="str">
        <f t="shared" ref="I10:I52" si="3">REPLACE(C10,2,1,"＊")</f>
        <v>2＊898012</v>
      </c>
      <c r="J10" s="39">
        <v>1131219</v>
      </c>
      <c r="K10" s="39" t="s">
        <v>717</v>
      </c>
      <c r="L10" s="39">
        <v>1058</v>
      </c>
      <c r="M10" s="1"/>
      <c r="N10" s="1"/>
      <c r="O10" s="1"/>
      <c r="P10" s="1" t="s">
        <v>9</v>
      </c>
      <c r="Q10" s="1" t="s">
        <v>9</v>
      </c>
      <c r="R10" s="1" t="s">
        <v>9</v>
      </c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1"/>
      <c r="AK10" s="1"/>
      <c r="AL10" s="1"/>
      <c r="AM10" s="25"/>
      <c r="AN10" s="25"/>
      <c r="AO10" s="25"/>
      <c r="AP10" s="25"/>
      <c r="AQ10" s="25"/>
      <c r="AR10" s="1"/>
      <c r="AS10" s="25"/>
      <c r="AT10" s="25"/>
      <c r="AU10" s="25"/>
      <c r="AV10" s="25"/>
      <c r="AW10" s="25"/>
      <c r="AX10" s="36"/>
      <c r="AY10" s="25"/>
      <c r="AZ10" s="25"/>
      <c r="BA10" s="25"/>
      <c r="BB10" s="25"/>
      <c r="BC10" s="1"/>
      <c r="BD10" s="1"/>
      <c r="BE10" s="25"/>
      <c r="BF10" s="1"/>
      <c r="BG10" s="1"/>
      <c r="BH10" s="1"/>
      <c r="BI10" s="25" t="s">
        <v>1034</v>
      </c>
      <c r="BJ10" s="6"/>
    </row>
    <row r="11" spans="1:62" ht="46.5">
      <c r="A11" s="23">
        <v>7</v>
      </c>
      <c r="B11" s="39" t="s">
        <v>6123</v>
      </c>
      <c r="C11" s="39" t="s">
        <v>5948</v>
      </c>
      <c r="D11" s="39" t="s">
        <v>1067</v>
      </c>
      <c r="E11" s="39">
        <v>34</v>
      </c>
      <c r="F11" s="39" t="s">
        <v>5946</v>
      </c>
      <c r="G11" s="39" t="s">
        <v>5947</v>
      </c>
      <c r="H11" s="23" t="str">
        <f t="shared" si="2"/>
        <v>詹O儀</v>
      </c>
      <c r="I11" s="23" t="str">
        <f t="shared" si="3"/>
        <v>0＊958509</v>
      </c>
      <c r="J11" s="39">
        <v>1131219</v>
      </c>
      <c r="K11" s="39" t="s">
        <v>1035</v>
      </c>
      <c r="L11" s="39">
        <v>1058</v>
      </c>
      <c r="M11" s="1"/>
      <c r="N11" s="1"/>
      <c r="O11" s="1"/>
      <c r="P11" s="1"/>
      <c r="Q11" s="1" t="s">
        <v>716</v>
      </c>
      <c r="R11" s="1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1"/>
      <c r="AK11" s="1"/>
      <c r="AL11" s="1"/>
      <c r="AM11" s="25"/>
      <c r="AN11" s="25"/>
      <c r="AO11" s="25"/>
      <c r="AP11" s="25"/>
      <c r="AQ11" s="25"/>
      <c r="AR11" s="1"/>
      <c r="AS11" s="25"/>
      <c r="AT11" s="25"/>
      <c r="AU11" s="25"/>
      <c r="AV11" s="25"/>
      <c r="AW11" s="25"/>
      <c r="AX11" s="36"/>
      <c r="AY11" s="25"/>
      <c r="AZ11" s="25"/>
      <c r="BA11" s="25"/>
      <c r="BB11" s="25"/>
      <c r="BC11" s="1"/>
      <c r="BD11" s="1"/>
      <c r="BE11" s="25"/>
      <c r="BF11" s="1"/>
      <c r="BG11" s="1"/>
      <c r="BH11" s="1"/>
      <c r="BI11" s="25" t="s">
        <v>1034</v>
      </c>
      <c r="BJ11" s="6"/>
    </row>
    <row r="12" spans="1:62" ht="17">
      <c r="A12" s="23">
        <v>8</v>
      </c>
      <c r="B12" s="39" t="s">
        <v>6124</v>
      </c>
      <c r="C12" s="39" t="s">
        <v>4842</v>
      </c>
      <c r="D12" s="39" t="s">
        <v>1063</v>
      </c>
      <c r="E12" s="39">
        <v>66</v>
      </c>
      <c r="F12" s="39"/>
      <c r="G12" s="39"/>
      <c r="H12" s="23" t="str">
        <f t="shared" si="2"/>
        <v>吳O煥</v>
      </c>
      <c r="I12" s="23" t="str">
        <f t="shared" si="3"/>
        <v>2＊885491</v>
      </c>
      <c r="J12" s="39">
        <v>1131209</v>
      </c>
      <c r="K12" s="39" t="s">
        <v>77</v>
      </c>
      <c r="L12" s="39">
        <v>1125</v>
      </c>
      <c r="M12" s="1"/>
      <c r="N12" s="1"/>
      <c r="O12" s="1"/>
      <c r="P12" s="1"/>
      <c r="Q12" s="1"/>
      <c r="R12" s="1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1"/>
      <c r="AK12" s="1"/>
      <c r="AL12" s="1"/>
      <c r="AM12" s="25"/>
      <c r="AN12" s="25"/>
      <c r="AO12" s="25"/>
      <c r="AP12" s="25"/>
      <c r="AQ12" s="25"/>
      <c r="AR12" s="1"/>
      <c r="AS12" s="25"/>
      <c r="AT12" s="25"/>
      <c r="AU12" s="25"/>
      <c r="AV12" s="25"/>
      <c r="AW12" s="25"/>
      <c r="AX12" s="36"/>
      <c r="AY12" s="25"/>
      <c r="AZ12" s="25"/>
      <c r="BA12" s="25"/>
      <c r="BB12" s="25"/>
      <c r="BC12" s="1"/>
      <c r="BD12" s="1"/>
      <c r="BE12" s="1"/>
      <c r="BF12" s="1"/>
      <c r="BG12" s="1" t="s">
        <v>9</v>
      </c>
      <c r="BH12" s="1"/>
      <c r="BI12" s="25"/>
      <c r="BJ12" s="6"/>
    </row>
    <row r="13" spans="1:62" ht="17">
      <c r="A13" s="23">
        <v>9</v>
      </c>
      <c r="B13" s="39" t="s">
        <v>6125</v>
      </c>
      <c r="C13" s="39" t="s">
        <v>4178</v>
      </c>
      <c r="D13" s="39" t="s">
        <v>1067</v>
      </c>
      <c r="E13" s="39">
        <v>68</v>
      </c>
      <c r="F13" s="39"/>
      <c r="G13" s="39"/>
      <c r="H13" s="23" t="str">
        <f t="shared" si="2"/>
        <v>陳OO錦</v>
      </c>
      <c r="I13" s="23" t="str">
        <f t="shared" si="3"/>
        <v>2＊615357</v>
      </c>
      <c r="J13" s="39">
        <v>1131209</v>
      </c>
      <c r="K13" s="39" t="s">
        <v>72</v>
      </c>
      <c r="L13" s="39">
        <v>1125</v>
      </c>
      <c r="M13" s="1"/>
      <c r="N13" s="1"/>
      <c r="O13" s="1"/>
      <c r="P13" s="1"/>
      <c r="Q13" s="1"/>
      <c r="R13" s="1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1"/>
      <c r="AK13" s="1"/>
      <c r="AL13" s="1"/>
      <c r="AM13" s="25"/>
      <c r="AN13" s="25"/>
      <c r="AO13" s="25"/>
      <c r="AP13" s="25"/>
      <c r="AQ13" s="25"/>
      <c r="AR13" s="1"/>
      <c r="AS13" s="25"/>
      <c r="AT13" s="25"/>
      <c r="AU13" s="25"/>
      <c r="AV13" s="25"/>
      <c r="AW13" s="25"/>
      <c r="AX13" s="36" t="s">
        <v>9</v>
      </c>
      <c r="AY13" s="25"/>
      <c r="AZ13" s="25"/>
      <c r="BA13" s="25"/>
      <c r="BB13" s="25"/>
      <c r="BC13" s="1"/>
      <c r="BD13" s="1"/>
      <c r="BE13" s="25"/>
      <c r="BF13" s="1"/>
      <c r="BG13" s="1"/>
      <c r="BH13" s="1"/>
      <c r="BI13" s="25"/>
      <c r="BJ13" s="6"/>
    </row>
    <row r="14" spans="1:62" ht="17">
      <c r="A14" s="23">
        <v>10</v>
      </c>
      <c r="B14" s="39" t="s">
        <v>6126</v>
      </c>
      <c r="C14" s="39" t="s">
        <v>874</v>
      </c>
      <c r="D14" s="39" t="s">
        <v>1063</v>
      </c>
      <c r="E14" s="39">
        <v>68</v>
      </c>
      <c r="F14" s="39"/>
      <c r="G14" s="39"/>
      <c r="H14" s="23" t="str">
        <f t="shared" si="2"/>
        <v>丁O良</v>
      </c>
      <c r="I14" s="23" t="str">
        <f t="shared" si="3"/>
        <v>1＊679257</v>
      </c>
      <c r="J14" s="39">
        <v>1131223</v>
      </c>
      <c r="K14" s="39" t="s">
        <v>77</v>
      </c>
      <c r="L14" s="39">
        <v>1125</v>
      </c>
      <c r="M14" s="1"/>
      <c r="N14" s="1"/>
      <c r="O14" s="1"/>
      <c r="P14" s="1"/>
      <c r="Q14" s="1"/>
      <c r="R14" s="1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1"/>
      <c r="AK14" s="1"/>
      <c r="AL14" s="1"/>
      <c r="AM14" s="25"/>
      <c r="AN14" s="25"/>
      <c r="AO14" s="25"/>
      <c r="AP14" s="25"/>
      <c r="AQ14" s="25"/>
      <c r="AR14" s="1"/>
      <c r="AS14" s="25"/>
      <c r="AT14" s="25"/>
      <c r="AU14" s="25"/>
      <c r="AV14" s="25"/>
      <c r="AW14" s="25"/>
      <c r="AX14" s="36"/>
      <c r="AY14" s="25"/>
      <c r="AZ14" s="25"/>
      <c r="BA14" s="25"/>
      <c r="BB14" s="25"/>
      <c r="BC14" s="1"/>
      <c r="BD14" s="1"/>
      <c r="BE14" s="25"/>
      <c r="BF14" s="1"/>
      <c r="BG14" s="1" t="s">
        <v>9</v>
      </c>
      <c r="BH14" s="1"/>
      <c r="BI14" s="25"/>
      <c r="BJ14" s="6"/>
    </row>
    <row r="15" spans="1:62" ht="17">
      <c r="A15" s="23">
        <v>11</v>
      </c>
      <c r="B15" s="39" t="s">
        <v>6127</v>
      </c>
      <c r="C15" s="39" t="s">
        <v>3639</v>
      </c>
      <c r="D15" s="39" t="s">
        <v>1063</v>
      </c>
      <c r="E15" s="39">
        <v>76</v>
      </c>
      <c r="F15" s="39"/>
      <c r="G15" s="39"/>
      <c r="H15" s="23" t="str">
        <f t="shared" si="2"/>
        <v>余O藤</v>
      </c>
      <c r="I15" s="23" t="str">
        <f t="shared" si="3"/>
        <v>2＊077375</v>
      </c>
      <c r="J15" s="39">
        <v>1131224</v>
      </c>
      <c r="K15" s="39" t="s">
        <v>72</v>
      </c>
      <c r="L15" s="39">
        <v>1125</v>
      </c>
      <c r="M15" s="1"/>
      <c r="N15" s="1"/>
      <c r="O15" s="1"/>
      <c r="P15" s="1"/>
      <c r="Q15" s="1"/>
      <c r="R15" s="1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1"/>
      <c r="AK15" s="1"/>
      <c r="AL15" s="1"/>
      <c r="AM15" s="25"/>
      <c r="AN15" s="25"/>
      <c r="AO15" s="25"/>
      <c r="AP15" s="25"/>
      <c r="AQ15" s="25"/>
      <c r="AR15" s="1"/>
      <c r="AS15" s="25"/>
      <c r="AT15" s="25"/>
      <c r="AU15" s="25"/>
      <c r="AV15" s="25"/>
      <c r="AW15" s="25"/>
      <c r="AX15" s="36" t="s">
        <v>9</v>
      </c>
      <c r="AY15" s="25"/>
      <c r="AZ15" s="25"/>
      <c r="BA15" s="25"/>
      <c r="BB15" s="25"/>
      <c r="BC15" s="1"/>
      <c r="BD15" s="1"/>
      <c r="BE15" s="25"/>
      <c r="BF15" s="1"/>
      <c r="BG15" s="1"/>
      <c r="BH15" s="1"/>
      <c r="BI15" s="25"/>
      <c r="BJ15" s="6"/>
    </row>
    <row r="16" spans="1:62" ht="17">
      <c r="A16" s="23">
        <v>12</v>
      </c>
      <c r="B16" s="39" t="s">
        <v>6128</v>
      </c>
      <c r="C16" s="39" t="s">
        <v>2760</v>
      </c>
      <c r="D16" s="39" t="s">
        <v>1063</v>
      </c>
      <c r="E16" s="39">
        <v>69</v>
      </c>
      <c r="F16" s="39"/>
      <c r="G16" s="39"/>
      <c r="H16" s="23" t="str">
        <f t="shared" si="2"/>
        <v>賴O川</v>
      </c>
      <c r="I16" s="23" t="str">
        <f t="shared" si="3"/>
        <v>1＊234068</v>
      </c>
      <c r="J16" s="39">
        <v>1131224</v>
      </c>
      <c r="K16" s="39" t="s">
        <v>77</v>
      </c>
      <c r="L16" s="39">
        <v>1125</v>
      </c>
      <c r="M16" s="1"/>
      <c r="N16" s="1"/>
      <c r="O16" s="1"/>
      <c r="P16" s="1"/>
      <c r="Q16" s="1"/>
      <c r="R16" s="1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1"/>
      <c r="AK16" s="1"/>
      <c r="AL16" s="1"/>
      <c r="AM16" s="25"/>
      <c r="AN16" s="25"/>
      <c r="AO16" s="25"/>
      <c r="AP16" s="25"/>
      <c r="AQ16" s="25"/>
      <c r="AR16" s="1"/>
      <c r="AS16" s="25"/>
      <c r="AT16" s="25"/>
      <c r="AU16" s="25"/>
      <c r="AV16" s="25"/>
      <c r="AW16" s="25"/>
      <c r="AX16" s="36"/>
      <c r="AY16" s="25"/>
      <c r="AZ16" s="25"/>
      <c r="BA16" s="1"/>
      <c r="BB16" s="25"/>
      <c r="BC16" s="1"/>
      <c r="BD16" s="1"/>
      <c r="BE16" s="25"/>
      <c r="BF16" s="1"/>
      <c r="BG16" s="1" t="s">
        <v>9</v>
      </c>
      <c r="BH16" s="1"/>
      <c r="BI16" s="25"/>
      <c r="BJ16" s="6"/>
    </row>
    <row r="17" spans="1:62" ht="17">
      <c r="A17" s="23">
        <v>13</v>
      </c>
      <c r="B17" s="39" t="s">
        <v>6129</v>
      </c>
      <c r="C17" s="39" t="s">
        <v>5958</v>
      </c>
      <c r="D17" s="39" t="s">
        <v>1063</v>
      </c>
      <c r="E17" s="39">
        <v>67</v>
      </c>
      <c r="F17" s="39"/>
      <c r="G17" s="39"/>
      <c r="H17" s="23" t="str">
        <f t="shared" si="2"/>
        <v>張O民</v>
      </c>
      <c r="I17" s="23" t="str">
        <f t="shared" si="3"/>
        <v>2＊568689</v>
      </c>
      <c r="J17" s="39">
        <v>1131231</v>
      </c>
      <c r="K17" s="39" t="s">
        <v>72</v>
      </c>
      <c r="L17" s="39">
        <v>1125</v>
      </c>
      <c r="M17" s="1"/>
      <c r="N17" s="1"/>
      <c r="O17" s="1"/>
      <c r="P17" s="1"/>
      <c r="Q17" s="1"/>
      <c r="R17" s="1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1"/>
      <c r="AK17" s="1"/>
      <c r="AL17" s="1"/>
      <c r="AM17" s="25"/>
      <c r="AN17" s="25"/>
      <c r="AO17" s="25"/>
      <c r="AP17" s="25"/>
      <c r="AQ17" s="25"/>
      <c r="AR17" s="1"/>
      <c r="AS17" s="25"/>
      <c r="AT17" s="25"/>
      <c r="AU17" s="25"/>
      <c r="AV17" s="25"/>
      <c r="AW17" s="25"/>
      <c r="AX17" s="36" t="s">
        <v>9</v>
      </c>
      <c r="AY17" s="25"/>
      <c r="AZ17" s="25"/>
      <c r="BA17" s="25"/>
      <c r="BB17" s="25"/>
      <c r="BC17" s="1"/>
      <c r="BD17" s="1"/>
      <c r="BE17" s="25"/>
      <c r="BF17" s="1"/>
      <c r="BG17" s="1"/>
      <c r="BH17" s="1"/>
      <c r="BI17" s="25"/>
      <c r="BJ17" s="6"/>
    </row>
    <row r="18" spans="1:62" ht="46.5">
      <c r="A18" s="23">
        <v>14</v>
      </c>
      <c r="B18" s="39" t="s">
        <v>6130</v>
      </c>
      <c r="C18" s="39" t="s">
        <v>5960</v>
      </c>
      <c r="D18" s="39" t="s">
        <v>1067</v>
      </c>
      <c r="E18" s="39">
        <v>70</v>
      </c>
      <c r="F18" s="39" t="s">
        <v>5955</v>
      </c>
      <c r="G18" s="39" t="s">
        <v>5959</v>
      </c>
      <c r="H18" s="23" t="str">
        <f t="shared" si="2"/>
        <v>廖O玉</v>
      </c>
      <c r="I18" s="23" t="str">
        <f t="shared" si="3"/>
        <v>0＊850384</v>
      </c>
      <c r="J18" s="39">
        <v>1131231</v>
      </c>
      <c r="K18" s="39" t="s">
        <v>5806</v>
      </c>
      <c r="L18" s="39">
        <v>1125</v>
      </c>
      <c r="M18" s="1" t="s">
        <v>9</v>
      </c>
      <c r="N18" s="1" t="s">
        <v>9</v>
      </c>
      <c r="O18" s="1"/>
      <c r="P18" s="1" t="s">
        <v>9</v>
      </c>
      <c r="Q18" s="1"/>
      <c r="R18" s="1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1"/>
      <c r="AK18" s="1"/>
      <c r="AL18" s="1"/>
      <c r="AM18" s="25"/>
      <c r="AN18" s="25"/>
      <c r="AO18" s="25"/>
      <c r="AP18" s="25"/>
      <c r="AQ18" s="25"/>
      <c r="AR18" s="1"/>
      <c r="AS18" s="25"/>
      <c r="AT18" s="25"/>
      <c r="AU18" s="25"/>
      <c r="AV18" s="25"/>
      <c r="AW18" s="25"/>
      <c r="AX18" s="36"/>
      <c r="AY18" s="25"/>
      <c r="AZ18" s="25"/>
      <c r="BA18" s="25"/>
      <c r="BB18" s="25"/>
      <c r="BC18" s="1"/>
      <c r="BD18" s="1"/>
      <c r="BE18" s="25"/>
      <c r="BF18" s="1"/>
      <c r="BG18" s="1"/>
      <c r="BH18" s="1"/>
      <c r="BI18" s="25" t="s">
        <v>1034</v>
      </c>
      <c r="BJ18" s="6"/>
    </row>
    <row r="19" spans="1:62" ht="17">
      <c r="A19" s="23">
        <v>15</v>
      </c>
      <c r="B19" s="39" t="s">
        <v>6131</v>
      </c>
      <c r="C19" s="39" t="s">
        <v>242</v>
      </c>
      <c r="D19" s="39" t="s">
        <v>1063</v>
      </c>
      <c r="E19" s="39">
        <v>65</v>
      </c>
      <c r="F19" s="39"/>
      <c r="G19" s="39"/>
      <c r="H19" s="23" t="str">
        <f t="shared" si="2"/>
        <v>李O壽</v>
      </c>
      <c r="I19" s="23" t="str">
        <f t="shared" si="3"/>
        <v>1＊379096</v>
      </c>
      <c r="J19" s="39">
        <v>1131231</v>
      </c>
      <c r="K19" s="39" t="s">
        <v>72</v>
      </c>
      <c r="L19" s="39">
        <v>1125</v>
      </c>
      <c r="M19" s="1"/>
      <c r="N19" s="1"/>
      <c r="O19" s="1"/>
      <c r="P19" s="1"/>
      <c r="Q19" s="1"/>
      <c r="R19" s="1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1"/>
      <c r="AK19" s="1"/>
      <c r="AL19" s="1"/>
      <c r="AM19" s="25"/>
      <c r="AN19" s="25"/>
      <c r="AO19" s="25"/>
      <c r="AP19" s="25"/>
      <c r="AQ19" s="25"/>
      <c r="AR19" s="1"/>
      <c r="AS19" s="25"/>
      <c r="AT19" s="25"/>
      <c r="AU19" s="25"/>
      <c r="AV19" s="25"/>
      <c r="AW19" s="25"/>
      <c r="AX19" s="36" t="s">
        <v>9</v>
      </c>
      <c r="AY19" s="25"/>
      <c r="AZ19" s="25"/>
      <c r="BA19" s="1"/>
      <c r="BB19" s="25"/>
      <c r="BC19" s="1"/>
      <c r="BD19" s="1"/>
      <c r="BE19" s="25"/>
      <c r="BF19" s="1"/>
      <c r="BG19" s="1"/>
      <c r="BH19" s="1"/>
      <c r="BI19" s="25"/>
      <c r="BJ19" s="6"/>
    </row>
    <row r="20" spans="1:62" ht="62">
      <c r="A20" s="23">
        <v>16</v>
      </c>
      <c r="B20" s="39" t="s">
        <v>6132</v>
      </c>
      <c r="C20" s="39" t="s">
        <v>2724</v>
      </c>
      <c r="D20" s="39" t="s">
        <v>1063</v>
      </c>
      <c r="E20" s="39">
        <v>65</v>
      </c>
      <c r="F20" s="39" t="s">
        <v>5961</v>
      </c>
      <c r="G20" s="39" t="s">
        <v>5962</v>
      </c>
      <c r="H20" s="23" t="str">
        <f t="shared" si="2"/>
        <v>林O文</v>
      </c>
      <c r="I20" s="23" t="str">
        <f t="shared" si="3"/>
        <v>0＊409541</v>
      </c>
      <c r="J20" s="39">
        <v>1131231</v>
      </c>
      <c r="K20" s="39" t="s">
        <v>6100</v>
      </c>
      <c r="L20" s="39">
        <v>1125</v>
      </c>
      <c r="M20" s="1"/>
      <c r="N20" s="1"/>
      <c r="O20" s="1"/>
      <c r="P20" s="1"/>
      <c r="Q20" s="1"/>
      <c r="R20" s="1"/>
      <c r="S20" s="25"/>
      <c r="T20" s="25"/>
      <c r="U20" s="25"/>
      <c r="V20" s="25" t="s">
        <v>9</v>
      </c>
      <c r="W20" s="25" t="s">
        <v>9</v>
      </c>
      <c r="X20" s="25"/>
      <c r="Y20" s="25"/>
      <c r="Z20" s="25"/>
      <c r="AA20" s="25"/>
      <c r="AB20" s="25" t="s">
        <v>755</v>
      </c>
      <c r="AC20" s="25"/>
      <c r="AD20" s="25"/>
      <c r="AE20" s="25"/>
      <c r="AF20" s="25"/>
      <c r="AG20" s="25"/>
      <c r="AH20" s="25"/>
      <c r="AI20" s="25"/>
      <c r="AJ20" s="1"/>
      <c r="AK20" s="1"/>
      <c r="AL20" s="1"/>
      <c r="AM20" s="25"/>
      <c r="AN20" s="25"/>
      <c r="AO20" s="25"/>
      <c r="AP20" s="25"/>
      <c r="AQ20" s="25"/>
      <c r="AR20" s="1"/>
      <c r="AS20" s="25"/>
      <c r="AT20" s="25"/>
      <c r="AU20" s="25"/>
      <c r="AV20" s="25"/>
      <c r="AW20" s="25"/>
      <c r="AX20" s="36"/>
      <c r="AY20" s="25"/>
      <c r="AZ20" s="25"/>
      <c r="BA20" s="25"/>
      <c r="BB20" s="25"/>
      <c r="BC20" s="1"/>
      <c r="BD20" s="1"/>
      <c r="BE20" s="25"/>
      <c r="BF20" s="1"/>
      <c r="BG20" s="1"/>
      <c r="BH20" s="1"/>
      <c r="BI20" s="25" t="s">
        <v>1034</v>
      </c>
      <c r="BJ20" s="6"/>
    </row>
    <row r="21" spans="1:62" ht="17">
      <c r="A21" s="23">
        <v>17</v>
      </c>
      <c r="B21" s="39" t="s">
        <v>6133</v>
      </c>
      <c r="C21" s="39" t="s">
        <v>187</v>
      </c>
      <c r="D21" s="39" t="s">
        <v>1063</v>
      </c>
      <c r="E21" s="39">
        <v>77</v>
      </c>
      <c r="F21" s="39"/>
      <c r="G21" s="39"/>
      <c r="H21" s="23" t="str">
        <f t="shared" si="2"/>
        <v>張O鴻</v>
      </c>
      <c r="I21" s="23" t="str">
        <f t="shared" si="3"/>
        <v>2＊077290</v>
      </c>
      <c r="J21" s="39">
        <v>1131231</v>
      </c>
      <c r="K21" s="39" t="s">
        <v>74</v>
      </c>
      <c r="L21" s="39">
        <v>1125</v>
      </c>
      <c r="M21" s="1"/>
      <c r="N21" s="1"/>
      <c r="O21" s="1"/>
      <c r="P21" s="1"/>
      <c r="Q21" s="1"/>
      <c r="R21" s="1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1"/>
      <c r="AK21" s="1"/>
      <c r="AL21" s="1"/>
      <c r="AM21" s="25"/>
      <c r="AN21" s="25"/>
      <c r="AO21" s="25"/>
      <c r="AP21" s="25"/>
      <c r="AQ21" s="25"/>
      <c r="AR21" s="1"/>
      <c r="AS21" s="25"/>
      <c r="AT21" s="25"/>
      <c r="AU21" s="25"/>
      <c r="AV21" s="25"/>
      <c r="AW21" s="25"/>
      <c r="AX21" s="36"/>
      <c r="AY21" s="25"/>
      <c r="AZ21" s="25"/>
      <c r="BA21" s="25"/>
      <c r="BB21" s="25" t="s">
        <v>1899</v>
      </c>
      <c r="BC21" s="1"/>
      <c r="BD21" s="1"/>
      <c r="BE21" s="25"/>
      <c r="BF21" s="1"/>
      <c r="BG21" s="1"/>
      <c r="BH21" s="1"/>
      <c r="BI21" s="11"/>
      <c r="BJ21" s="6"/>
    </row>
    <row r="22" spans="1:62" ht="17">
      <c r="A22" s="23">
        <v>18</v>
      </c>
      <c r="B22" s="39" t="s">
        <v>6134</v>
      </c>
      <c r="C22" s="39" t="s">
        <v>5967</v>
      </c>
      <c r="D22" s="39" t="s">
        <v>1063</v>
      </c>
      <c r="E22" s="39">
        <v>35</v>
      </c>
      <c r="F22" s="39"/>
      <c r="G22" s="39"/>
      <c r="H22" s="23" t="str">
        <f t="shared" si="2"/>
        <v>袁O玹</v>
      </c>
      <c r="I22" s="23" t="str">
        <f t="shared" si="3"/>
        <v>2＊279287</v>
      </c>
      <c r="J22" s="39">
        <v>1131202</v>
      </c>
      <c r="K22" s="39" t="s">
        <v>72</v>
      </c>
      <c r="L22" s="40" t="s">
        <v>721</v>
      </c>
      <c r="M22" s="1"/>
      <c r="N22" s="1"/>
      <c r="O22" s="1"/>
      <c r="P22" s="1"/>
      <c r="Q22" s="1"/>
      <c r="R22" s="1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1"/>
      <c r="AK22" s="1"/>
      <c r="AL22" s="1"/>
      <c r="AM22" s="25"/>
      <c r="AN22" s="25"/>
      <c r="AO22" s="25"/>
      <c r="AP22" s="25"/>
      <c r="AQ22" s="25"/>
      <c r="AR22" s="1"/>
      <c r="AS22" s="25"/>
      <c r="AT22" s="25"/>
      <c r="AU22" s="25"/>
      <c r="AV22" s="25"/>
      <c r="AW22" s="25"/>
      <c r="AX22" s="36" t="s">
        <v>9</v>
      </c>
      <c r="AY22" s="25"/>
      <c r="AZ22" s="25"/>
      <c r="BA22" s="25"/>
      <c r="BB22" s="25"/>
      <c r="BC22" s="1"/>
      <c r="BD22" s="1"/>
      <c r="BE22" s="25"/>
      <c r="BF22" s="1"/>
      <c r="BG22" s="1"/>
      <c r="BH22" s="1"/>
      <c r="BI22" s="25"/>
      <c r="BJ22" s="6"/>
    </row>
    <row r="23" spans="1:62" ht="17">
      <c r="A23" s="23">
        <v>19</v>
      </c>
      <c r="B23" s="39" t="s">
        <v>6135</v>
      </c>
      <c r="C23" s="39" t="s">
        <v>5968</v>
      </c>
      <c r="D23" s="39" t="s">
        <v>1063</v>
      </c>
      <c r="E23" s="39">
        <v>56</v>
      </c>
      <c r="F23" s="39"/>
      <c r="G23" s="39"/>
      <c r="H23" s="23" t="str">
        <f t="shared" si="2"/>
        <v>劉O厚</v>
      </c>
      <c r="I23" s="23" t="str">
        <f t="shared" si="3"/>
        <v>0＊236373</v>
      </c>
      <c r="J23" s="39">
        <v>1131202</v>
      </c>
      <c r="K23" s="39" t="s">
        <v>77</v>
      </c>
      <c r="L23" s="40" t="s">
        <v>721</v>
      </c>
      <c r="M23" s="1"/>
      <c r="N23" s="1"/>
      <c r="O23" s="1"/>
      <c r="P23" s="1"/>
      <c r="Q23" s="1"/>
      <c r="R23" s="1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1"/>
      <c r="AK23" s="1"/>
      <c r="AL23" s="1"/>
      <c r="AM23" s="25"/>
      <c r="AN23" s="25"/>
      <c r="AO23" s="25"/>
      <c r="AP23" s="25"/>
      <c r="AQ23" s="25"/>
      <c r="AR23" s="1"/>
      <c r="AS23" s="25"/>
      <c r="AT23" s="25"/>
      <c r="AU23" s="25"/>
      <c r="AV23" s="25"/>
      <c r="AW23" s="25"/>
      <c r="AX23" s="36"/>
      <c r="AY23" s="25"/>
      <c r="AZ23" s="25"/>
      <c r="BA23" s="25"/>
      <c r="BB23" s="25"/>
      <c r="BC23" s="1"/>
      <c r="BD23" s="1"/>
      <c r="BE23" s="25"/>
      <c r="BF23" s="1"/>
      <c r="BG23" s="1" t="s">
        <v>9</v>
      </c>
      <c r="BH23" s="1"/>
      <c r="BI23" s="25"/>
      <c r="BJ23" s="6"/>
    </row>
    <row r="24" spans="1:62" ht="17">
      <c r="A24" s="23">
        <v>20</v>
      </c>
      <c r="B24" s="39" t="s">
        <v>6136</v>
      </c>
      <c r="C24" s="39" t="s">
        <v>5969</v>
      </c>
      <c r="D24" s="39" t="s">
        <v>1067</v>
      </c>
      <c r="E24" s="39">
        <v>57</v>
      </c>
      <c r="F24" s="39" t="s">
        <v>5934</v>
      </c>
      <c r="G24" s="39" t="s">
        <v>5933</v>
      </c>
      <c r="H24" s="23" t="str">
        <f t="shared" si="2"/>
        <v>陳O華</v>
      </c>
      <c r="I24" s="23" t="str">
        <f t="shared" si="3"/>
        <v>2＊870614</v>
      </c>
      <c r="J24" s="39">
        <v>1131202</v>
      </c>
      <c r="K24" s="39" t="s">
        <v>70</v>
      </c>
      <c r="L24" s="40" t="s">
        <v>721</v>
      </c>
      <c r="M24" s="1"/>
      <c r="N24" s="1"/>
      <c r="O24" s="1"/>
      <c r="P24" s="1"/>
      <c r="Q24" s="1"/>
      <c r="R24" s="1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1"/>
      <c r="AK24" s="1"/>
      <c r="AL24" s="1"/>
      <c r="AM24" s="25"/>
      <c r="AN24" s="25"/>
      <c r="AO24" s="25"/>
      <c r="AP24" s="25"/>
      <c r="AQ24" s="25"/>
      <c r="AR24" s="1"/>
      <c r="AS24" s="25"/>
      <c r="AT24" s="25" t="s">
        <v>9</v>
      </c>
      <c r="AU24" s="25"/>
      <c r="AV24" s="25"/>
      <c r="AW24" s="25"/>
      <c r="AX24" s="36"/>
      <c r="AY24" s="25"/>
      <c r="AZ24" s="25"/>
      <c r="BA24" s="25"/>
      <c r="BB24" s="25"/>
      <c r="BC24" s="1"/>
      <c r="BD24" s="1"/>
      <c r="BE24" s="25"/>
      <c r="BF24" s="1"/>
      <c r="BG24" s="1"/>
      <c r="BH24" s="1"/>
      <c r="BI24" s="25"/>
      <c r="BJ24" s="6"/>
    </row>
    <row r="25" spans="1:62" ht="17">
      <c r="A25" s="23">
        <v>21</v>
      </c>
      <c r="B25" s="39" t="s">
        <v>6137</v>
      </c>
      <c r="C25" s="39" t="s">
        <v>5691</v>
      </c>
      <c r="D25" s="39" t="s">
        <v>1067</v>
      </c>
      <c r="E25" s="39">
        <v>77</v>
      </c>
      <c r="F25" s="39"/>
      <c r="G25" s="39"/>
      <c r="H25" s="23" t="str">
        <f t="shared" si="2"/>
        <v>宋O花</v>
      </c>
      <c r="I25" s="23" t="str">
        <f t="shared" si="3"/>
        <v>2＊877047</v>
      </c>
      <c r="J25" s="39">
        <v>1131204</v>
      </c>
      <c r="K25" s="39" t="s">
        <v>80</v>
      </c>
      <c r="L25" s="40" t="s">
        <v>721</v>
      </c>
      <c r="M25" s="1"/>
      <c r="N25" s="1"/>
      <c r="O25" s="1"/>
      <c r="P25" s="1"/>
      <c r="Q25" s="1"/>
      <c r="R25" s="1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1"/>
      <c r="AK25" s="1"/>
      <c r="AL25" s="1"/>
      <c r="AM25" s="25"/>
      <c r="AN25" s="25"/>
      <c r="AO25" s="25"/>
      <c r="AP25" s="25"/>
      <c r="AQ25" s="25"/>
      <c r="AR25" s="1"/>
      <c r="AS25" s="25"/>
      <c r="AT25" s="25"/>
      <c r="AU25" s="25"/>
      <c r="AV25" s="25"/>
      <c r="AW25" s="25" t="s">
        <v>9</v>
      </c>
      <c r="AX25" s="36"/>
      <c r="AY25" s="25"/>
      <c r="AZ25" s="25"/>
      <c r="BA25" s="25"/>
      <c r="BB25" s="25"/>
      <c r="BC25" s="1"/>
      <c r="BD25" s="1"/>
      <c r="BE25" s="25"/>
      <c r="BF25" s="1"/>
      <c r="BG25" s="1"/>
      <c r="BH25" s="1"/>
      <c r="BI25" s="25"/>
      <c r="BJ25" s="6"/>
    </row>
    <row r="26" spans="1:62" ht="17">
      <c r="A26" s="23">
        <v>22</v>
      </c>
      <c r="B26" s="39" t="s">
        <v>6138</v>
      </c>
      <c r="C26" s="39" t="s">
        <v>4770</v>
      </c>
      <c r="D26" s="39" t="s">
        <v>1063</v>
      </c>
      <c r="E26" s="39">
        <v>36</v>
      </c>
      <c r="F26" s="39"/>
      <c r="G26" s="39"/>
      <c r="H26" s="23" t="str">
        <f t="shared" si="2"/>
        <v>黃O嘉</v>
      </c>
      <c r="I26" s="23" t="str">
        <f t="shared" si="3"/>
        <v>0＊043000</v>
      </c>
      <c r="J26" s="39">
        <v>1131204</v>
      </c>
      <c r="K26" s="39" t="s">
        <v>72</v>
      </c>
      <c r="L26" s="40" t="s">
        <v>721</v>
      </c>
      <c r="M26" s="1"/>
      <c r="N26" s="1"/>
      <c r="O26" s="1"/>
      <c r="P26" s="1"/>
      <c r="Q26" s="1"/>
      <c r="R26" s="1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1"/>
      <c r="AK26" s="1"/>
      <c r="AL26" s="1"/>
      <c r="AM26" s="25"/>
      <c r="AN26" s="25"/>
      <c r="AO26" s="25"/>
      <c r="AP26" s="25"/>
      <c r="AQ26" s="25"/>
      <c r="AR26" s="1"/>
      <c r="AS26" s="25"/>
      <c r="AT26" s="25"/>
      <c r="AU26" s="25"/>
      <c r="AV26" s="25"/>
      <c r="AW26" s="25"/>
      <c r="AX26" s="36" t="s">
        <v>9</v>
      </c>
      <c r="AY26" s="25"/>
      <c r="AZ26" s="25"/>
      <c r="BA26" s="25"/>
      <c r="BB26" s="25"/>
      <c r="BC26" s="1"/>
      <c r="BD26" s="1"/>
      <c r="BE26" s="25"/>
      <c r="BF26" s="1"/>
      <c r="BG26" s="1"/>
      <c r="BH26" s="1"/>
      <c r="BI26" s="25"/>
      <c r="BJ26" s="6"/>
    </row>
    <row r="27" spans="1:62" ht="17">
      <c r="A27" s="23">
        <v>23</v>
      </c>
      <c r="B27" s="39" t="s">
        <v>6139</v>
      </c>
      <c r="C27" s="39" t="s">
        <v>5970</v>
      </c>
      <c r="D27" s="39" t="s">
        <v>1063</v>
      </c>
      <c r="E27" s="39">
        <v>88</v>
      </c>
      <c r="F27" s="39"/>
      <c r="G27" s="39"/>
      <c r="H27" s="23" t="str">
        <f t="shared" si="2"/>
        <v>許O斌</v>
      </c>
      <c r="I27" s="23" t="str">
        <f t="shared" si="3"/>
        <v>1＊885580</v>
      </c>
      <c r="J27" s="39">
        <v>1131209</v>
      </c>
      <c r="K27" s="39" t="s">
        <v>70</v>
      </c>
      <c r="L27" s="40" t="s">
        <v>721</v>
      </c>
      <c r="M27" s="1"/>
      <c r="N27" s="1"/>
      <c r="O27" s="1"/>
      <c r="P27" s="1"/>
      <c r="Q27" s="1"/>
      <c r="R27" s="1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1"/>
      <c r="AK27" s="1"/>
      <c r="AL27" s="1"/>
      <c r="AM27" s="25"/>
      <c r="AN27" s="25"/>
      <c r="AO27" s="25"/>
      <c r="AP27" s="25"/>
      <c r="AQ27" s="25"/>
      <c r="AR27" s="1"/>
      <c r="AS27" s="25"/>
      <c r="AT27" s="25" t="s">
        <v>9</v>
      </c>
      <c r="AU27" s="25"/>
      <c r="AV27" s="25"/>
      <c r="AW27" s="25"/>
      <c r="AX27" s="36"/>
      <c r="AY27" s="25"/>
      <c r="AZ27" s="25"/>
      <c r="BA27" s="25"/>
      <c r="BB27" s="25"/>
      <c r="BC27" s="1"/>
      <c r="BD27" s="1"/>
      <c r="BE27" s="25"/>
      <c r="BF27" s="1"/>
      <c r="BG27" s="1"/>
      <c r="BH27" s="1"/>
      <c r="BI27" s="25"/>
      <c r="BJ27" s="6"/>
    </row>
    <row r="28" spans="1:62" ht="31">
      <c r="A28" s="23">
        <v>24</v>
      </c>
      <c r="B28" s="39" t="s">
        <v>6140</v>
      </c>
      <c r="C28" s="39" t="s">
        <v>5697</v>
      </c>
      <c r="D28" s="39" t="s">
        <v>1063</v>
      </c>
      <c r="E28" s="39">
        <v>73</v>
      </c>
      <c r="F28" s="39" t="s">
        <v>5971</v>
      </c>
      <c r="G28" s="39" t="s">
        <v>5946</v>
      </c>
      <c r="H28" s="23" t="str">
        <f t="shared" si="2"/>
        <v>陳O修</v>
      </c>
      <c r="I28" s="23" t="str">
        <f t="shared" si="3"/>
        <v>0＊181669</v>
      </c>
      <c r="J28" s="39">
        <v>1131211</v>
      </c>
      <c r="K28" s="39" t="s">
        <v>6101</v>
      </c>
      <c r="L28" s="40" t="s">
        <v>721</v>
      </c>
      <c r="M28" s="1"/>
      <c r="N28" s="1"/>
      <c r="O28" s="1"/>
      <c r="P28" s="1"/>
      <c r="Q28" s="1"/>
      <c r="R28" s="1"/>
      <c r="S28" s="25"/>
      <c r="T28" s="25"/>
      <c r="U28" s="25" t="s">
        <v>716</v>
      </c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1"/>
      <c r="AK28" s="1"/>
      <c r="AL28" s="1"/>
      <c r="AM28" s="25"/>
      <c r="AN28" s="25"/>
      <c r="AO28" s="25"/>
      <c r="AP28" s="25"/>
      <c r="AQ28" s="25"/>
      <c r="AR28" s="1"/>
      <c r="AS28" s="25"/>
      <c r="AT28" s="25"/>
      <c r="AU28" s="25"/>
      <c r="AV28" s="25"/>
      <c r="AW28" s="25"/>
      <c r="AX28" s="36"/>
      <c r="AY28" s="25"/>
      <c r="AZ28" s="25"/>
      <c r="BA28" s="25"/>
      <c r="BB28" s="25"/>
      <c r="BC28" s="1"/>
      <c r="BD28" s="1"/>
      <c r="BE28" s="25"/>
      <c r="BF28" s="1"/>
      <c r="BG28" s="1"/>
      <c r="BH28" s="1"/>
      <c r="BI28" s="25"/>
      <c r="BJ28" s="6"/>
    </row>
    <row r="29" spans="1:62" ht="17">
      <c r="A29" s="23">
        <v>25</v>
      </c>
      <c r="B29" s="39" t="s">
        <v>6141</v>
      </c>
      <c r="C29" s="39" t="s">
        <v>5972</v>
      </c>
      <c r="D29" s="39" t="s">
        <v>1063</v>
      </c>
      <c r="E29" s="39">
        <v>70</v>
      </c>
      <c r="F29" s="39"/>
      <c r="G29" s="39"/>
      <c r="H29" s="23" t="str">
        <f t="shared" si="2"/>
        <v>韓O興</v>
      </c>
      <c r="I29" s="23" t="str">
        <f t="shared" si="3"/>
        <v>2＊887053</v>
      </c>
      <c r="J29" s="39">
        <v>1131216</v>
      </c>
      <c r="K29" s="39" t="s">
        <v>72</v>
      </c>
      <c r="L29" s="40" t="s">
        <v>721</v>
      </c>
      <c r="M29" s="1"/>
      <c r="N29" s="1"/>
      <c r="O29" s="1"/>
      <c r="P29" s="1"/>
      <c r="Q29" s="1"/>
      <c r="R29" s="1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1"/>
      <c r="AK29" s="1"/>
      <c r="AL29" s="1"/>
      <c r="AM29" s="25"/>
      <c r="AN29" s="25"/>
      <c r="AO29" s="25"/>
      <c r="AP29" s="25"/>
      <c r="AQ29" s="25"/>
      <c r="AR29" s="1"/>
      <c r="AS29" s="25"/>
      <c r="AT29" s="25"/>
      <c r="AU29" s="25"/>
      <c r="AV29" s="25"/>
      <c r="AW29" s="25"/>
      <c r="AX29" s="36" t="s">
        <v>9</v>
      </c>
      <c r="AY29" s="25"/>
      <c r="AZ29" s="25"/>
      <c r="BA29" s="25"/>
      <c r="BB29" s="25"/>
      <c r="BC29" s="1"/>
      <c r="BD29" s="1"/>
      <c r="BE29" s="25"/>
      <c r="BF29" s="1"/>
      <c r="BG29" s="1"/>
      <c r="BH29" s="1"/>
      <c r="BI29" s="25"/>
      <c r="BJ29" s="6"/>
    </row>
    <row r="30" spans="1:62" ht="17">
      <c r="A30" s="23">
        <v>26</v>
      </c>
      <c r="B30" s="39" t="s">
        <v>6142</v>
      </c>
      <c r="C30" s="39" t="s">
        <v>5973</v>
      </c>
      <c r="D30" s="39" t="s">
        <v>1063</v>
      </c>
      <c r="E30" s="39">
        <v>52</v>
      </c>
      <c r="F30" s="39"/>
      <c r="G30" s="39"/>
      <c r="H30" s="23" t="str">
        <f t="shared" si="2"/>
        <v>陳O儒</v>
      </c>
      <c r="I30" s="23" t="str">
        <f t="shared" si="3"/>
        <v>0＊852599</v>
      </c>
      <c r="J30" s="39">
        <v>1131216</v>
      </c>
      <c r="K30" s="39" t="s">
        <v>72</v>
      </c>
      <c r="L30" s="40" t="s">
        <v>721</v>
      </c>
      <c r="M30" s="1"/>
      <c r="N30" s="1"/>
      <c r="O30" s="1"/>
      <c r="P30" s="1"/>
      <c r="Q30" s="1"/>
      <c r="R30" s="1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1"/>
      <c r="AK30" s="1"/>
      <c r="AL30" s="1"/>
      <c r="AM30" s="25"/>
      <c r="AN30" s="25"/>
      <c r="AO30" s="25"/>
      <c r="AP30" s="25"/>
      <c r="AQ30" s="25"/>
      <c r="AR30" s="1"/>
      <c r="AS30" s="25"/>
      <c r="AT30" s="25"/>
      <c r="AU30" s="25"/>
      <c r="AV30" s="25"/>
      <c r="AW30" s="25"/>
      <c r="AX30" s="36" t="s">
        <v>9</v>
      </c>
      <c r="AY30" s="25"/>
      <c r="AZ30" s="25"/>
      <c r="BA30" s="25"/>
      <c r="BB30" s="25"/>
      <c r="BC30" s="1"/>
      <c r="BD30" s="1"/>
      <c r="BE30" s="25"/>
      <c r="BF30" s="1"/>
      <c r="BG30" s="1"/>
      <c r="BH30" s="1"/>
      <c r="BI30" s="25"/>
      <c r="BJ30" s="6"/>
    </row>
    <row r="31" spans="1:62" ht="17">
      <c r="A31" s="23">
        <v>27</v>
      </c>
      <c r="B31" s="39" t="s">
        <v>6143</v>
      </c>
      <c r="C31" s="39" t="s">
        <v>4728</v>
      </c>
      <c r="D31" s="39" t="s">
        <v>1063</v>
      </c>
      <c r="E31" s="39">
        <v>70</v>
      </c>
      <c r="F31" s="39"/>
      <c r="G31" s="39"/>
      <c r="H31" s="23" t="str">
        <f t="shared" si="2"/>
        <v>林O堂</v>
      </c>
      <c r="I31" s="23" t="str">
        <f t="shared" si="3"/>
        <v>2＊767898</v>
      </c>
      <c r="J31" s="39">
        <v>1131216</v>
      </c>
      <c r="K31" s="39" t="s">
        <v>70</v>
      </c>
      <c r="L31" s="40" t="s">
        <v>721</v>
      </c>
      <c r="M31" s="1"/>
      <c r="N31" s="1"/>
      <c r="O31" s="1"/>
      <c r="P31" s="1"/>
      <c r="Q31" s="1"/>
      <c r="R31" s="1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1"/>
      <c r="AK31" s="1"/>
      <c r="AL31" s="1"/>
      <c r="AM31" s="25"/>
      <c r="AN31" s="25"/>
      <c r="AO31" s="25"/>
      <c r="AP31" s="25"/>
      <c r="AQ31" s="25"/>
      <c r="AR31" s="1"/>
      <c r="AS31" s="25" t="s">
        <v>9</v>
      </c>
      <c r="AT31" s="25"/>
      <c r="AU31" s="25"/>
      <c r="AV31" s="25"/>
      <c r="AW31" s="25"/>
      <c r="AX31" s="36"/>
      <c r="AY31" s="25"/>
      <c r="AZ31" s="25"/>
      <c r="BA31" s="25"/>
      <c r="BB31" s="25"/>
      <c r="BC31" s="1"/>
      <c r="BD31" s="1"/>
      <c r="BE31" s="25"/>
      <c r="BF31" s="1"/>
      <c r="BG31" s="1"/>
      <c r="BH31" s="1"/>
      <c r="BI31" s="25"/>
      <c r="BJ31" s="6"/>
    </row>
    <row r="32" spans="1:62" ht="17">
      <c r="A32" s="23">
        <v>28</v>
      </c>
      <c r="B32" s="39" t="s">
        <v>6144</v>
      </c>
      <c r="C32" s="39" t="s">
        <v>4726</v>
      </c>
      <c r="D32" s="39" t="s">
        <v>1063</v>
      </c>
      <c r="E32" s="39">
        <v>77</v>
      </c>
      <c r="F32" s="39"/>
      <c r="G32" s="39"/>
      <c r="H32" s="23" t="str">
        <f t="shared" si="2"/>
        <v>黃O道</v>
      </c>
      <c r="I32" s="23" t="str">
        <f t="shared" si="3"/>
        <v>1＊325295</v>
      </c>
      <c r="J32" s="39">
        <v>1131218</v>
      </c>
      <c r="K32" s="39" t="s">
        <v>77</v>
      </c>
      <c r="L32" s="40" t="s">
        <v>721</v>
      </c>
      <c r="M32" s="1"/>
      <c r="N32" s="1"/>
      <c r="O32" s="1"/>
      <c r="P32" s="1"/>
      <c r="Q32" s="1"/>
      <c r="R32" s="1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1"/>
      <c r="AK32" s="1"/>
      <c r="AL32" s="1"/>
      <c r="AM32" s="25"/>
      <c r="AN32" s="25"/>
      <c r="AO32" s="25"/>
      <c r="AP32" s="25"/>
      <c r="AQ32" s="25"/>
      <c r="AR32" s="1"/>
      <c r="AS32" s="25"/>
      <c r="AT32" s="25"/>
      <c r="AU32" s="25"/>
      <c r="AV32" s="25"/>
      <c r="AW32" s="25"/>
      <c r="AX32" s="36"/>
      <c r="AY32" s="25"/>
      <c r="AZ32" s="25"/>
      <c r="BA32" s="25"/>
      <c r="BB32" s="25"/>
      <c r="BC32" s="1"/>
      <c r="BD32" s="1"/>
      <c r="BE32" s="25"/>
      <c r="BF32" s="1"/>
      <c r="BG32" s="1" t="s">
        <v>9</v>
      </c>
      <c r="BH32" s="1"/>
      <c r="BI32" s="25"/>
      <c r="BJ32" s="6"/>
    </row>
    <row r="33" spans="1:62" ht="17">
      <c r="A33" s="23">
        <v>29</v>
      </c>
      <c r="B33" s="39" t="s">
        <v>6145</v>
      </c>
      <c r="C33" s="39" t="s">
        <v>5296</v>
      </c>
      <c r="D33" s="39" t="s">
        <v>1063</v>
      </c>
      <c r="E33" s="39">
        <v>73</v>
      </c>
      <c r="F33" s="39"/>
      <c r="G33" s="39"/>
      <c r="H33" s="23" t="str">
        <f t="shared" si="2"/>
        <v>陳O來</v>
      </c>
      <c r="I33" s="23" t="str">
        <f t="shared" si="3"/>
        <v>2＊030076</v>
      </c>
      <c r="J33" s="39">
        <v>1131218</v>
      </c>
      <c r="K33" s="39" t="s">
        <v>72</v>
      </c>
      <c r="L33" s="40" t="s">
        <v>721</v>
      </c>
      <c r="M33" s="1"/>
      <c r="N33" s="1"/>
      <c r="O33" s="1"/>
      <c r="P33" s="1"/>
      <c r="Q33" s="1"/>
      <c r="R33" s="1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1"/>
      <c r="AK33" s="1"/>
      <c r="AL33" s="1"/>
      <c r="AM33" s="25"/>
      <c r="AN33" s="25"/>
      <c r="AO33" s="25"/>
      <c r="AP33" s="25"/>
      <c r="AQ33" s="25"/>
      <c r="AR33" s="1"/>
      <c r="AS33" s="25"/>
      <c r="AT33" s="25"/>
      <c r="AU33" s="25"/>
      <c r="AV33" s="25"/>
      <c r="AW33" s="25"/>
      <c r="AX33" s="36" t="s">
        <v>9</v>
      </c>
      <c r="AY33" s="25"/>
      <c r="AZ33" s="25"/>
      <c r="BA33" s="25"/>
      <c r="BB33" s="25"/>
      <c r="BC33" s="1"/>
      <c r="BD33" s="1"/>
      <c r="BE33" s="25"/>
      <c r="BF33" s="1"/>
      <c r="BG33" s="1"/>
      <c r="BH33" s="1"/>
      <c r="BI33" s="25"/>
      <c r="BJ33" s="6"/>
    </row>
    <row r="34" spans="1:62" ht="17">
      <c r="A34" s="23">
        <v>30</v>
      </c>
      <c r="B34" s="39" t="s">
        <v>5862</v>
      </c>
      <c r="C34" s="39" t="s">
        <v>2889</v>
      </c>
      <c r="D34" s="39" t="s">
        <v>1067</v>
      </c>
      <c r="E34" s="39">
        <v>57</v>
      </c>
      <c r="F34" s="39"/>
      <c r="G34" s="39"/>
      <c r="H34" s="23" t="str">
        <f t="shared" si="2"/>
        <v>連O敏</v>
      </c>
      <c r="I34" s="23" t="str">
        <f t="shared" si="3"/>
        <v>2＊320108</v>
      </c>
      <c r="J34" s="39">
        <v>1131218</v>
      </c>
      <c r="K34" s="39" t="s">
        <v>80</v>
      </c>
      <c r="L34" s="40" t="s">
        <v>721</v>
      </c>
      <c r="M34" s="1"/>
      <c r="N34" s="1"/>
      <c r="O34" s="1"/>
      <c r="P34" s="1"/>
      <c r="Q34" s="1"/>
      <c r="R34" s="1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1"/>
      <c r="AK34" s="1"/>
      <c r="AL34" s="1"/>
      <c r="AM34" s="25"/>
      <c r="AN34" s="25"/>
      <c r="AO34" s="25"/>
      <c r="AP34" s="25"/>
      <c r="AQ34" s="25"/>
      <c r="AR34" s="1"/>
      <c r="AS34" s="25"/>
      <c r="AT34" s="25"/>
      <c r="AU34" s="25"/>
      <c r="AV34" s="25"/>
      <c r="AW34" s="25" t="s">
        <v>9</v>
      </c>
      <c r="AX34" s="36"/>
      <c r="AY34" s="25"/>
      <c r="AZ34" s="25"/>
      <c r="BA34" s="25"/>
      <c r="BB34" s="25"/>
      <c r="BC34" s="1"/>
      <c r="BD34" s="1"/>
      <c r="BE34" s="25"/>
      <c r="BF34" s="1"/>
      <c r="BG34" s="1"/>
      <c r="BH34" s="1"/>
      <c r="BI34" s="25"/>
      <c r="BJ34" s="6"/>
    </row>
    <row r="35" spans="1:62" ht="17">
      <c r="A35" s="23">
        <v>31</v>
      </c>
      <c r="B35" s="39" t="s">
        <v>6146</v>
      </c>
      <c r="C35" s="39" t="s">
        <v>5974</v>
      </c>
      <c r="D35" s="39" t="s">
        <v>1063</v>
      </c>
      <c r="E35" s="39">
        <v>52</v>
      </c>
      <c r="F35" s="39"/>
      <c r="G35" s="39"/>
      <c r="H35" s="23" t="str">
        <f t="shared" si="2"/>
        <v>蔡O叡</v>
      </c>
      <c r="I35" s="23" t="str">
        <f t="shared" si="3"/>
        <v>0＊472663</v>
      </c>
      <c r="J35" s="39">
        <v>1131218</v>
      </c>
      <c r="K35" s="39" t="s">
        <v>70</v>
      </c>
      <c r="L35" s="40" t="s">
        <v>721</v>
      </c>
      <c r="M35" s="1"/>
      <c r="N35" s="1"/>
      <c r="O35" s="1"/>
      <c r="P35" s="1"/>
      <c r="Q35" s="1"/>
      <c r="R35" s="1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1"/>
      <c r="AK35" s="1"/>
      <c r="AL35" s="1"/>
      <c r="AM35" s="25"/>
      <c r="AN35" s="25"/>
      <c r="AO35" s="25"/>
      <c r="AP35" s="25"/>
      <c r="AQ35" s="25"/>
      <c r="AR35" s="1"/>
      <c r="AS35" s="25"/>
      <c r="AT35" s="25" t="s">
        <v>9</v>
      </c>
      <c r="AU35" s="25"/>
      <c r="AV35" s="25"/>
      <c r="AW35" s="25"/>
      <c r="AX35" s="36"/>
      <c r="AY35" s="25"/>
      <c r="AZ35" s="25"/>
      <c r="BA35" s="25"/>
      <c r="BB35" s="25"/>
      <c r="BC35" s="1"/>
      <c r="BD35" s="1"/>
      <c r="BE35" s="25"/>
      <c r="BF35" s="1"/>
      <c r="BG35" s="1"/>
      <c r="BH35" s="1"/>
      <c r="BI35" s="25"/>
      <c r="BJ35" s="6"/>
    </row>
    <row r="36" spans="1:62" ht="17">
      <c r="A36" s="23">
        <v>32</v>
      </c>
      <c r="B36" s="39" t="s">
        <v>6147</v>
      </c>
      <c r="C36" s="39" t="s">
        <v>5663</v>
      </c>
      <c r="D36" s="39" t="s">
        <v>1063</v>
      </c>
      <c r="E36" s="39">
        <v>52</v>
      </c>
      <c r="F36" s="39" t="s">
        <v>5951</v>
      </c>
      <c r="G36" s="39" t="s">
        <v>5944</v>
      </c>
      <c r="H36" s="23" t="str">
        <f t="shared" si="2"/>
        <v>吳O裕</v>
      </c>
      <c r="I36" s="23" t="str">
        <f t="shared" si="3"/>
        <v>1＊219404</v>
      </c>
      <c r="J36" s="39">
        <v>1131218</v>
      </c>
      <c r="K36" s="39" t="s">
        <v>72</v>
      </c>
      <c r="L36" s="40" t="s">
        <v>721</v>
      </c>
      <c r="M36" s="1"/>
      <c r="N36" s="1"/>
      <c r="O36" s="1"/>
      <c r="P36" s="1"/>
      <c r="Q36" s="1"/>
      <c r="R36" s="1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1"/>
      <c r="AK36" s="1"/>
      <c r="AL36" s="1"/>
      <c r="AM36" s="25"/>
      <c r="AN36" s="25"/>
      <c r="AO36" s="25"/>
      <c r="AP36" s="25"/>
      <c r="AQ36" s="25"/>
      <c r="AR36" s="1"/>
      <c r="AS36" s="25"/>
      <c r="AT36" s="25"/>
      <c r="AU36" s="25"/>
      <c r="AV36" s="25"/>
      <c r="AW36" s="25"/>
      <c r="AX36" s="36" t="s">
        <v>9</v>
      </c>
      <c r="AY36" s="25"/>
      <c r="AZ36" s="25"/>
      <c r="BA36" s="25"/>
      <c r="BB36" s="25"/>
      <c r="BC36" s="1"/>
      <c r="BD36" s="1"/>
      <c r="BE36" s="25"/>
      <c r="BF36" s="1"/>
      <c r="BG36" s="1"/>
      <c r="BH36" s="1"/>
      <c r="BI36" s="25"/>
      <c r="BJ36" s="6"/>
    </row>
    <row r="37" spans="1:62" ht="31">
      <c r="A37" s="23">
        <v>33</v>
      </c>
      <c r="B37" s="39" t="s">
        <v>6148</v>
      </c>
      <c r="C37" s="39" t="s">
        <v>1509</v>
      </c>
      <c r="D37" s="39" t="s">
        <v>1067</v>
      </c>
      <c r="E37" s="39">
        <v>69</v>
      </c>
      <c r="F37" s="39"/>
      <c r="G37" s="39"/>
      <c r="H37" s="23" t="str">
        <f t="shared" si="2"/>
        <v>張O金</v>
      </c>
      <c r="I37" s="23" t="str">
        <f t="shared" si="3"/>
        <v>1＊782064</v>
      </c>
      <c r="J37" s="39">
        <v>1131218</v>
      </c>
      <c r="K37" s="39" t="s">
        <v>6102</v>
      </c>
      <c r="L37" s="40" t="s">
        <v>721</v>
      </c>
      <c r="M37" s="1"/>
      <c r="N37" s="1"/>
      <c r="O37" s="1"/>
      <c r="P37" s="1"/>
      <c r="Q37" s="1"/>
      <c r="R37" s="1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1"/>
      <c r="AK37" s="1"/>
      <c r="AL37" s="1"/>
      <c r="AM37" s="25"/>
      <c r="AN37" s="25"/>
      <c r="AO37" s="25"/>
      <c r="AP37" s="25"/>
      <c r="AQ37" s="25"/>
      <c r="AR37" s="1"/>
      <c r="AS37" s="25"/>
      <c r="AT37" s="25"/>
      <c r="AU37" s="25"/>
      <c r="AV37" s="25"/>
      <c r="AW37" s="25"/>
      <c r="AX37" s="36"/>
      <c r="AY37" s="25"/>
      <c r="AZ37" s="25"/>
      <c r="BA37" s="25" t="s">
        <v>9</v>
      </c>
      <c r="BB37" s="25"/>
      <c r="BC37" s="1"/>
      <c r="BD37" s="1"/>
      <c r="BE37" s="25"/>
      <c r="BF37" s="1"/>
      <c r="BG37" s="1"/>
      <c r="BH37" s="1"/>
      <c r="BI37" s="25" t="s">
        <v>1043</v>
      </c>
      <c r="BJ37" s="6"/>
    </row>
    <row r="38" spans="1:62" ht="17">
      <c r="A38" s="23">
        <v>34</v>
      </c>
      <c r="B38" s="39" t="s">
        <v>6149</v>
      </c>
      <c r="C38" s="39" t="s">
        <v>109</v>
      </c>
      <c r="D38" s="39" t="s">
        <v>1067</v>
      </c>
      <c r="E38" s="39">
        <v>78</v>
      </c>
      <c r="F38" s="39"/>
      <c r="G38" s="39"/>
      <c r="H38" s="23" t="str">
        <f t="shared" si="2"/>
        <v>計O華</v>
      </c>
      <c r="I38" s="23" t="str">
        <f t="shared" si="3"/>
        <v>0＊850746</v>
      </c>
      <c r="J38" s="39">
        <v>1131223</v>
      </c>
      <c r="K38" s="39" t="s">
        <v>80</v>
      </c>
      <c r="L38" s="40" t="s">
        <v>721</v>
      </c>
      <c r="M38" s="1"/>
      <c r="N38" s="1"/>
      <c r="O38" s="1"/>
      <c r="P38" s="1"/>
      <c r="Q38" s="1"/>
      <c r="R38" s="1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1"/>
      <c r="AK38" s="1"/>
      <c r="AL38" s="1"/>
      <c r="AM38" s="25"/>
      <c r="AN38" s="25"/>
      <c r="AO38" s="25"/>
      <c r="AP38" s="25"/>
      <c r="AQ38" s="25"/>
      <c r="AR38" s="1"/>
      <c r="AS38" s="25"/>
      <c r="AT38" s="25"/>
      <c r="AU38" s="25"/>
      <c r="AV38" s="25"/>
      <c r="AW38" s="25" t="s">
        <v>9</v>
      </c>
      <c r="AX38" s="36"/>
      <c r="AY38" s="25"/>
      <c r="AZ38" s="25"/>
      <c r="BA38" s="25"/>
      <c r="BB38" s="25"/>
      <c r="BC38" s="1"/>
      <c r="BD38" s="1"/>
      <c r="BE38" s="25"/>
      <c r="BF38" s="1"/>
      <c r="BG38" s="1"/>
      <c r="BH38" s="1"/>
      <c r="BI38" s="25"/>
      <c r="BJ38" s="6"/>
    </row>
    <row r="39" spans="1:62" ht="17">
      <c r="A39" s="23">
        <v>35</v>
      </c>
      <c r="B39" s="39" t="s">
        <v>6150</v>
      </c>
      <c r="C39" s="39" t="s">
        <v>5975</v>
      </c>
      <c r="D39" s="39" t="s">
        <v>1063</v>
      </c>
      <c r="E39" s="39">
        <v>48</v>
      </c>
      <c r="F39" s="39"/>
      <c r="G39" s="39"/>
      <c r="H39" s="23" t="str">
        <f t="shared" si="2"/>
        <v>吳O輝</v>
      </c>
      <c r="I39" s="23" t="str">
        <f t="shared" si="3"/>
        <v>0＊278328</v>
      </c>
      <c r="J39" s="39">
        <v>1131225</v>
      </c>
      <c r="K39" s="39" t="s">
        <v>70</v>
      </c>
      <c r="L39" s="40" t="s">
        <v>721</v>
      </c>
      <c r="M39" s="1"/>
      <c r="N39" s="1"/>
      <c r="O39" s="1"/>
      <c r="P39" s="1"/>
      <c r="Q39" s="1"/>
      <c r="R39" s="1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1"/>
      <c r="AK39" s="1"/>
      <c r="AL39" s="1"/>
      <c r="AM39" s="25"/>
      <c r="AN39" s="25"/>
      <c r="AO39" s="25"/>
      <c r="AP39" s="25"/>
      <c r="AQ39" s="25"/>
      <c r="AR39" s="1"/>
      <c r="AS39" s="25"/>
      <c r="AT39" s="25" t="s">
        <v>9</v>
      </c>
      <c r="AU39" s="25"/>
      <c r="AV39" s="25"/>
      <c r="AW39" s="25"/>
      <c r="AX39" s="36"/>
      <c r="AY39" s="25"/>
      <c r="AZ39" s="25"/>
      <c r="BA39" s="25"/>
      <c r="BB39" s="25"/>
      <c r="BC39" s="1"/>
      <c r="BD39" s="1"/>
      <c r="BE39" s="25"/>
      <c r="BF39" s="1"/>
      <c r="BG39" s="1"/>
      <c r="BH39" s="1"/>
      <c r="BI39" s="25"/>
      <c r="BJ39" s="6"/>
    </row>
    <row r="40" spans="1:62" ht="17">
      <c r="A40" s="23">
        <v>36</v>
      </c>
      <c r="B40" s="39" t="s">
        <v>6151</v>
      </c>
      <c r="C40" s="39" t="s">
        <v>5976</v>
      </c>
      <c r="D40" s="39" t="s">
        <v>1067</v>
      </c>
      <c r="E40" s="39">
        <v>53</v>
      </c>
      <c r="F40" s="39"/>
      <c r="G40" s="39"/>
      <c r="H40" s="23" t="str">
        <f t="shared" si="2"/>
        <v>楊O卿</v>
      </c>
      <c r="I40" s="23" t="str">
        <f t="shared" si="3"/>
        <v>2＊896689</v>
      </c>
      <c r="J40" s="39">
        <v>1131225</v>
      </c>
      <c r="K40" s="39" t="s">
        <v>72</v>
      </c>
      <c r="L40" s="40" t="s">
        <v>721</v>
      </c>
      <c r="M40" s="1"/>
      <c r="N40" s="1"/>
      <c r="O40" s="1"/>
      <c r="P40" s="1"/>
      <c r="Q40" s="1"/>
      <c r="R40" s="1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1"/>
      <c r="AK40" s="1"/>
      <c r="AL40" s="1"/>
      <c r="AM40" s="25"/>
      <c r="AN40" s="25"/>
      <c r="AO40" s="25"/>
      <c r="AP40" s="25"/>
      <c r="AQ40" s="25"/>
      <c r="AR40" s="1"/>
      <c r="AS40" s="25"/>
      <c r="AT40" s="25"/>
      <c r="AU40" s="25"/>
      <c r="AV40" s="25"/>
      <c r="AW40" s="25"/>
      <c r="AX40" s="36" t="s">
        <v>9</v>
      </c>
      <c r="AY40" s="25"/>
      <c r="AZ40" s="25"/>
      <c r="BA40" s="25"/>
      <c r="BB40" s="25"/>
      <c r="BC40" s="1"/>
      <c r="BD40" s="1"/>
      <c r="BE40" s="25"/>
      <c r="BF40" s="1"/>
      <c r="BG40" s="1"/>
      <c r="BH40" s="1"/>
      <c r="BI40" s="25"/>
      <c r="BJ40" s="6"/>
    </row>
    <row r="41" spans="1:62" ht="17">
      <c r="A41" s="23">
        <v>37</v>
      </c>
      <c r="B41" s="39" t="s">
        <v>6152</v>
      </c>
      <c r="C41" s="39" t="s">
        <v>5977</v>
      </c>
      <c r="D41" s="39" t="s">
        <v>1067</v>
      </c>
      <c r="E41" s="39">
        <v>86</v>
      </c>
      <c r="F41" s="39"/>
      <c r="G41" s="39"/>
      <c r="H41" s="23" t="str">
        <f t="shared" si="2"/>
        <v>馬OO卿</v>
      </c>
      <c r="I41" s="23" t="str">
        <f t="shared" si="3"/>
        <v>0＊552873</v>
      </c>
      <c r="J41" s="39">
        <v>1131225</v>
      </c>
      <c r="K41" s="39" t="s">
        <v>72</v>
      </c>
      <c r="L41" s="40" t="s">
        <v>721</v>
      </c>
      <c r="M41" s="1"/>
      <c r="N41" s="1"/>
      <c r="O41" s="1"/>
      <c r="P41" s="1"/>
      <c r="Q41" s="1"/>
      <c r="R41" s="1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1"/>
      <c r="AK41" s="1"/>
      <c r="AL41" s="1"/>
      <c r="AM41" s="25"/>
      <c r="AN41" s="25"/>
      <c r="AO41" s="25"/>
      <c r="AP41" s="25"/>
      <c r="AQ41" s="25"/>
      <c r="AR41" s="1"/>
      <c r="AS41" s="25"/>
      <c r="AT41" s="25"/>
      <c r="AU41" s="25"/>
      <c r="AV41" s="25"/>
      <c r="AW41" s="25"/>
      <c r="AX41" s="36" t="s">
        <v>9</v>
      </c>
      <c r="AY41" s="25"/>
      <c r="AZ41" s="25"/>
      <c r="BA41" s="25"/>
      <c r="BB41" s="25"/>
      <c r="BC41" s="1"/>
      <c r="BD41" s="1"/>
      <c r="BE41" s="25"/>
      <c r="BF41" s="1"/>
      <c r="BG41" s="1"/>
      <c r="BH41" s="1"/>
      <c r="BI41" s="25"/>
      <c r="BJ41" s="6"/>
    </row>
    <row r="42" spans="1:62" ht="17">
      <c r="A42" s="23">
        <v>38</v>
      </c>
      <c r="B42" s="39" t="s">
        <v>6153</v>
      </c>
      <c r="C42" s="39" t="s">
        <v>5978</v>
      </c>
      <c r="D42" s="39" t="s">
        <v>1063</v>
      </c>
      <c r="E42" s="39">
        <v>72</v>
      </c>
      <c r="F42" s="39"/>
      <c r="G42" s="39"/>
      <c r="H42" s="23" t="str">
        <f t="shared" si="2"/>
        <v>張O義</v>
      </c>
      <c r="I42" s="23" t="str">
        <f t="shared" si="3"/>
        <v>0＊559482</v>
      </c>
      <c r="J42" s="39">
        <v>1131230</v>
      </c>
      <c r="K42" s="39" t="s">
        <v>70</v>
      </c>
      <c r="L42" s="40" t="s">
        <v>721</v>
      </c>
      <c r="M42" s="1"/>
      <c r="N42" s="1"/>
      <c r="O42" s="1"/>
      <c r="P42" s="1"/>
      <c r="Q42" s="1"/>
      <c r="R42" s="1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1"/>
      <c r="AK42" s="1"/>
      <c r="AL42" s="1"/>
      <c r="AM42" s="25"/>
      <c r="AN42" s="25"/>
      <c r="AO42" s="25"/>
      <c r="AP42" s="25"/>
      <c r="AQ42" s="25"/>
      <c r="AR42" s="1"/>
      <c r="AS42" s="25"/>
      <c r="AT42" s="25" t="s">
        <v>9</v>
      </c>
      <c r="AU42" s="25"/>
      <c r="AV42" s="25"/>
      <c r="AW42" s="25"/>
      <c r="AX42" s="36"/>
      <c r="AY42" s="25"/>
      <c r="AZ42" s="25"/>
      <c r="BA42" s="25"/>
      <c r="BB42" s="25"/>
      <c r="BC42" s="1"/>
      <c r="BD42" s="1"/>
      <c r="BE42" s="25"/>
      <c r="BF42" s="1"/>
      <c r="BG42" s="1"/>
      <c r="BH42" s="1"/>
      <c r="BI42" s="25"/>
      <c r="BJ42" s="6"/>
    </row>
    <row r="43" spans="1:62" ht="17">
      <c r="A43" s="23">
        <v>39</v>
      </c>
      <c r="B43" s="39" t="s">
        <v>6154</v>
      </c>
      <c r="C43" s="39" t="s">
        <v>5979</v>
      </c>
      <c r="D43" s="39" t="s">
        <v>1067</v>
      </c>
      <c r="E43" s="39">
        <v>77</v>
      </c>
      <c r="F43" s="39"/>
      <c r="G43" s="39"/>
      <c r="H43" s="23" t="str">
        <f>REPLACE(B43,2,1,"O")</f>
        <v>王OO惠</v>
      </c>
      <c r="I43" s="23" t="str">
        <f t="shared" si="3"/>
        <v>1＊342172</v>
      </c>
      <c r="J43" s="39">
        <v>1131230</v>
      </c>
      <c r="K43" s="39" t="s">
        <v>70</v>
      </c>
      <c r="L43" s="40" t="s">
        <v>721</v>
      </c>
      <c r="M43" s="1"/>
      <c r="N43" s="1"/>
      <c r="O43" s="1"/>
      <c r="P43" s="1"/>
      <c r="Q43" s="1"/>
      <c r="R43" s="1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1"/>
      <c r="AK43" s="1"/>
      <c r="AL43" s="1"/>
      <c r="AM43" s="25"/>
      <c r="AN43" s="25"/>
      <c r="AO43" s="25"/>
      <c r="AP43" s="25"/>
      <c r="AQ43" s="25"/>
      <c r="AR43" s="1"/>
      <c r="AS43" s="25"/>
      <c r="AT43" s="25" t="s">
        <v>9</v>
      </c>
      <c r="AU43" s="25"/>
      <c r="AV43" s="25"/>
      <c r="AW43" s="25"/>
      <c r="AX43" s="36"/>
      <c r="AY43" s="25"/>
      <c r="AZ43" s="25"/>
      <c r="BA43" s="25"/>
      <c r="BB43" s="25"/>
      <c r="BC43" s="1"/>
      <c r="BD43" s="1"/>
      <c r="BE43" s="25"/>
      <c r="BF43" s="1"/>
      <c r="BG43" s="1"/>
      <c r="BH43" s="1"/>
      <c r="BI43" s="25"/>
      <c r="BJ43" s="6"/>
    </row>
    <row r="44" spans="1:62" ht="17">
      <c r="A44" s="23">
        <v>40</v>
      </c>
      <c r="B44" s="39" t="s">
        <v>6155</v>
      </c>
      <c r="C44" s="39" t="s">
        <v>5980</v>
      </c>
      <c r="D44" s="39" t="s">
        <v>1067</v>
      </c>
      <c r="E44" s="39">
        <v>50</v>
      </c>
      <c r="F44" s="39"/>
      <c r="G44" s="39"/>
      <c r="H44" s="23" t="str">
        <f t="shared" si="2"/>
        <v>汪O雅</v>
      </c>
      <c r="I44" s="23" t="str">
        <f t="shared" si="3"/>
        <v>2＊178891</v>
      </c>
      <c r="J44" s="39">
        <v>1131203</v>
      </c>
      <c r="K44" s="39" t="s">
        <v>79</v>
      </c>
      <c r="L44" s="39">
        <v>1173</v>
      </c>
      <c r="M44" s="1"/>
      <c r="N44" s="1"/>
      <c r="O44" s="1"/>
      <c r="P44" s="1"/>
      <c r="Q44" s="1"/>
      <c r="R44" s="1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1"/>
      <c r="AK44" s="1"/>
      <c r="AL44" s="1"/>
      <c r="AM44" s="25"/>
      <c r="AN44" s="25"/>
      <c r="AO44" s="25"/>
      <c r="AP44" s="25"/>
      <c r="AQ44" s="25"/>
      <c r="AR44" s="1"/>
      <c r="AS44" s="25"/>
      <c r="AT44" s="25"/>
      <c r="AU44" s="25"/>
      <c r="AV44" s="25" t="s">
        <v>9</v>
      </c>
      <c r="AW44" s="25"/>
      <c r="AX44" s="36"/>
      <c r="AY44" s="25"/>
      <c r="AZ44" s="25"/>
      <c r="BA44" s="25"/>
      <c r="BB44" s="25"/>
      <c r="BC44" s="1"/>
      <c r="BD44" s="1"/>
      <c r="BE44" s="25"/>
      <c r="BF44" s="1"/>
      <c r="BG44" s="1"/>
      <c r="BH44" s="1"/>
      <c r="BI44" s="25"/>
      <c r="BJ44" s="6"/>
    </row>
    <row r="45" spans="1:62" ht="17">
      <c r="A45" s="23">
        <v>41</v>
      </c>
      <c r="B45" s="39" t="s">
        <v>6156</v>
      </c>
      <c r="C45" s="39" t="s">
        <v>5981</v>
      </c>
      <c r="D45" s="39" t="s">
        <v>1067</v>
      </c>
      <c r="E45" s="39">
        <v>41</v>
      </c>
      <c r="F45" s="39"/>
      <c r="G45" s="39"/>
      <c r="H45" s="23" t="str">
        <f t="shared" si="2"/>
        <v>林O鈞</v>
      </c>
      <c r="I45" s="23" t="str">
        <f t="shared" si="3"/>
        <v>0＊320360</v>
      </c>
      <c r="J45" s="39">
        <v>1131206</v>
      </c>
      <c r="K45" s="39" t="s">
        <v>70</v>
      </c>
      <c r="L45" s="39">
        <v>1173</v>
      </c>
      <c r="M45" s="1"/>
      <c r="N45" s="1"/>
      <c r="O45" s="1"/>
      <c r="P45" s="1"/>
      <c r="Q45" s="1"/>
      <c r="R45" s="1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1"/>
      <c r="AK45" s="1"/>
      <c r="AL45" s="1"/>
      <c r="AM45" s="25"/>
      <c r="AN45" s="25"/>
      <c r="AO45" s="25"/>
      <c r="AP45" s="25"/>
      <c r="AQ45" s="25"/>
      <c r="AR45" s="1"/>
      <c r="AS45" s="25"/>
      <c r="AT45" s="25" t="s">
        <v>9</v>
      </c>
      <c r="AU45" s="25"/>
      <c r="AV45" s="25"/>
      <c r="AW45" s="25"/>
      <c r="AX45" s="36"/>
      <c r="AY45" s="25"/>
      <c r="AZ45" s="25"/>
      <c r="BA45" s="25"/>
      <c r="BB45" s="25"/>
      <c r="BC45" s="1"/>
      <c r="BD45" s="1"/>
      <c r="BE45" s="25"/>
      <c r="BF45" s="1"/>
      <c r="BG45" s="1"/>
      <c r="BH45" s="1"/>
      <c r="BI45" s="25"/>
      <c r="BJ45" s="6"/>
    </row>
    <row r="46" spans="1:62" ht="17">
      <c r="A46" s="23">
        <v>42</v>
      </c>
      <c r="B46" s="39" t="s">
        <v>6157</v>
      </c>
      <c r="C46" s="39" t="s">
        <v>5982</v>
      </c>
      <c r="D46" s="39" t="s">
        <v>1067</v>
      </c>
      <c r="E46" s="39">
        <v>68</v>
      </c>
      <c r="F46" s="39"/>
      <c r="G46" s="39"/>
      <c r="H46" s="23" t="str">
        <f t="shared" si="2"/>
        <v>吳O惠</v>
      </c>
      <c r="I46" s="23" t="str">
        <f t="shared" si="3"/>
        <v>2＊862565</v>
      </c>
      <c r="J46" s="39">
        <v>1131206</v>
      </c>
      <c r="K46" s="39" t="s">
        <v>70</v>
      </c>
      <c r="L46" s="39">
        <v>1173</v>
      </c>
      <c r="M46" s="1"/>
      <c r="N46" s="1"/>
      <c r="O46" s="1"/>
      <c r="P46" s="1"/>
      <c r="Q46" s="1"/>
      <c r="R46" s="1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1"/>
      <c r="AK46" s="1"/>
      <c r="AL46" s="1"/>
      <c r="AM46" s="25"/>
      <c r="AN46" s="25"/>
      <c r="AO46" s="25"/>
      <c r="AP46" s="25"/>
      <c r="AQ46" s="25"/>
      <c r="AR46" s="1"/>
      <c r="AS46" s="25"/>
      <c r="AT46" s="25" t="s">
        <v>9</v>
      </c>
      <c r="AU46" s="25"/>
      <c r="AV46" s="25"/>
      <c r="AW46" s="25"/>
      <c r="AX46" s="36"/>
      <c r="AY46" s="25"/>
      <c r="AZ46" s="25"/>
      <c r="BA46" s="25"/>
      <c r="BB46" s="25"/>
      <c r="BC46" s="1"/>
      <c r="BD46" s="1"/>
      <c r="BE46" s="25"/>
      <c r="BF46" s="1"/>
      <c r="BG46" s="1"/>
      <c r="BH46" s="1"/>
      <c r="BI46" s="25"/>
      <c r="BJ46" s="6"/>
    </row>
    <row r="47" spans="1:62" ht="17">
      <c r="A47" s="23">
        <v>43</v>
      </c>
      <c r="B47" s="39" t="s">
        <v>6158</v>
      </c>
      <c r="C47" s="39" t="s">
        <v>5983</v>
      </c>
      <c r="D47" s="39" t="s">
        <v>1063</v>
      </c>
      <c r="E47" s="39">
        <v>62</v>
      </c>
      <c r="F47" s="39"/>
      <c r="G47" s="39"/>
      <c r="H47" s="23" t="str">
        <f t="shared" si="2"/>
        <v>羅O亷</v>
      </c>
      <c r="I47" s="23" t="str">
        <f t="shared" si="3"/>
        <v>0＊667990</v>
      </c>
      <c r="J47" s="39">
        <v>1131206</v>
      </c>
      <c r="K47" s="39" t="s">
        <v>70</v>
      </c>
      <c r="L47" s="39">
        <v>1173</v>
      </c>
      <c r="M47" s="1"/>
      <c r="N47" s="1"/>
      <c r="O47" s="1"/>
      <c r="P47" s="1"/>
      <c r="Q47" s="1"/>
      <c r="R47" s="1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1"/>
      <c r="AK47" s="1"/>
      <c r="AL47" s="1"/>
      <c r="AM47" s="25"/>
      <c r="AN47" s="25"/>
      <c r="AO47" s="25"/>
      <c r="AP47" s="25"/>
      <c r="AQ47" s="25"/>
      <c r="AR47" s="1"/>
      <c r="AS47" s="25"/>
      <c r="AT47" s="25" t="s">
        <v>9</v>
      </c>
      <c r="AU47" s="25"/>
      <c r="AV47" s="25"/>
      <c r="AW47" s="25"/>
      <c r="AX47" s="36"/>
      <c r="AY47" s="25"/>
      <c r="AZ47" s="25"/>
      <c r="BA47" s="25"/>
      <c r="BB47" s="25"/>
      <c r="BC47" s="1"/>
      <c r="BD47" s="1"/>
      <c r="BE47" s="25"/>
      <c r="BF47" s="1"/>
      <c r="BG47" s="1"/>
      <c r="BH47" s="1"/>
      <c r="BI47" s="25"/>
      <c r="BJ47" s="6"/>
    </row>
    <row r="48" spans="1:62" ht="17">
      <c r="A48" s="23">
        <v>44</v>
      </c>
      <c r="B48" s="39" t="s">
        <v>6159</v>
      </c>
      <c r="C48" s="39" t="s">
        <v>5984</v>
      </c>
      <c r="D48" s="39" t="s">
        <v>1063</v>
      </c>
      <c r="E48" s="39">
        <v>55</v>
      </c>
      <c r="F48" s="39"/>
      <c r="G48" s="39"/>
      <c r="H48" s="23" t="str">
        <f t="shared" si="2"/>
        <v>劉O偉</v>
      </c>
      <c r="I48" s="23" t="str">
        <f t="shared" si="3"/>
        <v>2＊886945</v>
      </c>
      <c r="J48" s="39">
        <v>1131210</v>
      </c>
      <c r="K48" s="39" t="s">
        <v>72</v>
      </c>
      <c r="L48" s="39">
        <v>1173</v>
      </c>
      <c r="M48" s="1"/>
      <c r="N48" s="1"/>
      <c r="O48" s="1"/>
      <c r="P48" s="1"/>
      <c r="Q48" s="1"/>
      <c r="R48" s="1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1"/>
      <c r="AK48" s="1"/>
      <c r="AL48" s="1"/>
      <c r="AM48" s="25"/>
      <c r="AN48" s="25"/>
      <c r="AO48" s="25"/>
      <c r="AP48" s="25"/>
      <c r="AQ48" s="25"/>
      <c r="AR48" s="1"/>
      <c r="AS48" s="25"/>
      <c r="AT48" s="25"/>
      <c r="AU48" s="25"/>
      <c r="AV48" s="25"/>
      <c r="AW48" s="25"/>
      <c r="AX48" s="36" t="s">
        <v>9</v>
      </c>
      <c r="AY48" s="25"/>
      <c r="AZ48" s="25"/>
      <c r="BA48" s="25"/>
      <c r="BB48" s="25"/>
      <c r="BC48" s="1"/>
      <c r="BD48" s="1"/>
      <c r="BE48" s="25"/>
      <c r="BF48" s="1"/>
      <c r="BG48" s="1"/>
      <c r="BH48" s="1"/>
      <c r="BI48" s="25"/>
      <c r="BJ48" s="6"/>
    </row>
    <row r="49" spans="1:62" ht="31">
      <c r="A49" s="23">
        <v>45</v>
      </c>
      <c r="B49" s="39" t="s">
        <v>6160</v>
      </c>
      <c r="C49" s="39" t="s">
        <v>5985</v>
      </c>
      <c r="D49" s="39" t="s">
        <v>1063</v>
      </c>
      <c r="E49" s="39">
        <v>54</v>
      </c>
      <c r="F49" s="39" t="s">
        <v>5935</v>
      </c>
      <c r="G49" s="39" t="s">
        <v>5961</v>
      </c>
      <c r="H49" s="23" t="str">
        <f t="shared" si="2"/>
        <v>洪O智</v>
      </c>
      <c r="I49" s="23" t="str">
        <f t="shared" si="3"/>
        <v>1＊723165</v>
      </c>
      <c r="J49" s="39">
        <v>1131210</v>
      </c>
      <c r="K49" s="39" t="s">
        <v>731</v>
      </c>
      <c r="L49" s="39">
        <v>1173</v>
      </c>
      <c r="M49" s="1"/>
      <c r="N49" s="1"/>
      <c r="O49" s="1"/>
      <c r="P49" s="1"/>
      <c r="Q49" s="1"/>
      <c r="R49" s="1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1"/>
      <c r="AK49" s="1"/>
      <c r="AL49" s="1"/>
      <c r="AM49" s="25"/>
      <c r="AN49" s="25"/>
      <c r="AO49" s="25"/>
      <c r="AP49" s="25"/>
      <c r="AQ49" s="25"/>
      <c r="AR49" s="1"/>
      <c r="AS49" s="25"/>
      <c r="AT49" s="25"/>
      <c r="AU49" s="25"/>
      <c r="AV49" s="25" t="s">
        <v>9</v>
      </c>
      <c r="AW49" s="25"/>
      <c r="AX49" s="36"/>
      <c r="AY49" s="25"/>
      <c r="AZ49" s="25"/>
      <c r="BA49" s="25"/>
      <c r="BB49" s="25"/>
      <c r="BC49" s="1"/>
      <c r="BD49" s="1"/>
      <c r="BE49" s="25"/>
      <c r="BF49" s="1"/>
      <c r="BG49" s="1"/>
      <c r="BH49" s="1"/>
      <c r="BI49" s="25" t="s">
        <v>1034</v>
      </c>
      <c r="BJ49" s="6"/>
    </row>
    <row r="50" spans="1:62" ht="17">
      <c r="A50" s="23">
        <v>46</v>
      </c>
      <c r="B50" s="39" t="s">
        <v>6161</v>
      </c>
      <c r="C50" s="39" t="s">
        <v>5987</v>
      </c>
      <c r="D50" s="39" t="s">
        <v>1067</v>
      </c>
      <c r="E50" s="39">
        <v>61</v>
      </c>
      <c r="F50" s="39"/>
      <c r="G50" s="39"/>
      <c r="H50" s="23" t="str">
        <f t="shared" si="2"/>
        <v>簡O貞</v>
      </c>
      <c r="I50" s="23" t="str">
        <f t="shared" si="3"/>
        <v>1＊957014</v>
      </c>
      <c r="J50" s="39">
        <v>1131213</v>
      </c>
      <c r="K50" s="39" t="s">
        <v>70</v>
      </c>
      <c r="L50" s="39">
        <v>1173</v>
      </c>
      <c r="M50" s="1"/>
      <c r="N50" s="1"/>
      <c r="O50" s="1"/>
      <c r="P50" s="1"/>
      <c r="Q50" s="1"/>
      <c r="R50" s="1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1"/>
      <c r="AK50" s="1"/>
      <c r="AL50" s="1"/>
      <c r="AM50" s="25"/>
      <c r="AN50" s="25"/>
      <c r="AO50" s="25"/>
      <c r="AP50" s="25"/>
      <c r="AQ50" s="25"/>
      <c r="AR50" s="1"/>
      <c r="AS50" s="25" t="s">
        <v>9</v>
      </c>
      <c r="AT50" s="25"/>
      <c r="AU50" s="25"/>
      <c r="AV50" s="25"/>
      <c r="AW50" s="25"/>
      <c r="AX50" s="36"/>
      <c r="AY50" s="25"/>
      <c r="AZ50" s="25"/>
      <c r="BA50" s="25"/>
      <c r="BB50" s="25"/>
      <c r="BC50" s="1"/>
      <c r="BD50" s="1"/>
      <c r="BE50" s="25"/>
      <c r="BF50" s="1"/>
      <c r="BG50" s="1"/>
      <c r="BH50" s="1"/>
      <c r="BI50" s="25"/>
      <c r="BJ50" s="6"/>
    </row>
    <row r="51" spans="1:62" ht="17">
      <c r="A51" s="23">
        <v>47</v>
      </c>
      <c r="B51" s="39" t="s">
        <v>6162</v>
      </c>
      <c r="C51" s="39" t="s">
        <v>5988</v>
      </c>
      <c r="D51" s="39" t="s">
        <v>1063</v>
      </c>
      <c r="E51" s="39">
        <v>72</v>
      </c>
      <c r="F51" s="39"/>
      <c r="G51" s="39"/>
      <c r="H51" s="23" t="str">
        <f t="shared" si="2"/>
        <v>陳O春</v>
      </c>
      <c r="I51" s="23" t="str">
        <f t="shared" si="3"/>
        <v>2＊880853</v>
      </c>
      <c r="J51" s="39">
        <v>1131213</v>
      </c>
      <c r="K51" s="39" t="s">
        <v>70</v>
      </c>
      <c r="L51" s="39">
        <v>1173</v>
      </c>
      <c r="M51" s="1"/>
      <c r="N51" s="1"/>
      <c r="O51" s="1"/>
      <c r="P51" s="1"/>
      <c r="Q51" s="1"/>
      <c r="R51" s="1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1"/>
      <c r="AK51" s="1"/>
      <c r="AL51" s="1"/>
      <c r="AM51" s="25"/>
      <c r="AN51" s="25"/>
      <c r="AO51" s="25"/>
      <c r="AP51" s="25"/>
      <c r="AQ51" s="25"/>
      <c r="AR51" s="1"/>
      <c r="AS51" s="25"/>
      <c r="AT51" s="25" t="s">
        <v>9</v>
      </c>
      <c r="AU51" s="25"/>
      <c r="AV51" s="25"/>
      <c r="AW51" s="25"/>
      <c r="AX51" s="36"/>
      <c r="AY51" s="25"/>
      <c r="AZ51" s="25"/>
      <c r="BA51" s="25"/>
      <c r="BB51" s="25"/>
      <c r="BC51" s="1"/>
      <c r="BD51" s="1"/>
      <c r="BE51" s="25"/>
      <c r="BF51" s="1"/>
      <c r="BG51" s="1"/>
      <c r="BH51" s="1"/>
      <c r="BI51" s="25"/>
      <c r="BJ51" s="6"/>
    </row>
    <row r="52" spans="1:62" ht="17">
      <c r="A52" s="23">
        <v>48</v>
      </c>
      <c r="B52" s="39" t="s">
        <v>6163</v>
      </c>
      <c r="C52" s="39" t="s">
        <v>5989</v>
      </c>
      <c r="D52" s="39" t="s">
        <v>1067</v>
      </c>
      <c r="E52" s="39">
        <v>62</v>
      </c>
      <c r="F52" s="39" t="s">
        <v>5990</v>
      </c>
      <c r="G52" s="39" t="s">
        <v>5940</v>
      </c>
      <c r="H52" s="23" t="str">
        <f t="shared" si="2"/>
        <v>張O雲</v>
      </c>
      <c r="I52" s="23" t="str">
        <f t="shared" si="3"/>
        <v>1＊741352</v>
      </c>
      <c r="J52" s="39">
        <v>1131213</v>
      </c>
      <c r="K52" s="39" t="s">
        <v>70</v>
      </c>
      <c r="L52" s="39">
        <v>1173</v>
      </c>
      <c r="M52" s="1"/>
      <c r="N52" s="1"/>
      <c r="O52" s="1"/>
      <c r="P52" s="1"/>
      <c r="Q52" s="1"/>
      <c r="R52" s="1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1"/>
      <c r="AK52" s="1"/>
      <c r="AL52" s="1"/>
      <c r="AM52" s="25"/>
      <c r="AN52" s="25"/>
      <c r="AO52" s="25"/>
      <c r="AP52" s="25"/>
      <c r="AQ52" s="25"/>
      <c r="AR52" s="1"/>
      <c r="AS52" s="25"/>
      <c r="AT52" s="25" t="s">
        <v>9</v>
      </c>
      <c r="AU52" s="25"/>
      <c r="AV52" s="25"/>
      <c r="AW52" s="25"/>
      <c r="AX52" s="36"/>
      <c r="AY52" s="25"/>
      <c r="AZ52" s="25"/>
      <c r="BA52" s="25"/>
      <c r="BB52" s="25"/>
      <c r="BC52" s="1"/>
      <c r="BD52" s="1"/>
      <c r="BE52" s="25"/>
      <c r="BF52" s="1"/>
      <c r="BG52" s="1"/>
      <c r="BH52" s="1"/>
      <c r="BI52" s="25"/>
      <c r="BJ52" s="6"/>
    </row>
    <row r="53" spans="1:62" ht="31">
      <c r="A53" s="23">
        <v>49</v>
      </c>
      <c r="B53" s="39" t="s">
        <v>6164</v>
      </c>
      <c r="C53" s="39" t="s">
        <v>5991</v>
      </c>
      <c r="D53" s="39" t="s">
        <v>1067</v>
      </c>
      <c r="E53" s="39">
        <v>67</v>
      </c>
      <c r="F53" s="39" t="s">
        <v>5940</v>
      </c>
      <c r="G53" s="39" t="s">
        <v>5961</v>
      </c>
      <c r="H53" s="39" t="s">
        <v>6165</v>
      </c>
      <c r="I53" s="108" t="str">
        <f>REPLACE(C53,2,1,"＊")</f>
        <v>1＊013978</v>
      </c>
      <c r="J53" s="39">
        <v>1131220</v>
      </c>
      <c r="K53" s="39" t="s">
        <v>1895</v>
      </c>
      <c r="L53" s="39">
        <v>1173</v>
      </c>
      <c r="M53" s="1"/>
      <c r="N53" s="1" t="s">
        <v>716</v>
      </c>
      <c r="O53" s="1"/>
      <c r="P53" s="1"/>
      <c r="Q53" s="1"/>
      <c r="R53" s="1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1"/>
      <c r="AK53" s="1"/>
      <c r="AL53" s="1"/>
      <c r="AM53" s="25"/>
      <c r="AN53" s="25"/>
      <c r="AO53" s="25"/>
      <c r="AP53" s="25"/>
      <c r="AQ53" s="25"/>
      <c r="AR53" s="1"/>
      <c r="AS53" s="25"/>
      <c r="AT53" s="25"/>
      <c r="AU53" s="25"/>
      <c r="AV53" s="25"/>
      <c r="AW53" s="25"/>
      <c r="AX53" s="36"/>
      <c r="AY53" s="25"/>
      <c r="AZ53" s="25"/>
      <c r="BA53" s="25"/>
      <c r="BB53" s="25"/>
      <c r="BC53" s="1"/>
      <c r="BD53" s="1"/>
      <c r="BE53" s="25"/>
      <c r="BF53" s="1"/>
      <c r="BG53" s="1"/>
      <c r="BH53" s="1"/>
      <c r="BI53" s="25" t="s">
        <v>1034</v>
      </c>
      <c r="BJ53" s="6"/>
    </row>
    <row r="54" spans="1:62" ht="17">
      <c r="A54" s="23">
        <v>50</v>
      </c>
      <c r="B54" s="39" t="s">
        <v>6166</v>
      </c>
      <c r="C54" s="39" t="s">
        <v>5992</v>
      </c>
      <c r="D54" s="39" t="s">
        <v>1067</v>
      </c>
      <c r="E54" s="39">
        <v>55</v>
      </c>
      <c r="F54" s="39" t="s">
        <v>5966</v>
      </c>
      <c r="G54" s="39" t="s">
        <v>5993</v>
      </c>
      <c r="H54" s="23" t="str">
        <f t="shared" ref="H54:H70" si="4">REPLACE(B54,2,1,"O")</f>
        <v>羅O妮</v>
      </c>
      <c r="I54" s="23" t="str">
        <f t="shared" ref="I54:I70" si="5">REPLACE(C54,2,1,"＊")</f>
        <v>2＊011340</v>
      </c>
      <c r="J54" s="39">
        <v>1131220</v>
      </c>
      <c r="K54" s="39" t="s">
        <v>70</v>
      </c>
      <c r="L54" s="39">
        <v>1173</v>
      </c>
      <c r="M54" s="1"/>
      <c r="N54" s="1"/>
      <c r="O54" s="1"/>
      <c r="P54" s="1"/>
      <c r="Q54" s="1"/>
      <c r="R54" s="1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1"/>
      <c r="AK54" s="1"/>
      <c r="AL54" s="1"/>
      <c r="AM54" s="25"/>
      <c r="AN54" s="25"/>
      <c r="AO54" s="25"/>
      <c r="AP54" s="25"/>
      <c r="AQ54" s="25"/>
      <c r="AR54" s="1"/>
      <c r="AS54" s="25"/>
      <c r="AT54" s="25" t="s">
        <v>9</v>
      </c>
      <c r="AU54" s="25"/>
      <c r="AV54" s="25"/>
      <c r="AW54" s="25"/>
      <c r="AX54" s="36"/>
      <c r="AY54" s="25"/>
      <c r="AZ54" s="25"/>
      <c r="BA54" s="25"/>
      <c r="BB54" s="25"/>
      <c r="BC54" s="1"/>
      <c r="BD54" s="1"/>
      <c r="BE54" s="25"/>
      <c r="BF54" s="1"/>
      <c r="BG54" s="1"/>
      <c r="BH54" s="1"/>
      <c r="BI54" s="25"/>
      <c r="BJ54" s="6"/>
    </row>
    <row r="55" spans="1:62" ht="31">
      <c r="A55" s="23">
        <v>51</v>
      </c>
      <c r="B55" s="39" t="s">
        <v>6167</v>
      </c>
      <c r="C55" s="39" t="s">
        <v>4228</v>
      </c>
      <c r="D55" s="39" t="s">
        <v>1063</v>
      </c>
      <c r="E55" s="39">
        <v>61</v>
      </c>
      <c r="F55" s="39"/>
      <c r="G55" s="39"/>
      <c r="H55" s="23" t="str">
        <f t="shared" si="4"/>
        <v>黃O鍟</v>
      </c>
      <c r="I55" s="23" t="str">
        <f t="shared" si="5"/>
        <v>1＊839758</v>
      </c>
      <c r="J55" s="39">
        <v>1131220</v>
      </c>
      <c r="K55" s="39" t="s">
        <v>3759</v>
      </c>
      <c r="L55" s="39">
        <v>1173</v>
      </c>
      <c r="M55" s="1"/>
      <c r="N55" s="1"/>
      <c r="O55" s="1"/>
      <c r="P55" s="1"/>
      <c r="Q55" s="1"/>
      <c r="R55" s="1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1"/>
      <c r="AK55" s="1"/>
      <c r="AL55" s="1"/>
      <c r="AM55" s="25"/>
      <c r="AN55" s="25"/>
      <c r="AO55" s="25"/>
      <c r="AP55" s="25"/>
      <c r="AQ55" s="25"/>
      <c r="AR55" s="1"/>
      <c r="AS55" s="25"/>
      <c r="AT55" s="25"/>
      <c r="AU55" s="25"/>
      <c r="AV55" s="25"/>
      <c r="AW55" s="25" t="s">
        <v>9</v>
      </c>
      <c r="AX55" s="36"/>
      <c r="AY55" s="25"/>
      <c r="AZ55" s="25"/>
      <c r="BA55" s="25" t="s">
        <v>9</v>
      </c>
      <c r="BB55" s="25"/>
      <c r="BC55" s="1"/>
      <c r="BD55" s="1"/>
      <c r="BE55" s="25"/>
      <c r="BF55" s="1"/>
      <c r="BG55" s="1"/>
      <c r="BH55" s="1"/>
      <c r="BI55" s="25"/>
      <c r="BJ55" s="6"/>
    </row>
    <row r="56" spans="1:62" ht="17">
      <c r="A56" s="23">
        <v>52</v>
      </c>
      <c r="B56" s="39" t="s">
        <v>6168</v>
      </c>
      <c r="C56" s="39" t="s">
        <v>5994</v>
      </c>
      <c r="D56" s="39" t="s">
        <v>1063</v>
      </c>
      <c r="E56" s="39">
        <v>50</v>
      </c>
      <c r="F56" s="39"/>
      <c r="G56" s="39"/>
      <c r="H56" s="23" t="str">
        <f t="shared" si="4"/>
        <v>陳O翔</v>
      </c>
      <c r="I56" s="23" t="str">
        <f t="shared" si="5"/>
        <v>2＊025884</v>
      </c>
      <c r="J56" s="39">
        <v>1131220</v>
      </c>
      <c r="K56" s="39" t="s">
        <v>70</v>
      </c>
      <c r="L56" s="39">
        <v>1173</v>
      </c>
      <c r="M56" s="1"/>
      <c r="N56" s="1"/>
      <c r="O56" s="1"/>
      <c r="P56" s="1"/>
      <c r="Q56" s="1"/>
      <c r="R56" s="1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1"/>
      <c r="AK56" s="1"/>
      <c r="AL56" s="1"/>
      <c r="AM56" s="25"/>
      <c r="AN56" s="25"/>
      <c r="AO56" s="25"/>
      <c r="AP56" s="25"/>
      <c r="AQ56" s="25"/>
      <c r="AR56" s="1"/>
      <c r="AS56" s="25"/>
      <c r="AT56" s="25" t="s">
        <v>9</v>
      </c>
      <c r="AU56" s="25"/>
      <c r="AV56" s="25"/>
      <c r="AW56" s="25"/>
      <c r="AX56" s="36"/>
      <c r="AY56" s="25"/>
      <c r="AZ56" s="25"/>
      <c r="BA56" s="25"/>
      <c r="BB56" s="25"/>
      <c r="BC56" s="1"/>
      <c r="BD56" s="1"/>
      <c r="BE56" s="25"/>
      <c r="BF56" s="1"/>
      <c r="BG56" s="1"/>
      <c r="BH56" s="1"/>
      <c r="BI56" s="25"/>
      <c r="BJ56" s="6"/>
    </row>
    <row r="57" spans="1:62" ht="31">
      <c r="A57" s="23">
        <v>53</v>
      </c>
      <c r="B57" s="39" t="s">
        <v>6169</v>
      </c>
      <c r="C57" s="39" t="s">
        <v>5995</v>
      </c>
      <c r="D57" s="39" t="s">
        <v>1067</v>
      </c>
      <c r="E57" s="39">
        <v>55</v>
      </c>
      <c r="F57" s="39"/>
      <c r="G57" s="39"/>
      <c r="H57" s="23" t="str">
        <f t="shared" si="4"/>
        <v>林O宜</v>
      </c>
      <c r="I57" s="23" t="str">
        <f t="shared" si="5"/>
        <v>1＊144813</v>
      </c>
      <c r="J57" s="39">
        <v>1131224</v>
      </c>
      <c r="K57" s="39" t="s">
        <v>720</v>
      </c>
      <c r="L57" s="39">
        <v>1173</v>
      </c>
      <c r="M57" s="1"/>
      <c r="N57" s="1"/>
      <c r="O57" s="1"/>
      <c r="P57" s="1"/>
      <c r="Q57" s="1"/>
      <c r="R57" s="1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1"/>
      <c r="AK57" s="1"/>
      <c r="AL57" s="1"/>
      <c r="AM57" s="25"/>
      <c r="AN57" s="25"/>
      <c r="AO57" s="25"/>
      <c r="AP57" s="25"/>
      <c r="AQ57" s="25"/>
      <c r="AR57" s="1"/>
      <c r="AS57" s="25"/>
      <c r="AT57" s="25"/>
      <c r="AU57" s="25"/>
      <c r="AV57" s="25"/>
      <c r="AW57" s="25"/>
      <c r="AX57" s="36"/>
      <c r="AY57" s="25"/>
      <c r="AZ57" s="25" t="s">
        <v>9</v>
      </c>
      <c r="BA57" s="25" t="s">
        <v>9</v>
      </c>
      <c r="BB57" s="25"/>
      <c r="BC57" s="1"/>
      <c r="BD57" s="1"/>
      <c r="BE57" s="25"/>
      <c r="BF57" s="1"/>
      <c r="BG57" s="1"/>
      <c r="BH57" s="1"/>
      <c r="BI57" s="25"/>
      <c r="BJ57" s="6"/>
    </row>
    <row r="58" spans="1:62" ht="17">
      <c r="A58" s="23">
        <v>54</v>
      </c>
      <c r="B58" s="39" t="s">
        <v>6170</v>
      </c>
      <c r="C58" s="39" t="s">
        <v>5996</v>
      </c>
      <c r="D58" s="39" t="s">
        <v>1063</v>
      </c>
      <c r="E58" s="39">
        <v>74</v>
      </c>
      <c r="F58" s="39"/>
      <c r="G58" s="39"/>
      <c r="H58" s="23" t="str">
        <f t="shared" si="4"/>
        <v>華O男</v>
      </c>
      <c r="I58" s="23" t="str">
        <f t="shared" si="5"/>
        <v>0＊764889</v>
      </c>
      <c r="J58" s="39">
        <v>1131224</v>
      </c>
      <c r="K58" s="39" t="s">
        <v>73</v>
      </c>
      <c r="L58" s="39">
        <v>1173</v>
      </c>
      <c r="M58" s="1"/>
      <c r="N58" s="1"/>
      <c r="O58" s="1"/>
      <c r="P58" s="1"/>
      <c r="Q58" s="1"/>
      <c r="R58" s="1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1"/>
      <c r="AK58" s="1"/>
      <c r="AL58" s="1"/>
      <c r="AM58" s="25"/>
      <c r="AN58" s="25"/>
      <c r="AO58" s="25"/>
      <c r="AP58" s="25"/>
      <c r="AQ58" s="25"/>
      <c r="AR58" s="1"/>
      <c r="AS58" s="25"/>
      <c r="AT58" s="25"/>
      <c r="AU58" s="25"/>
      <c r="AV58" s="25"/>
      <c r="AW58" s="25"/>
      <c r="AX58" s="36"/>
      <c r="AY58" s="25"/>
      <c r="AZ58" s="25"/>
      <c r="BA58" s="25" t="s">
        <v>9</v>
      </c>
      <c r="BB58" s="25"/>
      <c r="BC58" s="1"/>
      <c r="BD58" s="1"/>
      <c r="BE58" s="25"/>
      <c r="BF58" s="1"/>
      <c r="BG58" s="1"/>
      <c r="BH58" s="1"/>
      <c r="BI58" s="25"/>
      <c r="BJ58" s="6"/>
    </row>
    <row r="59" spans="1:62" ht="31">
      <c r="A59" s="23">
        <v>55</v>
      </c>
      <c r="B59" s="39" t="s">
        <v>6171</v>
      </c>
      <c r="C59" s="39" t="s">
        <v>5997</v>
      </c>
      <c r="D59" s="39" t="s">
        <v>1067</v>
      </c>
      <c r="E59" s="39">
        <v>50</v>
      </c>
      <c r="F59" s="39" t="s">
        <v>5952</v>
      </c>
      <c r="G59" s="39"/>
      <c r="H59" s="23" t="str">
        <f t="shared" si="4"/>
        <v>許O珍</v>
      </c>
      <c r="I59" s="23" t="str">
        <f t="shared" si="5"/>
        <v>1＊741518</v>
      </c>
      <c r="J59" s="39">
        <v>1131224</v>
      </c>
      <c r="K59" s="39" t="s">
        <v>729</v>
      </c>
      <c r="L59" s="39">
        <v>1173</v>
      </c>
      <c r="M59" s="1"/>
      <c r="N59" s="1"/>
      <c r="O59" s="1"/>
      <c r="P59" s="1"/>
      <c r="Q59" s="1"/>
      <c r="R59" s="1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1"/>
      <c r="AK59" s="1"/>
      <c r="AL59" s="1"/>
      <c r="AM59" s="25"/>
      <c r="AN59" s="25"/>
      <c r="AO59" s="25"/>
      <c r="AP59" s="25"/>
      <c r="AQ59" s="25"/>
      <c r="AR59" s="1" t="s">
        <v>9</v>
      </c>
      <c r="AS59" s="25"/>
      <c r="AT59" s="25"/>
      <c r="AU59" s="25"/>
      <c r="AV59" s="25"/>
      <c r="AW59" s="25"/>
      <c r="AX59" s="36"/>
      <c r="AY59" s="25"/>
      <c r="AZ59" s="25"/>
      <c r="BA59" s="25"/>
      <c r="BB59" s="25"/>
      <c r="BC59" s="1"/>
      <c r="BD59" s="1"/>
      <c r="BE59" s="25"/>
      <c r="BF59" s="1"/>
      <c r="BG59" s="1"/>
      <c r="BH59" s="1"/>
      <c r="BI59" s="25" t="s">
        <v>1034</v>
      </c>
      <c r="BJ59" s="6"/>
    </row>
    <row r="60" spans="1:62" ht="17">
      <c r="A60" s="23">
        <v>56</v>
      </c>
      <c r="B60" s="39" t="s">
        <v>6172</v>
      </c>
      <c r="C60" s="39" t="s">
        <v>5998</v>
      </c>
      <c r="D60" s="39" t="s">
        <v>1063</v>
      </c>
      <c r="E60" s="39">
        <v>73</v>
      </c>
      <c r="F60" s="39"/>
      <c r="G60" s="39"/>
      <c r="H60" s="23" t="str">
        <f t="shared" si="4"/>
        <v>許O水</v>
      </c>
      <c r="I60" s="23" t="str">
        <f t="shared" si="5"/>
        <v>2＊899803</v>
      </c>
      <c r="J60" s="39">
        <v>1131227</v>
      </c>
      <c r="K60" s="39" t="s">
        <v>77</v>
      </c>
      <c r="L60" s="39">
        <v>1173</v>
      </c>
      <c r="M60" s="1"/>
      <c r="N60" s="1"/>
      <c r="O60" s="1"/>
      <c r="P60" s="1"/>
      <c r="Q60" s="1"/>
      <c r="R60" s="1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1"/>
      <c r="AK60" s="1"/>
      <c r="AL60" s="1"/>
      <c r="AM60" s="25"/>
      <c r="AN60" s="25"/>
      <c r="AO60" s="25"/>
      <c r="AP60" s="25"/>
      <c r="AQ60" s="25"/>
      <c r="AR60" s="1"/>
      <c r="AS60" s="25"/>
      <c r="AT60" s="25"/>
      <c r="AU60" s="25"/>
      <c r="AV60" s="25"/>
      <c r="AW60" s="25"/>
      <c r="AX60" s="36"/>
      <c r="AY60" s="25"/>
      <c r="AZ60" s="25"/>
      <c r="BA60" s="25"/>
      <c r="BB60" s="25"/>
      <c r="BC60" s="1"/>
      <c r="BD60" s="1"/>
      <c r="BE60" s="25"/>
      <c r="BF60" s="1"/>
      <c r="BG60" s="1" t="s">
        <v>9</v>
      </c>
      <c r="BH60" s="1"/>
      <c r="BI60" s="25"/>
      <c r="BJ60" s="6"/>
    </row>
    <row r="61" spans="1:62" ht="17">
      <c r="A61" s="23">
        <v>57</v>
      </c>
      <c r="B61" s="39" t="s">
        <v>6173</v>
      </c>
      <c r="C61" s="39" t="s">
        <v>5999</v>
      </c>
      <c r="D61" s="39" t="s">
        <v>1063</v>
      </c>
      <c r="E61" s="39">
        <v>84</v>
      </c>
      <c r="F61" s="39"/>
      <c r="G61" s="39"/>
      <c r="H61" s="23" t="str">
        <f t="shared" si="4"/>
        <v>詹O夫</v>
      </c>
      <c r="I61" s="23" t="str">
        <f t="shared" si="5"/>
        <v>0＊268833</v>
      </c>
      <c r="J61" s="39">
        <v>1131227</v>
      </c>
      <c r="K61" s="39" t="s">
        <v>72</v>
      </c>
      <c r="L61" s="39">
        <v>1173</v>
      </c>
      <c r="M61" s="1"/>
      <c r="N61" s="1"/>
      <c r="O61" s="1"/>
      <c r="P61" s="1"/>
      <c r="Q61" s="1"/>
      <c r="R61" s="1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1"/>
      <c r="AK61" s="1"/>
      <c r="AL61" s="1"/>
      <c r="AM61" s="25"/>
      <c r="AN61" s="25"/>
      <c r="AO61" s="25"/>
      <c r="AP61" s="25"/>
      <c r="AQ61" s="25"/>
      <c r="AR61" s="1"/>
      <c r="AS61" s="25"/>
      <c r="AT61" s="25"/>
      <c r="AU61" s="25"/>
      <c r="AV61" s="25"/>
      <c r="AW61" s="25"/>
      <c r="AX61" s="36" t="s">
        <v>9</v>
      </c>
      <c r="AY61" s="25"/>
      <c r="AZ61" s="25"/>
      <c r="BA61" s="25"/>
      <c r="BB61" s="25"/>
      <c r="BC61" s="1"/>
      <c r="BD61" s="1"/>
      <c r="BE61" s="25"/>
      <c r="BF61" s="1"/>
      <c r="BG61" s="1"/>
      <c r="BH61" s="1"/>
      <c r="BI61" s="25"/>
      <c r="BJ61" s="6"/>
    </row>
    <row r="62" spans="1:62" ht="17">
      <c r="A62" s="23">
        <v>58</v>
      </c>
      <c r="B62" s="39" t="s">
        <v>6174</v>
      </c>
      <c r="C62" s="39" t="s">
        <v>6000</v>
      </c>
      <c r="D62" s="39" t="s">
        <v>1067</v>
      </c>
      <c r="E62" s="39">
        <v>43</v>
      </c>
      <c r="F62" s="39" t="s">
        <v>5946</v>
      </c>
      <c r="G62" s="39"/>
      <c r="H62" s="23" t="str">
        <f t="shared" si="4"/>
        <v>徐O憶</v>
      </c>
      <c r="I62" s="23" t="str">
        <f t="shared" si="5"/>
        <v>2＊899887</v>
      </c>
      <c r="J62" s="39">
        <v>1131231</v>
      </c>
      <c r="K62" s="39" t="s">
        <v>70</v>
      </c>
      <c r="L62" s="39">
        <v>1173</v>
      </c>
      <c r="M62" s="1"/>
      <c r="N62" s="1"/>
      <c r="O62" s="1"/>
      <c r="P62" s="1"/>
      <c r="Q62" s="1"/>
      <c r="R62" s="1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1"/>
      <c r="AK62" s="1"/>
      <c r="AL62" s="1"/>
      <c r="AM62" s="25"/>
      <c r="AN62" s="25"/>
      <c r="AO62" s="25"/>
      <c r="AP62" s="25"/>
      <c r="AQ62" s="25"/>
      <c r="AR62" s="1"/>
      <c r="AS62" s="25"/>
      <c r="AT62" s="25" t="s">
        <v>9</v>
      </c>
      <c r="AU62" s="25"/>
      <c r="AV62" s="25"/>
      <c r="AW62" s="25"/>
      <c r="AX62" s="36"/>
      <c r="AY62" s="25"/>
      <c r="AZ62" s="25"/>
      <c r="BA62" s="25"/>
      <c r="BB62" s="25"/>
      <c r="BC62" s="1"/>
      <c r="BD62" s="1"/>
      <c r="BE62" s="25"/>
      <c r="BF62" s="1"/>
      <c r="BG62" s="1"/>
      <c r="BH62" s="1"/>
      <c r="BI62" s="25"/>
      <c r="BJ62" s="6"/>
    </row>
    <row r="63" spans="1:62" ht="31">
      <c r="A63" s="23">
        <v>59</v>
      </c>
      <c r="B63" s="39" t="s">
        <v>6175</v>
      </c>
      <c r="C63" s="39" t="s">
        <v>1378</v>
      </c>
      <c r="D63" s="39" t="s">
        <v>1063</v>
      </c>
      <c r="E63" s="39">
        <v>74</v>
      </c>
      <c r="F63" s="39"/>
      <c r="G63" s="39"/>
      <c r="H63" s="23" t="str">
        <f t="shared" si="4"/>
        <v>陳O坤</v>
      </c>
      <c r="I63" s="23" t="str">
        <f t="shared" si="5"/>
        <v>2＊649633</v>
      </c>
      <c r="J63" s="39">
        <v>1131231</v>
      </c>
      <c r="K63" s="39" t="s">
        <v>720</v>
      </c>
      <c r="L63" s="39">
        <v>1173</v>
      </c>
      <c r="M63" s="1"/>
      <c r="N63" s="1"/>
      <c r="O63" s="1"/>
      <c r="P63" s="1"/>
      <c r="Q63" s="1"/>
      <c r="R63" s="1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1"/>
      <c r="AK63" s="1"/>
      <c r="AL63" s="1"/>
      <c r="AM63" s="25"/>
      <c r="AN63" s="25"/>
      <c r="AO63" s="25"/>
      <c r="AP63" s="25"/>
      <c r="AQ63" s="25"/>
      <c r="AR63" s="1"/>
      <c r="AS63" s="25"/>
      <c r="AT63" s="25"/>
      <c r="AU63" s="25"/>
      <c r="AV63" s="25"/>
      <c r="AW63" s="25"/>
      <c r="AX63" s="36"/>
      <c r="AY63" s="25" t="s">
        <v>9</v>
      </c>
      <c r="AZ63" s="25"/>
      <c r="BA63" s="25" t="s">
        <v>9</v>
      </c>
      <c r="BB63" s="25"/>
      <c r="BC63" s="1"/>
      <c r="BD63" s="1"/>
      <c r="BE63" s="25"/>
      <c r="BF63" s="1"/>
      <c r="BG63" s="1"/>
      <c r="BH63" s="1"/>
      <c r="BI63" s="25"/>
      <c r="BJ63" s="6"/>
    </row>
    <row r="64" spans="1:62" ht="17">
      <c r="A64" s="23">
        <v>60</v>
      </c>
      <c r="B64" s="39" t="s">
        <v>6176</v>
      </c>
      <c r="C64" s="39" t="s">
        <v>6001</v>
      </c>
      <c r="D64" s="39" t="s">
        <v>1063</v>
      </c>
      <c r="E64" s="39">
        <v>65</v>
      </c>
      <c r="F64" s="39"/>
      <c r="G64" s="39"/>
      <c r="H64" s="23" t="str">
        <f t="shared" si="4"/>
        <v>林O松</v>
      </c>
      <c r="I64" s="23" t="str">
        <f t="shared" si="5"/>
        <v>2＊501885</v>
      </c>
      <c r="J64" s="39">
        <v>1131203</v>
      </c>
      <c r="K64" s="39" t="s">
        <v>70</v>
      </c>
      <c r="L64" s="39">
        <v>1551</v>
      </c>
      <c r="M64" s="1"/>
      <c r="N64" s="1"/>
      <c r="O64" s="1"/>
      <c r="P64" s="1"/>
      <c r="Q64" s="1"/>
      <c r="R64" s="1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1"/>
      <c r="AK64" s="1"/>
      <c r="AL64" s="1"/>
      <c r="AM64" s="25"/>
      <c r="AN64" s="25"/>
      <c r="AO64" s="25"/>
      <c r="AP64" s="25"/>
      <c r="AQ64" s="25"/>
      <c r="AR64" s="1"/>
      <c r="AS64" s="25"/>
      <c r="AT64" s="25" t="s">
        <v>9</v>
      </c>
      <c r="AU64" s="25"/>
      <c r="AV64" s="25"/>
      <c r="AW64" s="25"/>
      <c r="AX64" s="36"/>
      <c r="AY64" s="25"/>
      <c r="AZ64" s="25"/>
      <c r="BA64" s="25"/>
      <c r="BB64" s="25"/>
      <c r="BC64" s="1"/>
      <c r="BD64" s="1"/>
      <c r="BE64" s="25"/>
      <c r="BF64" s="1"/>
      <c r="BG64" s="1"/>
      <c r="BH64" s="1"/>
      <c r="BI64" s="25"/>
      <c r="BJ64" s="6"/>
    </row>
    <row r="65" spans="1:62" ht="93">
      <c r="A65" s="23">
        <v>61</v>
      </c>
      <c r="B65" s="39" t="s">
        <v>6177</v>
      </c>
      <c r="C65" s="39" t="s">
        <v>6002</v>
      </c>
      <c r="D65" s="39" t="s">
        <v>1063</v>
      </c>
      <c r="E65" s="39">
        <v>50</v>
      </c>
      <c r="F65" s="39" t="s">
        <v>5488</v>
      </c>
      <c r="G65" s="39"/>
      <c r="H65" s="23" t="str">
        <f t="shared" si="4"/>
        <v>吳O昇</v>
      </c>
      <c r="I65" s="23" t="str">
        <f t="shared" si="5"/>
        <v>2＊878016</v>
      </c>
      <c r="J65" s="39">
        <v>1131203</v>
      </c>
      <c r="K65" s="39" t="s">
        <v>6103</v>
      </c>
      <c r="L65" s="39">
        <v>1551</v>
      </c>
      <c r="M65" s="1"/>
      <c r="N65" s="1"/>
      <c r="O65" s="1"/>
      <c r="P65" s="1"/>
      <c r="Q65" s="1"/>
      <c r="R65" s="1"/>
      <c r="S65" s="25"/>
      <c r="T65" s="25" t="s">
        <v>6104</v>
      </c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1"/>
      <c r="AK65" s="1"/>
      <c r="AL65" s="1"/>
      <c r="AM65" s="25"/>
      <c r="AN65" s="25"/>
      <c r="AO65" s="25"/>
      <c r="AP65" s="25"/>
      <c r="AQ65" s="25"/>
      <c r="AR65" s="1"/>
      <c r="AS65" s="25"/>
      <c r="AT65" s="25"/>
      <c r="AU65" s="25"/>
      <c r="AV65" s="25"/>
      <c r="AW65" s="25"/>
      <c r="AX65" s="36"/>
      <c r="AY65" s="25"/>
      <c r="AZ65" s="25"/>
      <c r="BA65" s="25"/>
      <c r="BB65" s="25"/>
      <c r="BC65" s="1"/>
      <c r="BD65" s="1"/>
      <c r="BE65" s="25"/>
      <c r="BF65" s="1"/>
      <c r="BG65" s="1"/>
      <c r="BH65" s="1"/>
      <c r="BI65" s="25"/>
      <c r="BJ65" s="6"/>
    </row>
    <row r="66" spans="1:62" ht="17">
      <c r="A66" s="23">
        <v>62</v>
      </c>
      <c r="B66" s="39" t="s">
        <v>6178</v>
      </c>
      <c r="C66" s="39" t="s">
        <v>6003</v>
      </c>
      <c r="D66" s="39" t="s">
        <v>1063</v>
      </c>
      <c r="E66" s="39">
        <v>41</v>
      </c>
      <c r="F66" s="39" t="s">
        <v>5936</v>
      </c>
      <c r="G66" s="39" t="s">
        <v>5941</v>
      </c>
      <c r="H66" s="23" t="str">
        <f t="shared" si="4"/>
        <v>王O安</v>
      </c>
      <c r="I66" s="23" t="str">
        <f t="shared" si="5"/>
        <v>0＊388306</v>
      </c>
      <c r="J66" s="39">
        <v>1131210</v>
      </c>
      <c r="K66" s="39" t="s">
        <v>70</v>
      </c>
      <c r="L66" s="39">
        <v>1551</v>
      </c>
      <c r="M66" s="1"/>
      <c r="N66" s="1"/>
      <c r="O66" s="1"/>
      <c r="P66" s="1"/>
      <c r="Q66" s="1"/>
      <c r="R66" s="1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1"/>
      <c r="AK66" s="1"/>
      <c r="AL66" s="1"/>
      <c r="AM66" s="25"/>
      <c r="AN66" s="25"/>
      <c r="AO66" s="25"/>
      <c r="AP66" s="25"/>
      <c r="AQ66" s="25"/>
      <c r="AR66" s="1"/>
      <c r="AS66" s="25"/>
      <c r="AT66" s="25" t="s">
        <v>9</v>
      </c>
      <c r="AU66" s="25"/>
      <c r="AV66" s="25"/>
      <c r="AW66" s="25"/>
      <c r="AX66" s="36"/>
      <c r="AY66" s="25"/>
      <c r="AZ66" s="25"/>
      <c r="BA66" s="25"/>
      <c r="BB66" s="25"/>
      <c r="BC66" s="1"/>
      <c r="BD66" s="1"/>
      <c r="BE66" s="25"/>
      <c r="BF66" s="1"/>
      <c r="BG66" s="1"/>
      <c r="BH66" s="1"/>
      <c r="BI66" s="25"/>
      <c r="BJ66" s="6"/>
    </row>
    <row r="67" spans="1:62" ht="31">
      <c r="A67" s="23">
        <v>63</v>
      </c>
      <c r="B67" s="39" t="s">
        <v>6179</v>
      </c>
      <c r="C67" s="39" t="s">
        <v>6004</v>
      </c>
      <c r="D67" s="39" t="s">
        <v>1063</v>
      </c>
      <c r="E67" s="39">
        <v>58</v>
      </c>
      <c r="F67" s="39" t="s">
        <v>5936</v>
      </c>
      <c r="G67" s="39" t="s">
        <v>5939</v>
      </c>
      <c r="H67" s="23" t="str">
        <f t="shared" si="4"/>
        <v>李O勝</v>
      </c>
      <c r="I67" s="23" t="str">
        <f t="shared" si="5"/>
        <v>0＊380603</v>
      </c>
      <c r="J67" s="39">
        <v>1131210</v>
      </c>
      <c r="K67" s="39" t="s">
        <v>6105</v>
      </c>
      <c r="L67" s="39">
        <v>1551</v>
      </c>
      <c r="M67" s="1" t="s">
        <v>6106</v>
      </c>
      <c r="N67" s="1"/>
      <c r="O67" s="1"/>
      <c r="P67" s="1" t="s">
        <v>9</v>
      </c>
      <c r="Q67" s="1"/>
      <c r="R67" s="1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1"/>
      <c r="AK67" s="1"/>
      <c r="AL67" s="1"/>
      <c r="AM67" s="25"/>
      <c r="AN67" s="25"/>
      <c r="AO67" s="25"/>
      <c r="AP67" s="25"/>
      <c r="AQ67" s="25"/>
      <c r="AR67" s="1"/>
      <c r="AS67" s="25"/>
      <c r="AT67" s="25"/>
      <c r="AU67" s="25"/>
      <c r="AV67" s="25"/>
      <c r="AW67" s="25"/>
      <c r="AX67" s="36"/>
      <c r="AY67" s="25"/>
      <c r="AZ67" s="25"/>
      <c r="BA67" s="25"/>
      <c r="BB67" s="25"/>
      <c r="BC67" s="1"/>
      <c r="BD67" s="1"/>
      <c r="BE67" s="25"/>
      <c r="BF67" s="1"/>
      <c r="BG67" s="1"/>
      <c r="BH67" s="1"/>
      <c r="BI67" s="25"/>
      <c r="BJ67" s="6"/>
    </row>
    <row r="68" spans="1:62" ht="17">
      <c r="A68" s="23">
        <v>64</v>
      </c>
      <c r="B68" s="39" t="s">
        <v>6180</v>
      </c>
      <c r="C68" s="39" t="s">
        <v>4808</v>
      </c>
      <c r="D68" s="39" t="s">
        <v>1063</v>
      </c>
      <c r="E68" s="39">
        <v>67</v>
      </c>
      <c r="F68" s="39"/>
      <c r="G68" s="39"/>
      <c r="H68" s="23" t="str">
        <f t="shared" si="4"/>
        <v>王O華</v>
      </c>
      <c r="I68" s="23" t="str">
        <f t="shared" si="5"/>
        <v>0＊802176</v>
      </c>
      <c r="J68" s="39">
        <v>1131216</v>
      </c>
      <c r="K68" s="39" t="s">
        <v>72</v>
      </c>
      <c r="L68" s="39">
        <v>1551</v>
      </c>
      <c r="M68" s="1"/>
      <c r="N68" s="1"/>
      <c r="O68" s="1"/>
      <c r="P68" s="1"/>
      <c r="Q68" s="1"/>
      <c r="R68" s="1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1"/>
      <c r="AK68" s="1"/>
      <c r="AL68" s="1"/>
      <c r="AM68" s="25"/>
      <c r="AN68" s="25"/>
      <c r="AO68" s="25"/>
      <c r="AP68" s="25"/>
      <c r="AQ68" s="25"/>
      <c r="AR68" s="1"/>
      <c r="AS68" s="25"/>
      <c r="AT68" s="25"/>
      <c r="AU68" s="25"/>
      <c r="AV68" s="25"/>
      <c r="AW68" s="25"/>
      <c r="AX68" s="36" t="s">
        <v>9</v>
      </c>
      <c r="AY68" s="25"/>
      <c r="AZ68" s="25"/>
      <c r="BA68" s="25"/>
      <c r="BB68" s="25"/>
      <c r="BC68" s="1"/>
      <c r="BD68" s="1"/>
      <c r="BE68" s="25"/>
      <c r="BF68" s="1"/>
      <c r="BG68" s="1"/>
      <c r="BH68" s="1"/>
      <c r="BI68" s="25"/>
      <c r="BJ68" s="6"/>
    </row>
    <row r="69" spans="1:62" ht="31">
      <c r="A69" s="23">
        <v>65</v>
      </c>
      <c r="B69" s="39" t="s">
        <v>6181</v>
      </c>
      <c r="C69" s="39" t="s">
        <v>2162</v>
      </c>
      <c r="D69" s="39" t="s">
        <v>1067</v>
      </c>
      <c r="E69" s="39">
        <v>72</v>
      </c>
      <c r="F69" s="39"/>
      <c r="G69" s="39"/>
      <c r="H69" s="23" t="str">
        <f t="shared" si="4"/>
        <v>陳O如</v>
      </c>
      <c r="I69" s="23" t="str">
        <f t="shared" si="5"/>
        <v>0＊433173</v>
      </c>
      <c r="J69" s="39">
        <v>1131216</v>
      </c>
      <c r="K69" s="39" t="s">
        <v>82</v>
      </c>
      <c r="L69" s="39">
        <v>1551</v>
      </c>
      <c r="M69" s="1"/>
      <c r="N69" s="1"/>
      <c r="O69" s="1"/>
      <c r="P69" s="1"/>
      <c r="Q69" s="1"/>
      <c r="R69" s="1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1"/>
      <c r="AK69" s="1"/>
      <c r="AL69" s="1"/>
      <c r="AM69" s="25"/>
      <c r="AN69" s="25"/>
      <c r="AO69" s="25"/>
      <c r="AP69" s="25"/>
      <c r="AQ69" s="25"/>
      <c r="AR69" s="1"/>
      <c r="AS69" s="25"/>
      <c r="AT69" s="25"/>
      <c r="AU69" s="25"/>
      <c r="AV69" s="25"/>
      <c r="AW69" s="25"/>
      <c r="AX69" s="36"/>
      <c r="AY69" s="25"/>
      <c r="AZ69" s="25"/>
      <c r="BA69" s="25"/>
      <c r="BB69" s="25"/>
      <c r="BC69" s="1"/>
      <c r="BD69" s="1"/>
      <c r="BE69" s="25"/>
      <c r="BF69" s="1"/>
      <c r="BG69" s="1"/>
      <c r="BH69" s="1"/>
      <c r="BI69" s="25" t="s">
        <v>1043</v>
      </c>
      <c r="BJ69" s="6"/>
    </row>
    <row r="70" spans="1:62" ht="31">
      <c r="A70" s="23">
        <v>66</v>
      </c>
      <c r="B70" s="39" t="s">
        <v>6182</v>
      </c>
      <c r="C70" s="39" t="s">
        <v>6005</v>
      </c>
      <c r="D70" s="39" t="s">
        <v>1063</v>
      </c>
      <c r="E70" s="39">
        <v>73</v>
      </c>
      <c r="F70" s="39"/>
      <c r="G70" s="39"/>
      <c r="H70" s="23" t="str">
        <f t="shared" si="4"/>
        <v>陳O雄</v>
      </c>
      <c r="I70" s="23" t="str">
        <f t="shared" si="5"/>
        <v>2＊885811</v>
      </c>
      <c r="J70" s="39">
        <v>1131217</v>
      </c>
      <c r="K70" s="39" t="s">
        <v>715</v>
      </c>
      <c r="L70" s="39">
        <v>1551</v>
      </c>
      <c r="M70" s="1"/>
      <c r="N70" s="1" t="s">
        <v>716</v>
      </c>
      <c r="O70" s="1"/>
      <c r="P70" s="1" t="s">
        <v>9</v>
      </c>
      <c r="Q70" s="1"/>
      <c r="R70" s="1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1"/>
      <c r="AK70" s="1"/>
      <c r="AL70" s="1"/>
      <c r="AM70" s="25"/>
      <c r="AN70" s="25"/>
      <c r="AO70" s="25"/>
      <c r="AP70" s="25"/>
      <c r="AQ70" s="25"/>
      <c r="AR70" s="1"/>
      <c r="AS70" s="25"/>
      <c r="AT70" s="25"/>
      <c r="AU70" s="25"/>
      <c r="AV70" s="25"/>
      <c r="AW70" s="25"/>
      <c r="AX70" s="36"/>
      <c r="AY70" s="25"/>
      <c r="AZ70" s="25"/>
      <c r="BA70" s="25"/>
      <c r="BB70" s="25"/>
      <c r="BC70" s="1"/>
      <c r="BD70" s="1"/>
      <c r="BE70" s="25"/>
      <c r="BF70" s="1"/>
      <c r="BG70" s="1"/>
      <c r="BH70" s="1"/>
      <c r="BI70" s="25" t="s">
        <v>1034</v>
      </c>
      <c r="BJ70" s="6"/>
    </row>
    <row r="71" spans="1:62" ht="17">
      <c r="A71" s="23">
        <v>67</v>
      </c>
      <c r="B71" s="39" t="s">
        <v>6183</v>
      </c>
      <c r="C71" s="39" t="s">
        <v>6006</v>
      </c>
      <c r="D71" s="39" t="s">
        <v>1067</v>
      </c>
      <c r="E71" s="39">
        <v>80</v>
      </c>
      <c r="F71" s="39"/>
      <c r="G71" s="39"/>
      <c r="H71" s="23" t="str">
        <f>REPLACE(B71,2,1,"O")</f>
        <v>李O忍</v>
      </c>
      <c r="I71" s="23" t="str">
        <f>REPLACE(C71,2,1,"＊")</f>
        <v>0＊339604</v>
      </c>
      <c r="J71" s="39">
        <v>1131224</v>
      </c>
      <c r="K71" s="39" t="s">
        <v>70</v>
      </c>
      <c r="L71" s="39">
        <v>1551</v>
      </c>
      <c r="M71" s="1"/>
      <c r="N71" s="1"/>
      <c r="O71" s="1"/>
      <c r="P71" s="1"/>
      <c r="Q71" s="1"/>
      <c r="R71" s="1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1"/>
      <c r="AK71" s="1"/>
      <c r="AL71" s="1"/>
      <c r="AM71" s="25"/>
      <c r="AN71" s="25"/>
      <c r="AO71" s="25"/>
      <c r="AP71" s="25"/>
      <c r="AQ71" s="25"/>
      <c r="AR71" s="1"/>
      <c r="AS71" s="25"/>
      <c r="AT71" s="25" t="s">
        <v>9</v>
      </c>
      <c r="AU71" s="25"/>
      <c r="AV71" s="25"/>
      <c r="AW71" s="25"/>
      <c r="AX71" s="36"/>
      <c r="AY71" s="25"/>
      <c r="AZ71" s="25"/>
      <c r="BA71" s="25"/>
      <c r="BB71" s="25"/>
      <c r="BC71" s="1"/>
      <c r="BD71" s="1"/>
      <c r="BE71" s="25"/>
      <c r="BF71" s="1"/>
      <c r="BG71" s="1"/>
      <c r="BH71" s="1"/>
      <c r="BI71" s="25"/>
      <c r="BJ71" s="6"/>
    </row>
    <row r="72" spans="1:62" ht="31">
      <c r="A72" s="23">
        <v>68</v>
      </c>
      <c r="B72" s="39" t="s">
        <v>5838</v>
      </c>
      <c r="C72" s="39" t="s">
        <v>6007</v>
      </c>
      <c r="D72" s="39" t="s">
        <v>1063</v>
      </c>
      <c r="E72" s="39">
        <v>67</v>
      </c>
      <c r="F72" s="39" t="s">
        <v>5990</v>
      </c>
      <c r="G72" s="39"/>
      <c r="H72" s="39" t="s">
        <v>5838</v>
      </c>
      <c r="I72" s="108" t="str">
        <f>REPLACE(C72,2,1,"＊")</f>
        <v>0＊781427</v>
      </c>
      <c r="J72" s="39">
        <v>1131224</v>
      </c>
      <c r="K72" s="39" t="s">
        <v>731</v>
      </c>
      <c r="L72" s="39">
        <v>1551</v>
      </c>
      <c r="M72" s="1"/>
      <c r="N72" s="1"/>
      <c r="O72" s="1"/>
      <c r="P72" s="1"/>
      <c r="Q72" s="1"/>
      <c r="R72" s="1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1"/>
      <c r="AK72" s="1"/>
      <c r="AL72" s="1"/>
      <c r="AM72" s="25"/>
      <c r="AN72" s="25"/>
      <c r="AO72" s="25"/>
      <c r="AP72" s="25"/>
      <c r="AQ72" s="25"/>
      <c r="AR72" s="1"/>
      <c r="AS72" s="25"/>
      <c r="AT72" s="25"/>
      <c r="AU72" s="25"/>
      <c r="AV72" s="25" t="s">
        <v>9</v>
      </c>
      <c r="AW72" s="25"/>
      <c r="AX72" s="36"/>
      <c r="AY72" s="25"/>
      <c r="AZ72" s="25"/>
      <c r="BA72" s="25"/>
      <c r="BB72" s="25"/>
      <c r="BC72" s="1"/>
      <c r="BD72" s="1"/>
      <c r="BE72" s="25"/>
      <c r="BF72" s="1"/>
      <c r="BG72" s="1"/>
      <c r="BH72" s="1"/>
      <c r="BI72" s="25" t="s">
        <v>1034</v>
      </c>
      <c r="BJ72" s="6"/>
    </row>
    <row r="73" spans="1:62" ht="17">
      <c r="A73" s="23">
        <v>69</v>
      </c>
      <c r="B73" s="39" t="s">
        <v>6184</v>
      </c>
      <c r="C73" s="39" t="s">
        <v>6008</v>
      </c>
      <c r="D73" s="39" t="s">
        <v>1063</v>
      </c>
      <c r="E73" s="39">
        <v>16</v>
      </c>
      <c r="F73" s="39"/>
      <c r="G73" s="39"/>
      <c r="H73" s="23" t="str">
        <f t="shared" ref="H73:H80" si="6">REPLACE(B73,2,1,"O")</f>
        <v>胡O凱</v>
      </c>
      <c r="I73" s="23" t="str">
        <f t="shared" ref="I73:I80" si="7">REPLACE(C73,2,1,"＊")</f>
        <v>1＊577755</v>
      </c>
      <c r="J73" s="39">
        <v>1131227</v>
      </c>
      <c r="K73" s="39" t="s">
        <v>70</v>
      </c>
      <c r="L73" s="39">
        <v>1551</v>
      </c>
      <c r="M73" s="1"/>
      <c r="N73" s="1"/>
      <c r="O73" s="1"/>
      <c r="P73" s="1"/>
      <c r="Q73" s="1"/>
      <c r="R73" s="1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1"/>
      <c r="AK73" s="1"/>
      <c r="AL73" s="1"/>
      <c r="AM73" s="25"/>
      <c r="AN73" s="25"/>
      <c r="AO73" s="25"/>
      <c r="AP73" s="25"/>
      <c r="AQ73" s="25"/>
      <c r="AR73" s="1"/>
      <c r="AS73" s="25"/>
      <c r="AT73" s="25" t="s">
        <v>9</v>
      </c>
      <c r="AU73" s="25"/>
      <c r="AV73" s="25"/>
      <c r="AW73" s="25"/>
      <c r="AX73" s="36"/>
      <c r="AY73" s="25"/>
      <c r="AZ73" s="25"/>
      <c r="BA73" s="25"/>
      <c r="BB73" s="25"/>
      <c r="BC73" s="1"/>
      <c r="BD73" s="1"/>
      <c r="BE73" s="25"/>
      <c r="BF73" s="1"/>
      <c r="BG73" s="1"/>
      <c r="BH73" s="1"/>
      <c r="BI73" s="25"/>
      <c r="BJ73" s="6"/>
    </row>
    <row r="74" spans="1:62" ht="17">
      <c r="A74" s="23">
        <v>70</v>
      </c>
      <c r="B74" s="39" t="s">
        <v>5851</v>
      </c>
      <c r="C74" s="39" t="s">
        <v>6009</v>
      </c>
      <c r="D74" s="39" t="s">
        <v>1067</v>
      </c>
      <c r="E74" s="39">
        <v>62</v>
      </c>
      <c r="F74" s="39"/>
      <c r="G74" s="39"/>
      <c r="H74" s="23" t="str">
        <f t="shared" si="6"/>
        <v>張O萍</v>
      </c>
      <c r="I74" s="23" t="str">
        <f t="shared" si="7"/>
        <v>1＊399171</v>
      </c>
      <c r="J74" s="39">
        <v>1131209</v>
      </c>
      <c r="K74" s="39" t="s">
        <v>70</v>
      </c>
      <c r="L74" s="39">
        <v>1410</v>
      </c>
      <c r="M74" s="1"/>
      <c r="N74" s="1"/>
      <c r="O74" s="1"/>
      <c r="P74" s="1"/>
      <c r="Q74" s="1"/>
      <c r="R74" s="1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1"/>
      <c r="AK74" s="1"/>
      <c r="AL74" s="1"/>
      <c r="AM74" s="25"/>
      <c r="AN74" s="25"/>
      <c r="AO74" s="25"/>
      <c r="AP74" s="25"/>
      <c r="AQ74" s="25"/>
      <c r="AR74" s="1"/>
      <c r="AS74" s="25" t="s">
        <v>9</v>
      </c>
      <c r="AT74" s="25"/>
      <c r="AU74" s="25"/>
      <c r="AV74" s="25"/>
      <c r="AW74" s="25"/>
      <c r="AX74" s="36"/>
      <c r="AY74" s="25"/>
      <c r="AZ74" s="25"/>
      <c r="BA74" s="25"/>
      <c r="BB74" s="25"/>
      <c r="BC74" s="1"/>
      <c r="BD74" s="1"/>
      <c r="BE74" s="25"/>
      <c r="BF74" s="1"/>
      <c r="BG74" s="1"/>
      <c r="BH74" s="1"/>
      <c r="BI74" s="25"/>
      <c r="BJ74" s="6"/>
    </row>
    <row r="75" spans="1:62" ht="31">
      <c r="A75" s="23">
        <v>71</v>
      </c>
      <c r="B75" s="39" t="s">
        <v>6185</v>
      </c>
      <c r="C75" s="39" t="s">
        <v>6010</v>
      </c>
      <c r="D75" s="39" t="s">
        <v>1063</v>
      </c>
      <c r="E75" s="39">
        <v>71</v>
      </c>
      <c r="F75" s="39" t="s">
        <v>5964</v>
      </c>
      <c r="G75" s="39" t="s">
        <v>5946</v>
      </c>
      <c r="H75" s="23" t="str">
        <f t="shared" si="6"/>
        <v>陳O山</v>
      </c>
      <c r="I75" s="23" t="str">
        <f t="shared" si="7"/>
        <v>2＊898630</v>
      </c>
      <c r="J75" s="39">
        <v>1131216</v>
      </c>
      <c r="K75" s="39" t="s">
        <v>3758</v>
      </c>
      <c r="L75" s="39">
        <v>1410</v>
      </c>
      <c r="M75" s="1"/>
      <c r="N75" s="1"/>
      <c r="O75" s="1"/>
      <c r="P75" s="1"/>
      <c r="Q75" s="1"/>
      <c r="R75" s="1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1"/>
      <c r="AK75" s="1"/>
      <c r="AL75" s="1"/>
      <c r="AM75" s="25"/>
      <c r="AN75" s="25"/>
      <c r="AO75" s="25"/>
      <c r="AP75" s="25"/>
      <c r="AQ75" s="25"/>
      <c r="AR75" s="1"/>
      <c r="AS75" s="25"/>
      <c r="AT75" s="25"/>
      <c r="AU75" s="25"/>
      <c r="AV75" s="25"/>
      <c r="AW75" s="25"/>
      <c r="AX75" s="36"/>
      <c r="AY75" s="25" t="s">
        <v>9</v>
      </c>
      <c r="AZ75" s="25"/>
      <c r="BA75" s="25"/>
      <c r="BB75" s="25"/>
      <c r="BC75" s="1"/>
      <c r="BD75" s="1"/>
      <c r="BE75" s="25"/>
      <c r="BF75" s="1"/>
      <c r="BG75" s="1" t="s">
        <v>9</v>
      </c>
      <c r="BH75" s="1"/>
      <c r="BI75" s="25"/>
      <c r="BJ75" s="6"/>
    </row>
    <row r="76" spans="1:62" ht="17">
      <c r="A76" s="23">
        <v>72</v>
      </c>
      <c r="B76" s="39" t="s">
        <v>6186</v>
      </c>
      <c r="C76" s="39" t="s">
        <v>6011</v>
      </c>
      <c r="D76" s="39" t="s">
        <v>1063</v>
      </c>
      <c r="E76" s="39">
        <v>57</v>
      </c>
      <c r="F76" s="39"/>
      <c r="G76" s="39"/>
      <c r="H76" s="23" t="str">
        <f t="shared" si="6"/>
        <v>陳O東</v>
      </c>
      <c r="I76" s="23" t="str">
        <f t="shared" si="7"/>
        <v>1＊868049</v>
      </c>
      <c r="J76" s="39">
        <v>1131230</v>
      </c>
      <c r="K76" s="39" t="s">
        <v>70</v>
      </c>
      <c r="L76" s="39">
        <v>1410</v>
      </c>
      <c r="M76" s="1"/>
      <c r="N76" s="1"/>
      <c r="O76" s="1"/>
      <c r="P76" s="1"/>
      <c r="Q76" s="1"/>
      <c r="R76" s="1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1"/>
      <c r="AK76" s="1"/>
      <c r="AL76" s="1"/>
      <c r="AM76" s="25"/>
      <c r="AN76" s="25"/>
      <c r="AO76" s="25"/>
      <c r="AP76" s="25"/>
      <c r="AQ76" s="25"/>
      <c r="AR76" s="1"/>
      <c r="AS76" s="25"/>
      <c r="AT76" s="25" t="s">
        <v>9</v>
      </c>
      <c r="AU76" s="25"/>
      <c r="AV76" s="25"/>
      <c r="AW76" s="25"/>
      <c r="AX76" s="36"/>
      <c r="AY76" s="25"/>
      <c r="AZ76" s="25"/>
      <c r="BA76" s="25"/>
      <c r="BB76" s="25"/>
      <c r="BC76" s="1"/>
      <c r="BD76" s="1"/>
      <c r="BE76" s="25"/>
      <c r="BF76" s="1"/>
      <c r="BG76" s="1"/>
      <c r="BH76" s="1"/>
      <c r="BI76" s="25"/>
      <c r="BJ76" s="6"/>
    </row>
    <row r="77" spans="1:62" ht="17">
      <c r="A77" s="23">
        <v>73</v>
      </c>
      <c r="B77" s="39" t="s">
        <v>6187</v>
      </c>
      <c r="C77" s="39" t="s">
        <v>6012</v>
      </c>
      <c r="D77" s="39" t="s">
        <v>1063</v>
      </c>
      <c r="E77" s="39">
        <v>68</v>
      </c>
      <c r="F77" s="39"/>
      <c r="G77" s="39"/>
      <c r="H77" s="23" t="str">
        <f t="shared" si="6"/>
        <v>胡O德</v>
      </c>
      <c r="I77" s="23" t="str">
        <f t="shared" si="7"/>
        <v>0＊679249</v>
      </c>
      <c r="J77" s="39">
        <v>1131230</v>
      </c>
      <c r="K77" s="39" t="s">
        <v>70</v>
      </c>
      <c r="L77" s="39">
        <v>1410</v>
      </c>
      <c r="M77" s="1"/>
      <c r="N77" s="1"/>
      <c r="O77" s="1"/>
      <c r="P77" s="1"/>
      <c r="Q77" s="1"/>
      <c r="R77" s="1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1"/>
      <c r="AK77" s="1"/>
      <c r="AL77" s="1"/>
      <c r="AM77" s="25"/>
      <c r="AN77" s="25"/>
      <c r="AO77" s="25"/>
      <c r="AP77" s="25"/>
      <c r="AQ77" s="25"/>
      <c r="AR77" s="1"/>
      <c r="AS77" s="25"/>
      <c r="AT77" s="25" t="s">
        <v>9</v>
      </c>
      <c r="AU77" s="25"/>
      <c r="AV77" s="25"/>
      <c r="AW77" s="25"/>
      <c r="AX77" s="36"/>
      <c r="AY77" s="25"/>
      <c r="AZ77" s="25"/>
      <c r="BA77" s="25"/>
      <c r="BB77" s="25"/>
      <c r="BC77" s="1"/>
      <c r="BD77" s="1"/>
      <c r="BE77" s="25"/>
      <c r="BF77" s="1"/>
      <c r="BG77" s="1"/>
      <c r="BH77" s="1"/>
      <c r="BI77" s="25"/>
      <c r="BJ77" s="6"/>
    </row>
    <row r="78" spans="1:62" ht="17">
      <c r="A78" s="23">
        <v>74</v>
      </c>
      <c r="B78" s="39" t="s">
        <v>6188</v>
      </c>
      <c r="C78" s="39" t="s">
        <v>6013</v>
      </c>
      <c r="D78" s="39" t="s">
        <v>1063</v>
      </c>
      <c r="E78" s="39">
        <v>70</v>
      </c>
      <c r="F78" s="39" t="s">
        <v>5961</v>
      </c>
      <c r="G78" s="39"/>
      <c r="H78" s="23" t="str">
        <f t="shared" si="6"/>
        <v>鄭O群</v>
      </c>
      <c r="I78" s="23" t="str">
        <f t="shared" si="7"/>
        <v>1＊303763</v>
      </c>
      <c r="J78" s="39">
        <v>1131230</v>
      </c>
      <c r="K78" s="39" t="s">
        <v>70</v>
      </c>
      <c r="L78" s="39">
        <v>1410</v>
      </c>
      <c r="M78" s="1"/>
      <c r="N78" s="1"/>
      <c r="O78" s="1"/>
      <c r="P78" s="1"/>
      <c r="Q78" s="1"/>
      <c r="R78" s="1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1"/>
      <c r="AK78" s="1"/>
      <c r="AL78" s="1"/>
      <c r="AM78" s="25"/>
      <c r="AN78" s="25"/>
      <c r="AO78" s="25"/>
      <c r="AP78" s="25"/>
      <c r="AQ78" s="25"/>
      <c r="AR78" s="1"/>
      <c r="AS78" s="25"/>
      <c r="AT78" s="25" t="s">
        <v>9</v>
      </c>
      <c r="AU78" s="25"/>
      <c r="AV78" s="25"/>
      <c r="AW78" s="25"/>
      <c r="AX78" s="36"/>
      <c r="AY78" s="25"/>
      <c r="AZ78" s="25"/>
      <c r="BA78" s="25"/>
      <c r="BB78" s="25"/>
      <c r="BC78" s="1"/>
      <c r="BD78" s="1"/>
      <c r="BE78" s="25"/>
      <c r="BF78" s="1"/>
      <c r="BG78" s="1"/>
      <c r="BH78" s="1"/>
      <c r="BI78" s="25"/>
      <c r="BJ78" s="6"/>
    </row>
    <row r="79" spans="1:62" ht="31">
      <c r="A79" s="23">
        <v>75</v>
      </c>
      <c r="B79" s="39" t="s">
        <v>6189</v>
      </c>
      <c r="C79" s="39" t="s">
        <v>2683</v>
      </c>
      <c r="D79" s="39" t="s">
        <v>1063</v>
      </c>
      <c r="E79" s="39">
        <v>48</v>
      </c>
      <c r="F79" s="39"/>
      <c r="G79" s="39"/>
      <c r="H79" s="23" t="str">
        <f t="shared" si="6"/>
        <v>林O哲</v>
      </c>
      <c r="I79" s="23" t="str">
        <f t="shared" si="7"/>
        <v>1＊954258</v>
      </c>
      <c r="J79" s="39">
        <v>1131230</v>
      </c>
      <c r="K79" s="39" t="s">
        <v>731</v>
      </c>
      <c r="L79" s="39">
        <v>1410</v>
      </c>
      <c r="M79" s="1"/>
      <c r="N79" s="1"/>
      <c r="O79" s="1"/>
      <c r="P79" s="1"/>
      <c r="Q79" s="1"/>
      <c r="R79" s="1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1"/>
      <c r="AK79" s="1"/>
      <c r="AL79" s="1"/>
      <c r="AM79" s="25"/>
      <c r="AN79" s="25"/>
      <c r="AO79" s="25"/>
      <c r="AP79" s="25"/>
      <c r="AQ79" s="25"/>
      <c r="AR79" s="1"/>
      <c r="AS79" s="25"/>
      <c r="AT79" s="25"/>
      <c r="AU79" s="25"/>
      <c r="AV79" s="25" t="s">
        <v>9</v>
      </c>
      <c r="AW79" s="25"/>
      <c r="AX79" s="36"/>
      <c r="AY79" s="25"/>
      <c r="AZ79" s="25"/>
      <c r="BA79" s="25"/>
      <c r="BB79" s="25"/>
      <c r="BC79" s="1"/>
      <c r="BD79" s="1"/>
      <c r="BE79" s="25"/>
      <c r="BF79" s="1"/>
      <c r="BG79" s="1"/>
      <c r="BH79" s="1"/>
      <c r="BI79" s="25" t="s">
        <v>1034</v>
      </c>
      <c r="BJ79" s="6"/>
    </row>
    <row r="80" spans="1:62" ht="17">
      <c r="A80" s="23">
        <v>76</v>
      </c>
      <c r="B80" s="39" t="s">
        <v>6190</v>
      </c>
      <c r="C80" s="39" t="s">
        <v>6014</v>
      </c>
      <c r="D80" s="39" t="s">
        <v>1067</v>
      </c>
      <c r="E80" s="39">
        <v>80</v>
      </c>
      <c r="F80" s="39"/>
      <c r="G80" s="39"/>
      <c r="H80" s="23" t="str">
        <f t="shared" si="6"/>
        <v>陳O埒</v>
      </c>
      <c r="I80" s="23" t="str">
        <f t="shared" si="7"/>
        <v>2＊623143</v>
      </c>
      <c r="J80" s="39">
        <v>1131230</v>
      </c>
      <c r="K80" s="39" t="s">
        <v>70</v>
      </c>
      <c r="L80" s="39">
        <v>1410</v>
      </c>
      <c r="M80" s="1"/>
      <c r="N80" s="1"/>
      <c r="O80" s="1"/>
      <c r="P80" s="1"/>
      <c r="Q80" s="1"/>
      <c r="R80" s="1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1"/>
      <c r="AK80" s="1"/>
      <c r="AL80" s="1"/>
      <c r="AM80" s="25"/>
      <c r="AN80" s="25"/>
      <c r="AO80" s="25"/>
      <c r="AP80" s="25"/>
      <c r="AQ80" s="25"/>
      <c r="AR80" s="1"/>
      <c r="AS80" s="25"/>
      <c r="AT80" s="25" t="s">
        <v>9</v>
      </c>
      <c r="AU80" s="25"/>
      <c r="AV80" s="25"/>
      <c r="AW80" s="25"/>
      <c r="AX80" s="36"/>
      <c r="AY80" s="25"/>
      <c r="AZ80" s="25"/>
      <c r="BA80" s="25"/>
      <c r="BB80" s="25"/>
      <c r="BC80" s="1"/>
      <c r="BD80" s="1"/>
      <c r="BE80" s="25"/>
      <c r="BF80" s="1"/>
      <c r="BG80" s="1"/>
      <c r="BH80" s="1"/>
      <c r="BI80" s="25"/>
      <c r="BJ80" s="6"/>
    </row>
    <row r="81" spans="1:62" ht="31">
      <c r="A81" s="23">
        <v>77</v>
      </c>
      <c r="B81" s="39" t="s">
        <v>1265</v>
      </c>
      <c r="C81" s="39" t="s">
        <v>988</v>
      </c>
      <c r="D81" s="39" t="s">
        <v>1063</v>
      </c>
      <c r="E81" s="39">
        <v>66</v>
      </c>
      <c r="F81" s="39" t="s">
        <v>195</v>
      </c>
      <c r="G81" s="39" t="s">
        <v>195</v>
      </c>
      <c r="H81" s="23" t="str">
        <f t="shared" ref="H81:H88" si="8">REPLACE(B81,2,1,"O")</f>
        <v>謝O文</v>
      </c>
      <c r="I81" s="23" t="str">
        <f t="shared" ref="I81:I89" si="9">REPLACE(C81,2,1,"＊")</f>
        <v>0＊143658</v>
      </c>
      <c r="J81" s="39">
        <v>1131205</v>
      </c>
      <c r="K81" s="39" t="s">
        <v>734</v>
      </c>
      <c r="L81" s="39">
        <v>1058</v>
      </c>
      <c r="M81" s="1"/>
      <c r="N81" s="1"/>
      <c r="O81" s="1"/>
      <c r="P81" s="1"/>
      <c r="Q81" s="1"/>
      <c r="R81" s="1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1"/>
      <c r="AK81" s="1"/>
      <c r="AL81" s="1"/>
      <c r="AM81" s="25"/>
      <c r="AN81" s="25"/>
      <c r="AO81" s="25"/>
      <c r="AP81" s="25"/>
      <c r="AQ81" s="25"/>
      <c r="AR81" s="1"/>
      <c r="AS81" s="25"/>
      <c r="AT81" s="25"/>
      <c r="AU81" s="25"/>
      <c r="AV81" s="25"/>
      <c r="AW81" s="25"/>
      <c r="AX81" s="36"/>
      <c r="AY81" s="25"/>
      <c r="AZ81" s="25"/>
      <c r="BA81" s="25" t="s">
        <v>9</v>
      </c>
      <c r="BB81" s="25"/>
      <c r="BC81" s="1"/>
      <c r="BD81" s="1"/>
      <c r="BE81" s="25"/>
      <c r="BF81" s="1"/>
      <c r="BG81" s="1"/>
      <c r="BH81" s="1"/>
      <c r="BI81" s="25"/>
      <c r="BJ81" s="6"/>
    </row>
    <row r="82" spans="1:62" ht="31">
      <c r="A82" s="23">
        <v>78</v>
      </c>
      <c r="B82" s="39" t="s">
        <v>6191</v>
      </c>
      <c r="C82" s="39" t="s">
        <v>513</v>
      </c>
      <c r="D82" s="39" t="s">
        <v>1067</v>
      </c>
      <c r="E82" s="39">
        <v>62</v>
      </c>
      <c r="F82" s="39" t="s">
        <v>195</v>
      </c>
      <c r="G82" s="39" t="s">
        <v>195</v>
      </c>
      <c r="H82" s="23" t="str">
        <f t="shared" si="8"/>
        <v>陳O華</v>
      </c>
      <c r="I82" s="23" t="str">
        <f t="shared" si="9"/>
        <v>0＊634546</v>
      </c>
      <c r="J82" s="39">
        <v>1131205</v>
      </c>
      <c r="K82" s="39" t="s">
        <v>734</v>
      </c>
      <c r="L82" s="39">
        <v>1058</v>
      </c>
      <c r="M82" s="1"/>
      <c r="N82" s="1"/>
      <c r="O82" s="1"/>
      <c r="P82" s="1"/>
      <c r="Q82" s="1"/>
      <c r="R82" s="1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1"/>
      <c r="AK82" s="1"/>
      <c r="AL82" s="1"/>
      <c r="AM82" s="25"/>
      <c r="AN82" s="25"/>
      <c r="AO82" s="25"/>
      <c r="AP82" s="25"/>
      <c r="AQ82" s="25"/>
      <c r="AR82" s="1"/>
      <c r="AS82" s="25"/>
      <c r="AT82" s="25"/>
      <c r="AU82" s="25"/>
      <c r="AV82" s="25"/>
      <c r="AW82" s="25"/>
      <c r="AX82" s="36"/>
      <c r="AY82" s="25"/>
      <c r="AZ82" s="25"/>
      <c r="BA82" s="25" t="s">
        <v>9</v>
      </c>
      <c r="BB82" s="25"/>
      <c r="BC82" s="1"/>
      <c r="BD82" s="1"/>
      <c r="BE82" s="25" t="s">
        <v>736</v>
      </c>
      <c r="BF82" s="1"/>
      <c r="BG82" s="1"/>
      <c r="BH82" s="1"/>
      <c r="BI82" s="25"/>
      <c r="BJ82" s="6"/>
    </row>
    <row r="83" spans="1:62" ht="46.5">
      <c r="A83" s="23">
        <v>79</v>
      </c>
      <c r="B83" s="39" t="s">
        <v>6192</v>
      </c>
      <c r="C83" s="39" t="s">
        <v>6015</v>
      </c>
      <c r="D83" s="39" t="s">
        <v>1063</v>
      </c>
      <c r="E83" s="39">
        <v>62</v>
      </c>
      <c r="F83" s="39" t="s">
        <v>5939</v>
      </c>
      <c r="G83" s="39" t="s">
        <v>5963</v>
      </c>
      <c r="H83" s="23" t="str">
        <f t="shared" si="8"/>
        <v>陳O柏</v>
      </c>
      <c r="I83" s="23" t="str">
        <f t="shared" si="9"/>
        <v>0＊360665</v>
      </c>
      <c r="J83" s="39">
        <v>1131212</v>
      </c>
      <c r="K83" s="39" t="s">
        <v>748</v>
      </c>
      <c r="L83" s="39">
        <v>1058</v>
      </c>
      <c r="M83" s="1"/>
      <c r="N83" s="1"/>
      <c r="O83" s="1"/>
      <c r="P83" s="1"/>
      <c r="Q83" s="1"/>
      <c r="R83" s="1"/>
      <c r="S83" s="25"/>
      <c r="T83" s="25"/>
      <c r="U83" s="25"/>
      <c r="V83" s="25"/>
      <c r="W83" s="25" t="s">
        <v>9</v>
      </c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1"/>
      <c r="AK83" s="1"/>
      <c r="AL83" s="1"/>
      <c r="AM83" s="25"/>
      <c r="AN83" s="25"/>
      <c r="AO83" s="25"/>
      <c r="AP83" s="25"/>
      <c r="AQ83" s="25"/>
      <c r="AR83" s="1"/>
      <c r="AS83" s="25"/>
      <c r="AT83" s="25"/>
      <c r="AU83" s="25"/>
      <c r="AV83" s="25"/>
      <c r="AW83" s="25"/>
      <c r="AX83" s="36"/>
      <c r="AY83" s="25"/>
      <c r="AZ83" s="25"/>
      <c r="BA83" s="25"/>
      <c r="BB83" s="25"/>
      <c r="BC83" s="1"/>
      <c r="BD83" s="1"/>
      <c r="BE83" s="25"/>
      <c r="BF83" s="1"/>
      <c r="BG83" s="1"/>
      <c r="BH83" s="1"/>
      <c r="BI83" s="25" t="s">
        <v>1034</v>
      </c>
      <c r="BJ83" s="6"/>
    </row>
    <row r="84" spans="1:62" ht="46.5">
      <c r="A84" s="23">
        <v>80</v>
      </c>
      <c r="B84" s="39" t="s">
        <v>6193</v>
      </c>
      <c r="C84" s="39" t="s">
        <v>6016</v>
      </c>
      <c r="D84" s="39" t="s">
        <v>1063</v>
      </c>
      <c r="E84" s="39">
        <v>67</v>
      </c>
      <c r="F84" s="39" t="s">
        <v>5939</v>
      </c>
      <c r="G84" s="39" t="s">
        <v>5963</v>
      </c>
      <c r="H84" s="23" t="str">
        <f t="shared" si="8"/>
        <v>江O樂</v>
      </c>
      <c r="I84" s="23" t="str">
        <f t="shared" si="9"/>
        <v>2＊662798</v>
      </c>
      <c r="J84" s="39">
        <v>1131212</v>
      </c>
      <c r="K84" s="39" t="s">
        <v>758</v>
      </c>
      <c r="L84" s="39">
        <v>1058</v>
      </c>
      <c r="M84" s="1"/>
      <c r="N84" s="1"/>
      <c r="O84" s="1"/>
      <c r="P84" s="1"/>
      <c r="Q84" s="1"/>
      <c r="R84" s="1"/>
      <c r="S84" s="25"/>
      <c r="T84" s="25"/>
      <c r="U84" s="25"/>
      <c r="V84" s="25" t="s">
        <v>9</v>
      </c>
      <c r="W84" s="25"/>
      <c r="X84" s="25"/>
      <c r="Y84" s="25"/>
      <c r="Z84" s="25" t="s">
        <v>6107</v>
      </c>
      <c r="AA84" s="25"/>
      <c r="AB84" s="25"/>
      <c r="AC84" s="25"/>
      <c r="AD84" s="25"/>
      <c r="AE84" s="25"/>
      <c r="AF84" s="25"/>
      <c r="AG84" s="25"/>
      <c r="AH84" s="25"/>
      <c r="AI84" s="25"/>
      <c r="AJ84" s="1"/>
      <c r="AK84" s="1"/>
      <c r="AL84" s="1"/>
      <c r="AM84" s="25"/>
      <c r="AN84" s="25"/>
      <c r="AO84" s="25"/>
      <c r="AP84" s="25"/>
      <c r="AQ84" s="25"/>
      <c r="AR84" s="1"/>
      <c r="AS84" s="25"/>
      <c r="AT84" s="25"/>
      <c r="AU84" s="25"/>
      <c r="AV84" s="25"/>
      <c r="AW84" s="25"/>
      <c r="AX84" s="36"/>
      <c r="AY84" s="25"/>
      <c r="AZ84" s="25"/>
      <c r="BA84" s="25"/>
      <c r="BB84" s="25"/>
      <c r="BC84" s="1"/>
      <c r="BD84" s="1"/>
      <c r="BE84" s="25"/>
      <c r="BF84" s="1"/>
      <c r="BG84" s="1"/>
      <c r="BH84" s="1"/>
      <c r="BI84" s="25" t="s">
        <v>1034</v>
      </c>
      <c r="BJ84" s="6"/>
    </row>
    <row r="85" spans="1:62" ht="46.5">
      <c r="A85" s="23">
        <v>81</v>
      </c>
      <c r="B85" s="39" t="s">
        <v>6194</v>
      </c>
      <c r="C85" s="39" t="s">
        <v>1937</v>
      </c>
      <c r="D85" s="39" t="s">
        <v>1063</v>
      </c>
      <c r="E85" s="39">
        <v>63</v>
      </c>
      <c r="F85" s="39" t="s">
        <v>195</v>
      </c>
      <c r="G85" s="39" t="s">
        <v>195</v>
      </c>
      <c r="H85" s="23" t="str">
        <f t="shared" si="8"/>
        <v>王O城</v>
      </c>
      <c r="I85" s="23" t="str">
        <f t="shared" si="9"/>
        <v>0＊119033</v>
      </c>
      <c r="J85" s="39">
        <v>1131213</v>
      </c>
      <c r="K85" s="39" t="s">
        <v>741</v>
      </c>
      <c r="L85" s="39">
        <v>1058</v>
      </c>
      <c r="M85" s="1"/>
      <c r="N85" s="1"/>
      <c r="O85" s="1"/>
      <c r="P85" s="1"/>
      <c r="Q85" s="1"/>
      <c r="R85" s="1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1"/>
      <c r="AK85" s="1"/>
      <c r="AL85" s="1"/>
      <c r="AM85" s="25"/>
      <c r="AN85" s="25"/>
      <c r="AO85" s="25"/>
      <c r="AP85" s="25"/>
      <c r="AQ85" s="25"/>
      <c r="AR85" s="1"/>
      <c r="AS85" s="25"/>
      <c r="AT85" s="25"/>
      <c r="AU85" s="25"/>
      <c r="AV85" s="25"/>
      <c r="AW85" s="25"/>
      <c r="AX85" s="36"/>
      <c r="AY85" s="25"/>
      <c r="AZ85" s="25" t="s">
        <v>9</v>
      </c>
      <c r="BA85" s="25"/>
      <c r="BB85" s="25" t="s">
        <v>1899</v>
      </c>
      <c r="BC85" s="1"/>
      <c r="BD85" s="1"/>
      <c r="BE85" s="25" t="s">
        <v>736</v>
      </c>
      <c r="BF85" s="1"/>
      <c r="BG85" s="1"/>
      <c r="BH85" s="1"/>
      <c r="BI85" s="25"/>
      <c r="BJ85" s="6"/>
    </row>
    <row r="86" spans="1:62" ht="31">
      <c r="A86" s="23">
        <v>82</v>
      </c>
      <c r="B86" s="39" t="s">
        <v>1135</v>
      </c>
      <c r="C86" s="39" t="s">
        <v>848</v>
      </c>
      <c r="D86" s="39" t="s">
        <v>1063</v>
      </c>
      <c r="E86" s="39">
        <v>68</v>
      </c>
      <c r="F86" s="39" t="s">
        <v>195</v>
      </c>
      <c r="G86" s="39" t="s">
        <v>195</v>
      </c>
      <c r="H86" s="23" t="str">
        <f t="shared" si="8"/>
        <v>陳O文</v>
      </c>
      <c r="I86" s="23" t="str">
        <f t="shared" si="9"/>
        <v>1＊354722</v>
      </c>
      <c r="J86" s="39">
        <v>1131226</v>
      </c>
      <c r="K86" s="39" t="s">
        <v>734</v>
      </c>
      <c r="L86" s="39">
        <v>1058</v>
      </c>
      <c r="M86" s="1"/>
      <c r="N86" s="1"/>
      <c r="O86" s="1"/>
      <c r="P86" s="1"/>
      <c r="Q86" s="1"/>
      <c r="R86" s="1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1"/>
      <c r="AK86" s="1"/>
      <c r="AL86" s="1"/>
      <c r="AM86" s="25"/>
      <c r="AN86" s="25"/>
      <c r="AO86" s="25"/>
      <c r="AP86" s="25"/>
      <c r="AQ86" s="25"/>
      <c r="AR86" s="1"/>
      <c r="AS86" s="25"/>
      <c r="AT86" s="25"/>
      <c r="AU86" s="25"/>
      <c r="AV86" s="25"/>
      <c r="AW86" s="25"/>
      <c r="AX86" s="36"/>
      <c r="AY86" s="25"/>
      <c r="AZ86" s="25" t="s">
        <v>9</v>
      </c>
      <c r="BA86" s="25"/>
      <c r="BB86" s="25"/>
      <c r="BC86" s="1"/>
      <c r="BD86" s="1"/>
      <c r="BE86" s="25"/>
      <c r="BF86" s="1"/>
      <c r="BG86" s="1"/>
      <c r="BH86" s="1"/>
      <c r="BI86" s="25"/>
      <c r="BJ86" s="6"/>
    </row>
    <row r="87" spans="1:62" ht="31">
      <c r="A87" s="23">
        <v>83</v>
      </c>
      <c r="B87" s="39" t="s">
        <v>6195</v>
      </c>
      <c r="C87" s="39" t="s">
        <v>196</v>
      </c>
      <c r="D87" s="39" t="s">
        <v>1067</v>
      </c>
      <c r="E87" s="39">
        <v>78</v>
      </c>
      <c r="F87" s="39" t="s">
        <v>5953</v>
      </c>
      <c r="G87" s="39" t="s">
        <v>5961</v>
      </c>
      <c r="H87" s="23" t="str">
        <f t="shared" si="8"/>
        <v>黃O雲</v>
      </c>
      <c r="I87" s="23" t="str">
        <f t="shared" si="9"/>
        <v>1＊680977</v>
      </c>
      <c r="J87" s="39">
        <v>1131226</v>
      </c>
      <c r="K87" s="39" t="s">
        <v>732</v>
      </c>
      <c r="L87" s="39">
        <v>1058</v>
      </c>
      <c r="M87" s="1"/>
      <c r="N87" s="1"/>
      <c r="O87" s="1"/>
      <c r="P87" s="1"/>
      <c r="Q87" s="1"/>
      <c r="R87" s="1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1"/>
      <c r="AK87" s="1"/>
      <c r="AL87" s="1"/>
      <c r="AM87" s="25"/>
      <c r="AN87" s="25"/>
      <c r="AO87" s="25"/>
      <c r="AP87" s="25"/>
      <c r="AQ87" s="25"/>
      <c r="AR87" s="1"/>
      <c r="AS87" s="25"/>
      <c r="AT87" s="25"/>
      <c r="AU87" s="25"/>
      <c r="AV87" s="25"/>
      <c r="AW87" s="25"/>
      <c r="AX87" s="36"/>
      <c r="AY87" s="25"/>
      <c r="AZ87" s="25"/>
      <c r="BA87" s="25"/>
      <c r="BB87" s="25" t="s">
        <v>1899</v>
      </c>
      <c r="BC87" s="1"/>
      <c r="BD87" s="1"/>
      <c r="BE87" s="25"/>
      <c r="BF87" s="1"/>
      <c r="BG87" s="1"/>
      <c r="BH87" s="1"/>
      <c r="BI87" s="25"/>
      <c r="BJ87" s="6"/>
    </row>
    <row r="88" spans="1:62" ht="46.5">
      <c r="A88" s="23">
        <v>84</v>
      </c>
      <c r="B88" s="39" t="s">
        <v>6193</v>
      </c>
      <c r="C88" s="39" t="s">
        <v>6016</v>
      </c>
      <c r="D88" s="39" t="s">
        <v>1063</v>
      </c>
      <c r="E88" s="39">
        <v>67</v>
      </c>
      <c r="F88" s="39" t="s">
        <v>5957</v>
      </c>
      <c r="G88" s="39" t="s">
        <v>5959</v>
      </c>
      <c r="H88" s="23" t="str">
        <f t="shared" si="8"/>
        <v>江O樂</v>
      </c>
      <c r="I88" s="23" t="str">
        <f t="shared" si="9"/>
        <v>2＊662798</v>
      </c>
      <c r="J88" s="39">
        <v>1131230</v>
      </c>
      <c r="K88" s="39" t="s">
        <v>748</v>
      </c>
      <c r="L88" s="39">
        <v>1058</v>
      </c>
      <c r="M88" s="1"/>
      <c r="N88" s="1"/>
      <c r="O88" s="1"/>
      <c r="P88" s="1"/>
      <c r="Q88" s="1"/>
      <c r="R88" s="1"/>
      <c r="S88" s="25"/>
      <c r="T88" s="25"/>
      <c r="U88" s="25"/>
      <c r="V88" s="25"/>
      <c r="W88" s="25" t="s">
        <v>9</v>
      </c>
      <c r="X88" s="25"/>
      <c r="Y88" s="25"/>
      <c r="Z88" s="25" t="s">
        <v>6108</v>
      </c>
      <c r="AA88" s="25"/>
      <c r="AB88" s="25"/>
      <c r="AC88" s="25"/>
      <c r="AD88" s="25"/>
      <c r="AE88" s="25"/>
      <c r="AF88" s="25"/>
      <c r="AG88" s="25"/>
      <c r="AH88" s="25"/>
      <c r="AI88" s="25"/>
      <c r="AJ88" s="1"/>
      <c r="AK88" s="1"/>
      <c r="AL88" s="1"/>
      <c r="AM88" s="25"/>
      <c r="AN88" s="25"/>
      <c r="AO88" s="25"/>
      <c r="AP88" s="25"/>
      <c r="AQ88" s="25"/>
      <c r="AR88" s="1"/>
      <c r="AS88" s="25"/>
      <c r="AT88" s="25"/>
      <c r="AU88" s="25"/>
      <c r="AV88" s="25"/>
      <c r="AW88" s="25"/>
      <c r="AX88" s="36"/>
      <c r="AY88" s="25"/>
      <c r="AZ88" s="25"/>
      <c r="BA88" s="25"/>
      <c r="BB88" s="25"/>
      <c r="BC88" s="1"/>
      <c r="BD88" s="1"/>
      <c r="BE88" s="25"/>
      <c r="BF88" s="1"/>
      <c r="BG88" s="1"/>
      <c r="BH88" s="1"/>
      <c r="BI88" s="25" t="s">
        <v>1034</v>
      </c>
      <c r="BJ88" s="6"/>
    </row>
    <row r="89" spans="1:62" ht="31">
      <c r="A89" s="23">
        <v>85</v>
      </c>
      <c r="B89" s="39" t="s">
        <v>6196</v>
      </c>
      <c r="C89" s="39" t="s">
        <v>6017</v>
      </c>
      <c r="D89" s="39" t="s">
        <v>1067</v>
      </c>
      <c r="E89" s="39">
        <v>72</v>
      </c>
      <c r="F89" s="39" t="s">
        <v>195</v>
      </c>
      <c r="G89" s="39" t="s">
        <v>195</v>
      </c>
      <c r="H89" s="39" t="s">
        <v>6197</v>
      </c>
      <c r="I89" s="23" t="str">
        <f t="shared" si="9"/>
        <v>2＊912525</v>
      </c>
      <c r="J89" s="39">
        <v>1131230</v>
      </c>
      <c r="K89" s="39" t="s">
        <v>732</v>
      </c>
      <c r="L89" s="39">
        <v>1058</v>
      </c>
      <c r="M89" s="1"/>
      <c r="N89" s="1"/>
      <c r="O89" s="1"/>
      <c r="P89" s="1"/>
      <c r="Q89" s="1"/>
      <c r="R89" s="1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1"/>
      <c r="AK89" s="1"/>
      <c r="AL89" s="1"/>
      <c r="AM89" s="25"/>
      <c r="AN89" s="25"/>
      <c r="AO89" s="25"/>
      <c r="AP89" s="25"/>
      <c r="AQ89" s="25"/>
      <c r="AR89" s="1"/>
      <c r="AS89" s="25"/>
      <c r="AT89" s="25"/>
      <c r="AU89" s="25"/>
      <c r="AV89" s="25"/>
      <c r="AW89" s="25"/>
      <c r="AX89" s="36"/>
      <c r="AY89" s="25"/>
      <c r="AZ89" s="25"/>
      <c r="BA89" s="25"/>
      <c r="BB89" s="25" t="s">
        <v>1899</v>
      </c>
      <c r="BC89" s="1"/>
      <c r="BD89" s="1"/>
      <c r="BE89" s="25"/>
      <c r="BF89" s="1"/>
      <c r="BG89" s="1"/>
      <c r="BH89" s="1"/>
      <c r="BI89" s="25"/>
      <c r="BJ89" s="6"/>
    </row>
    <row r="90" spans="1:62" ht="31">
      <c r="A90" s="23">
        <v>86</v>
      </c>
      <c r="B90" s="39" t="s">
        <v>6198</v>
      </c>
      <c r="C90" s="39" t="s">
        <v>6018</v>
      </c>
      <c r="D90" s="39" t="s">
        <v>1067</v>
      </c>
      <c r="E90" s="39">
        <v>76</v>
      </c>
      <c r="F90" s="39" t="s">
        <v>195</v>
      </c>
      <c r="G90" s="39" t="s">
        <v>195</v>
      </c>
      <c r="H90" s="39" t="s">
        <v>6199</v>
      </c>
      <c r="I90" s="23" t="str">
        <f t="shared" ref="I90:I98" si="10">REPLACE(C90,2,1,"＊")</f>
        <v>2＊499548</v>
      </c>
      <c r="J90" s="39">
        <v>1131209</v>
      </c>
      <c r="K90" s="39" t="s">
        <v>732</v>
      </c>
      <c r="L90" s="39">
        <v>1125</v>
      </c>
      <c r="M90" s="1"/>
      <c r="N90" s="1"/>
      <c r="O90" s="1"/>
      <c r="P90" s="1"/>
      <c r="Q90" s="1"/>
      <c r="R90" s="1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1"/>
      <c r="AK90" s="1"/>
      <c r="AL90" s="1"/>
      <c r="AM90" s="25"/>
      <c r="AN90" s="25"/>
      <c r="AO90" s="25"/>
      <c r="AP90" s="25"/>
      <c r="AQ90" s="25"/>
      <c r="AR90" s="1"/>
      <c r="AS90" s="25"/>
      <c r="AT90" s="25"/>
      <c r="AU90" s="25"/>
      <c r="AV90" s="25"/>
      <c r="AW90" s="25"/>
      <c r="AX90" s="36"/>
      <c r="AY90" s="25"/>
      <c r="AZ90" s="25"/>
      <c r="BA90" s="25"/>
      <c r="BB90" s="25" t="s">
        <v>1879</v>
      </c>
      <c r="BC90" s="1"/>
      <c r="BD90" s="1"/>
      <c r="BE90" s="25"/>
      <c r="BF90" s="1"/>
      <c r="BG90" s="1"/>
      <c r="BH90" s="1"/>
      <c r="BI90" s="25"/>
      <c r="BJ90" s="6"/>
    </row>
    <row r="91" spans="1:62" ht="31">
      <c r="A91" s="23">
        <v>87</v>
      </c>
      <c r="B91" s="39" t="s">
        <v>1688</v>
      </c>
      <c r="C91" s="39" t="s">
        <v>1422</v>
      </c>
      <c r="D91" s="39" t="s">
        <v>1063</v>
      </c>
      <c r="E91" s="39">
        <v>85</v>
      </c>
      <c r="F91" s="39" t="s">
        <v>195</v>
      </c>
      <c r="G91" s="39" t="s">
        <v>195</v>
      </c>
      <c r="H91" s="23" t="str">
        <f t="shared" ref="H91:H98" si="11">REPLACE(B91,2,1,"O")</f>
        <v>王O雄</v>
      </c>
      <c r="I91" s="23" t="str">
        <f t="shared" si="10"/>
        <v>0＊685219</v>
      </c>
      <c r="J91" s="39">
        <v>1131212</v>
      </c>
      <c r="K91" s="39" t="s">
        <v>732</v>
      </c>
      <c r="L91" s="39">
        <v>1125</v>
      </c>
      <c r="M91" s="1"/>
      <c r="N91" s="1"/>
      <c r="O91" s="1"/>
      <c r="P91" s="1"/>
      <c r="Q91" s="1"/>
      <c r="R91" s="1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1"/>
      <c r="AK91" s="1"/>
      <c r="AL91" s="1"/>
      <c r="AM91" s="25"/>
      <c r="AN91" s="25"/>
      <c r="AO91" s="25"/>
      <c r="AP91" s="25"/>
      <c r="AQ91" s="25"/>
      <c r="AR91" s="1"/>
      <c r="AS91" s="25"/>
      <c r="AT91" s="25"/>
      <c r="AU91" s="25"/>
      <c r="AV91" s="25"/>
      <c r="AW91" s="25"/>
      <c r="AX91" s="36"/>
      <c r="AY91" s="25"/>
      <c r="AZ91" s="25"/>
      <c r="BA91" s="25"/>
      <c r="BB91" s="25" t="s">
        <v>1879</v>
      </c>
      <c r="BC91" s="1"/>
      <c r="BD91" s="1"/>
      <c r="BE91" s="25"/>
      <c r="BF91" s="1"/>
      <c r="BG91" s="1"/>
      <c r="BH91" s="1"/>
      <c r="BI91" s="25"/>
      <c r="BJ91" s="6"/>
    </row>
    <row r="92" spans="1:62" ht="31">
      <c r="A92" s="23">
        <v>88</v>
      </c>
      <c r="B92" s="39" t="s">
        <v>1696</v>
      </c>
      <c r="C92" s="39" t="s">
        <v>1429</v>
      </c>
      <c r="D92" s="39" t="s">
        <v>1067</v>
      </c>
      <c r="E92" s="39">
        <v>66</v>
      </c>
      <c r="F92" s="39" t="s">
        <v>195</v>
      </c>
      <c r="G92" s="39" t="s">
        <v>195</v>
      </c>
      <c r="H92" s="23" t="str">
        <f t="shared" si="11"/>
        <v>朱O諒</v>
      </c>
      <c r="I92" s="23" t="str">
        <f t="shared" si="10"/>
        <v>1＊691451</v>
      </c>
      <c r="J92" s="39">
        <v>1131212</v>
      </c>
      <c r="K92" s="39" t="s">
        <v>734</v>
      </c>
      <c r="L92" s="39">
        <v>1125</v>
      </c>
      <c r="M92" s="1"/>
      <c r="N92" s="1"/>
      <c r="O92" s="1"/>
      <c r="P92" s="1"/>
      <c r="Q92" s="1"/>
      <c r="R92" s="1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1"/>
      <c r="AK92" s="1"/>
      <c r="AL92" s="1"/>
      <c r="AM92" s="25"/>
      <c r="AN92" s="25"/>
      <c r="AO92" s="25"/>
      <c r="AP92" s="25"/>
      <c r="AQ92" s="25"/>
      <c r="AR92" s="1"/>
      <c r="AS92" s="25"/>
      <c r="AT92" s="25"/>
      <c r="AU92" s="25"/>
      <c r="AV92" s="25"/>
      <c r="AW92" s="25"/>
      <c r="AX92" s="36"/>
      <c r="AY92" s="25"/>
      <c r="AZ92" s="25"/>
      <c r="BA92" s="25" t="s">
        <v>9</v>
      </c>
      <c r="BB92" s="25"/>
      <c r="BC92" s="1"/>
      <c r="BD92" s="1"/>
      <c r="BE92" s="25"/>
      <c r="BF92" s="1"/>
      <c r="BG92" s="1"/>
      <c r="BH92" s="1"/>
      <c r="BI92" s="25"/>
      <c r="BJ92" s="6"/>
    </row>
    <row r="93" spans="1:62" ht="31">
      <c r="A93" s="23">
        <v>89</v>
      </c>
      <c r="B93" s="39" t="s">
        <v>6200</v>
      </c>
      <c r="C93" s="39" t="s">
        <v>6019</v>
      </c>
      <c r="D93" s="39" t="s">
        <v>1067</v>
      </c>
      <c r="E93" s="39">
        <v>86</v>
      </c>
      <c r="F93" s="39" t="s">
        <v>195</v>
      </c>
      <c r="G93" s="39" t="s">
        <v>195</v>
      </c>
      <c r="H93" s="23" t="s">
        <v>6201</v>
      </c>
      <c r="I93" s="23" t="str">
        <f t="shared" si="10"/>
        <v>1＊707992</v>
      </c>
      <c r="J93" s="39">
        <v>1131212</v>
      </c>
      <c r="K93" s="39" t="s">
        <v>734</v>
      </c>
      <c r="L93" s="39">
        <v>1125</v>
      </c>
      <c r="M93" s="1"/>
      <c r="N93" s="1"/>
      <c r="O93" s="1"/>
      <c r="P93" s="1"/>
      <c r="Q93" s="1"/>
      <c r="R93" s="1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1"/>
      <c r="AK93" s="1"/>
      <c r="AL93" s="1"/>
      <c r="AM93" s="25"/>
      <c r="AN93" s="25"/>
      <c r="AO93" s="25"/>
      <c r="AP93" s="25"/>
      <c r="AQ93" s="25"/>
      <c r="AR93" s="1"/>
      <c r="AS93" s="25"/>
      <c r="AT93" s="25"/>
      <c r="AU93" s="25"/>
      <c r="AV93" s="25"/>
      <c r="AW93" s="25"/>
      <c r="AX93" s="36"/>
      <c r="AY93" s="25"/>
      <c r="AZ93" s="25"/>
      <c r="BA93" s="25" t="s">
        <v>9</v>
      </c>
      <c r="BB93" s="25"/>
      <c r="BC93" s="1"/>
      <c r="BD93" s="1"/>
      <c r="BE93" s="25"/>
      <c r="BF93" s="1"/>
      <c r="BG93" s="1"/>
      <c r="BH93" s="1"/>
      <c r="BI93" s="25"/>
      <c r="BJ93" s="6"/>
    </row>
    <row r="94" spans="1:62" ht="31">
      <c r="A94" s="23">
        <v>90</v>
      </c>
      <c r="B94" s="39" t="s">
        <v>6202</v>
      </c>
      <c r="C94" s="39" t="s">
        <v>2067</v>
      </c>
      <c r="D94" s="39" t="s">
        <v>1067</v>
      </c>
      <c r="E94" s="39">
        <v>87</v>
      </c>
      <c r="F94" s="39" t="s">
        <v>195</v>
      </c>
      <c r="G94" s="39" t="s">
        <v>195</v>
      </c>
      <c r="H94" s="23" t="str">
        <f t="shared" si="11"/>
        <v>駱O如</v>
      </c>
      <c r="I94" s="23" t="str">
        <f t="shared" si="10"/>
        <v>2＊897353</v>
      </c>
      <c r="J94" s="39">
        <v>1131212</v>
      </c>
      <c r="K94" s="39" t="s">
        <v>734</v>
      </c>
      <c r="L94" s="39">
        <v>1125</v>
      </c>
      <c r="M94" s="1"/>
      <c r="N94" s="1"/>
      <c r="O94" s="1"/>
      <c r="P94" s="1"/>
      <c r="Q94" s="1"/>
      <c r="R94" s="1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1"/>
      <c r="AK94" s="1"/>
      <c r="AL94" s="1"/>
      <c r="AM94" s="25"/>
      <c r="AN94" s="25"/>
      <c r="AO94" s="25"/>
      <c r="AP94" s="25"/>
      <c r="AQ94" s="25"/>
      <c r="AR94" s="1"/>
      <c r="AS94" s="25"/>
      <c r="AT94" s="25"/>
      <c r="AU94" s="25"/>
      <c r="AV94" s="25"/>
      <c r="AW94" s="25"/>
      <c r="AX94" s="36"/>
      <c r="AY94" s="25"/>
      <c r="AZ94" s="25"/>
      <c r="BA94" s="25" t="s">
        <v>9</v>
      </c>
      <c r="BB94" s="25"/>
      <c r="BC94" s="1"/>
      <c r="BD94" s="1"/>
      <c r="BE94" s="25"/>
      <c r="BF94" s="1"/>
      <c r="BG94" s="1"/>
      <c r="BH94" s="1"/>
      <c r="BI94" s="25"/>
      <c r="BJ94" s="6"/>
    </row>
    <row r="95" spans="1:62" ht="46.5">
      <c r="A95" s="23">
        <v>91</v>
      </c>
      <c r="B95" s="39" t="s">
        <v>6203</v>
      </c>
      <c r="C95" s="39" t="s">
        <v>2773</v>
      </c>
      <c r="D95" s="39" t="s">
        <v>1063</v>
      </c>
      <c r="E95" s="39">
        <v>73</v>
      </c>
      <c r="F95" s="39" t="s">
        <v>195</v>
      </c>
      <c r="G95" s="39" t="s">
        <v>195</v>
      </c>
      <c r="H95" s="23" t="str">
        <f t="shared" si="11"/>
        <v>謝O煌</v>
      </c>
      <c r="I95" s="23" t="str">
        <f t="shared" si="10"/>
        <v>2＊602923</v>
      </c>
      <c r="J95" s="39">
        <v>1131212</v>
      </c>
      <c r="K95" s="39" t="s">
        <v>738</v>
      </c>
      <c r="L95" s="39">
        <v>1125</v>
      </c>
      <c r="M95" s="1"/>
      <c r="N95" s="1"/>
      <c r="O95" s="1"/>
      <c r="P95" s="1"/>
      <c r="Q95" s="1"/>
      <c r="R95" s="1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1"/>
      <c r="AK95" s="1"/>
      <c r="AL95" s="1"/>
      <c r="AM95" s="25"/>
      <c r="AN95" s="25"/>
      <c r="AO95" s="25"/>
      <c r="AP95" s="25"/>
      <c r="AQ95" s="25"/>
      <c r="AR95" s="1"/>
      <c r="AS95" s="25"/>
      <c r="AT95" s="25"/>
      <c r="AU95" s="25"/>
      <c r="AV95" s="25"/>
      <c r="AW95" s="25"/>
      <c r="AX95" s="36"/>
      <c r="AY95" s="25"/>
      <c r="AZ95" s="25" t="s">
        <v>9</v>
      </c>
      <c r="BA95" s="25" t="s">
        <v>9</v>
      </c>
      <c r="BB95" s="25"/>
      <c r="BC95" s="1"/>
      <c r="BD95" s="1"/>
      <c r="BE95" s="25"/>
      <c r="BF95" s="1"/>
      <c r="BG95" s="1"/>
      <c r="BH95" s="1"/>
      <c r="BI95" s="25"/>
      <c r="BJ95" s="6"/>
    </row>
    <row r="96" spans="1:62" ht="31">
      <c r="A96" s="23">
        <v>92</v>
      </c>
      <c r="B96" s="39" t="s">
        <v>1163</v>
      </c>
      <c r="C96" s="39" t="s">
        <v>883</v>
      </c>
      <c r="D96" s="39" t="s">
        <v>1063</v>
      </c>
      <c r="E96" s="39">
        <v>52</v>
      </c>
      <c r="F96" s="39" t="s">
        <v>195</v>
      </c>
      <c r="G96" s="39" t="s">
        <v>195</v>
      </c>
      <c r="H96" s="23" t="str">
        <f t="shared" si="11"/>
        <v>羅O俊</v>
      </c>
      <c r="I96" s="23" t="str">
        <f t="shared" si="10"/>
        <v>2＊282967</v>
      </c>
      <c r="J96" s="39">
        <v>1131212</v>
      </c>
      <c r="K96" s="39" t="s">
        <v>734</v>
      </c>
      <c r="L96" s="39">
        <v>1125</v>
      </c>
      <c r="M96" s="1"/>
      <c r="N96" s="1"/>
      <c r="O96" s="1"/>
      <c r="P96" s="1"/>
      <c r="Q96" s="1"/>
      <c r="R96" s="1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1"/>
      <c r="AK96" s="1"/>
      <c r="AL96" s="1"/>
      <c r="AM96" s="25"/>
      <c r="AN96" s="25"/>
      <c r="AO96" s="25"/>
      <c r="AP96" s="25"/>
      <c r="AQ96" s="25"/>
      <c r="AR96" s="1"/>
      <c r="AS96" s="25"/>
      <c r="AT96" s="25"/>
      <c r="AU96" s="25"/>
      <c r="AV96" s="25"/>
      <c r="AW96" s="25"/>
      <c r="AX96" s="36"/>
      <c r="AY96" s="25"/>
      <c r="AZ96" s="25"/>
      <c r="BA96" s="25" t="s">
        <v>9</v>
      </c>
      <c r="BB96" s="25"/>
      <c r="BC96" s="1"/>
      <c r="BD96" s="1"/>
      <c r="BE96" s="25"/>
      <c r="BF96" s="1"/>
      <c r="BG96" s="1"/>
      <c r="BH96" s="1"/>
      <c r="BI96" s="25"/>
      <c r="BJ96" s="6"/>
    </row>
    <row r="97" spans="1:62" ht="31">
      <c r="A97" s="23">
        <v>93</v>
      </c>
      <c r="B97" s="39" t="s">
        <v>6204</v>
      </c>
      <c r="C97" s="39" t="s">
        <v>2777</v>
      </c>
      <c r="D97" s="39" t="s">
        <v>1067</v>
      </c>
      <c r="E97" s="39">
        <v>46</v>
      </c>
      <c r="F97" s="39" t="s">
        <v>195</v>
      </c>
      <c r="G97" s="39" t="s">
        <v>195</v>
      </c>
      <c r="H97" s="23" t="str">
        <f t="shared" si="11"/>
        <v>鄭O鈴</v>
      </c>
      <c r="I97" s="23" t="str">
        <f t="shared" si="10"/>
        <v>2＊648864</v>
      </c>
      <c r="J97" s="39">
        <v>1131212</v>
      </c>
      <c r="K97" s="39" t="s">
        <v>734</v>
      </c>
      <c r="L97" s="39">
        <v>1125</v>
      </c>
      <c r="M97" s="1"/>
      <c r="N97" s="1"/>
      <c r="O97" s="1"/>
      <c r="P97" s="1"/>
      <c r="Q97" s="1"/>
      <c r="R97" s="1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1"/>
      <c r="AK97" s="1"/>
      <c r="AL97" s="1"/>
      <c r="AM97" s="25"/>
      <c r="AN97" s="25"/>
      <c r="AO97" s="25"/>
      <c r="AP97" s="25"/>
      <c r="AQ97" s="25"/>
      <c r="AR97" s="1"/>
      <c r="AS97" s="25"/>
      <c r="AT97" s="25"/>
      <c r="AU97" s="25"/>
      <c r="AV97" s="25"/>
      <c r="AW97" s="25"/>
      <c r="AX97" s="36"/>
      <c r="AY97" s="25"/>
      <c r="AZ97" s="25"/>
      <c r="BA97" s="25" t="s">
        <v>9</v>
      </c>
      <c r="BB97" s="25"/>
      <c r="BC97" s="1"/>
      <c r="BD97" s="1"/>
      <c r="BE97" s="25"/>
      <c r="BF97" s="1"/>
      <c r="BG97" s="1"/>
      <c r="BH97" s="1"/>
      <c r="BI97" s="25"/>
      <c r="BJ97" s="6"/>
    </row>
    <row r="98" spans="1:62" ht="31">
      <c r="A98" s="23">
        <v>94</v>
      </c>
      <c r="B98" s="39" t="s">
        <v>6205</v>
      </c>
      <c r="C98" s="39" t="s">
        <v>3266</v>
      </c>
      <c r="D98" s="39" t="s">
        <v>1067</v>
      </c>
      <c r="E98" s="39">
        <v>65</v>
      </c>
      <c r="F98" s="39" t="s">
        <v>195</v>
      </c>
      <c r="G98" s="39" t="s">
        <v>195</v>
      </c>
      <c r="H98" s="23" t="str">
        <f t="shared" si="11"/>
        <v>李O雲</v>
      </c>
      <c r="I98" s="23" t="str">
        <f t="shared" si="10"/>
        <v>0＊664141</v>
      </c>
      <c r="J98" s="39">
        <v>1131213</v>
      </c>
      <c r="K98" s="39" t="s">
        <v>734</v>
      </c>
      <c r="L98" s="39">
        <v>1125</v>
      </c>
      <c r="M98" s="1"/>
      <c r="N98" s="1"/>
      <c r="O98" s="1"/>
      <c r="P98" s="1"/>
      <c r="Q98" s="1"/>
      <c r="R98" s="1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1"/>
      <c r="AK98" s="1"/>
      <c r="AL98" s="1"/>
      <c r="AM98" s="25"/>
      <c r="AN98" s="25"/>
      <c r="AO98" s="25"/>
      <c r="AP98" s="25"/>
      <c r="AQ98" s="25"/>
      <c r="AR98" s="1"/>
      <c r="AS98" s="25"/>
      <c r="AT98" s="25"/>
      <c r="AU98" s="25"/>
      <c r="AV98" s="25"/>
      <c r="AW98" s="25"/>
      <c r="AX98" s="36"/>
      <c r="AY98" s="25"/>
      <c r="AZ98" s="25"/>
      <c r="BA98" s="25" t="s">
        <v>9</v>
      </c>
      <c r="BB98" s="25"/>
      <c r="BC98" s="1"/>
      <c r="BD98" s="1"/>
      <c r="BE98" s="25"/>
      <c r="BF98" s="1"/>
      <c r="BG98" s="1"/>
      <c r="BH98" s="1"/>
      <c r="BI98" s="25"/>
      <c r="BJ98" s="6"/>
    </row>
    <row r="99" spans="1:62" ht="31">
      <c r="A99" s="23">
        <v>95</v>
      </c>
      <c r="B99" s="39" t="s">
        <v>6206</v>
      </c>
      <c r="C99" s="39" t="s">
        <v>6020</v>
      </c>
      <c r="D99" s="39" t="s">
        <v>1063</v>
      </c>
      <c r="E99" s="39">
        <v>63</v>
      </c>
      <c r="F99" s="39" t="s">
        <v>195</v>
      </c>
      <c r="G99" s="39" t="s">
        <v>195</v>
      </c>
      <c r="H99" s="23" t="str">
        <f t="shared" ref="H99:H104" si="12">REPLACE(B99,2,1,"O")</f>
        <v>李O治</v>
      </c>
      <c r="I99" s="23" t="str">
        <f t="shared" ref="I99:I104" si="13">REPLACE(C99,2,1,"＊")</f>
        <v>0＊220248</v>
      </c>
      <c r="J99" s="39">
        <v>1131213</v>
      </c>
      <c r="K99" s="39" t="s">
        <v>732</v>
      </c>
      <c r="L99" s="39">
        <v>1125</v>
      </c>
      <c r="M99" s="1"/>
      <c r="N99" s="1"/>
      <c r="O99" s="1"/>
      <c r="P99" s="1"/>
      <c r="Q99" s="1"/>
      <c r="R99" s="1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1"/>
      <c r="AK99" s="1"/>
      <c r="AL99" s="1"/>
      <c r="AM99" s="25"/>
      <c r="AN99" s="25"/>
      <c r="AO99" s="25"/>
      <c r="AP99" s="25"/>
      <c r="AQ99" s="25"/>
      <c r="AR99" s="1"/>
      <c r="AS99" s="25"/>
      <c r="AT99" s="25"/>
      <c r="AU99" s="25"/>
      <c r="AV99" s="25"/>
      <c r="AW99" s="25"/>
      <c r="AX99" s="36"/>
      <c r="AY99" s="25"/>
      <c r="AZ99" s="25"/>
      <c r="BA99" s="25"/>
      <c r="BB99" s="25" t="s">
        <v>1879</v>
      </c>
      <c r="BC99" s="1"/>
      <c r="BD99" s="1"/>
      <c r="BE99" s="25"/>
      <c r="BF99" s="1"/>
      <c r="BG99" s="1"/>
      <c r="BH99" s="1"/>
      <c r="BI99" s="25"/>
      <c r="BJ99" s="6"/>
    </row>
    <row r="100" spans="1:62" ht="46.5">
      <c r="A100" s="23">
        <v>96</v>
      </c>
      <c r="B100" s="39" t="s">
        <v>1167</v>
      </c>
      <c r="C100" s="39" t="s">
        <v>890</v>
      </c>
      <c r="D100" s="39" t="s">
        <v>1067</v>
      </c>
      <c r="E100" s="39">
        <v>70</v>
      </c>
      <c r="F100" s="39" t="s">
        <v>195</v>
      </c>
      <c r="G100" s="39" t="s">
        <v>195</v>
      </c>
      <c r="H100" s="39" t="s">
        <v>6207</v>
      </c>
      <c r="I100" s="23" t="str">
        <f t="shared" si="13"/>
        <v>0＊569625</v>
      </c>
      <c r="J100" s="39">
        <v>1131213</v>
      </c>
      <c r="K100" s="39" t="s">
        <v>5074</v>
      </c>
      <c r="L100" s="39">
        <v>1125</v>
      </c>
      <c r="M100" s="1"/>
      <c r="N100" s="1"/>
      <c r="O100" s="1"/>
      <c r="P100" s="1"/>
      <c r="Q100" s="1"/>
      <c r="R100" s="1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1"/>
      <c r="AK100" s="1"/>
      <c r="AL100" s="1"/>
      <c r="AM100" s="25"/>
      <c r="AN100" s="25"/>
      <c r="AO100" s="25"/>
      <c r="AP100" s="25"/>
      <c r="AQ100" s="25"/>
      <c r="AR100" s="1"/>
      <c r="AS100" s="25"/>
      <c r="AT100" s="25"/>
      <c r="AU100" s="25" t="s">
        <v>9</v>
      </c>
      <c r="AV100" s="25"/>
      <c r="AW100" s="25"/>
      <c r="AX100" s="36"/>
      <c r="AY100" s="25"/>
      <c r="AZ100" s="25"/>
      <c r="BA100" s="25"/>
      <c r="BB100" s="25"/>
      <c r="BC100" s="1" t="s">
        <v>9</v>
      </c>
      <c r="BD100" s="1"/>
      <c r="BE100" s="25"/>
      <c r="BF100" s="1"/>
      <c r="BG100" s="1"/>
      <c r="BH100" s="1"/>
      <c r="BI100" s="25"/>
      <c r="BJ100" s="6"/>
    </row>
    <row r="101" spans="1:62" ht="62">
      <c r="A101" s="23">
        <v>97</v>
      </c>
      <c r="B101" s="39" t="s">
        <v>6208</v>
      </c>
      <c r="C101" s="39" t="s">
        <v>6021</v>
      </c>
      <c r="D101" s="39" t="s">
        <v>1063</v>
      </c>
      <c r="E101" s="39">
        <v>61</v>
      </c>
      <c r="F101" s="39" t="s">
        <v>195</v>
      </c>
      <c r="G101" s="39" t="s">
        <v>195</v>
      </c>
      <c r="H101" s="23" t="str">
        <f t="shared" si="12"/>
        <v>郭O田</v>
      </c>
      <c r="I101" s="23" t="str">
        <f t="shared" si="13"/>
        <v>2＊088233</v>
      </c>
      <c r="J101" s="39">
        <v>1131213</v>
      </c>
      <c r="K101" s="39" t="s">
        <v>3094</v>
      </c>
      <c r="L101" s="39">
        <v>1125</v>
      </c>
      <c r="M101" s="1"/>
      <c r="N101" s="1"/>
      <c r="O101" s="1"/>
      <c r="P101" s="1"/>
      <c r="Q101" s="1"/>
      <c r="R101" s="1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1"/>
      <c r="AK101" s="1"/>
      <c r="AL101" s="1"/>
      <c r="AM101" s="25"/>
      <c r="AN101" s="25"/>
      <c r="AO101" s="25"/>
      <c r="AP101" s="25"/>
      <c r="AQ101" s="25"/>
      <c r="AR101" s="1"/>
      <c r="AS101" s="25"/>
      <c r="AT101" s="25"/>
      <c r="AU101" s="25"/>
      <c r="AV101" s="25" t="s">
        <v>9</v>
      </c>
      <c r="AW101" s="25"/>
      <c r="AX101" s="36"/>
      <c r="AY101" s="25"/>
      <c r="AZ101" s="25" t="s">
        <v>9</v>
      </c>
      <c r="BA101" s="25" t="s">
        <v>9</v>
      </c>
      <c r="BB101" s="25"/>
      <c r="BC101" s="1"/>
      <c r="BD101" s="1"/>
      <c r="BE101" s="25"/>
      <c r="BF101" s="1"/>
      <c r="BG101" s="1"/>
      <c r="BH101" s="1"/>
      <c r="BI101" s="25"/>
      <c r="BJ101" s="6"/>
    </row>
    <row r="102" spans="1:62" ht="31">
      <c r="A102" s="23">
        <v>98</v>
      </c>
      <c r="B102" s="39" t="s">
        <v>6209</v>
      </c>
      <c r="C102" s="39" t="s">
        <v>2072</v>
      </c>
      <c r="D102" s="39" t="s">
        <v>1063</v>
      </c>
      <c r="E102" s="39">
        <v>69</v>
      </c>
      <c r="F102" s="39" t="s">
        <v>195</v>
      </c>
      <c r="G102" s="39" t="s">
        <v>195</v>
      </c>
      <c r="H102" s="23" t="str">
        <f t="shared" si="12"/>
        <v>邱O榮</v>
      </c>
      <c r="I102" s="23" t="str">
        <f t="shared" si="13"/>
        <v>0＊743571</v>
      </c>
      <c r="J102" s="39">
        <v>1131218</v>
      </c>
      <c r="K102" s="39" t="s">
        <v>734</v>
      </c>
      <c r="L102" s="39">
        <v>1125</v>
      </c>
      <c r="M102" s="1"/>
      <c r="N102" s="1"/>
      <c r="O102" s="1"/>
      <c r="P102" s="1"/>
      <c r="Q102" s="1"/>
      <c r="R102" s="1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1"/>
      <c r="AK102" s="1"/>
      <c r="AL102" s="1"/>
      <c r="AM102" s="25"/>
      <c r="AN102" s="25"/>
      <c r="AO102" s="25"/>
      <c r="AP102" s="25"/>
      <c r="AQ102" s="25"/>
      <c r="AR102" s="1"/>
      <c r="AS102" s="25"/>
      <c r="AT102" s="25"/>
      <c r="AU102" s="25"/>
      <c r="AV102" s="25"/>
      <c r="AW102" s="25"/>
      <c r="AX102" s="36"/>
      <c r="AY102" s="25"/>
      <c r="AZ102" s="25"/>
      <c r="BA102" s="25" t="s">
        <v>9</v>
      </c>
      <c r="BB102" s="25"/>
      <c r="BC102" s="1"/>
      <c r="BD102" s="1"/>
      <c r="BE102" s="25"/>
      <c r="BF102" s="1"/>
      <c r="BG102" s="1"/>
      <c r="BH102" s="1"/>
      <c r="BI102" s="25"/>
      <c r="BJ102" s="6"/>
    </row>
    <row r="103" spans="1:62" ht="31">
      <c r="A103" s="23">
        <v>99</v>
      </c>
      <c r="B103" s="39" t="s">
        <v>1596</v>
      </c>
      <c r="C103" s="39" t="s">
        <v>1336</v>
      </c>
      <c r="D103" s="39" t="s">
        <v>1067</v>
      </c>
      <c r="E103" s="39">
        <v>64</v>
      </c>
      <c r="F103" s="39" t="s">
        <v>195</v>
      </c>
      <c r="G103" s="39" t="s">
        <v>195</v>
      </c>
      <c r="H103" s="23" t="str">
        <f t="shared" si="12"/>
        <v>郭O枝</v>
      </c>
      <c r="I103" s="23" t="str">
        <f t="shared" si="13"/>
        <v>0＊275906</v>
      </c>
      <c r="J103" s="39">
        <v>1131218</v>
      </c>
      <c r="K103" s="39" t="s">
        <v>734</v>
      </c>
      <c r="L103" s="39">
        <v>1125</v>
      </c>
      <c r="M103" s="1"/>
      <c r="N103" s="1"/>
      <c r="O103" s="1"/>
      <c r="P103" s="1"/>
      <c r="Q103" s="1"/>
      <c r="R103" s="1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1"/>
      <c r="AK103" s="1"/>
      <c r="AL103" s="1"/>
      <c r="AM103" s="25"/>
      <c r="AN103" s="25"/>
      <c r="AO103" s="25"/>
      <c r="AP103" s="25"/>
      <c r="AQ103" s="25"/>
      <c r="AR103" s="1"/>
      <c r="AS103" s="25"/>
      <c r="AT103" s="25"/>
      <c r="AU103" s="25"/>
      <c r="AV103" s="25"/>
      <c r="AW103" s="25"/>
      <c r="AX103" s="36"/>
      <c r="AY103" s="25"/>
      <c r="AZ103" s="25"/>
      <c r="BA103" s="25" t="s">
        <v>9</v>
      </c>
      <c r="BB103" s="25"/>
      <c r="BC103" s="1"/>
      <c r="BD103" s="1"/>
      <c r="BE103" s="25"/>
      <c r="BF103" s="1"/>
      <c r="BG103" s="1"/>
      <c r="BH103" s="1"/>
      <c r="BI103" s="25"/>
      <c r="BJ103" s="6"/>
    </row>
    <row r="104" spans="1:62" ht="31">
      <c r="A104" s="23">
        <v>100</v>
      </c>
      <c r="B104" s="39" t="s">
        <v>3888</v>
      </c>
      <c r="C104" s="39" t="s">
        <v>204</v>
      </c>
      <c r="D104" s="39" t="s">
        <v>1067</v>
      </c>
      <c r="E104" s="39">
        <v>67</v>
      </c>
      <c r="F104" s="39" t="s">
        <v>195</v>
      </c>
      <c r="G104" s="39" t="s">
        <v>195</v>
      </c>
      <c r="H104" s="23" t="str">
        <f t="shared" si="12"/>
        <v>陳O桃</v>
      </c>
      <c r="I104" s="23" t="str">
        <f t="shared" si="13"/>
        <v>1＊016651</v>
      </c>
      <c r="J104" s="39">
        <v>1131218</v>
      </c>
      <c r="K104" s="39" t="s">
        <v>734</v>
      </c>
      <c r="L104" s="39">
        <v>1125</v>
      </c>
      <c r="M104" s="1"/>
      <c r="N104" s="1"/>
      <c r="O104" s="1"/>
      <c r="P104" s="1"/>
      <c r="Q104" s="1"/>
      <c r="R104" s="1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1"/>
      <c r="AK104" s="1"/>
      <c r="AL104" s="1"/>
      <c r="AM104" s="25"/>
      <c r="AN104" s="25"/>
      <c r="AO104" s="25"/>
      <c r="AP104" s="25"/>
      <c r="AQ104" s="25"/>
      <c r="AR104" s="1"/>
      <c r="AS104" s="25"/>
      <c r="AT104" s="25"/>
      <c r="AU104" s="25"/>
      <c r="AV104" s="25"/>
      <c r="AW104" s="25"/>
      <c r="AX104" s="36"/>
      <c r="AY104" s="25"/>
      <c r="AZ104" s="25"/>
      <c r="BA104" s="25" t="s">
        <v>9</v>
      </c>
      <c r="BB104" s="25"/>
      <c r="BC104" s="1"/>
      <c r="BD104" s="1"/>
      <c r="BE104" s="25"/>
      <c r="BF104" s="1"/>
      <c r="BG104" s="1"/>
      <c r="BH104" s="1"/>
      <c r="BI104" s="25"/>
      <c r="BJ104" s="6"/>
    </row>
    <row r="105" spans="1:62" ht="31">
      <c r="A105" s="23">
        <v>101</v>
      </c>
      <c r="B105" s="39" t="s">
        <v>3901</v>
      </c>
      <c r="C105" s="39" t="s">
        <v>2752</v>
      </c>
      <c r="D105" s="39" t="s">
        <v>1067</v>
      </c>
      <c r="E105" s="39">
        <v>42</v>
      </c>
      <c r="F105" s="39" t="s">
        <v>195</v>
      </c>
      <c r="G105" s="39" t="s">
        <v>195</v>
      </c>
      <c r="H105" s="23" t="str">
        <f t="shared" ref="H105:H113" si="14">REPLACE(B105,2,1,"O")</f>
        <v>謝O妮</v>
      </c>
      <c r="I105" s="23" t="str">
        <f t="shared" ref="I105:I113" si="15">REPLACE(C105,2,1,"＊")</f>
        <v>1＊861883</v>
      </c>
      <c r="J105" s="39">
        <v>1131218</v>
      </c>
      <c r="K105" s="39" t="s">
        <v>732</v>
      </c>
      <c r="L105" s="39">
        <v>1125</v>
      </c>
      <c r="M105" s="1"/>
      <c r="N105" s="1"/>
      <c r="O105" s="1"/>
      <c r="P105" s="1"/>
      <c r="Q105" s="1"/>
      <c r="R105" s="1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1"/>
      <c r="AK105" s="1"/>
      <c r="AL105" s="1"/>
      <c r="AM105" s="25"/>
      <c r="AN105" s="25"/>
      <c r="AO105" s="25"/>
      <c r="AP105" s="25"/>
      <c r="AQ105" s="25"/>
      <c r="AR105" s="1"/>
      <c r="AS105" s="25"/>
      <c r="AT105" s="25"/>
      <c r="AU105" s="25"/>
      <c r="AV105" s="25"/>
      <c r="AW105" s="25"/>
      <c r="AX105" s="36"/>
      <c r="AY105" s="25"/>
      <c r="AZ105" s="25"/>
      <c r="BA105" s="25"/>
      <c r="BB105" s="25" t="s">
        <v>1899</v>
      </c>
      <c r="BC105" s="1"/>
      <c r="BD105" s="1"/>
      <c r="BE105" s="25"/>
      <c r="BF105" s="1"/>
      <c r="BG105" s="1"/>
      <c r="BH105" s="1"/>
      <c r="BI105" s="25"/>
      <c r="BJ105" s="6"/>
    </row>
    <row r="106" spans="1:62" ht="46.5">
      <c r="A106" s="23">
        <v>102</v>
      </c>
      <c r="B106" s="39" t="s">
        <v>1840</v>
      </c>
      <c r="C106" s="39" t="s">
        <v>1551</v>
      </c>
      <c r="D106" s="39" t="s">
        <v>1067</v>
      </c>
      <c r="E106" s="39">
        <v>72</v>
      </c>
      <c r="F106" s="39" t="s">
        <v>195</v>
      </c>
      <c r="G106" s="39" t="s">
        <v>195</v>
      </c>
      <c r="H106" s="23" t="str">
        <f t="shared" si="14"/>
        <v>李O玉</v>
      </c>
      <c r="I106" s="23" t="str">
        <f t="shared" si="15"/>
        <v>2＊565735</v>
      </c>
      <c r="J106" s="39">
        <v>1131218</v>
      </c>
      <c r="K106" s="39" t="s">
        <v>756</v>
      </c>
      <c r="L106" s="39">
        <v>1125</v>
      </c>
      <c r="M106" s="1"/>
      <c r="N106" s="1"/>
      <c r="O106" s="1"/>
      <c r="P106" s="1"/>
      <c r="Q106" s="1"/>
      <c r="R106" s="1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1"/>
      <c r="AK106" s="1"/>
      <c r="AL106" s="1"/>
      <c r="AM106" s="25"/>
      <c r="AN106" s="25"/>
      <c r="AO106" s="25"/>
      <c r="AP106" s="25"/>
      <c r="AQ106" s="25"/>
      <c r="AR106" s="1"/>
      <c r="AS106" s="25"/>
      <c r="AT106" s="25"/>
      <c r="AU106" s="25"/>
      <c r="AV106" s="25"/>
      <c r="AW106" s="25"/>
      <c r="AX106" s="36"/>
      <c r="AY106" s="25"/>
      <c r="AZ106" s="25"/>
      <c r="BA106" s="25" t="s">
        <v>9</v>
      </c>
      <c r="BB106" s="25"/>
      <c r="BC106" s="1"/>
      <c r="BD106" s="1"/>
      <c r="BE106" s="25"/>
      <c r="BF106" s="1" t="s">
        <v>736</v>
      </c>
      <c r="BG106" s="1"/>
      <c r="BH106" s="1"/>
      <c r="BI106" s="25"/>
      <c r="BJ106" s="6"/>
    </row>
    <row r="107" spans="1:62" ht="31">
      <c r="A107" s="23">
        <v>103</v>
      </c>
      <c r="B107" s="39" t="s">
        <v>6210</v>
      </c>
      <c r="C107" s="39" t="s">
        <v>99</v>
      </c>
      <c r="D107" s="39" t="s">
        <v>1063</v>
      </c>
      <c r="E107" s="39">
        <v>62</v>
      </c>
      <c r="F107" s="39" t="s">
        <v>195</v>
      </c>
      <c r="G107" s="39" t="s">
        <v>195</v>
      </c>
      <c r="H107" s="23" t="str">
        <f t="shared" si="14"/>
        <v>蕭O康</v>
      </c>
      <c r="I107" s="23" t="str">
        <f t="shared" si="15"/>
        <v>2＊016676</v>
      </c>
      <c r="J107" s="39">
        <v>1131218</v>
      </c>
      <c r="K107" s="39" t="s">
        <v>732</v>
      </c>
      <c r="L107" s="39">
        <v>1125</v>
      </c>
      <c r="M107" s="1"/>
      <c r="N107" s="1"/>
      <c r="O107" s="1"/>
      <c r="P107" s="1"/>
      <c r="Q107" s="1"/>
      <c r="R107" s="1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1"/>
      <c r="AK107" s="1"/>
      <c r="AL107" s="1"/>
      <c r="AM107" s="25"/>
      <c r="AN107" s="25"/>
      <c r="AO107" s="25"/>
      <c r="AP107" s="25"/>
      <c r="AQ107" s="25"/>
      <c r="AR107" s="1"/>
      <c r="AS107" s="25"/>
      <c r="AT107" s="25"/>
      <c r="AU107" s="25"/>
      <c r="AV107" s="25"/>
      <c r="AW107" s="25"/>
      <c r="AX107" s="36"/>
      <c r="AY107" s="25"/>
      <c r="AZ107" s="25"/>
      <c r="BA107" s="25"/>
      <c r="BB107" s="25" t="s">
        <v>1899</v>
      </c>
      <c r="BC107" s="1"/>
      <c r="BD107" s="1"/>
      <c r="BE107" s="25"/>
      <c r="BF107" s="1"/>
      <c r="BG107" s="1"/>
      <c r="BH107" s="1"/>
      <c r="BI107" s="25"/>
      <c r="BJ107" s="6"/>
    </row>
    <row r="108" spans="1:62" ht="31">
      <c r="A108" s="23">
        <v>104</v>
      </c>
      <c r="B108" s="39" t="s">
        <v>6211</v>
      </c>
      <c r="C108" s="39" t="s">
        <v>2071</v>
      </c>
      <c r="D108" s="39" t="s">
        <v>1067</v>
      </c>
      <c r="E108" s="39">
        <v>67</v>
      </c>
      <c r="F108" s="39" t="s">
        <v>195</v>
      </c>
      <c r="G108" s="39" t="s">
        <v>195</v>
      </c>
      <c r="H108" s="23" t="str">
        <f t="shared" si="14"/>
        <v>簡O齡</v>
      </c>
      <c r="I108" s="23" t="str">
        <f t="shared" si="15"/>
        <v>0＊841873</v>
      </c>
      <c r="J108" s="39">
        <v>1131219</v>
      </c>
      <c r="K108" s="39" t="s">
        <v>734</v>
      </c>
      <c r="L108" s="39">
        <v>1125</v>
      </c>
      <c r="M108" s="1"/>
      <c r="N108" s="1"/>
      <c r="O108" s="1"/>
      <c r="P108" s="1"/>
      <c r="Q108" s="1"/>
      <c r="R108" s="1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1"/>
      <c r="AK108" s="1"/>
      <c r="AL108" s="1"/>
      <c r="AM108" s="25"/>
      <c r="AN108" s="25"/>
      <c r="AO108" s="25"/>
      <c r="AP108" s="25"/>
      <c r="AQ108" s="25"/>
      <c r="AR108" s="1"/>
      <c r="AS108" s="25"/>
      <c r="AT108" s="25"/>
      <c r="AU108" s="25"/>
      <c r="AV108" s="25"/>
      <c r="AW108" s="25"/>
      <c r="AX108" s="36"/>
      <c r="AY108" s="25"/>
      <c r="AZ108" s="25"/>
      <c r="BA108" s="25" t="s">
        <v>9</v>
      </c>
      <c r="BB108" s="25"/>
      <c r="BC108" s="1"/>
      <c r="BD108" s="1"/>
      <c r="BE108" s="25"/>
      <c r="BF108" s="1"/>
      <c r="BG108" s="1"/>
      <c r="BH108" s="1"/>
      <c r="BI108" s="25"/>
      <c r="BJ108" s="6"/>
    </row>
    <row r="109" spans="1:62" ht="31">
      <c r="A109" s="23">
        <v>105</v>
      </c>
      <c r="B109" s="39" t="s">
        <v>1172</v>
      </c>
      <c r="C109" s="39" t="s">
        <v>896</v>
      </c>
      <c r="D109" s="39" t="s">
        <v>1067</v>
      </c>
      <c r="E109" s="39">
        <v>55</v>
      </c>
      <c r="F109" s="39" t="s">
        <v>195</v>
      </c>
      <c r="G109" s="39" t="s">
        <v>195</v>
      </c>
      <c r="H109" s="23" t="str">
        <f t="shared" si="14"/>
        <v>陳O君</v>
      </c>
      <c r="I109" s="23" t="str">
        <f t="shared" si="15"/>
        <v>0＊426695</v>
      </c>
      <c r="J109" s="39">
        <v>1131219</v>
      </c>
      <c r="K109" s="39" t="s">
        <v>732</v>
      </c>
      <c r="L109" s="39">
        <v>1125</v>
      </c>
      <c r="M109" s="1"/>
      <c r="N109" s="1"/>
      <c r="O109" s="1"/>
      <c r="P109" s="1"/>
      <c r="Q109" s="1"/>
      <c r="R109" s="1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1"/>
      <c r="AK109" s="1"/>
      <c r="AL109" s="1"/>
      <c r="AM109" s="25"/>
      <c r="AN109" s="25"/>
      <c r="AO109" s="25"/>
      <c r="AP109" s="25"/>
      <c r="AQ109" s="25"/>
      <c r="AR109" s="1"/>
      <c r="AS109" s="25"/>
      <c r="AT109" s="25"/>
      <c r="AU109" s="25"/>
      <c r="AV109" s="25"/>
      <c r="AW109" s="25"/>
      <c r="AX109" s="36"/>
      <c r="AY109" s="25"/>
      <c r="AZ109" s="25"/>
      <c r="BA109" s="25"/>
      <c r="BB109" s="25" t="s">
        <v>1899</v>
      </c>
      <c r="BC109" s="1"/>
      <c r="BD109" s="1"/>
      <c r="BE109" s="25"/>
      <c r="BF109" s="1"/>
      <c r="BG109" s="1"/>
      <c r="BH109" s="1"/>
      <c r="BI109" s="25"/>
      <c r="BJ109" s="6"/>
    </row>
    <row r="110" spans="1:62" ht="31">
      <c r="A110" s="23">
        <v>106</v>
      </c>
      <c r="B110" s="39" t="s">
        <v>6212</v>
      </c>
      <c r="C110" s="39" t="s">
        <v>6022</v>
      </c>
      <c r="D110" s="39" t="s">
        <v>1067</v>
      </c>
      <c r="E110" s="39">
        <v>46</v>
      </c>
      <c r="F110" s="39" t="s">
        <v>195</v>
      </c>
      <c r="G110" s="39" t="s">
        <v>195</v>
      </c>
      <c r="H110" s="23" t="str">
        <f t="shared" si="14"/>
        <v>郭O娟</v>
      </c>
      <c r="I110" s="23" t="str">
        <f t="shared" si="15"/>
        <v>0＊499162</v>
      </c>
      <c r="J110" s="39">
        <v>1131219</v>
      </c>
      <c r="K110" s="39" t="s">
        <v>732</v>
      </c>
      <c r="L110" s="39">
        <v>1125</v>
      </c>
      <c r="M110" s="1"/>
      <c r="N110" s="1"/>
      <c r="O110" s="1"/>
      <c r="P110" s="1"/>
      <c r="Q110" s="1"/>
      <c r="R110" s="1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1"/>
      <c r="AK110" s="1"/>
      <c r="AL110" s="1"/>
      <c r="AM110" s="25"/>
      <c r="AN110" s="25"/>
      <c r="AO110" s="25"/>
      <c r="AP110" s="25"/>
      <c r="AQ110" s="25"/>
      <c r="AR110" s="1"/>
      <c r="AS110" s="25"/>
      <c r="AT110" s="25"/>
      <c r="AU110" s="25"/>
      <c r="AV110" s="25"/>
      <c r="AW110" s="25"/>
      <c r="AX110" s="36"/>
      <c r="AY110" s="25"/>
      <c r="AZ110" s="25"/>
      <c r="BA110" s="25"/>
      <c r="BB110" s="25" t="s">
        <v>747</v>
      </c>
      <c r="BC110" s="1"/>
      <c r="BD110" s="1"/>
      <c r="BE110" s="25"/>
      <c r="BF110" s="1"/>
      <c r="BG110" s="1"/>
      <c r="BH110" s="1"/>
      <c r="BI110" s="25"/>
      <c r="BJ110" s="6"/>
    </row>
    <row r="111" spans="1:62" ht="31">
      <c r="A111" s="23">
        <v>107</v>
      </c>
      <c r="B111" s="39" t="s">
        <v>6213</v>
      </c>
      <c r="C111" s="39" t="s">
        <v>6023</v>
      </c>
      <c r="D111" s="39" t="s">
        <v>1063</v>
      </c>
      <c r="E111" s="39">
        <v>69</v>
      </c>
      <c r="F111" s="39" t="s">
        <v>195</v>
      </c>
      <c r="G111" s="39" t="s">
        <v>195</v>
      </c>
      <c r="H111" s="23" t="str">
        <f t="shared" si="14"/>
        <v>劉O強</v>
      </c>
      <c r="I111" s="23" t="str">
        <f t="shared" si="15"/>
        <v>0＊496166</v>
      </c>
      <c r="J111" s="39">
        <v>1131219</v>
      </c>
      <c r="K111" s="39" t="s">
        <v>734</v>
      </c>
      <c r="L111" s="39">
        <v>1125</v>
      </c>
      <c r="M111" s="1"/>
      <c r="N111" s="1"/>
      <c r="O111" s="1"/>
      <c r="P111" s="1"/>
      <c r="Q111" s="1"/>
      <c r="R111" s="1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1"/>
      <c r="AK111" s="1"/>
      <c r="AL111" s="1"/>
      <c r="AM111" s="25"/>
      <c r="AN111" s="25"/>
      <c r="AO111" s="25"/>
      <c r="AP111" s="25"/>
      <c r="AQ111" s="25"/>
      <c r="AR111" s="1"/>
      <c r="AS111" s="25"/>
      <c r="AT111" s="25"/>
      <c r="AU111" s="25"/>
      <c r="AV111" s="25"/>
      <c r="AW111" s="25"/>
      <c r="AX111" s="36"/>
      <c r="AY111" s="25"/>
      <c r="AZ111" s="25"/>
      <c r="BA111" s="25" t="s">
        <v>9</v>
      </c>
      <c r="BB111" s="25"/>
      <c r="BC111" s="1"/>
      <c r="BD111" s="1"/>
      <c r="BE111" s="25"/>
      <c r="BF111" s="1"/>
      <c r="BG111" s="1"/>
      <c r="BH111" s="1"/>
      <c r="BI111" s="25"/>
      <c r="BJ111" s="6"/>
    </row>
    <row r="112" spans="1:62" ht="31">
      <c r="A112" s="23">
        <v>108</v>
      </c>
      <c r="B112" s="39" t="s">
        <v>1161</v>
      </c>
      <c r="C112" s="39" t="s">
        <v>881</v>
      </c>
      <c r="D112" s="39" t="s">
        <v>1067</v>
      </c>
      <c r="E112" s="39">
        <v>62</v>
      </c>
      <c r="F112" s="39" t="s">
        <v>195</v>
      </c>
      <c r="G112" s="39" t="s">
        <v>195</v>
      </c>
      <c r="H112" s="23" t="str">
        <f t="shared" si="14"/>
        <v>雷O梅</v>
      </c>
      <c r="I112" s="23" t="str">
        <f t="shared" si="15"/>
        <v>0＊673757</v>
      </c>
      <c r="J112" s="39">
        <v>1131219</v>
      </c>
      <c r="K112" s="39" t="s">
        <v>734</v>
      </c>
      <c r="L112" s="39">
        <v>1125</v>
      </c>
      <c r="M112" s="1"/>
      <c r="N112" s="1"/>
      <c r="O112" s="1"/>
      <c r="P112" s="1"/>
      <c r="Q112" s="1"/>
      <c r="R112" s="1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1"/>
      <c r="AK112" s="1"/>
      <c r="AL112" s="1"/>
      <c r="AM112" s="25"/>
      <c r="AN112" s="25"/>
      <c r="AO112" s="25"/>
      <c r="AP112" s="25"/>
      <c r="AQ112" s="25"/>
      <c r="AR112" s="1"/>
      <c r="AS112" s="25"/>
      <c r="AT112" s="25"/>
      <c r="AU112" s="25"/>
      <c r="AV112" s="25"/>
      <c r="AW112" s="25"/>
      <c r="AX112" s="36"/>
      <c r="AY112" s="25"/>
      <c r="AZ112" s="25"/>
      <c r="BA112" s="25" t="s">
        <v>1899</v>
      </c>
      <c r="BB112" s="25"/>
      <c r="BC112" s="1"/>
      <c r="BD112" s="1"/>
      <c r="BE112" s="25"/>
      <c r="BF112" s="1"/>
      <c r="BG112" s="1"/>
      <c r="BH112" s="1"/>
      <c r="BI112" s="25"/>
      <c r="BJ112" s="6"/>
    </row>
    <row r="113" spans="1:62" ht="31">
      <c r="A113" s="23">
        <v>109</v>
      </c>
      <c r="B113" s="39" t="s">
        <v>4678</v>
      </c>
      <c r="C113" s="39" t="s">
        <v>4241</v>
      </c>
      <c r="D113" s="39" t="s">
        <v>1067</v>
      </c>
      <c r="E113" s="39">
        <v>55</v>
      </c>
      <c r="F113" s="39" t="s">
        <v>195</v>
      </c>
      <c r="G113" s="39" t="s">
        <v>195</v>
      </c>
      <c r="H113" s="23" t="str">
        <f t="shared" si="14"/>
        <v>陳O玲</v>
      </c>
      <c r="I113" s="23" t="str">
        <f t="shared" si="15"/>
        <v>0＊100195</v>
      </c>
      <c r="J113" s="39">
        <v>1131219</v>
      </c>
      <c r="K113" s="39" t="s">
        <v>734</v>
      </c>
      <c r="L113" s="39">
        <v>1125</v>
      </c>
      <c r="M113" s="1"/>
      <c r="N113" s="1"/>
      <c r="O113" s="1"/>
      <c r="P113" s="1"/>
      <c r="Q113" s="1"/>
      <c r="R113" s="1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1"/>
      <c r="AK113" s="1"/>
      <c r="AL113" s="1"/>
      <c r="AM113" s="25"/>
      <c r="AN113" s="25"/>
      <c r="AO113" s="25"/>
      <c r="AP113" s="25"/>
      <c r="AQ113" s="25"/>
      <c r="AR113" s="1"/>
      <c r="AS113" s="25"/>
      <c r="AT113" s="25"/>
      <c r="AU113" s="25"/>
      <c r="AV113" s="25"/>
      <c r="AW113" s="25"/>
      <c r="AX113" s="36"/>
      <c r="AY113" s="25"/>
      <c r="AZ113" s="25"/>
      <c r="BA113" s="25" t="s">
        <v>9</v>
      </c>
      <c r="BB113" s="25"/>
      <c r="BC113" s="1"/>
      <c r="BD113" s="1"/>
      <c r="BE113" s="25"/>
      <c r="BF113" s="1"/>
      <c r="BG113" s="1"/>
      <c r="BH113" s="1"/>
      <c r="BI113" s="25"/>
      <c r="BJ113" s="6"/>
    </row>
    <row r="114" spans="1:62" ht="46.5">
      <c r="A114" s="23">
        <v>110</v>
      </c>
      <c r="B114" s="39" t="s">
        <v>3891</v>
      </c>
      <c r="C114" s="39" t="s">
        <v>201</v>
      </c>
      <c r="D114" s="39" t="s">
        <v>1063</v>
      </c>
      <c r="E114" s="39">
        <v>56</v>
      </c>
      <c r="F114" s="39" t="s">
        <v>5944</v>
      </c>
      <c r="G114" s="39" t="s">
        <v>5947</v>
      </c>
      <c r="H114" s="23" t="str">
        <f t="shared" ref="H114:H116" si="16">REPLACE(B114,2,1,"O")</f>
        <v>洪O政</v>
      </c>
      <c r="I114" s="23" t="str">
        <f t="shared" ref="I114:I116" si="17">REPLACE(C114,2,1,"＊")</f>
        <v>1＊318579</v>
      </c>
      <c r="J114" s="39">
        <v>1131219</v>
      </c>
      <c r="K114" s="39" t="s">
        <v>741</v>
      </c>
      <c r="L114" s="39">
        <v>1125</v>
      </c>
      <c r="M114" s="1"/>
      <c r="N114" s="1"/>
      <c r="O114" s="1"/>
      <c r="P114" s="1"/>
      <c r="Q114" s="1"/>
      <c r="R114" s="1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1"/>
      <c r="AK114" s="1"/>
      <c r="AL114" s="1"/>
      <c r="AM114" s="25"/>
      <c r="AN114" s="25"/>
      <c r="AO114" s="25"/>
      <c r="AP114" s="25"/>
      <c r="AQ114" s="25"/>
      <c r="AR114" s="1"/>
      <c r="AS114" s="25"/>
      <c r="AT114" s="25"/>
      <c r="AU114" s="25"/>
      <c r="AV114" s="25"/>
      <c r="AW114" s="25"/>
      <c r="AX114" s="36"/>
      <c r="AY114" s="25" t="s">
        <v>9</v>
      </c>
      <c r="AZ114" s="25"/>
      <c r="BA114" s="25"/>
      <c r="BB114" s="25" t="s">
        <v>1879</v>
      </c>
      <c r="BC114" s="1"/>
      <c r="BD114" s="1"/>
      <c r="BE114" s="25" t="s">
        <v>736</v>
      </c>
      <c r="BF114" s="1"/>
      <c r="BG114" s="1"/>
      <c r="BH114" s="1"/>
      <c r="BI114" s="25"/>
      <c r="BJ114" s="6"/>
    </row>
    <row r="115" spans="1:62" ht="31">
      <c r="A115" s="23">
        <v>111</v>
      </c>
      <c r="B115" s="39" t="s">
        <v>6214</v>
      </c>
      <c r="C115" s="39" t="s">
        <v>4085</v>
      </c>
      <c r="D115" s="39" t="s">
        <v>1063</v>
      </c>
      <c r="E115" s="39">
        <v>70</v>
      </c>
      <c r="F115" s="39" t="s">
        <v>195</v>
      </c>
      <c r="G115" s="39" t="s">
        <v>195</v>
      </c>
      <c r="H115" s="23" t="str">
        <f t="shared" si="16"/>
        <v>張O千</v>
      </c>
      <c r="I115" s="23" t="str">
        <f t="shared" si="17"/>
        <v>2＊350956</v>
      </c>
      <c r="J115" s="39">
        <v>1131219</v>
      </c>
      <c r="K115" s="39" t="s">
        <v>734</v>
      </c>
      <c r="L115" s="39">
        <v>1125</v>
      </c>
      <c r="M115" s="1"/>
      <c r="N115" s="1"/>
      <c r="O115" s="1"/>
      <c r="P115" s="1"/>
      <c r="Q115" s="1"/>
      <c r="R115" s="1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1"/>
      <c r="AK115" s="1"/>
      <c r="AL115" s="1"/>
      <c r="AM115" s="25"/>
      <c r="AN115" s="25"/>
      <c r="AO115" s="25"/>
      <c r="AP115" s="25"/>
      <c r="AQ115" s="25"/>
      <c r="AR115" s="1"/>
      <c r="AS115" s="25"/>
      <c r="AT115" s="25"/>
      <c r="AU115" s="25"/>
      <c r="AV115" s="25"/>
      <c r="AW115" s="25"/>
      <c r="AX115" s="36"/>
      <c r="AY115" s="25"/>
      <c r="AZ115" s="25"/>
      <c r="BA115" s="25" t="s">
        <v>9</v>
      </c>
      <c r="BB115" s="25"/>
      <c r="BC115" s="1"/>
      <c r="BD115" s="1"/>
      <c r="BE115" s="25"/>
      <c r="BF115" s="1"/>
      <c r="BG115" s="1"/>
      <c r="BH115" s="1"/>
      <c r="BI115" s="25"/>
      <c r="BJ115" s="6"/>
    </row>
    <row r="116" spans="1:62" ht="17">
      <c r="A116" s="23">
        <v>112</v>
      </c>
      <c r="B116" s="39" t="s">
        <v>1592</v>
      </c>
      <c r="C116" s="39" t="s">
        <v>1333</v>
      </c>
      <c r="D116" s="39" t="s">
        <v>1067</v>
      </c>
      <c r="E116" s="39">
        <v>67</v>
      </c>
      <c r="F116" s="39" t="s">
        <v>195</v>
      </c>
      <c r="G116" s="39" t="s">
        <v>195</v>
      </c>
      <c r="H116" s="23" t="str">
        <f t="shared" si="16"/>
        <v>張O雪</v>
      </c>
      <c r="I116" s="23" t="str">
        <f t="shared" si="17"/>
        <v>2＊562836</v>
      </c>
      <c r="J116" s="39">
        <v>1131219</v>
      </c>
      <c r="K116" s="39">
        <v>5761300</v>
      </c>
      <c r="L116" s="39">
        <v>1125</v>
      </c>
      <c r="M116" s="1"/>
      <c r="N116" s="1"/>
      <c r="O116" s="1"/>
      <c r="P116" s="1"/>
      <c r="Q116" s="1"/>
      <c r="R116" s="1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1"/>
      <c r="AK116" s="1"/>
      <c r="AL116" s="1"/>
      <c r="AM116" s="25"/>
      <c r="AN116" s="25"/>
      <c r="AO116" s="25"/>
      <c r="AP116" s="25"/>
      <c r="AQ116" s="25"/>
      <c r="AR116" s="1"/>
      <c r="AS116" s="25"/>
      <c r="AT116" s="25"/>
      <c r="AU116" s="25" t="s">
        <v>9</v>
      </c>
      <c r="AV116" s="25"/>
      <c r="AW116" s="25"/>
      <c r="AX116" s="36"/>
      <c r="AY116" s="25"/>
      <c r="AZ116" s="25"/>
      <c r="BA116" s="25"/>
      <c r="BB116" s="25"/>
      <c r="BC116" s="1"/>
      <c r="BD116" s="1"/>
      <c r="BE116" s="25"/>
      <c r="BF116" s="1"/>
      <c r="BG116" s="1"/>
      <c r="BH116" s="1"/>
      <c r="BI116" s="25"/>
      <c r="BJ116" s="6"/>
    </row>
    <row r="117" spans="1:62" ht="62">
      <c r="A117" s="23">
        <v>113</v>
      </c>
      <c r="B117" s="39" t="s">
        <v>6215</v>
      </c>
      <c r="C117" s="39" t="s">
        <v>6024</v>
      </c>
      <c r="D117" s="39" t="s">
        <v>1063</v>
      </c>
      <c r="E117" s="39">
        <v>74</v>
      </c>
      <c r="F117" s="39" t="s">
        <v>5944</v>
      </c>
      <c r="G117" s="39" t="s">
        <v>5993</v>
      </c>
      <c r="H117" s="23" t="str">
        <f t="shared" ref="H117:H122" si="18">REPLACE(B117,2,1,"O")</f>
        <v>蔡O明</v>
      </c>
      <c r="I117" s="23" t="str">
        <f t="shared" ref="I117:I122" si="19">REPLACE(C117,2,1,"＊")</f>
        <v>0＊526010</v>
      </c>
      <c r="J117" s="39">
        <v>1131220</v>
      </c>
      <c r="K117" s="39" t="s">
        <v>1901</v>
      </c>
      <c r="L117" s="39">
        <v>1125</v>
      </c>
      <c r="M117" s="1"/>
      <c r="N117" s="1"/>
      <c r="O117" s="1"/>
      <c r="P117" s="1"/>
      <c r="Q117" s="1"/>
      <c r="R117" s="1"/>
      <c r="S117" s="25"/>
      <c r="T117" s="25"/>
      <c r="U117" s="25"/>
      <c r="V117" s="25"/>
      <c r="W117" s="25" t="s">
        <v>9</v>
      </c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1"/>
      <c r="AK117" s="1"/>
      <c r="AL117" s="1"/>
      <c r="AM117" s="25"/>
      <c r="AN117" s="25"/>
      <c r="AO117" s="25"/>
      <c r="AP117" s="25"/>
      <c r="AQ117" s="25"/>
      <c r="AR117" s="1"/>
      <c r="AS117" s="25"/>
      <c r="AT117" s="25"/>
      <c r="AU117" s="25"/>
      <c r="AV117" s="25"/>
      <c r="AW117" s="25"/>
      <c r="AX117" s="36"/>
      <c r="AY117" s="25"/>
      <c r="AZ117" s="25"/>
      <c r="BA117" s="25"/>
      <c r="BB117" s="25"/>
      <c r="BC117" s="1"/>
      <c r="BD117" s="1"/>
      <c r="BE117" s="25"/>
      <c r="BF117" s="1"/>
      <c r="BG117" s="1"/>
      <c r="BH117" s="1"/>
      <c r="BI117" s="25" t="s">
        <v>1034</v>
      </c>
      <c r="BJ117" s="6"/>
    </row>
    <row r="118" spans="1:62" ht="31">
      <c r="A118" s="23">
        <v>114</v>
      </c>
      <c r="B118" s="39" t="s">
        <v>6216</v>
      </c>
      <c r="C118" s="39" t="s">
        <v>6025</v>
      </c>
      <c r="D118" s="39" t="s">
        <v>1067</v>
      </c>
      <c r="E118" s="39">
        <v>83</v>
      </c>
      <c r="F118" s="39" t="s">
        <v>195</v>
      </c>
      <c r="G118" s="39" t="s">
        <v>195</v>
      </c>
      <c r="H118" s="39" t="s">
        <v>6217</v>
      </c>
      <c r="I118" s="23" t="str">
        <f t="shared" si="19"/>
        <v>0＊951017</v>
      </c>
      <c r="J118" s="39">
        <v>1131225</v>
      </c>
      <c r="K118" s="39" t="s">
        <v>734</v>
      </c>
      <c r="L118" s="39">
        <v>1125</v>
      </c>
      <c r="M118" s="1"/>
      <c r="N118" s="1"/>
      <c r="O118" s="1"/>
      <c r="P118" s="1"/>
      <c r="Q118" s="1"/>
      <c r="R118" s="1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1"/>
      <c r="AK118" s="1"/>
      <c r="AL118" s="1"/>
      <c r="AM118" s="25"/>
      <c r="AN118" s="25"/>
      <c r="AO118" s="25"/>
      <c r="AP118" s="25"/>
      <c r="AQ118" s="25"/>
      <c r="AR118" s="1"/>
      <c r="AS118" s="25"/>
      <c r="AT118" s="25"/>
      <c r="AU118" s="25"/>
      <c r="AV118" s="25"/>
      <c r="AW118" s="25"/>
      <c r="AX118" s="36"/>
      <c r="AY118" s="25"/>
      <c r="AZ118" s="25"/>
      <c r="BA118" s="25" t="s">
        <v>9</v>
      </c>
      <c r="BB118" s="25"/>
      <c r="BC118" s="1"/>
      <c r="BD118" s="1"/>
      <c r="BE118" s="25" t="s">
        <v>736</v>
      </c>
      <c r="BF118" s="1"/>
      <c r="BG118" s="1"/>
      <c r="BH118" s="1"/>
      <c r="BI118" s="25"/>
      <c r="BJ118" s="6"/>
    </row>
    <row r="119" spans="1:62" ht="31">
      <c r="A119" s="23">
        <v>115</v>
      </c>
      <c r="B119" s="39" t="s">
        <v>6218</v>
      </c>
      <c r="C119" s="39" t="s">
        <v>6026</v>
      </c>
      <c r="D119" s="39" t="s">
        <v>1067</v>
      </c>
      <c r="E119" s="39">
        <v>72</v>
      </c>
      <c r="F119" s="39" t="s">
        <v>195</v>
      </c>
      <c r="G119" s="39" t="s">
        <v>195</v>
      </c>
      <c r="H119" s="23" t="str">
        <f t="shared" si="18"/>
        <v>郭O</v>
      </c>
      <c r="I119" s="23" t="str">
        <f t="shared" si="19"/>
        <v>1＊009209</v>
      </c>
      <c r="J119" s="39">
        <v>1131225</v>
      </c>
      <c r="K119" s="39" t="s">
        <v>734</v>
      </c>
      <c r="L119" s="39">
        <v>1125</v>
      </c>
      <c r="M119" s="1"/>
      <c r="N119" s="1"/>
      <c r="O119" s="1"/>
      <c r="P119" s="1"/>
      <c r="Q119" s="1"/>
      <c r="R119" s="1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1"/>
      <c r="AK119" s="1"/>
      <c r="AL119" s="1"/>
      <c r="AM119" s="25"/>
      <c r="AN119" s="25"/>
      <c r="AO119" s="25"/>
      <c r="AP119" s="25"/>
      <c r="AQ119" s="25"/>
      <c r="AR119" s="1"/>
      <c r="AS119" s="25"/>
      <c r="AT119" s="25"/>
      <c r="AU119" s="25"/>
      <c r="AV119" s="25"/>
      <c r="AW119" s="25"/>
      <c r="AX119" s="36"/>
      <c r="AY119" s="25"/>
      <c r="AZ119" s="25"/>
      <c r="BA119" s="25" t="s">
        <v>9</v>
      </c>
      <c r="BB119" s="25"/>
      <c r="BC119" s="1"/>
      <c r="BD119" s="1"/>
      <c r="BE119" s="25"/>
      <c r="BF119" s="1"/>
      <c r="BG119" s="1"/>
      <c r="BH119" s="1"/>
      <c r="BI119" s="25"/>
      <c r="BJ119" s="6"/>
    </row>
    <row r="120" spans="1:62" ht="31">
      <c r="A120" s="23">
        <v>116</v>
      </c>
      <c r="B120" s="39" t="s">
        <v>6219</v>
      </c>
      <c r="C120" s="39" t="s">
        <v>6027</v>
      </c>
      <c r="D120" s="39" t="s">
        <v>1063</v>
      </c>
      <c r="E120" s="39">
        <v>92</v>
      </c>
      <c r="F120" s="39" t="s">
        <v>195</v>
      </c>
      <c r="G120" s="39" t="s">
        <v>195</v>
      </c>
      <c r="H120" s="23" t="str">
        <f t="shared" si="18"/>
        <v>曾O</v>
      </c>
      <c r="I120" s="23" t="str">
        <f t="shared" si="19"/>
        <v>1＊520198</v>
      </c>
      <c r="J120" s="39">
        <v>1131225</v>
      </c>
      <c r="K120" s="39" t="s">
        <v>734</v>
      </c>
      <c r="L120" s="39">
        <v>1125</v>
      </c>
      <c r="M120" s="1"/>
      <c r="N120" s="1"/>
      <c r="O120" s="1"/>
      <c r="P120" s="1"/>
      <c r="Q120" s="1"/>
      <c r="R120" s="1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1"/>
      <c r="AK120" s="1"/>
      <c r="AL120" s="1"/>
      <c r="AM120" s="25"/>
      <c r="AN120" s="25"/>
      <c r="AO120" s="25"/>
      <c r="AP120" s="25"/>
      <c r="AQ120" s="25"/>
      <c r="AR120" s="1"/>
      <c r="AS120" s="25"/>
      <c r="AT120" s="25"/>
      <c r="AU120" s="25"/>
      <c r="AV120" s="25"/>
      <c r="AW120" s="25"/>
      <c r="AX120" s="36"/>
      <c r="AY120" s="25"/>
      <c r="AZ120" s="25"/>
      <c r="BA120" s="25" t="s">
        <v>9</v>
      </c>
      <c r="BB120" s="25"/>
      <c r="BC120" s="1"/>
      <c r="BD120" s="1"/>
      <c r="BE120" s="25"/>
      <c r="BF120" s="1"/>
      <c r="BG120" s="1"/>
      <c r="BH120" s="1"/>
      <c r="BI120" s="25"/>
      <c r="BJ120" s="6"/>
    </row>
    <row r="121" spans="1:62" ht="31">
      <c r="A121" s="23">
        <v>117</v>
      </c>
      <c r="B121" s="39" t="s">
        <v>3894</v>
      </c>
      <c r="C121" s="39" t="s">
        <v>3646</v>
      </c>
      <c r="D121" s="39" t="s">
        <v>1067</v>
      </c>
      <c r="E121" s="39">
        <v>83</v>
      </c>
      <c r="F121" s="39" t="s">
        <v>195</v>
      </c>
      <c r="G121" s="39" t="s">
        <v>195</v>
      </c>
      <c r="H121" s="23" t="str">
        <f t="shared" si="18"/>
        <v>李O翠</v>
      </c>
      <c r="I121" s="23" t="str">
        <f t="shared" si="19"/>
        <v>2＊007202</v>
      </c>
      <c r="J121" s="39">
        <v>1131225</v>
      </c>
      <c r="K121" s="39" t="s">
        <v>734</v>
      </c>
      <c r="L121" s="39">
        <v>1125</v>
      </c>
      <c r="M121" s="1"/>
      <c r="N121" s="1"/>
      <c r="O121" s="1"/>
      <c r="P121" s="1"/>
      <c r="Q121" s="1"/>
      <c r="R121" s="1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1"/>
      <c r="AK121" s="1"/>
      <c r="AL121" s="1"/>
      <c r="AM121" s="25"/>
      <c r="AN121" s="25"/>
      <c r="AO121" s="25"/>
      <c r="AP121" s="25"/>
      <c r="AQ121" s="25"/>
      <c r="AR121" s="1"/>
      <c r="AS121" s="25"/>
      <c r="AT121" s="25"/>
      <c r="AU121" s="25"/>
      <c r="AV121" s="25"/>
      <c r="AW121" s="25"/>
      <c r="AX121" s="36"/>
      <c r="AY121" s="25"/>
      <c r="AZ121" s="25"/>
      <c r="BA121" s="25" t="s">
        <v>9</v>
      </c>
      <c r="BB121" s="25"/>
      <c r="BC121" s="1"/>
      <c r="BD121" s="1"/>
      <c r="BE121" s="25"/>
      <c r="BF121" s="1"/>
      <c r="BG121" s="1"/>
      <c r="BH121" s="1"/>
      <c r="BI121" s="25"/>
      <c r="BJ121" s="6"/>
    </row>
    <row r="122" spans="1:62" ht="31">
      <c r="A122" s="23">
        <v>118</v>
      </c>
      <c r="B122" s="39" t="s">
        <v>6220</v>
      </c>
      <c r="C122" s="39" t="s">
        <v>2076</v>
      </c>
      <c r="D122" s="39" t="s">
        <v>1067</v>
      </c>
      <c r="E122" s="39">
        <v>58</v>
      </c>
      <c r="F122" s="39" t="s">
        <v>195</v>
      </c>
      <c r="G122" s="39" t="s">
        <v>195</v>
      </c>
      <c r="H122" s="23" t="str">
        <f t="shared" si="18"/>
        <v>柯O伶</v>
      </c>
      <c r="I122" s="23" t="str">
        <f t="shared" si="19"/>
        <v>2＊628460</v>
      </c>
      <c r="J122" s="39">
        <v>1131225</v>
      </c>
      <c r="K122" s="39" t="s">
        <v>734</v>
      </c>
      <c r="L122" s="39">
        <v>1125</v>
      </c>
      <c r="M122" s="1"/>
      <c r="N122" s="1"/>
      <c r="O122" s="1"/>
      <c r="P122" s="1"/>
      <c r="Q122" s="1"/>
      <c r="R122" s="1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1"/>
      <c r="AK122" s="1"/>
      <c r="AL122" s="1"/>
      <c r="AM122" s="25"/>
      <c r="AN122" s="25"/>
      <c r="AO122" s="25"/>
      <c r="AP122" s="25"/>
      <c r="AQ122" s="25"/>
      <c r="AR122" s="1"/>
      <c r="AS122" s="25"/>
      <c r="AT122" s="25"/>
      <c r="AU122" s="25"/>
      <c r="AV122" s="25"/>
      <c r="AW122" s="25"/>
      <c r="AX122" s="36"/>
      <c r="AY122" s="25"/>
      <c r="AZ122" s="25"/>
      <c r="BA122" s="25" t="s">
        <v>9</v>
      </c>
      <c r="BB122" s="25"/>
      <c r="BC122" s="1"/>
      <c r="BD122" s="1"/>
      <c r="BE122" s="25"/>
      <c r="BF122" s="1"/>
      <c r="BG122" s="1"/>
      <c r="BH122" s="1"/>
      <c r="BI122" s="25"/>
      <c r="BJ122" s="6"/>
    </row>
    <row r="123" spans="1:62" ht="31">
      <c r="A123" s="23">
        <v>119</v>
      </c>
      <c r="B123" s="39" t="s">
        <v>1688</v>
      </c>
      <c r="C123" s="39" t="s">
        <v>1422</v>
      </c>
      <c r="D123" s="39" t="s">
        <v>1063</v>
      </c>
      <c r="E123" s="39">
        <v>85</v>
      </c>
      <c r="F123" s="39" t="s">
        <v>195</v>
      </c>
      <c r="G123" s="39" t="s">
        <v>195</v>
      </c>
      <c r="H123" s="23" t="str">
        <f>REPLACE(B123,2,1,"O")</f>
        <v>王O雄</v>
      </c>
      <c r="I123" s="108" t="str">
        <f>REPLACE(C123,2,1,"＊")</f>
        <v>0＊685219</v>
      </c>
      <c r="J123" s="39">
        <v>1131226</v>
      </c>
      <c r="K123" s="39" t="s">
        <v>732</v>
      </c>
      <c r="L123" s="39">
        <v>1125</v>
      </c>
      <c r="M123" s="1"/>
      <c r="N123" s="1"/>
      <c r="O123" s="1"/>
      <c r="P123" s="1"/>
      <c r="Q123" s="1"/>
      <c r="R123" s="1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1"/>
      <c r="AK123" s="1"/>
      <c r="AL123" s="1"/>
      <c r="AM123" s="25"/>
      <c r="AN123" s="25"/>
      <c r="AO123" s="25"/>
      <c r="AP123" s="25"/>
      <c r="AQ123" s="25"/>
      <c r="AR123" s="1"/>
      <c r="AS123" s="25"/>
      <c r="AT123" s="25"/>
      <c r="AU123" s="25"/>
      <c r="AV123" s="25"/>
      <c r="AW123" s="25"/>
      <c r="AX123" s="36"/>
      <c r="AY123" s="25"/>
      <c r="AZ123" s="25"/>
      <c r="BA123" s="25"/>
      <c r="BB123" s="25" t="s">
        <v>2210</v>
      </c>
      <c r="BC123" s="1"/>
      <c r="BD123" s="1"/>
      <c r="BE123" s="25" t="s">
        <v>736</v>
      </c>
      <c r="BF123" s="1"/>
      <c r="BG123" s="1"/>
      <c r="BH123" s="1"/>
      <c r="BI123" s="25"/>
      <c r="BJ123" s="6"/>
    </row>
    <row r="124" spans="1:62" ht="31">
      <c r="A124" s="23">
        <v>120</v>
      </c>
      <c r="B124" s="39" t="s">
        <v>1699</v>
      </c>
      <c r="C124" s="39" t="s">
        <v>1432</v>
      </c>
      <c r="D124" s="39" t="s">
        <v>1067</v>
      </c>
      <c r="E124" s="39">
        <v>66</v>
      </c>
      <c r="F124" s="39" t="s">
        <v>195</v>
      </c>
      <c r="G124" s="39" t="s">
        <v>195</v>
      </c>
      <c r="H124" s="23" t="str">
        <f t="shared" ref="H124:H126" si="20">REPLACE(B124,2,1,"O")</f>
        <v>戴O芬</v>
      </c>
      <c r="I124" s="23" t="str">
        <f t="shared" ref="I124:I126" si="21">REPLACE(C124,2,1,"＊")</f>
        <v>0＊908496</v>
      </c>
      <c r="J124" s="39">
        <v>1131226</v>
      </c>
      <c r="K124" s="39" t="s">
        <v>734</v>
      </c>
      <c r="L124" s="39">
        <v>1125</v>
      </c>
      <c r="M124" s="1"/>
      <c r="N124" s="1"/>
      <c r="O124" s="1"/>
      <c r="P124" s="1"/>
      <c r="Q124" s="1"/>
      <c r="R124" s="1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1"/>
      <c r="AK124" s="1"/>
      <c r="AL124" s="1"/>
      <c r="AM124" s="25"/>
      <c r="AN124" s="25"/>
      <c r="AO124" s="25"/>
      <c r="AP124" s="25"/>
      <c r="AQ124" s="25"/>
      <c r="AR124" s="1"/>
      <c r="AS124" s="25"/>
      <c r="AT124" s="25"/>
      <c r="AU124" s="25"/>
      <c r="AV124" s="25"/>
      <c r="AW124" s="25"/>
      <c r="AX124" s="36"/>
      <c r="AY124" s="25"/>
      <c r="AZ124" s="25"/>
      <c r="BA124" s="25" t="s">
        <v>9</v>
      </c>
      <c r="BB124" s="25"/>
      <c r="BC124" s="1"/>
      <c r="BD124" s="1"/>
      <c r="BE124" s="25"/>
      <c r="BF124" s="1"/>
      <c r="BG124" s="1"/>
      <c r="BH124" s="1"/>
      <c r="BI124" s="25"/>
      <c r="BJ124" s="6"/>
    </row>
    <row r="125" spans="1:62" ht="31">
      <c r="A125" s="23">
        <v>121</v>
      </c>
      <c r="B125" s="39" t="s">
        <v>6221</v>
      </c>
      <c r="C125" s="39" t="s">
        <v>6028</v>
      </c>
      <c r="D125" s="39" t="s">
        <v>1067</v>
      </c>
      <c r="E125" s="39">
        <v>62</v>
      </c>
      <c r="F125" s="39" t="s">
        <v>195</v>
      </c>
      <c r="G125" s="39" t="s">
        <v>195</v>
      </c>
      <c r="H125" s="23" t="str">
        <f t="shared" si="20"/>
        <v>楊O惠</v>
      </c>
      <c r="I125" s="23" t="str">
        <f t="shared" si="21"/>
        <v>0＊728056</v>
      </c>
      <c r="J125" s="39">
        <v>1131226</v>
      </c>
      <c r="K125" s="39" t="s">
        <v>734</v>
      </c>
      <c r="L125" s="39">
        <v>1125</v>
      </c>
      <c r="M125" s="1"/>
      <c r="N125" s="1"/>
      <c r="O125" s="1"/>
      <c r="P125" s="1"/>
      <c r="Q125" s="1"/>
      <c r="R125" s="1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1"/>
      <c r="AK125" s="1"/>
      <c r="AL125" s="1"/>
      <c r="AM125" s="25"/>
      <c r="AN125" s="25"/>
      <c r="AO125" s="25"/>
      <c r="AP125" s="25"/>
      <c r="AQ125" s="25"/>
      <c r="AR125" s="1"/>
      <c r="AS125" s="25"/>
      <c r="AT125" s="25"/>
      <c r="AU125" s="25"/>
      <c r="AV125" s="25"/>
      <c r="AW125" s="25"/>
      <c r="AX125" s="36"/>
      <c r="AY125" s="25"/>
      <c r="AZ125" s="25"/>
      <c r="BA125" s="25" t="s">
        <v>9</v>
      </c>
      <c r="BB125" s="25"/>
      <c r="BC125" s="1"/>
      <c r="BD125" s="1"/>
      <c r="BE125" s="25"/>
      <c r="BF125" s="1"/>
      <c r="BG125" s="1"/>
      <c r="BH125" s="1"/>
      <c r="BI125" s="25"/>
      <c r="BJ125" s="6"/>
    </row>
    <row r="126" spans="1:62" ht="31">
      <c r="A126" s="23">
        <v>122</v>
      </c>
      <c r="B126" s="39" t="s">
        <v>6222</v>
      </c>
      <c r="C126" s="39" t="s">
        <v>2543</v>
      </c>
      <c r="D126" s="39" t="s">
        <v>1063</v>
      </c>
      <c r="E126" s="39">
        <v>68</v>
      </c>
      <c r="F126" s="39" t="s">
        <v>195</v>
      </c>
      <c r="G126" s="39" t="s">
        <v>195</v>
      </c>
      <c r="H126" s="23" t="str">
        <f t="shared" si="20"/>
        <v>潘O華</v>
      </c>
      <c r="I126" s="23" t="str">
        <f t="shared" si="21"/>
        <v>2＊268318</v>
      </c>
      <c r="J126" s="39">
        <v>1131226</v>
      </c>
      <c r="K126" s="39" t="s">
        <v>734</v>
      </c>
      <c r="L126" s="39">
        <v>1125</v>
      </c>
      <c r="M126" s="1"/>
      <c r="N126" s="1"/>
      <c r="O126" s="1"/>
      <c r="P126" s="1"/>
      <c r="Q126" s="1"/>
      <c r="R126" s="1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1"/>
      <c r="AK126" s="1"/>
      <c r="AL126" s="1"/>
      <c r="AM126" s="25"/>
      <c r="AN126" s="25"/>
      <c r="AO126" s="25"/>
      <c r="AP126" s="25"/>
      <c r="AQ126" s="25"/>
      <c r="AR126" s="1"/>
      <c r="AS126" s="25"/>
      <c r="AT126" s="25"/>
      <c r="AU126" s="25"/>
      <c r="AV126" s="25"/>
      <c r="AW126" s="25"/>
      <c r="AX126" s="36"/>
      <c r="AY126" s="25"/>
      <c r="AZ126" s="25"/>
      <c r="BA126" s="25" t="s">
        <v>9</v>
      </c>
      <c r="BB126" s="25"/>
      <c r="BC126" s="1"/>
      <c r="BD126" s="1"/>
      <c r="BE126" s="25"/>
      <c r="BF126" s="1"/>
      <c r="BG126" s="1"/>
      <c r="BH126" s="1"/>
      <c r="BI126" s="25"/>
      <c r="BJ126" s="6"/>
    </row>
    <row r="127" spans="1:62" ht="31">
      <c r="A127" s="23">
        <v>123</v>
      </c>
      <c r="B127" s="39" t="s">
        <v>6198</v>
      </c>
      <c r="C127" s="39" t="s">
        <v>6018</v>
      </c>
      <c r="D127" s="39" t="s">
        <v>1067</v>
      </c>
      <c r="E127" s="39">
        <v>76</v>
      </c>
      <c r="F127" s="39" t="s">
        <v>195</v>
      </c>
      <c r="G127" s="39" t="s">
        <v>195</v>
      </c>
      <c r="H127" s="39" t="s">
        <v>6199</v>
      </c>
      <c r="I127" s="108" t="str">
        <f>REPLACE(C127,2,1,"＊")</f>
        <v>2＊499548</v>
      </c>
      <c r="J127" s="39">
        <v>1131226</v>
      </c>
      <c r="K127" s="39" t="s">
        <v>732</v>
      </c>
      <c r="L127" s="39">
        <v>1125</v>
      </c>
      <c r="M127" s="1"/>
      <c r="N127" s="1"/>
      <c r="O127" s="1"/>
      <c r="P127" s="1"/>
      <c r="Q127" s="1"/>
      <c r="R127" s="1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1"/>
      <c r="AK127" s="1"/>
      <c r="AL127" s="1"/>
      <c r="AM127" s="25"/>
      <c r="AN127" s="25"/>
      <c r="AO127" s="25"/>
      <c r="AP127" s="25"/>
      <c r="AQ127" s="25"/>
      <c r="AR127" s="1"/>
      <c r="AS127" s="25"/>
      <c r="AT127" s="25"/>
      <c r="AU127" s="25"/>
      <c r="AV127" s="25"/>
      <c r="AW127" s="25"/>
      <c r="AX127" s="36"/>
      <c r="AY127" s="25"/>
      <c r="AZ127" s="25"/>
      <c r="BA127" s="25"/>
      <c r="BB127" s="25" t="s">
        <v>1879</v>
      </c>
      <c r="BC127" s="1"/>
      <c r="BD127" s="1"/>
      <c r="BE127" s="25" t="s">
        <v>736</v>
      </c>
      <c r="BF127" s="1"/>
      <c r="BG127" s="1"/>
      <c r="BH127" s="1"/>
      <c r="BI127" s="25"/>
      <c r="BJ127" s="6"/>
    </row>
    <row r="128" spans="1:62" ht="31">
      <c r="A128" s="23">
        <v>124</v>
      </c>
      <c r="B128" s="39" t="s">
        <v>1697</v>
      </c>
      <c r="C128" s="39" t="s">
        <v>1430</v>
      </c>
      <c r="D128" s="39" t="s">
        <v>1067</v>
      </c>
      <c r="E128" s="39">
        <v>67</v>
      </c>
      <c r="F128" s="39" t="s">
        <v>195</v>
      </c>
      <c r="G128" s="39" t="s">
        <v>195</v>
      </c>
      <c r="H128" s="23" t="str">
        <f t="shared" ref="H128:H130" si="22">REPLACE(B128,2,1,"O")</f>
        <v>林O靜</v>
      </c>
      <c r="I128" s="23" t="str">
        <f t="shared" ref="I128:I131" si="23">REPLACE(C128,2,1,"＊")</f>
        <v>2＊474582</v>
      </c>
      <c r="J128" s="39">
        <v>1131226</v>
      </c>
      <c r="K128" s="39" t="s">
        <v>734</v>
      </c>
      <c r="L128" s="39">
        <v>1125</v>
      </c>
      <c r="M128" s="1"/>
      <c r="N128" s="1"/>
      <c r="O128" s="1"/>
      <c r="P128" s="1"/>
      <c r="Q128" s="1"/>
      <c r="R128" s="1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1"/>
      <c r="AK128" s="1"/>
      <c r="AL128" s="1"/>
      <c r="AM128" s="25"/>
      <c r="AN128" s="25"/>
      <c r="AO128" s="25"/>
      <c r="AP128" s="25"/>
      <c r="AQ128" s="25"/>
      <c r="AR128" s="1"/>
      <c r="AS128" s="25"/>
      <c r="AT128" s="25"/>
      <c r="AU128" s="25"/>
      <c r="AV128" s="25"/>
      <c r="AW128" s="25"/>
      <c r="AX128" s="36"/>
      <c r="AY128" s="25"/>
      <c r="AZ128" s="25"/>
      <c r="BA128" s="25" t="s">
        <v>9</v>
      </c>
      <c r="BB128" s="25"/>
      <c r="BC128" s="1"/>
      <c r="BD128" s="1"/>
      <c r="BE128" s="25"/>
      <c r="BF128" s="1"/>
      <c r="BG128" s="1"/>
      <c r="BH128" s="1"/>
      <c r="BI128" s="25"/>
      <c r="BJ128" s="6"/>
    </row>
    <row r="129" spans="1:62" ht="31">
      <c r="A129" s="23">
        <v>125</v>
      </c>
      <c r="B129" s="39" t="s">
        <v>6223</v>
      </c>
      <c r="C129" s="39" t="s">
        <v>556</v>
      </c>
      <c r="D129" s="39" t="s">
        <v>1063</v>
      </c>
      <c r="E129" s="39">
        <v>39</v>
      </c>
      <c r="F129" s="39" t="s">
        <v>195</v>
      </c>
      <c r="G129" s="39" t="s">
        <v>195</v>
      </c>
      <c r="H129" s="23" t="str">
        <f t="shared" si="22"/>
        <v>葉O祥</v>
      </c>
      <c r="I129" s="23" t="str">
        <f t="shared" si="23"/>
        <v>2＊479414</v>
      </c>
      <c r="J129" s="39">
        <v>1131226</v>
      </c>
      <c r="K129" s="39" t="s">
        <v>734</v>
      </c>
      <c r="L129" s="39">
        <v>1125</v>
      </c>
      <c r="M129" s="1"/>
      <c r="N129" s="1"/>
      <c r="O129" s="1"/>
      <c r="P129" s="1"/>
      <c r="Q129" s="1"/>
      <c r="R129" s="1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1"/>
      <c r="AK129" s="1"/>
      <c r="AL129" s="1"/>
      <c r="AM129" s="25"/>
      <c r="AN129" s="25"/>
      <c r="AO129" s="25"/>
      <c r="AP129" s="25"/>
      <c r="AQ129" s="25"/>
      <c r="AR129" s="1"/>
      <c r="AS129" s="25"/>
      <c r="AT129" s="25"/>
      <c r="AU129" s="25"/>
      <c r="AV129" s="25"/>
      <c r="AW129" s="25"/>
      <c r="AX129" s="36"/>
      <c r="AY129" s="25"/>
      <c r="AZ129" s="25"/>
      <c r="BA129" s="25" t="s">
        <v>9</v>
      </c>
      <c r="BB129" s="25"/>
      <c r="BC129" s="1"/>
      <c r="BD129" s="1"/>
      <c r="BE129" s="25"/>
      <c r="BF129" s="1"/>
      <c r="BG129" s="1"/>
      <c r="BH129" s="1"/>
      <c r="BI129" s="25"/>
      <c r="BJ129" s="6"/>
    </row>
    <row r="130" spans="1:62" ht="31">
      <c r="A130" s="23">
        <v>126</v>
      </c>
      <c r="B130" s="39" t="s">
        <v>3804</v>
      </c>
      <c r="C130" s="39" t="s">
        <v>3554</v>
      </c>
      <c r="D130" s="39" t="s">
        <v>1063</v>
      </c>
      <c r="E130" s="39">
        <v>60</v>
      </c>
      <c r="F130" s="39" t="s">
        <v>195</v>
      </c>
      <c r="G130" s="39" t="s">
        <v>195</v>
      </c>
      <c r="H130" s="23" t="str">
        <f t="shared" si="22"/>
        <v>游O良</v>
      </c>
      <c r="I130" s="23" t="str">
        <f t="shared" si="23"/>
        <v>2＊704113</v>
      </c>
      <c r="J130" s="39">
        <v>1131226</v>
      </c>
      <c r="K130" s="39" t="s">
        <v>734</v>
      </c>
      <c r="L130" s="39">
        <v>1125</v>
      </c>
      <c r="M130" s="1"/>
      <c r="N130" s="1"/>
      <c r="O130" s="1"/>
      <c r="P130" s="1"/>
      <c r="Q130" s="1"/>
      <c r="R130" s="1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1"/>
      <c r="AK130" s="1"/>
      <c r="AL130" s="1"/>
      <c r="AM130" s="25"/>
      <c r="AN130" s="25"/>
      <c r="AO130" s="25"/>
      <c r="AP130" s="25"/>
      <c r="AQ130" s="25"/>
      <c r="AR130" s="1"/>
      <c r="AS130" s="25"/>
      <c r="AT130" s="25"/>
      <c r="AU130" s="25"/>
      <c r="AV130" s="25"/>
      <c r="AW130" s="25"/>
      <c r="AX130" s="36"/>
      <c r="AY130" s="25"/>
      <c r="AZ130" s="25"/>
      <c r="BA130" s="25" t="s">
        <v>9</v>
      </c>
      <c r="BB130" s="25"/>
      <c r="BC130" s="1"/>
      <c r="BD130" s="1"/>
      <c r="BE130" s="25"/>
      <c r="BF130" s="1"/>
      <c r="BG130" s="1"/>
      <c r="BH130" s="1"/>
      <c r="BI130" s="25"/>
      <c r="BJ130" s="6"/>
    </row>
    <row r="131" spans="1:62" ht="17">
      <c r="A131" s="23">
        <v>127</v>
      </c>
      <c r="B131" s="39" t="s">
        <v>4981</v>
      </c>
      <c r="C131" s="39" t="s">
        <v>3323</v>
      </c>
      <c r="D131" s="39" t="s">
        <v>1067</v>
      </c>
      <c r="E131" s="39">
        <v>76</v>
      </c>
      <c r="F131" s="39" t="s">
        <v>195</v>
      </c>
      <c r="G131" s="39" t="s">
        <v>195</v>
      </c>
      <c r="H131" s="39" t="s">
        <v>6224</v>
      </c>
      <c r="I131" s="23" t="str">
        <f t="shared" si="23"/>
        <v>0＊959202</v>
      </c>
      <c r="J131" s="39">
        <v>1131202</v>
      </c>
      <c r="K131" s="39">
        <v>5761110</v>
      </c>
      <c r="L131" s="40" t="s">
        <v>721</v>
      </c>
      <c r="M131" s="1"/>
      <c r="N131" s="1"/>
      <c r="O131" s="1"/>
      <c r="P131" s="1"/>
      <c r="Q131" s="1"/>
      <c r="R131" s="1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1"/>
      <c r="AK131" s="1"/>
      <c r="AL131" s="1"/>
      <c r="AM131" s="25"/>
      <c r="AN131" s="25"/>
      <c r="AO131" s="25"/>
      <c r="AP131" s="25"/>
      <c r="AQ131" s="25"/>
      <c r="AR131" s="1"/>
      <c r="AS131" s="25"/>
      <c r="AT131" s="25"/>
      <c r="AU131" s="25"/>
      <c r="AV131" s="25" t="s">
        <v>9</v>
      </c>
      <c r="AW131" s="25"/>
      <c r="AX131" s="36"/>
      <c r="AY131" s="25"/>
      <c r="AZ131" s="25"/>
      <c r="BA131" s="25"/>
      <c r="BB131" s="25"/>
      <c r="BC131" s="1"/>
      <c r="BD131" s="1"/>
      <c r="BE131" s="25"/>
      <c r="BF131" s="1"/>
      <c r="BG131" s="1"/>
      <c r="BH131" s="1"/>
      <c r="BI131" s="25"/>
      <c r="BJ131" s="6"/>
    </row>
    <row r="132" spans="1:62" ht="46.5">
      <c r="A132" s="23">
        <v>128</v>
      </c>
      <c r="B132" s="39" t="s">
        <v>1604</v>
      </c>
      <c r="C132" s="39" t="s">
        <v>84</v>
      </c>
      <c r="D132" s="39" t="s">
        <v>1067</v>
      </c>
      <c r="E132" s="39">
        <v>70</v>
      </c>
      <c r="F132" s="39" t="s">
        <v>195</v>
      </c>
      <c r="G132" s="39" t="s">
        <v>195</v>
      </c>
      <c r="H132" s="23" t="str">
        <f t="shared" ref="H132:H135" si="24">REPLACE(B132,2,1,"O")</f>
        <v>黃O珠</v>
      </c>
      <c r="I132" s="23" t="str">
        <f t="shared" ref="I132:I135" si="25">REPLACE(C132,2,1,"＊")</f>
        <v>1＊127224</v>
      </c>
      <c r="J132" s="39">
        <v>1131202</v>
      </c>
      <c r="K132" s="39" t="s">
        <v>1913</v>
      </c>
      <c r="L132" s="40" t="s">
        <v>721</v>
      </c>
      <c r="M132" s="1"/>
      <c r="N132" s="1"/>
      <c r="O132" s="1"/>
      <c r="P132" s="1"/>
      <c r="Q132" s="1"/>
      <c r="R132" s="1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1"/>
      <c r="AK132" s="1"/>
      <c r="AL132" s="1"/>
      <c r="AM132" s="25"/>
      <c r="AN132" s="25"/>
      <c r="AO132" s="25"/>
      <c r="AP132" s="25"/>
      <c r="AQ132" s="25"/>
      <c r="AR132" s="1"/>
      <c r="AS132" s="25"/>
      <c r="AT132" s="25"/>
      <c r="AU132" s="25" t="s">
        <v>9</v>
      </c>
      <c r="AV132" s="25"/>
      <c r="AW132" s="25"/>
      <c r="AX132" s="36"/>
      <c r="AY132" s="25"/>
      <c r="AZ132" s="25"/>
      <c r="BA132" s="25" t="s">
        <v>9</v>
      </c>
      <c r="BB132" s="25"/>
      <c r="BC132" s="1"/>
      <c r="BD132" s="1"/>
      <c r="BE132" s="25"/>
      <c r="BF132" s="1"/>
      <c r="BG132" s="1"/>
      <c r="BH132" s="1"/>
      <c r="BI132" s="25"/>
      <c r="BJ132" s="6"/>
    </row>
    <row r="133" spans="1:62" ht="46.5">
      <c r="A133" s="23">
        <v>129</v>
      </c>
      <c r="B133" s="39" t="s">
        <v>6225</v>
      </c>
      <c r="C133" s="39" t="s">
        <v>6029</v>
      </c>
      <c r="D133" s="39" t="s">
        <v>1063</v>
      </c>
      <c r="E133" s="39">
        <v>82</v>
      </c>
      <c r="F133" s="39" t="s">
        <v>195</v>
      </c>
      <c r="G133" s="39" t="s">
        <v>195</v>
      </c>
      <c r="H133" s="23" t="str">
        <f t="shared" si="24"/>
        <v>游O通</v>
      </c>
      <c r="I133" s="23" t="str">
        <f t="shared" si="25"/>
        <v>0＊088011</v>
      </c>
      <c r="J133" s="39">
        <v>1131203</v>
      </c>
      <c r="K133" s="39" t="s">
        <v>741</v>
      </c>
      <c r="L133" s="40" t="s">
        <v>721</v>
      </c>
      <c r="M133" s="1"/>
      <c r="N133" s="1"/>
      <c r="O133" s="1"/>
      <c r="P133" s="1"/>
      <c r="Q133" s="1"/>
      <c r="R133" s="1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1"/>
      <c r="AK133" s="1"/>
      <c r="AL133" s="1"/>
      <c r="AM133" s="25"/>
      <c r="AN133" s="25"/>
      <c r="AO133" s="25"/>
      <c r="AP133" s="25"/>
      <c r="AQ133" s="25"/>
      <c r="AR133" s="1"/>
      <c r="AS133" s="25"/>
      <c r="AT133" s="25"/>
      <c r="AU133" s="25"/>
      <c r="AV133" s="25"/>
      <c r="AW133" s="25"/>
      <c r="AX133" s="36"/>
      <c r="AY133" s="25"/>
      <c r="AZ133" s="25" t="s">
        <v>9</v>
      </c>
      <c r="BA133" s="25"/>
      <c r="BB133" s="25" t="s">
        <v>1879</v>
      </c>
      <c r="BC133" s="1"/>
      <c r="BD133" s="1"/>
      <c r="BE133" s="25" t="s">
        <v>736</v>
      </c>
      <c r="BF133" s="1"/>
      <c r="BG133" s="1"/>
      <c r="BH133" s="1"/>
      <c r="BI133" s="25"/>
      <c r="BJ133" s="6"/>
    </row>
    <row r="134" spans="1:62" ht="31">
      <c r="A134" s="23">
        <v>130</v>
      </c>
      <c r="B134" s="39" t="s">
        <v>1227</v>
      </c>
      <c r="C134" s="39" t="s">
        <v>951</v>
      </c>
      <c r="D134" s="39" t="s">
        <v>1067</v>
      </c>
      <c r="E134" s="39">
        <v>71</v>
      </c>
      <c r="F134" s="39" t="s">
        <v>195</v>
      </c>
      <c r="G134" s="39" t="s">
        <v>195</v>
      </c>
      <c r="H134" s="23" t="str">
        <f t="shared" si="24"/>
        <v>黃O榮</v>
      </c>
      <c r="I134" s="23" t="str">
        <f t="shared" si="25"/>
        <v>0＊831399</v>
      </c>
      <c r="J134" s="39">
        <v>1131203</v>
      </c>
      <c r="K134" s="39" t="s">
        <v>734</v>
      </c>
      <c r="L134" s="40" t="s">
        <v>721</v>
      </c>
      <c r="M134" s="1"/>
      <c r="N134" s="1"/>
      <c r="O134" s="1"/>
      <c r="P134" s="1"/>
      <c r="Q134" s="1"/>
      <c r="R134" s="1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1"/>
      <c r="AK134" s="1"/>
      <c r="AL134" s="1"/>
      <c r="AM134" s="25"/>
      <c r="AN134" s="25"/>
      <c r="AO134" s="25"/>
      <c r="AP134" s="25"/>
      <c r="AQ134" s="25"/>
      <c r="AR134" s="1"/>
      <c r="AS134" s="25"/>
      <c r="AT134" s="25"/>
      <c r="AU134" s="25"/>
      <c r="AV134" s="25"/>
      <c r="AW134" s="25"/>
      <c r="AX134" s="36"/>
      <c r="AY134" s="25"/>
      <c r="AZ134" s="25"/>
      <c r="BA134" s="25" t="s">
        <v>1899</v>
      </c>
      <c r="BB134" s="25"/>
      <c r="BC134" s="1"/>
      <c r="BD134" s="1"/>
      <c r="BE134" s="25"/>
      <c r="BF134" s="1"/>
      <c r="BG134" s="1"/>
      <c r="BH134" s="1"/>
      <c r="BI134" s="25"/>
      <c r="BJ134" s="6"/>
    </row>
    <row r="135" spans="1:62" ht="46.5">
      <c r="A135" s="23">
        <v>131</v>
      </c>
      <c r="B135" s="39" t="s">
        <v>6226</v>
      </c>
      <c r="C135" s="39" t="s">
        <v>6030</v>
      </c>
      <c r="D135" s="39" t="s">
        <v>1063</v>
      </c>
      <c r="E135" s="39">
        <v>63</v>
      </c>
      <c r="F135" s="39" t="s">
        <v>195</v>
      </c>
      <c r="G135" s="39" t="s">
        <v>195</v>
      </c>
      <c r="H135" s="23" t="str">
        <f t="shared" si="24"/>
        <v>張O華</v>
      </c>
      <c r="I135" s="23" t="str">
        <f t="shared" si="25"/>
        <v>0＊439333</v>
      </c>
      <c r="J135" s="39">
        <v>1131203</v>
      </c>
      <c r="K135" s="39" t="s">
        <v>754</v>
      </c>
      <c r="L135" s="40" t="s">
        <v>721</v>
      </c>
      <c r="M135" s="1"/>
      <c r="N135" s="1"/>
      <c r="O135" s="1"/>
      <c r="P135" s="1"/>
      <c r="Q135" s="1"/>
      <c r="R135" s="1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1"/>
      <c r="AK135" s="1"/>
      <c r="AL135" s="1"/>
      <c r="AM135" s="25"/>
      <c r="AN135" s="25"/>
      <c r="AO135" s="25"/>
      <c r="AP135" s="25"/>
      <c r="AQ135" s="25"/>
      <c r="AR135" s="1"/>
      <c r="AS135" s="25"/>
      <c r="AT135" s="25"/>
      <c r="AU135" s="25"/>
      <c r="AV135" s="25"/>
      <c r="AW135" s="25"/>
      <c r="AX135" s="36"/>
      <c r="AY135" s="25"/>
      <c r="AZ135" s="25"/>
      <c r="BA135" s="25" t="s">
        <v>9</v>
      </c>
      <c r="BB135" s="25"/>
      <c r="BC135" s="1"/>
      <c r="BD135" s="1"/>
      <c r="BE135" s="25"/>
      <c r="BF135" s="1"/>
      <c r="BG135" s="1"/>
      <c r="BH135" s="1"/>
      <c r="BI135" s="25" t="s">
        <v>1043</v>
      </c>
      <c r="BJ135" s="6"/>
    </row>
    <row r="136" spans="1:62" ht="31">
      <c r="A136" s="23">
        <v>132</v>
      </c>
      <c r="B136" s="39" t="s">
        <v>6227</v>
      </c>
      <c r="C136" s="39" t="s">
        <v>5973</v>
      </c>
      <c r="D136" s="39" t="s">
        <v>1063</v>
      </c>
      <c r="E136" s="39">
        <v>52</v>
      </c>
      <c r="F136" s="39" t="s">
        <v>195</v>
      </c>
      <c r="G136" s="39" t="s">
        <v>195</v>
      </c>
      <c r="H136" s="39" t="s">
        <v>6228</v>
      </c>
      <c r="I136" s="108" t="str">
        <f>REPLACE(C136,2,1,"＊")</f>
        <v>0＊852599</v>
      </c>
      <c r="J136" s="39">
        <v>1131203</v>
      </c>
      <c r="K136" s="39" t="s">
        <v>734</v>
      </c>
      <c r="L136" s="40" t="s">
        <v>721</v>
      </c>
      <c r="M136" s="1"/>
      <c r="N136" s="1"/>
      <c r="O136" s="1"/>
      <c r="P136" s="1"/>
      <c r="Q136" s="1"/>
      <c r="R136" s="1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1"/>
      <c r="AK136" s="1"/>
      <c r="AL136" s="1"/>
      <c r="AM136" s="25"/>
      <c r="AN136" s="25"/>
      <c r="AO136" s="25"/>
      <c r="AP136" s="25"/>
      <c r="AQ136" s="25"/>
      <c r="AR136" s="1"/>
      <c r="AS136" s="25"/>
      <c r="AT136" s="25"/>
      <c r="AU136" s="25"/>
      <c r="AV136" s="25"/>
      <c r="AW136" s="25"/>
      <c r="AX136" s="36"/>
      <c r="AY136" s="25"/>
      <c r="AZ136" s="25"/>
      <c r="BA136" s="25" t="s">
        <v>9</v>
      </c>
      <c r="BB136" s="25"/>
      <c r="BC136" s="1"/>
      <c r="BD136" s="1"/>
      <c r="BE136" s="25"/>
      <c r="BF136" s="1"/>
      <c r="BG136" s="1"/>
      <c r="BH136" s="1"/>
      <c r="BI136" s="25"/>
      <c r="BJ136" s="6"/>
    </row>
    <row r="137" spans="1:62" ht="31">
      <c r="A137" s="23">
        <v>133</v>
      </c>
      <c r="B137" s="39" t="s">
        <v>6229</v>
      </c>
      <c r="C137" s="39" t="s">
        <v>6031</v>
      </c>
      <c r="D137" s="39" t="s">
        <v>1067</v>
      </c>
      <c r="E137" s="39">
        <v>75</v>
      </c>
      <c r="F137" s="39" t="s">
        <v>195</v>
      </c>
      <c r="G137" s="39" t="s">
        <v>195</v>
      </c>
      <c r="H137" s="39" t="s">
        <v>6230</v>
      </c>
      <c r="I137" s="23" t="str">
        <f>REPLACE(C137,2,1,"＊")</f>
        <v>0＊363690</v>
      </c>
      <c r="J137" s="39">
        <v>1131203</v>
      </c>
      <c r="K137" s="39" t="s">
        <v>732</v>
      </c>
      <c r="L137" s="40" t="s">
        <v>721</v>
      </c>
      <c r="M137" s="1"/>
      <c r="N137" s="1"/>
      <c r="O137" s="1"/>
      <c r="P137" s="1"/>
      <c r="Q137" s="1"/>
      <c r="R137" s="1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1"/>
      <c r="AK137" s="1"/>
      <c r="AL137" s="1"/>
      <c r="AM137" s="25"/>
      <c r="AN137" s="25"/>
      <c r="AO137" s="25"/>
      <c r="AP137" s="25"/>
      <c r="AQ137" s="25"/>
      <c r="AR137" s="1"/>
      <c r="AS137" s="25"/>
      <c r="AT137" s="25"/>
      <c r="AU137" s="25"/>
      <c r="AV137" s="25"/>
      <c r="AW137" s="25"/>
      <c r="AX137" s="36"/>
      <c r="AY137" s="25"/>
      <c r="AZ137" s="25"/>
      <c r="BA137" s="25"/>
      <c r="BB137" s="25" t="s">
        <v>1879</v>
      </c>
      <c r="BC137" s="1"/>
      <c r="BD137" s="1"/>
      <c r="BE137" s="25"/>
      <c r="BF137" s="1"/>
      <c r="BG137" s="1"/>
      <c r="BH137" s="1"/>
      <c r="BI137" s="25"/>
      <c r="BJ137" s="6"/>
    </row>
    <row r="138" spans="1:62" ht="31">
      <c r="A138" s="23">
        <v>134</v>
      </c>
      <c r="B138" s="39" t="s">
        <v>6231</v>
      </c>
      <c r="C138" s="39" t="s">
        <v>6032</v>
      </c>
      <c r="D138" s="39" t="s">
        <v>1067</v>
      </c>
      <c r="E138" s="39">
        <v>77</v>
      </c>
      <c r="F138" s="39" t="s">
        <v>195</v>
      </c>
      <c r="G138" s="39" t="s">
        <v>195</v>
      </c>
      <c r="H138" s="23" t="str">
        <f t="shared" ref="H138:H142" si="26">REPLACE(B138,2,1,"O")</f>
        <v>魏O絨</v>
      </c>
      <c r="I138" s="23" t="str">
        <f t="shared" ref="I138:I142" si="27">REPLACE(C138,2,1,"＊")</f>
        <v>0＊420288</v>
      </c>
      <c r="J138" s="39">
        <v>1131203</v>
      </c>
      <c r="K138" s="39" t="s">
        <v>751</v>
      </c>
      <c r="L138" s="40" t="s">
        <v>721</v>
      </c>
      <c r="M138" s="1"/>
      <c r="N138" s="1"/>
      <c r="O138" s="1"/>
      <c r="P138" s="1"/>
      <c r="Q138" s="1"/>
      <c r="R138" s="1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1"/>
      <c r="AK138" s="1"/>
      <c r="AL138" s="1"/>
      <c r="AM138" s="25"/>
      <c r="AN138" s="25"/>
      <c r="AO138" s="25"/>
      <c r="AP138" s="25"/>
      <c r="AQ138" s="25"/>
      <c r="AR138" s="1"/>
      <c r="AS138" s="25"/>
      <c r="AT138" s="25"/>
      <c r="AU138" s="25"/>
      <c r="AV138" s="25"/>
      <c r="AW138" s="25"/>
      <c r="AX138" s="36"/>
      <c r="AY138" s="25"/>
      <c r="AZ138" s="25"/>
      <c r="BA138" s="25"/>
      <c r="BB138" s="25"/>
      <c r="BC138" s="1" t="s">
        <v>9</v>
      </c>
      <c r="BD138" s="1"/>
      <c r="BE138" s="25"/>
      <c r="BF138" s="1"/>
      <c r="BG138" s="1"/>
      <c r="BH138" s="1"/>
      <c r="BI138" s="25"/>
      <c r="BJ138" s="6"/>
    </row>
    <row r="139" spans="1:62" ht="31">
      <c r="A139" s="23">
        <v>135</v>
      </c>
      <c r="B139" s="39" t="s">
        <v>5775</v>
      </c>
      <c r="C139" s="39" t="s">
        <v>4148</v>
      </c>
      <c r="D139" s="39" t="s">
        <v>1067</v>
      </c>
      <c r="E139" s="39">
        <v>60</v>
      </c>
      <c r="F139" s="39" t="s">
        <v>195</v>
      </c>
      <c r="G139" s="39" t="s">
        <v>195</v>
      </c>
      <c r="H139" s="23" t="str">
        <f t="shared" si="26"/>
        <v>唐O芳</v>
      </c>
      <c r="I139" s="23" t="str">
        <f t="shared" si="27"/>
        <v>1＊961396</v>
      </c>
      <c r="J139" s="39">
        <v>1131203</v>
      </c>
      <c r="K139" s="39" t="s">
        <v>734</v>
      </c>
      <c r="L139" s="40" t="s">
        <v>721</v>
      </c>
      <c r="M139" s="1"/>
      <c r="N139" s="1"/>
      <c r="O139" s="1"/>
      <c r="P139" s="1"/>
      <c r="Q139" s="1"/>
      <c r="R139" s="1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1"/>
      <c r="AK139" s="1"/>
      <c r="AL139" s="1"/>
      <c r="AM139" s="25"/>
      <c r="AN139" s="25"/>
      <c r="AO139" s="25"/>
      <c r="AP139" s="25"/>
      <c r="AQ139" s="25"/>
      <c r="AR139" s="1"/>
      <c r="AS139" s="25"/>
      <c r="AT139" s="25"/>
      <c r="AU139" s="25"/>
      <c r="AV139" s="25"/>
      <c r="AW139" s="25"/>
      <c r="AX139" s="36"/>
      <c r="AY139" s="25"/>
      <c r="AZ139" s="25"/>
      <c r="BA139" s="25" t="s">
        <v>9</v>
      </c>
      <c r="BB139" s="25"/>
      <c r="BC139" s="1"/>
      <c r="BD139" s="1"/>
      <c r="BE139" s="25"/>
      <c r="BF139" s="1"/>
      <c r="BG139" s="1"/>
      <c r="BH139" s="1"/>
      <c r="BI139" s="25"/>
      <c r="BJ139" s="6"/>
    </row>
    <row r="140" spans="1:62" ht="31">
      <c r="A140" s="23">
        <v>136</v>
      </c>
      <c r="B140" s="39" t="s">
        <v>6232</v>
      </c>
      <c r="C140" s="39" t="s">
        <v>6033</v>
      </c>
      <c r="D140" s="39" t="s">
        <v>1063</v>
      </c>
      <c r="E140" s="39">
        <v>39</v>
      </c>
      <c r="F140" s="39" t="s">
        <v>195</v>
      </c>
      <c r="G140" s="39" t="s">
        <v>195</v>
      </c>
      <c r="H140" s="23" t="str">
        <f t="shared" si="26"/>
        <v>許O東</v>
      </c>
      <c r="I140" s="23" t="str">
        <f t="shared" si="27"/>
        <v>1＊525053</v>
      </c>
      <c r="J140" s="39">
        <v>1131203</v>
      </c>
      <c r="K140" s="39" t="s">
        <v>751</v>
      </c>
      <c r="L140" s="40" t="s">
        <v>721</v>
      </c>
      <c r="M140" s="1"/>
      <c r="N140" s="1"/>
      <c r="O140" s="1"/>
      <c r="P140" s="1"/>
      <c r="Q140" s="1"/>
      <c r="R140" s="1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1"/>
      <c r="AK140" s="1"/>
      <c r="AL140" s="1"/>
      <c r="AM140" s="25"/>
      <c r="AN140" s="25"/>
      <c r="AO140" s="25"/>
      <c r="AP140" s="25"/>
      <c r="AQ140" s="25"/>
      <c r="AR140" s="1"/>
      <c r="AS140" s="25"/>
      <c r="AT140" s="25"/>
      <c r="AU140" s="25"/>
      <c r="AV140" s="25"/>
      <c r="AW140" s="25"/>
      <c r="AX140" s="36"/>
      <c r="AY140" s="25"/>
      <c r="AZ140" s="25"/>
      <c r="BA140" s="25"/>
      <c r="BB140" s="25"/>
      <c r="BC140" s="1" t="s">
        <v>9</v>
      </c>
      <c r="BD140" s="1"/>
      <c r="BE140" s="25"/>
      <c r="BF140" s="1"/>
      <c r="BG140" s="1"/>
      <c r="BH140" s="1"/>
      <c r="BI140" s="25"/>
      <c r="BJ140" s="6"/>
    </row>
    <row r="141" spans="1:62" ht="31">
      <c r="A141" s="23">
        <v>137</v>
      </c>
      <c r="B141" s="39" t="s">
        <v>6233</v>
      </c>
      <c r="C141" s="39" t="s">
        <v>6034</v>
      </c>
      <c r="D141" s="39" t="s">
        <v>1067</v>
      </c>
      <c r="E141" s="39">
        <v>74</v>
      </c>
      <c r="F141" s="39" t="s">
        <v>195</v>
      </c>
      <c r="G141" s="39" t="s">
        <v>195</v>
      </c>
      <c r="H141" s="39" t="s">
        <v>6234</v>
      </c>
      <c r="I141" s="23" t="str">
        <f t="shared" si="27"/>
        <v>1＊141390</v>
      </c>
      <c r="J141" s="39">
        <v>1131203</v>
      </c>
      <c r="K141" s="39" t="s">
        <v>734</v>
      </c>
      <c r="L141" s="40" t="s">
        <v>721</v>
      </c>
      <c r="M141" s="1"/>
      <c r="N141" s="1"/>
      <c r="O141" s="1"/>
      <c r="P141" s="1"/>
      <c r="Q141" s="1"/>
      <c r="R141" s="1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1"/>
      <c r="AK141" s="1"/>
      <c r="AL141" s="1"/>
      <c r="AM141" s="25"/>
      <c r="AN141" s="25"/>
      <c r="AO141" s="25"/>
      <c r="AP141" s="25"/>
      <c r="AQ141" s="25"/>
      <c r="AR141" s="1"/>
      <c r="AS141" s="25"/>
      <c r="AT141" s="25"/>
      <c r="AU141" s="25"/>
      <c r="AV141" s="25"/>
      <c r="AW141" s="25"/>
      <c r="AX141" s="36"/>
      <c r="AY141" s="25"/>
      <c r="AZ141" s="25"/>
      <c r="BA141" s="25" t="s">
        <v>9</v>
      </c>
      <c r="BB141" s="25"/>
      <c r="BC141" s="1"/>
      <c r="BD141" s="1"/>
      <c r="BE141" s="25"/>
      <c r="BF141" s="1"/>
      <c r="BG141" s="1"/>
      <c r="BH141" s="1"/>
      <c r="BI141" s="25"/>
      <c r="BJ141" s="6"/>
    </row>
    <row r="142" spans="1:62" ht="31">
      <c r="A142" s="23">
        <v>138</v>
      </c>
      <c r="B142" s="39" t="s">
        <v>3961</v>
      </c>
      <c r="C142" s="39" t="s">
        <v>3693</v>
      </c>
      <c r="D142" s="39" t="s">
        <v>1063</v>
      </c>
      <c r="E142" s="39">
        <v>63</v>
      </c>
      <c r="F142" s="39" t="s">
        <v>195</v>
      </c>
      <c r="G142" s="39" t="s">
        <v>195</v>
      </c>
      <c r="H142" s="23" t="str">
        <f t="shared" si="26"/>
        <v>林O業</v>
      </c>
      <c r="I142" s="23" t="str">
        <f t="shared" si="27"/>
        <v>1＊839710</v>
      </c>
      <c r="J142" s="39">
        <v>1131203</v>
      </c>
      <c r="K142" s="39" t="s">
        <v>734</v>
      </c>
      <c r="L142" s="40" t="s">
        <v>721</v>
      </c>
      <c r="M142" s="1"/>
      <c r="N142" s="1"/>
      <c r="O142" s="1"/>
      <c r="P142" s="1"/>
      <c r="Q142" s="1"/>
      <c r="R142" s="1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1"/>
      <c r="AK142" s="1"/>
      <c r="AL142" s="1"/>
      <c r="AM142" s="25"/>
      <c r="AN142" s="25"/>
      <c r="AO142" s="25"/>
      <c r="AP142" s="25"/>
      <c r="AQ142" s="25"/>
      <c r="AR142" s="1"/>
      <c r="AS142" s="25"/>
      <c r="AT142" s="25"/>
      <c r="AU142" s="25"/>
      <c r="AV142" s="25"/>
      <c r="AW142" s="25"/>
      <c r="AX142" s="36"/>
      <c r="AY142" s="25"/>
      <c r="AZ142" s="25"/>
      <c r="BA142" s="25" t="s">
        <v>9</v>
      </c>
      <c r="BB142" s="25"/>
      <c r="BC142" s="1"/>
      <c r="BD142" s="1"/>
      <c r="BE142" s="25"/>
      <c r="BF142" s="1"/>
      <c r="BG142" s="1"/>
      <c r="BH142" s="1"/>
      <c r="BI142" s="25"/>
      <c r="BJ142" s="6"/>
    </row>
    <row r="143" spans="1:62" ht="31">
      <c r="A143" s="23">
        <v>139</v>
      </c>
      <c r="B143" s="39" t="s">
        <v>4992</v>
      </c>
      <c r="C143" s="39" t="s">
        <v>83</v>
      </c>
      <c r="D143" s="39" t="s">
        <v>1067</v>
      </c>
      <c r="E143" s="39">
        <v>66</v>
      </c>
      <c r="F143" s="39" t="s">
        <v>195</v>
      </c>
      <c r="G143" s="39" t="s">
        <v>195</v>
      </c>
      <c r="H143" s="23" t="str">
        <f t="shared" ref="H143:H145" si="28">REPLACE(B143,2,1,"O")</f>
        <v>林O燕</v>
      </c>
      <c r="I143" s="23" t="str">
        <f t="shared" ref="I143:I145" si="29">REPLACE(C143,2,1,"＊")</f>
        <v>2＊468150</v>
      </c>
      <c r="J143" s="39">
        <v>1131203</v>
      </c>
      <c r="K143" s="39" t="s">
        <v>732</v>
      </c>
      <c r="L143" s="40" t="s">
        <v>721</v>
      </c>
      <c r="M143" s="1"/>
      <c r="N143" s="1"/>
      <c r="O143" s="1"/>
      <c r="P143" s="1"/>
      <c r="Q143" s="1"/>
      <c r="R143" s="1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1"/>
      <c r="AK143" s="1"/>
      <c r="AL143" s="1"/>
      <c r="AM143" s="25"/>
      <c r="AN143" s="25"/>
      <c r="AO143" s="25"/>
      <c r="AP143" s="25"/>
      <c r="AQ143" s="25"/>
      <c r="AR143" s="1"/>
      <c r="AS143" s="25"/>
      <c r="AT143" s="25"/>
      <c r="AU143" s="25"/>
      <c r="AV143" s="25"/>
      <c r="AW143" s="25"/>
      <c r="AX143" s="36"/>
      <c r="AY143" s="25"/>
      <c r="AZ143" s="25"/>
      <c r="BA143" s="25"/>
      <c r="BB143" s="25" t="s">
        <v>2210</v>
      </c>
      <c r="BC143" s="1"/>
      <c r="BD143" s="1"/>
      <c r="BE143" s="25"/>
      <c r="BF143" s="1"/>
      <c r="BG143" s="1"/>
      <c r="BH143" s="1"/>
      <c r="BI143" s="25"/>
      <c r="BJ143" s="6"/>
    </row>
    <row r="144" spans="1:62" ht="31">
      <c r="A144" s="23">
        <v>140</v>
      </c>
      <c r="B144" s="39" t="s">
        <v>6235</v>
      </c>
      <c r="C144" s="39" t="s">
        <v>606</v>
      </c>
      <c r="D144" s="39" t="s">
        <v>1063</v>
      </c>
      <c r="E144" s="39">
        <v>78</v>
      </c>
      <c r="F144" s="39" t="s">
        <v>195</v>
      </c>
      <c r="G144" s="39" t="s">
        <v>195</v>
      </c>
      <c r="H144" s="23" t="str">
        <f t="shared" si="28"/>
        <v>郭O成</v>
      </c>
      <c r="I144" s="23" t="str">
        <f t="shared" si="29"/>
        <v>2＊858663</v>
      </c>
      <c r="J144" s="39">
        <v>1131203</v>
      </c>
      <c r="K144" s="39" t="s">
        <v>732</v>
      </c>
      <c r="L144" s="40" t="s">
        <v>721</v>
      </c>
      <c r="M144" s="1"/>
      <c r="N144" s="1"/>
      <c r="O144" s="1"/>
      <c r="P144" s="1"/>
      <c r="Q144" s="1"/>
      <c r="R144" s="1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1"/>
      <c r="AK144" s="1"/>
      <c r="AL144" s="1"/>
      <c r="AM144" s="25"/>
      <c r="AN144" s="25"/>
      <c r="AO144" s="25"/>
      <c r="AP144" s="25"/>
      <c r="AQ144" s="25"/>
      <c r="AR144" s="1"/>
      <c r="AS144" s="25"/>
      <c r="AT144" s="25"/>
      <c r="AU144" s="25"/>
      <c r="AV144" s="25"/>
      <c r="AW144" s="25"/>
      <c r="AX144" s="36"/>
      <c r="AY144" s="25"/>
      <c r="AZ144" s="25"/>
      <c r="BA144" s="25"/>
      <c r="BB144" s="25" t="s">
        <v>747</v>
      </c>
      <c r="BC144" s="1"/>
      <c r="BD144" s="1"/>
      <c r="BE144" s="25"/>
      <c r="BF144" s="1"/>
      <c r="BG144" s="1"/>
      <c r="BH144" s="1"/>
      <c r="BI144" s="25"/>
      <c r="BJ144" s="6"/>
    </row>
    <row r="145" spans="1:62" ht="31">
      <c r="A145" s="23">
        <v>141</v>
      </c>
      <c r="B145" s="39" t="s">
        <v>1183</v>
      </c>
      <c r="C145" s="39" t="s">
        <v>909</v>
      </c>
      <c r="D145" s="39" t="s">
        <v>1063</v>
      </c>
      <c r="E145" s="39">
        <v>71</v>
      </c>
      <c r="F145" s="39" t="s">
        <v>195</v>
      </c>
      <c r="G145" s="39" t="s">
        <v>195</v>
      </c>
      <c r="H145" s="23" t="str">
        <f t="shared" si="28"/>
        <v>施O南</v>
      </c>
      <c r="I145" s="23" t="str">
        <f t="shared" si="29"/>
        <v>2＊027079</v>
      </c>
      <c r="J145" s="39">
        <v>1131203</v>
      </c>
      <c r="K145" s="39" t="s">
        <v>734</v>
      </c>
      <c r="L145" s="40" t="s">
        <v>721</v>
      </c>
      <c r="M145" s="1"/>
      <c r="N145" s="1"/>
      <c r="O145" s="1"/>
      <c r="P145" s="1"/>
      <c r="Q145" s="1"/>
      <c r="R145" s="1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1"/>
      <c r="AK145" s="1"/>
      <c r="AL145" s="1"/>
      <c r="AM145" s="25"/>
      <c r="AN145" s="25"/>
      <c r="AO145" s="25"/>
      <c r="AP145" s="25"/>
      <c r="AQ145" s="25"/>
      <c r="AR145" s="1"/>
      <c r="AS145" s="25"/>
      <c r="AT145" s="25"/>
      <c r="AU145" s="25"/>
      <c r="AV145" s="25"/>
      <c r="AW145" s="25"/>
      <c r="AX145" s="36"/>
      <c r="AY145" s="25"/>
      <c r="AZ145" s="25"/>
      <c r="BA145" s="25" t="s">
        <v>9</v>
      </c>
      <c r="BB145" s="25"/>
      <c r="BC145" s="1"/>
      <c r="BD145" s="1"/>
      <c r="BE145" s="25"/>
      <c r="BF145" s="1"/>
      <c r="BG145" s="1"/>
      <c r="BH145" s="1"/>
      <c r="BI145" s="25"/>
      <c r="BJ145" s="6"/>
    </row>
    <row r="146" spans="1:62" ht="17">
      <c r="A146" s="23">
        <v>142</v>
      </c>
      <c r="B146" s="39" t="s">
        <v>6236</v>
      </c>
      <c r="C146" s="39" t="s">
        <v>5958</v>
      </c>
      <c r="D146" s="39" t="s">
        <v>1063</v>
      </c>
      <c r="E146" s="39">
        <v>67</v>
      </c>
      <c r="F146" s="39" t="s">
        <v>195</v>
      </c>
      <c r="G146" s="39" t="s">
        <v>195</v>
      </c>
      <c r="H146" s="23" t="str">
        <f>REPLACE(B146,2,1,"O")</f>
        <v>張O民</v>
      </c>
      <c r="I146" s="108" t="str">
        <f>REPLACE(C146,2,1,"＊")</f>
        <v>2＊568689</v>
      </c>
      <c r="J146" s="39">
        <v>1131203</v>
      </c>
      <c r="K146" s="39">
        <v>5761110</v>
      </c>
      <c r="L146" s="40" t="s">
        <v>721</v>
      </c>
      <c r="M146" s="1"/>
      <c r="N146" s="1"/>
      <c r="O146" s="1"/>
      <c r="P146" s="1"/>
      <c r="Q146" s="1"/>
      <c r="R146" s="1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1"/>
      <c r="AK146" s="1"/>
      <c r="AL146" s="1"/>
      <c r="AM146" s="25"/>
      <c r="AN146" s="25"/>
      <c r="AO146" s="25"/>
      <c r="AP146" s="25"/>
      <c r="AQ146" s="25"/>
      <c r="AR146" s="1"/>
      <c r="AS146" s="25"/>
      <c r="AT146" s="25"/>
      <c r="AU146" s="25"/>
      <c r="AV146" s="25" t="s">
        <v>9</v>
      </c>
      <c r="AW146" s="25"/>
      <c r="AX146" s="36"/>
      <c r="AY146" s="25"/>
      <c r="AZ146" s="25"/>
      <c r="BA146" s="25"/>
      <c r="BB146" s="25"/>
      <c r="BC146" s="1"/>
      <c r="BD146" s="1"/>
      <c r="BE146" s="25"/>
      <c r="BF146" s="1"/>
      <c r="BG146" s="1"/>
      <c r="BH146" s="1"/>
      <c r="BI146" s="25"/>
      <c r="BJ146" s="6"/>
    </row>
    <row r="147" spans="1:62" ht="31">
      <c r="A147" s="23">
        <v>143</v>
      </c>
      <c r="B147" s="39" t="s">
        <v>6237</v>
      </c>
      <c r="C147" s="39" t="s">
        <v>2816</v>
      </c>
      <c r="D147" s="39" t="s">
        <v>1063</v>
      </c>
      <c r="E147" s="39">
        <v>85</v>
      </c>
      <c r="F147" s="39" t="s">
        <v>195</v>
      </c>
      <c r="G147" s="39" t="s">
        <v>195</v>
      </c>
      <c r="H147" s="23" t="str">
        <f t="shared" ref="H147:H150" si="30">REPLACE(B147,2,1,"O")</f>
        <v>賴O勝</v>
      </c>
      <c r="I147" s="23" t="str">
        <f t="shared" ref="I147:I150" si="31">REPLACE(C147,2,1,"＊")</f>
        <v>2＊786492</v>
      </c>
      <c r="J147" s="39">
        <v>1131203</v>
      </c>
      <c r="K147" s="39" t="s">
        <v>734</v>
      </c>
      <c r="L147" s="40" t="s">
        <v>721</v>
      </c>
      <c r="M147" s="1"/>
      <c r="N147" s="1"/>
      <c r="O147" s="1"/>
      <c r="P147" s="1"/>
      <c r="Q147" s="1"/>
      <c r="R147" s="1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1"/>
      <c r="AK147" s="1"/>
      <c r="AL147" s="1"/>
      <c r="AM147" s="25"/>
      <c r="AN147" s="25"/>
      <c r="AO147" s="25"/>
      <c r="AP147" s="25"/>
      <c r="AQ147" s="25"/>
      <c r="AR147" s="1"/>
      <c r="AS147" s="25"/>
      <c r="AT147" s="25"/>
      <c r="AU147" s="25"/>
      <c r="AV147" s="25"/>
      <c r="AW147" s="25"/>
      <c r="AX147" s="36"/>
      <c r="AY147" s="25"/>
      <c r="AZ147" s="25"/>
      <c r="BA147" s="25" t="s">
        <v>9</v>
      </c>
      <c r="BB147" s="25"/>
      <c r="BC147" s="1"/>
      <c r="BD147" s="1"/>
      <c r="BE147" s="25"/>
      <c r="BF147" s="1"/>
      <c r="BG147" s="1"/>
      <c r="BH147" s="1"/>
      <c r="BI147" s="25"/>
      <c r="BJ147" s="6"/>
    </row>
    <row r="148" spans="1:62" ht="31">
      <c r="A148" s="23">
        <v>144</v>
      </c>
      <c r="B148" s="39" t="s">
        <v>5655</v>
      </c>
      <c r="C148" s="39" t="s">
        <v>5656</v>
      </c>
      <c r="D148" s="39" t="s">
        <v>1063</v>
      </c>
      <c r="E148" s="39">
        <v>74</v>
      </c>
      <c r="F148" s="39" t="s">
        <v>195</v>
      </c>
      <c r="G148" s="39" t="s">
        <v>195</v>
      </c>
      <c r="H148" s="23" t="str">
        <f t="shared" si="30"/>
        <v>陳O政</v>
      </c>
      <c r="I148" s="23" t="str">
        <f t="shared" si="31"/>
        <v>2＊351378</v>
      </c>
      <c r="J148" s="39">
        <v>1131203</v>
      </c>
      <c r="K148" s="39" t="s">
        <v>734</v>
      </c>
      <c r="L148" s="40" t="s">
        <v>721</v>
      </c>
      <c r="M148" s="1"/>
      <c r="N148" s="1"/>
      <c r="O148" s="1"/>
      <c r="P148" s="1"/>
      <c r="Q148" s="1"/>
      <c r="R148" s="1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1"/>
      <c r="AK148" s="1"/>
      <c r="AL148" s="1"/>
      <c r="AM148" s="25"/>
      <c r="AN148" s="25"/>
      <c r="AO148" s="25"/>
      <c r="AP148" s="25"/>
      <c r="AQ148" s="25"/>
      <c r="AR148" s="1"/>
      <c r="AS148" s="25"/>
      <c r="AT148" s="25"/>
      <c r="AU148" s="25"/>
      <c r="AV148" s="25"/>
      <c r="AW148" s="25"/>
      <c r="AX148" s="36"/>
      <c r="AY148" s="25"/>
      <c r="AZ148" s="25"/>
      <c r="BA148" s="25" t="s">
        <v>9</v>
      </c>
      <c r="BB148" s="25"/>
      <c r="BC148" s="1"/>
      <c r="BD148" s="1"/>
      <c r="BE148" s="25"/>
      <c r="BF148" s="1"/>
      <c r="BG148" s="1"/>
      <c r="BH148" s="1"/>
      <c r="BI148" s="25"/>
      <c r="BJ148" s="6"/>
    </row>
    <row r="149" spans="1:62" ht="46.5">
      <c r="A149" s="23">
        <v>145</v>
      </c>
      <c r="B149" s="39" t="s">
        <v>6238</v>
      </c>
      <c r="C149" s="39" t="s">
        <v>446</v>
      </c>
      <c r="D149" s="39" t="s">
        <v>1067</v>
      </c>
      <c r="E149" s="39">
        <v>62</v>
      </c>
      <c r="F149" s="39" t="s">
        <v>5934</v>
      </c>
      <c r="G149" s="39" t="s">
        <v>5933</v>
      </c>
      <c r="H149" s="23" t="str">
        <f t="shared" si="30"/>
        <v>羅O娟</v>
      </c>
      <c r="I149" s="23" t="str">
        <f t="shared" si="31"/>
        <v>2＊458546</v>
      </c>
      <c r="J149" s="39">
        <v>1131203</v>
      </c>
      <c r="K149" s="39" t="s">
        <v>748</v>
      </c>
      <c r="L149" s="40" t="s">
        <v>721</v>
      </c>
      <c r="M149" s="1"/>
      <c r="N149" s="1"/>
      <c r="O149" s="1"/>
      <c r="P149" s="1"/>
      <c r="Q149" s="1"/>
      <c r="R149" s="1"/>
      <c r="S149" s="25"/>
      <c r="T149" s="25"/>
      <c r="U149" s="25"/>
      <c r="V149" s="25"/>
      <c r="W149" s="25" t="s">
        <v>9</v>
      </c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1"/>
      <c r="AK149" s="1"/>
      <c r="AL149" s="1"/>
      <c r="AM149" s="25"/>
      <c r="AN149" s="25"/>
      <c r="AO149" s="25"/>
      <c r="AP149" s="25"/>
      <c r="AQ149" s="25"/>
      <c r="AR149" s="1"/>
      <c r="AS149" s="25"/>
      <c r="AT149" s="25"/>
      <c r="AU149" s="25"/>
      <c r="AV149" s="25"/>
      <c r="AW149" s="25"/>
      <c r="AX149" s="36"/>
      <c r="AY149" s="25"/>
      <c r="AZ149" s="25"/>
      <c r="BA149" s="25"/>
      <c r="BB149" s="25"/>
      <c r="BC149" s="1"/>
      <c r="BD149" s="1"/>
      <c r="BE149" s="25"/>
      <c r="BF149" s="1"/>
      <c r="BG149" s="1"/>
      <c r="BH149" s="1"/>
      <c r="BI149" s="25" t="s">
        <v>1034</v>
      </c>
      <c r="BJ149" s="6"/>
    </row>
    <row r="150" spans="1:62" ht="46.5">
      <c r="A150" s="23">
        <v>146</v>
      </c>
      <c r="B150" s="39" t="s">
        <v>4986</v>
      </c>
      <c r="C150" s="39" t="s">
        <v>2804</v>
      </c>
      <c r="D150" s="39" t="s">
        <v>1067</v>
      </c>
      <c r="E150" s="39">
        <v>74</v>
      </c>
      <c r="F150" s="39" t="s">
        <v>195</v>
      </c>
      <c r="G150" s="39" t="s">
        <v>195</v>
      </c>
      <c r="H150" s="23" t="str">
        <f t="shared" si="30"/>
        <v>王O鳳</v>
      </c>
      <c r="I150" s="23" t="str">
        <f t="shared" si="31"/>
        <v>2＊630414</v>
      </c>
      <c r="J150" s="39">
        <v>1131203</v>
      </c>
      <c r="K150" s="39" t="s">
        <v>754</v>
      </c>
      <c r="L150" s="40" t="s">
        <v>721</v>
      </c>
      <c r="M150" s="1"/>
      <c r="N150" s="1"/>
      <c r="O150" s="1"/>
      <c r="P150" s="1"/>
      <c r="Q150" s="1"/>
      <c r="R150" s="1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1"/>
      <c r="AK150" s="1"/>
      <c r="AL150" s="1"/>
      <c r="AM150" s="25"/>
      <c r="AN150" s="25"/>
      <c r="AO150" s="25"/>
      <c r="AP150" s="25"/>
      <c r="AQ150" s="25"/>
      <c r="AR150" s="1"/>
      <c r="AS150" s="25"/>
      <c r="AT150" s="25"/>
      <c r="AU150" s="25"/>
      <c r="AV150" s="25"/>
      <c r="AW150" s="25"/>
      <c r="AX150" s="36"/>
      <c r="AY150" s="25"/>
      <c r="AZ150" s="25"/>
      <c r="BA150" s="25" t="s">
        <v>9</v>
      </c>
      <c r="BB150" s="25"/>
      <c r="BC150" s="1"/>
      <c r="BD150" s="1"/>
      <c r="BE150" s="25"/>
      <c r="BF150" s="1"/>
      <c r="BG150" s="1"/>
      <c r="BH150" s="1"/>
      <c r="BI150" s="25" t="s">
        <v>1043</v>
      </c>
      <c r="BJ150" s="6"/>
    </row>
    <row r="151" spans="1:62" ht="17">
      <c r="A151" s="23">
        <v>147</v>
      </c>
      <c r="B151" s="39" t="s">
        <v>6239</v>
      </c>
      <c r="C151" s="39" t="s">
        <v>5972</v>
      </c>
      <c r="D151" s="39" t="s">
        <v>1063</v>
      </c>
      <c r="E151" s="39">
        <v>70</v>
      </c>
      <c r="F151" s="39" t="s">
        <v>195</v>
      </c>
      <c r="G151" s="39" t="s">
        <v>195</v>
      </c>
      <c r="H151" s="23" t="str">
        <f>REPLACE(B151,2,1,"O")</f>
        <v>韓O興</v>
      </c>
      <c r="I151" s="108" t="str">
        <f>REPLACE(C151,2,1,"＊")</f>
        <v>2＊887053</v>
      </c>
      <c r="J151" s="39">
        <v>1131203</v>
      </c>
      <c r="K151" s="39">
        <v>5760160</v>
      </c>
      <c r="L151" s="40" t="s">
        <v>721</v>
      </c>
      <c r="M151" s="1"/>
      <c r="N151" s="1"/>
      <c r="O151" s="1"/>
      <c r="P151" s="1"/>
      <c r="Q151" s="1"/>
      <c r="R151" s="1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1"/>
      <c r="AK151" s="1"/>
      <c r="AL151" s="1"/>
      <c r="AM151" s="25"/>
      <c r="AN151" s="25"/>
      <c r="AO151" s="25"/>
      <c r="AP151" s="25"/>
      <c r="AQ151" s="25"/>
      <c r="AR151" s="1"/>
      <c r="AS151" s="25"/>
      <c r="AT151" s="25"/>
      <c r="AU151" s="25"/>
      <c r="AV151" s="25"/>
      <c r="AW151" s="25"/>
      <c r="AX151" s="36"/>
      <c r="AY151" s="25"/>
      <c r="AZ151" s="25"/>
      <c r="BA151" s="25"/>
      <c r="BB151" s="25"/>
      <c r="BC151" s="1" t="s">
        <v>9</v>
      </c>
      <c r="BD151" s="1"/>
      <c r="BE151" s="25"/>
      <c r="BF151" s="1"/>
      <c r="BG151" s="1"/>
      <c r="BH151" s="1"/>
      <c r="BI151" s="25"/>
      <c r="BJ151" s="6"/>
    </row>
    <row r="152" spans="1:62" ht="46.5">
      <c r="A152" s="23">
        <v>148</v>
      </c>
      <c r="B152" s="39" t="s">
        <v>1754</v>
      </c>
      <c r="C152" s="39" t="s">
        <v>1478</v>
      </c>
      <c r="D152" s="39" t="s">
        <v>1067</v>
      </c>
      <c r="E152" s="39">
        <v>80</v>
      </c>
      <c r="F152" s="39" t="s">
        <v>195</v>
      </c>
      <c r="G152" s="39" t="s">
        <v>195</v>
      </c>
      <c r="H152" s="23" t="str">
        <f>REPLACE(B152,2,1,"O")</f>
        <v>陳O惠</v>
      </c>
      <c r="I152" s="23" t="str">
        <f>REPLACE(C152,2,1,"＊")</f>
        <v>2＊415650</v>
      </c>
      <c r="J152" s="39">
        <v>1131204</v>
      </c>
      <c r="K152" s="39" t="s">
        <v>738</v>
      </c>
      <c r="L152" s="40" t="s">
        <v>721</v>
      </c>
      <c r="M152" s="1"/>
      <c r="N152" s="1"/>
      <c r="O152" s="1"/>
      <c r="P152" s="1"/>
      <c r="Q152" s="1"/>
      <c r="R152" s="1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1"/>
      <c r="AK152" s="1"/>
      <c r="AL152" s="1"/>
      <c r="AM152" s="25"/>
      <c r="AN152" s="25"/>
      <c r="AO152" s="25"/>
      <c r="AP152" s="25"/>
      <c r="AQ152" s="25"/>
      <c r="AR152" s="1"/>
      <c r="AS152" s="25"/>
      <c r="AT152" s="25"/>
      <c r="AU152" s="25"/>
      <c r="AV152" s="25"/>
      <c r="AW152" s="25"/>
      <c r="AX152" s="36"/>
      <c r="AY152" s="25"/>
      <c r="AZ152" s="25"/>
      <c r="BA152" s="25" t="s">
        <v>9</v>
      </c>
      <c r="BB152" s="25"/>
      <c r="BC152" s="1"/>
      <c r="BD152" s="1"/>
      <c r="BE152" s="25" t="s">
        <v>736</v>
      </c>
      <c r="BF152" s="1"/>
      <c r="BG152" s="1"/>
      <c r="BH152" s="1"/>
      <c r="BI152" s="25"/>
      <c r="BJ152" s="6"/>
    </row>
    <row r="153" spans="1:62" ht="31">
      <c r="A153" s="23">
        <v>149</v>
      </c>
      <c r="B153" s="39" t="s">
        <v>6240</v>
      </c>
      <c r="C153" s="39" t="s">
        <v>6035</v>
      </c>
      <c r="D153" s="39" t="s">
        <v>1067</v>
      </c>
      <c r="E153" s="39">
        <v>77</v>
      </c>
      <c r="F153" s="39" t="s">
        <v>195</v>
      </c>
      <c r="G153" s="39" t="s">
        <v>195</v>
      </c>
      <c r="H153" s="23" t="str">
        <f t="shared" ref="H153:H158" si="32">REPLACE(B153,2,1,"O")</f>
        <v>高O省</v>
      </c>
      <c r="I153" s="23" t="str">
        <f t="shared" ref="I153:I158" si="33">REPLACE(C153,2,1,"＊")</f>
        <v>0＊270108</v>
      </c>
      <c r="J153" s="39">
        <v>1131206</v>
      </c>
      <c r="K153" s="39" t="s">
        <v>734</v>
      </c>
      <c r="L153" s="40" t="s">
        <v>721</v>
      </c>
      <c r="M153" s="1"/>
      <c r="N153" s="1"/>
      <c r="O153" s="1"/>
      <c r="P153" s="1"/>
      <c r="Q153" s="1"/>
      <c r="R153" s="1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1"/>
      <c r="AK153" s="1"/>
      <c r="AL153" s="1"/>
      <c r="AM153" s="25"/>
      <c r="AN153" s="25"/>
      <c r="AO153" s="25"/>
      <c r="AP153" s="25"/>
      <c r="AQ153" s="25"/>
      <c r="AR153" s="1"/>
      <c r="AS153" s="25"/>
      <c r="AT153" s="25"/>
      <c r="AU153" s="25"/>
      <c r="AV153" s="25"/>
      <c r="AW153" s="25"/>
      <c r="AX153" s="36"/>
      <c r="AY153" s="25"/>
      <c r="AZ153" s="25"/>
      <c r="BA153" s="25" t="s">
        <v>9</v>
      </c>
      <c r="BB153" s="25"/>
      <c r="BC153" s="1"/>
      <c r="BD153" s="1"/>
      <c r="BE153" s="25"/>
      <c r="BF153" s="1"/>
      <c r="BG153" s="1"/>
      <c r="BH153" s="1"/>
      <c r="BI153" s="25"/>
      <c r="BJ153" s="6"/>
    </row>
    <row r="154" spans="1:62" ht="31">
      <c r="A154" s="23">
        <v>150</v>
      </c>
      <c r="B154" s="39" t="s">
        <v>1613</v>
      </c>
      <c r="C154" s="39" t="s">
        <v>1350</v>
      </c>
      <c r="D154" s="39" t="s">
        <v>1063</v>
      </c>
      <c r="E154" s="39">
        <v>75</v>
      </c>
      <c r="F154" s="39" t="s">
        <v>195</v>
      </c>
      <c r="G154" s="39" t="s">
        <v>195</v>
      </c>
      <c r="H154" s="23" t="str">
        <f t="shared" si="32"/>
        <v>張O生</v>
      </c>
      <c r="I154" s="23" t="str">
        <f t="shared" si="33"/>
        <v>0＊243444</v>
      </c>
      <c r="J154" s="39">
        <v>1131206</v>
      </c>
      <c r="K154" s="39" t="s">
        <v>734</v>
      </c>
      <c r="L154" s="40" t="s">
        <v>721</v>
      </c>
      <c r="M154" s="1"/>
      <c r="N154" s="1"/>
      <c r="O154" s="1"/>
      <c r="P154" s="1"/>
      <c r="Q154" s="1"/>
      <c r="R154" s="1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1"/>
      <c r="AK154" s="1"/>
      <c r="AL154" s="1"/>
      <c r="AM154" s="25"/>
      <c r="AN154" s="25"/>
      <c r="AO154" s="25"/>
      <c r="AP154" s="25"/>
      <c r="AQ154" s="25"/>
      <c r="AR154" s="1"/>
      <c r="AS154" s="25"/>
      <c r="AT154" s="25"/>
      <c r="AU154" s="25"/>
      <c r="AV154" s="25"/>
      <c r="AW154" s="25"/>
      <c r="AX154" s="36"/>
      <c r="AY154" s="25"/>
      <c r="AZ154" s="25"/>
      <c r="BA154" s="25" t="s">
        <v>1899</v>
      </c>
      <c r="BB154" s="25"/>
      <c r="BC154" s="1"/>
      <c r="BD154" s="1"/>
      <c r="BE154" s="25"/>
      <c r="BF154" s="1"/>
      <c r="BG154" s="1"/>
      <c r="BH154" s="1"/>
      <c r="BI154" s="25"/>
      <c r="BJ154" s="6"/>
    </row>
    <row r="155" spans="1:62" ht="31">
      <c r="A155" s="23">
        <v>151</v>
      </c>
      <c r="B155" s="39" t="s">
        <v>3970</v>
      </c>
      <c r="C155" s="39" t="s">
        <v>2840</v>
      </c>
      <c r="D155" s="39" t="s">
        <v>1067</v>
      </c>
      <c r="E155" s="39">
        <v>57</v>
      </c>
      <c r="F155" s="39" t="s">
        <v>195</v>
      </c>
      <c r="G155" s="39" t="s">
        <v>195</v>
      </c>
      <c r="H155" s="23" t="str">
        <f t="shared" si="32"/>
        <v>楊O燕</v>
      </c>
      <c r="I155" s="23" t="str">
        <f t="shared" si="33"/>
        <v>0＊154677</v>
      </c>
      <c r="J155" s="39">
        <v>1131206</v>
      </c>
      <c r="K155" s="39" t="s">
        <v>734</v>
      </c>
      <c r="L155" s="40" t="s">
        <v>721</v>
      </c>
      <c r="M155" s="1"/>
      <c r="N155" s="1"/>
      <c r="O155" s="1"/>
      <c r="P155" s="1"/>
      <c r="Q155" s="1"/>
      <c r="R155" s="1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1"/>
      <c r="AK155" s="1"/>
      <c r="AL155" s="1"/>
      <c r="AM155" s="25"/>
      <c r="AN155" s="25"/>
      <c r="AO155" s="25"/>
      <c r="AP155" s="25"/>
      <c r="AQ155" s="25"/>
      <c r="AR155" s="1"/>
      <c r="AS155" s="25"/>
      <c r="AT155" s="25"/>
      <c r="AU155" s="25"/>
      <c r="AV155" s="25"/>
      <c r="AW155" s="25"/>
      <c r="AX155" s="36"/>
      <c r="AY155" s="25"/>
      <c r="AZ155" s="25"/>
      <c r="BA155" s="25" t="s">
        <v>1899</v>
      </c>
      <c r="BB155" s="25"/>
      <c r="BC155" s="1"/>
      <c r="BD155" s="1"/>
      <c r="BE155" s="25"/>
      <c r="BF155" s="1"/>
      <c r="BG155" s="1"/>
      <c r="BH155" s="1"/>
      <c r="BI155" s="25"/>
      <c r="BJ155" s="6"/>
    </row>
    <row r="156" spans="1:62" ht="31">
      <c r="A156" s="23">
        <v>152</v>
      </c>
      <c r="B156" s="39" t="s">
        <v>6241</v>
      </c>
      <c r="C156" s="39" t="s">
        <v>2784</v>
      </c>
      <c r="D156" s="39" t="s">
        <v>1067</v>
      </c>
      <c r="E156" s="39">
        <v>41</v>
      </c>
      <c r="F156" s="39" t="s">
        <v>195</v>
      </c>
      <c r="G156" s="39" t="s">
        <v>195</v>
      </c>
      <c r="H156" s="23" t="str">
        <f t="shared" si="32"/>
        <v>周O羽</v>
      </c>
      <c r="I156" s="23" t="str">
        <f t="shared" si="33"/>
        <v>1＊921431</v>
      </c>
      <c r="J156" s="39">
        <v>1131206</v>
      </c>
      <c r="K156" s="39" t="s">
        <v>734</v>
      </c>
      <c r="L156" s="40" t="s">
        <v>721</v>
      </c>
      <c r="M156" s="1"/>
      <c r="N156" s="1"/>
      <c r="O156" s="1"/>
      <c r="P156" s="1"/>
      <c r="Q156" s="1"/>
      <c r="R156" s="1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1"/>
      <c r="AK156" s="1"/>
      <c r="AL156" s="1"/>
      <c r="AM156" s="25"/>
      <c r="AN156" s="25"/>
      <c r="AO156" s="25"/>
      <c r="AP156" s="25"/>
      <c r="AQ156" s="25"/>
      <c r="AR156" s="1"/>
      <c r="AS156" s="25"/>
      <c r="AT156" s="25"/>
      <c r="AU156" s="25"/>
      <c r="AV156" s="25"/>
      <c r="AW156" s="25"/>
      <c r="AX156" s="36"/>
      <c r="AY156" s="25"/>
      <c r="AZ156" s="25"/>
      <c r="BA156" s="25" t="s">
        <v>1899</v>
      </c>
      <c r="BB156" s="25"/>
      <c r="BC156" s="1"/>
      <c r="BD156" s="1"/>
      <c r="BE156" s="25"/>
      <c r="BF156" s="1"/>
      <c r="BG156" s="1"/>
      <c r="BH156" s="1"/>
      <c r="BI156" s="25"/>
      <c r="BJ156" s="6"/>
    </row>
    <row r="157" spans="1:62" ht="17">
      <c r="A157" s="23">
        <v>153</v>
      </c>
      <c r="B157" s="39" t="s">
        <v>6242</v>
      </c>
      <c r="C157" s="39" t="s">
        <v>333</v>
      </c>
      <c r="D157" s="39" t="s">
        <v>1067</v>
      </c>
      <c r="E157" s="39">
        <v>61</v>
      </c>
      <c r="F157" s="39" t="s">
        <v>195</v>
      </c>
      <c r="G157" s="39" t="s">
        <v>195</v>
      </c>
      <c r="H157" s="23" t="str">
        <f t="shared" si="32"/>
        <v>李O鈴</v>
      </c>
      <c r="I157" s="23" t="str">
        <f t="shared" si="33"/>
        <v>1＊190944</v>
      </c>
      <c r="J157" s="39">
        <v>1131206</v>
      </c>
      <c r="K157" s="39">
        <v>5760190</v>
      </c>
      <c r="L157" s="40" t="s">
        <v>721</v>
      </c>
      <c r="M157" s="1"/>
      <c r="N157" s="1"/>
      <c r="O157" s="1"/>
      <c r="P157" s="1"/>
      <c r="Q157" s="1"/>
      <c r="R157" s="1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1"/>
      <c r="AK157" s="1"/>
      <c r="AL157" s="1"/>
      <c r="AM157" s="25"/>
      <c r="AN157" s="25"/>
      <c r="AO157" s="25"/>
      <c r="AP157" s="25"/>
      <c r="AQ157" s="25"/>
      <c r="AR157" s="1"/>
      <c r="AS157" s="25"/>
      <c r="AT157" s="25"/>
      <c r="AU157" s="25"/>
      <c r="AV157" s="25"/>
      <c r="AW157" s="25"/>
      <c r="AX157" s="36"/>
      <c r="AY157" s="25"/>
      <c r="AZ157" s="25"/>
      <c r="BA157" s="25" t="s">
        <v>9</v>
      </c>
      <c r="BB157" s="25"/>
      <c r="BC157" s="1"/>
      <c r="BD157" s="1"/>
      <c r="BE157" s="25"/>
      <c r="BF157" s="1"/>
      <c r="BG157" s="1"/>
      <c r="BH157" s="1"/>
      <c r="BI157" s="25"/>
      <c r="BJ157" s="6"/>
    </row>
    <row r="158" spans="1:62" ht="31">
      <c r="A158" s="23">
        <v>154</v>
      </c>
      <c r="B158" s="39" t="s">
        <v>6243</v>
      </c>
      <c r="C158" s="39" t="s">
        <v>288</v>
      </c>
      <c r="D158" s="39" t="s">
        <v>1067</v>
      </c>
      <c r="E158" s="39">
        <v>71</v>
      </c>
      <c r="F158" s="39" t="s">
        <v>195</v>
      </c>
      <c r="G158" s="39" t="s">
        <v>195</v>
      </c>
      <c r="H158" s="23" t="str">
        <f t="shared" si="32"/>
        <v>林O杏</v>
      </c>
      <c r="I158" s="23" t="str">
        <f t="shared" si="33"/>
        <v>1＊635569</v>
      </c>
      <c r="J158" s="39">
        <v>1131206</v>
      </c>
      <c r="K158" s="39" t="s">
        <v>732</v>
      </c>
      <c r="L158" s="40" t="s">
        <v>721</v>
      </c>
      <c r="M158" s="1"/>
      <c r="N158" s="1"/>
      <c r="O158" s="1"/>
      <c r="P158" s="1"/>
      <c r="Q158" s="1"/>
      <c r="R158" s="1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1"/>
      <c r="AK158" s="1"/>
      <c r="AL158" s="1"/>
      <c r="AM158" s="25"/>
      <c r="AN158" s="25"/>
      <c r="AO158" s="25"/>
      <c r="AP158" s="25"/>
      <c r="AQ158" s="25"/>
      <c r="AR158" s="1"/>
      <c r="AS158" s="25"/>
      <c r="AT158" s="25"/>
      <c r="AU158" s="25"/>
      <c r="AV158" s="25"/>
      <c r="AW158" s="25"/>
      <c r="AX158" s="36"/>
      <c r="AY158" s="25"/>
      <c r="AZ158" s="25"/>
      <c r="BA158" s="25"/>
      <c r="BB158" s="25" t="s">
        <v>1879</v>
      </c>
      <c r="BC158" s="1"/>
      <c r="BD158" s="1"/>
      <c r="BE158" s="25"/>
      <c r="BF158" s="1"/>
      <c r="BG158" s="1"/>
      <c r="BH158" s="1"/>
      <c r="BI158" s="25"/>
      <c r="BJ158" s="6"/>
    </row>
    <row r="159" spans="1:62" ht="31">
      <c r="A159" s="23">
        <v>155</v>
      </c>
      <c r="B159" s="39" t="s">
        <v>1783</v>
      </c>
      <c r="C159" s="39" t="s">
        <v>222</v>
      </c>
      <c r="D159" s="39" t="s">
        <v>1067</v>
      </c>
      <c r="E159" s="39">
        <v>84</v>
      </c>
      <c r="F159" s="39" t="s">
        <v>195</v>
      </c>
      <c r="G159" s="39" t="s">
        <v>195</v>
      </c>
      <c r="H159" s="23" t="str">
        <f t="shared" ref="H159:H167" si="34">REPLACE(B159,2,1,"O")</f>
        <v>林O順</v>
      </c>
      <c r="I159" s="23" t="str">
        <f t="shared" ref="I159:I167" si="35">REPLACE(C159,2,1,"＊")</f>
        <v>1＊157348</v>
      </c>
      <c r="J159" s="39">
        <v>1131206</v>
      </c>
      <c r="K159" s="39" t="s">
        <v>732</v>
      </c>
      <c r="L159" s="40" t="s">
        <v>721</v>
      </c>
      <c r="M159" s="1"/>
      <c r="N159" s="1"/>
      <c r="O159" s="1"/>
      <c r="P159" s="1"/>
      <c r="Q159" s="1"/>
      <c r="R159" s="1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1"/>
      <c r="AK159" s="1"/>
      <c r="AL159" s="1"/>
      <c r="AM159" s="25"/>
      <c r="AN159" s="25"/>
      <c r="AO159" s="25"/>
      <c r="AP159" s="25"/>
      <c r="AQ159" s="25"/>
      <c r="AR159" s="1"/>
      <c r="AS159" s="25"/>
      <c r="AT159" s="25"/>
      <c r="AU159" s="25"/>
      <c r="AV159" s="25"/>
      <c r="AW159" s="25"/>
      <c r="AX159" s="36"/>
      <c r="AY159" s="25"/>
      <c r="AZ159" s="25"/>
      <c r="BA159" s="25"/>
      <c r="BB159" s="25" t="s">
        <v>1879</v>
      </c>
      <c r="BC159" s="1"/>
      <c r="BD159" s="1"/>
      <c r="BE159" s="25"/>
      <c r="BF159" s="1"/>
      <c r="BG159" s="1"/>
      <c r="BH159" s="1"/>
      <c r="BI159" s="25"/>
      <c r="BJ159" s="6"/>
    </row>
    <row r="160" spans="1:62" ht="31">
      <c r="A160" s="23">
        <v>156</v>
      </c>
      <c r="B160" s="39" t="s">
        <v>1184</v>
      </c>
      <c r="C160" s="39" t="s">
        <v>910</v>
      </c>
      <c r="D160" s="39" t="s">
        <v>1067</v>
      </c>
      <c r="E160" s="39">
        <v>70</v>
      </c>
      <c r="F160" s="39" t="s">
        <v>195</v>
      </c>
      <c r="G160" s="39" t="s">
        <v>195</v>
      </c>
      <c r="H160" s="23" t="str">
        <f t="shared" si="34"/>
        <v>陳O雪</v>
      </c>
      <c r="I160" s="23" t="str">
        <f t="shared" si="35"/>
        <v>1＊408410</v>
      </c>
      <c r="J160" s="39">
        <v>1131206</v>
      </c>
      <c r="K160" s="39" t="s">
        <v>734</v>
      </c>
      <c r="L160" s="40" t="s">
        <v>721</v>
      </c>
      <c r="M160" s="1"/>
      <c r="N160" s="1"/>
      <c r="O160" s="1"/>
      <c r="P160" s="1"/>
      <c r="Q160" s="1"/>
      <c r="R160" s="1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1"/>
      <c r="AK160" s="1"/>
      <c r="AL160" s="1"/>
      <c r="AM160" s="25"/>
      <c r="AN160" s="25"/>
      <c r="AO160" s="25"/>
      <c r="AP160" s="25"/>
      <c r="AQ160" s="25"/>
      <c r="AR160" s="1"/>
      <c r="AS160" s="25"/>
      <c r="AT160" s="25"/>
      <c r="AU160" s="25"/>
      <c r="AV160" s="25"/>
      <c r="AW160" s="25"/>
      <c r="AX160" s="36"/>
      <c r="AY160" s="25"/>
      <c r="AZ160" s="25"/>
      <c r="BA160" s="25" t="s">
        <v>1899</v>
      </c>
      <c r="BB160" s="25"/>
      <c r="BC160" s="1"/>
      <c r="BD160" s="1"/>
      <c r="BE160" s="25"/>
      <c r="BF160" s="1"/>
      <c r="BG160" s="1"/>
      <c r="BH160" s="1"/>
      <c r="BI160" s="25"/>
      <c r="BJ160" s="6"/>
    </row>
    <row r="161" spans="1:62" ht="31">
      <c r="A161" s="23">
        <v>157</v>
      </c>
      <c r="B161" s="39" t="s">
        <v>3933</v>
      </c>
      <c r="C161" s="39" t="s">
        <v>3672</v>
      </c>
      <c r="D161" s="39" t="s">
        <v>1067</v>
      </c>
      <c r="E161" s="39">
        <v>88</v>
      </c>
      <c r="F161" s="39" t="s">
        <v>195</v>
      </c>
      <c r="G161" s="39" t="s">
        <v>195</v>
      </c>
      <c r="H161" s="23" t="str">
        <f t="shared" si="34"/>
        <v>李O欵</v>
      </c>
      <c r="I161" s="23" t="str">
        <f t="shared" si="35"/>
        <v>2＊589403</v>
      </c>
      <c r="J161" s="39">
        <v>1131206</v>
      </c>
      <c r="K161" s="39" t="s">
        <v>734</v>
      </c>
      <c r="L161" s="40" t="s">
        <v>721</v>
      </c>
      <c r="M161" s="1"/>
      <c r="N161" s="1"/>
      <c r="O161" s="1"/>
      <c r="P161" s="1"/>
      <c r="Q161" s="1"/>
      <c r="R161" s="1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1"/>
      <c r="AK161" s="1"/>
      <c r="AL161" s="1"/>
      <c r="AM161" s="25"/>
      <c r="AN161" s="25"/>
      <c r="AO161" s="25"/>
      <c r="AP161" s="25"/>
      <c r="AQ161" s="25"/>
      <c r="AR161" s="1"/>
      <c r="AS161" s="25"/>
      <c r="AT161" s="25"/>
      <c r="AU161" s="25"/>
      <c r="AV161" s="25"/>
      <c r="AW161" s="25"/>
      <c r="AX161" s="36"/>
      <c r="AY161" s="25"/>
      <c r="AZ161" s="25"/>
      <c r="BA161" s="25" t="s">
        <v>9</v>
      </c>
      <c r="BB161" s="25"/>
      <c r="BC161" s="1"/>
      <c r="BD161" s="1"/>
      <c r="BE161" s="25"/>
      <c r="BF161" s="1"/>
      <c r="BG161" s="1"/>
      <c r="BH161" s="1"/>
      <c r="BI161" s="25"/>
      <c r="BJ161" s="6"/>
    </row>
    <row r="162" spans="1:62" ht="31">
      <c r="A162" s="23">
        <v>158</v>
      </c>
      <c r="B162" s="39" t="s">
        <v>3817</v>
      </c>
      <c r="C162" s="39" t="s">
        <v>310</v>
      </c>
      <c r="D162" s="39" t="s">
        <v>1063</v>
      </c>
      <c r="E162" s="39">
        <v>60</v>
      </c>
      <c r="F162" s="39" t="s">
        <v>195</v>
      </c>
      <c r="G162" s="39" t="s">
        <v>195</v>
      </c>
      <c r="H162" s="23" t="str">
        <f t="shared" si="34"/>
        <v>林O志</v>
      </c>
      <c r="I162" s="23" t="str">
        <f t="shared" si="35"/>
        <v>2＊277003</v>
      </c>
      <c r="J162" s="39">
        <v>1131206</v>
      </c>
      <c r="K162" s="39" t="s">
        <v>732</v>
      </c>
      <c r="L162" s="40" t="s">
        <v>721</v>
      </c>
      <c r="M162" s="1"/>
      <c r="N162" s="1"/>
      <c r="O162" s="1"/>
      <c r="P162" s="1"/>
      <c r="Q162" s="1"/>
      <c r="R162" s="1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1"/>
      <c r="AK162" s="1"/>
      <c r="AL162" s="1"/>
      <c r="AM162" s="25"/>
      <c r="AN162" s="25"/>
      <c r="AO162" s="25"/>
      <c r="AP162" s="25"/>
      <c r="AQ162" s="25"/>
      <c r="AR162" s="1"/>
      <c r="AS162" s="25"/>
      <c r="AT162" s="25"/>
      <c r="AU162" s="25"/>
      <c r="AV162" s="25"/>
      <c r="AW162" s="25"/>
      <c r="AX162" s="36"/>
      <c r="AY162" s="25"/>
      <c r="AZ162" s="25"/>
      <c r="BA162" s="25"/>
      <c r="BB162" s="25" t="s">
        <v>1879</v>
      </c>
      <c r="BC162" s="1"/>
      <c r="BD162" s="1"/>
      <c r="BE162" s="25"/>
      <c r="BF162" s="1"/>
      <c r="BG162" s="1"/>
      <c r="BH162" s="1"/>
      <c r="BI162" s="25"/>
      <c r="BJ162" s="6"/>
    </row>
    <row r="163" spans="1:62" ht="31">
      <c r="A163" s="23">
        <v>159</v>
      </c>
      <c r="B163" s="39" t="s">
        <v>6244</v>
      </c>
      <c r="C163" s="39" t="s">
        <v>6036</v>
      </c>
      <c r="D163" s="39" t="s">
        <v>1063</v>
      </c>
      <c r="E163" s="39">
        <v>88</v>
      </c>
      <c r="F163" s="39" t="s">
        <v>195</v>
      </c>
      <c r="G163" s="39" t="s">
        <v>195</v>
      </c>
      <c r="H163" s="23" t="str">
        <f t="shared" si="34"/>
        <v>王O德</v>
      </c>
      <c r="I163" s="23" t="str">
        <f t="shared" si="35"/>
        <v>2＊883789</v>
      </c>
      <c r="J163" s="39">
        <v>1131206</v>
      </c>
      <c r="K163" s="39" t="s">
        <v>734</v>
      </c>
      <c r="L163" s="40" t="s">
        <v>721</v>
      </c>
      <c r="M163" s="1"/>
      <c r="N163" s="1"/>
      <c r="O163" s="1"/>
      <c r="P163" s="1"/>
      <c r="Q163" s="1"/>
      <c r="R163" s="1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1"/>
      <c r="AK163" s="1"/>
      <c r="AL163" s="1"/>
      <c r="AM163" s="25"/>
      <c r="AN163" s="25"/>
      <c r="AO163" s="25"/>
      <c r="AP163" s="25"/>
      <c r="AQ163" s="25"/>
      <c r="AR163" s="1"/>
      <c r="AS163" s="25"/>
      <c r="AT163" s="25"/>
      <c r="AU163" s="25"/>
      <c r="AV163" s="25"/>
      <c r="AW163" s="25"/>
      <c r="AX163" s="36"/>
      <c r="AY163" s="25"/>
      <c r="AZ163" s="25"/>
      <c r="BA163" s="25" t="s">
        <v>9</v>
      </c>
      <c r="BB163" s="25"/>
      <c r="BC163" s="1"/>
      <c r="BD163" s="1"/>
      <c r="BE163" s="25"/>
      <c r="BF163" s="1"/>
      <c r="BG163" s="1"/>
      <c r="BH163" s="1"/>
      <c r="BI163" s="25"/>
      <c r="BJ163" s="6"/>
    </row>
    <row r="164" spans="1:62" ht="17">
      <c r="A164" s="23">
        <v>160</v>
      </c>
      <c r="B164" s="39" t="s">
        <v>6245</v>
      </c>
      <c r="C164" s="39" t="s">
        <v>6037</v>
      </c>
      <c r="D164" s="39" t="s">
        <v>1063</v>
      </c>
      <c r="E164" s="39">
        <v>68</v>
      </c>
      <c r="F164" s="39" t="s">
        <v>195</v>
      </c>
      <c r="G164" s="39" t="s">
        <v>195</v>
      </c>
      <c r="H164" s="23" t="str">
        <f t="shared" si="34"/>
        <v>龔O飛</v>
      </c>
      <c r="I164" s="23" t="str">
        <f t="shared" si="35"/>
        <v>2＊886411</v>
      </c>
      <c r="J164" s="39">
        <v>1131206</v>
      </c>
      <c r="K164" s="39">
        <v>5761110</v>
      </c>
      <c r="L164" s="40" t="s">
        <v>721</v>
      </c>
      <c r="M164" s="1"/>
      <c r="N164" s="1"/>
      <c r="O164" s="1"/>
      <c r="P164" s="1"/>
      <c r="Q164" s="1"/>
      <c r="R164" s="1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1"/>
      <c r="AK164" s="1"/>
      <c r="AL164" s="1"/>
      <c r="AM164" s="25"/>
      <c r="AN164" s="25"/>
      <c r="AO164" s="25"/>
      <c r="AP164" s="25"/>
      <c r="AQ164" s="25"/>
      <c r="AR164" s="1"/>
      <c r="AS164" s="25"/>
      <c r="AT164" s="25"/>
      <c r="AU164" s="25"/>
      <c r="AV164" s="25" t="s">
        <v>9</v>
      </c>
      <c r="AW164" s="25"/>
      <c r="AX164" s="36"/>
      <c r="AY164" s="25"/>
      <c r="AZ164" s="25"/>
      <c r="BA164" s="25"/>
      <c r="BB164" s="25"/>
      <c r="BC164" s="1"/>
      <c r="BD164" s="1"/>
      <c r="BE164" s="25"/>
      <c r="BF164" s="1"/>
      <c r="BG164" s="1"/>
      <c r="BH164" s="1"/>
      <c r="BI164" s="25"/>
      <c r="BJ164" s="6"/>
    </row>
    <row r="165" spans="1:62" ht="31">
      <c r="A165" s="23">
        <v>161</v>
      </c>
      <c r="B165" s="39" t="s">
        <v>6246</v>
      </c>
      <c r="C165" s="39" t="s">
        <v>6038</v>
      </c>
      <c r="D165" s="39" t="s">
        <v>1067</v>
      </c>
      <c r="E165" s="39">
        <v>62</v>
      </c>
      <c r="F165" s="39" t="s">
        <v>195</v>
      </c>
      <c r="G165" s="39" t="s">
        <v>195</v>
      </c>
      <c r="H165" s="23" t="str">
        <f t="shared" si="34"/>
        <v>雷O雲</v>
      </c>
      <c r="I165" s="23" t="str">
        <f t="shared" si="35"/>
        <v>2＊886482</v>
      </c>
      <c r="J165" s="39">
        <v>1131206</v>
      </c>
      <c r="K165" s="39" t="s">
        <v>734</v>
      </c>
      <c r="L165" s="40" t="s">
        <v>721</v>
      </c>
      <c r="M165" s="1"/>
      <c r="N165" s="1"/>
      <c r="O165" s="1"/>
      <c r="P165" s="1"/>
      <c r="Q165" s="1"/>
      <c r="R165" s="1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1"/>
      <c r="AK165" s="1"/>
      <c r="AL165" s="1"/>
      <c r="AM165" s="25"/>
      <c r="AN165" s="25"/>
      <c r="AO165" s="25"/>
      <c r="AP165" s="25"/>
      <c r="AQ165" s="25"/>
      <c r="AR165" s="1"/>
      <c r="AS165" s="25"/>
      <c r="AT165" s="25"/>
      <c r="AU165" s="25"/>
      <c r="AV165" s="25"/>
      <c r="AW165" s="25"/>
      <c r="AX165" s="36"/>
      <c r="AY165" s="25"/>
      <c r="AZ165" s="25"/>
      <c r="BA165" s="25" t="s">
        <v>9</v>
      </c>
      <c r="BB165" s="25"/>
      <c r="BC165" s="1"/>
      <c r="BD165" s="1"/>
      <c r="BE165" s="25"/>
      <c r="BF165" s="1"/>
      <c r="BG165" s="1"/>
      <c r="BH165" s="1"/>
      <c r="BI165" s="25"/>
      <c r="BJ165" s="6"/>
    </row>
    <row r="166" spans="1:62" ht="31">
      <c r="A166" s="23">
        <v>162</v>
      </c>
      <c r="B166" s="39" t="s">
        <v>6247</v>
      </c>
      <c r="C166" s="39" t="s">
        <v>6039</v>
      </c>
      <c r="D166" s="39" t="s">
        <v>1067</v>
      </c>
      <c r="E166" s="39">
        <v>78</v>
      </c>
      <c r="F166" s="39" t="s">
        <v>195</v>
      </c>
      <c r="G166" s="39" t="s">
        <v>195</v>
      </c>
      <c r="H166" s="39" t="s">
        <v>6248</v>
      </c>
      <c r="I166" s="23" t="str">
        <f t="shared" si="35"/>
        <v>2＊890762</v>
      </c>
      <c r="J166" s="39">
        <v>1131206</v>
      </c>
      <c r="K166" s="39" t="s">
        <v>734</v>
      </c>
      <c r="L166" s="40" t="s">
        <v>721</v>
      </c>
      <c r="M166" s="1"/>
      <c r="N166" s="1"/>
      <c r="O166" s="1"/>
      <c r="P166" s="1"/>
      <c r="Q166" s="1"/>
      <c r="R166" s="1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1"/>
      <c r="AK166" s="1"/>
      <c r="AL166" s="1"/>
      <c r="AM166" s="25"/>
      <c r="AN166" s="25"/>
      <c r="AO166" s="25"/>
      <c r="AP166" s="25"/>
      <c r="AQ166" s="25"/>
      <c r="AR166" s="1"/>
      <c r="AS166" s="25"/>
      <c r="AT166" s="25"/>
      <c r="AU166" s="25"/>
      <c r="AV166" s="25"/>
      <c r="AW166" s="25"/>
      <c r="AX166" s="36"/>
      <c r="AY166" s="25"/>
      <c r="AZ166" s="25"/>
      <c r="BA166" s="25" t="s">
        <v>9</v>
      </c>
      <c r="BB166" s="25"/>
      <c r="BC166" s="1"/>
      <c r="BD166" s="1"/>
      <c r="BE166" s="25"/>
      <c r="BF166" s="1"/>
      <c r="BG166" s="1"/>
      <c r="BH166" s="1"/>
      <c r="BI166" s="25"/>
      <c r="BJ166" s="6"/>
    </row>
    <row r="167" spans="1:62" ht="31">
      <c r="A167" s="23">
        <v>163</v>
      </c>
      <c r="B167" s="39" t="s">
        <v>6249</v>
      </c>
      <c r="C167" s="39" t="s">
        <v>6040</v>
      </c>
      <c r="D167" s="39" t="s">
        <v>1067</v>
      </c>
      <c r="E167" s="39">
        <v>82</v>
      </c>
      <c r="F167" s="39" t="s">
        <v>5492</v>
      </c>
      <c r="G167" s="39" t="s">
        <v>5964</v>
      </c>
      <c r="H167" s="23" t="str">
        <f t="shared" si="34"/>
        <v>黃O雪</v>
      </c>
      <c r="I167" s="23" t="str">
        <f t="shared" si="35"/>
        <v>0＊087631</v>
      </c>
      <c r="J167" s="39">
        <v>1131206</v>
      </c>
      <c r="K167" s="39" t="s">
        <v>752</v>
      </c>
      <c r="L167" s="40" t="s">
        <v>721</v>
      </c>
      <c r="M167" s="1"/>
      <c r="N167" s="1"/>
      <c r="O167" s="1"/>
      <c r="P167" s="1"/>
      <c r="Q167" s="1"/>
      <c r="R167" s="1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1"/>
      <c r="AK167" s="1"/>
      <c r="AL167" s="1"/>
      <c r="AM167" s="25"/>
      <c r="AN167" s="25"/>
      <c r="AO167" s="25"/>
      <c r="AP167" s="25"/>
      <c r="AQ167" s="25"/>
      <c r="AR167" s="1"/>
      <c r="AS167" s="25"/>
      <c r="AT167" s="25"/>
      <c r="AU167" s="25"/>
      <c r="AV167" s="25" t="s">
        <v>9</v>
      </c>
      <c r="AW167" s="25"/>
      <c r="AX167" s="36"/>
      <c r="AY167" s="25"/>
      <c r="AZ167" s="25"/>
      <c r="BA167" s="25"/>
      <c r="BB167" s="25"/>
      <c r="BC167" s="1"/>
      <c r="BD167" s="1"/>
      <c r="BE167" s="25"/>
      <c r="BF167" s="1"/>
      <c r="BG167" s="1"/>
      <c r="BH167" s="1"/>
      <c r="BI167" s="25" t="s">
        <v>1034</v>
      </c>
      <c r="BJ167" s="6"/>
    </row>
    <row r="168" spans="1:62" ht="31">
      <c r="A168" s="23">
        <v>164</v>
      </c>
      <c r="B168" s="39" t="s">
        <v>6250</v>
      </c>
      <c r="C168" s="39" t="s">
        <v>5977</v>
      </c>
      <c r="D168" s="39" t="s">
        <v>1067</v>
      </c>
      <c r="E168" s="39">
        <v>86</v>
      </c>
      <c r="F168" s="39" t="s">
        <v>5937</v>
      </c>
      <c r="G168" s="39" t="s">
        <v>5990</v>
      </c>
      <c r="H168" s="39" t="s">
        <v>6251</v>
      </c>
      <c r="I168" s="108" t="str">
        <f>REPLACE(C168,2,1,"＊")</f>
        <v>0＊552873</v>
      </c>
      <c r="J168" s="39">
        <v>1131206</v>
      </c>
      <c r="K168" s="39" t="s">
        <v>752</v>
      </c>
      <c r="L168" s="40" t="s">
        <v>721</v>
      </c>
      <c r="M168" s="1"/>
      <c r="N168" s="1"/>
      <c r="O168" s="1"/>
      <c r="P168" s="1"/>
      <c r="Q168" s="1"/>
      <c r="R168" s="1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1"/>
      <c r="AK168" s="1"/>
      <c r="AL168" s="1"/>
      <c r="AM168" s="25"/>
      <c r="AN168" s="25"/>
      <c r="AO168" s="25"/>
      <c r="AP168" s="25"/>
      <c r="AQ168" s="25"/>
      <c r="AR168" s="1"/>
      <c r="AS168" s="25"/>
      <c r="AT168" s="25"/>
      <c r="AU168" s="25"/>
      <c r="AV168" s="25" t="s">
        <v>9</v>
      </c>
      <c r="AW168" s="25"/>
      <c r="AX168" s="36"/>
      <c r="AY168" s="25"/>
      <c r="AZ168" s="25"/>
      <c r="BA168" s="25"/>
      <c r="BB168" s="25"/>
      <c r="BC168" s="1"/>
      <c r="BD168" s="1"/>
      <c r="BE168" s="25"/>
      <c r="BF168" s="1"/>
      <c r="BG168" s="1"/>
      <c r="BH168" s="1"/>
      <c r="BI168" s="25" t="s">
        <v>1034</v>
      </c>
      <c r="BJ168" s="6"/>
    </row>
    <row r="169" spans="1:62" ht="17">
      <c r="A169" s="23">
        <v>165</v>
      </c>
      <c r="B169" s="39" t="s">
        <v>6252</v>
      </c>
      <c r="C169" s="39" t="s">
        <v>5516</v>
      </c>
      <c r="D169" s="39" t="s">
        <v>1067</v>
      </c>
      <c r="E169" s="39">
        <v>63</v>
      </c>
      <c r="F169" s="39" t="s">
        <v>5933</v>
      </c>
      <c r="G169" s="39" t="s">
        <v>5936</v>
      </c>
      <c r="H169" s="23" t="str">
        <f t="shared" ref="H169:H174" si="36">REPLACE(B169,2,1,"O")</f>
        <v>顏O儀</v>
      </c>
      <c r="I169" s="23" t="str">
        <f t="shared" ref="I169:I175" si="37">REPLACE(C169,2,1,"＊")</f>
        <v>0＊114967</v>
      </c>
      <c r="J169" s="39">
        <v>1131206</v>
      </c>
      <c r="K169" s="39">
        <v>5761300</v>
      </c>
      <c r="L169" s="40" t="s">
        <v>721</v>
      </c>
      <c r="M169" s="1"/>
      <c r="N169" s="1"/>
      <c r="O169" s="1"/>
      <c r="P169" s="1"/>
      <c r="Q169" s="1"/>
      <c r="R169" s="1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1"/>
      <c r="AK169" s="1"/>
      <c r="AL169" s="1"/>
      <c r="AM169" s="25"/>
      <c r="AN169" s="25"/>
      <c r="AO169" s="25"/>
      <c r="AP169" s="25"/>
      <c r="AQ169" s="25"/>
      <c r="AR169" s="1"/>
      <c r="AS169" s="25" t="s">
        <v>9</v>
      </c>
      <c r="AT169" s="25"/>
      <c r="AU169" s="25"/>
      <c r="AV169" s="25"/>
      <c r="AW169" s="25"/>
      <c r="AX169" s="36"/>
      <c r="AY169" s="25"/>
      <c r="AZ169" s="25"/>
      <c r="BA169" s="25"/>
      <c r="BB169" s="25"/>
      <c r="BC169" s="1"/>
      <c r="BD169" s="1"/>
      <c r="BE169" s="25"/>
      <c r="BF169" s="1"/>
      <c r="BG169" s="1"/>
      <c r="BH169" s="1"/>
      <c r="BI169" s="25"/>
      <c r="BJ169" s="6"/>
    </row>
    <row r="170" spans="1:62" ht="31">
      <c r="A170" s="23">
        <v>166</v>
      </c>
      <c r="B170" s="39" t="s">
        <v>6253</v>
      </c>
      <c r="C170" s="39" t="s">
        <v>6041</v>
      </c>
      <c r="D170" s="39" t="s">
        <v>1067</v>
      </c>
      <c r="E170" s="39">
        <v>41</v>
      </c>
      <c r="F170" s="39" t="s">
        <v>6042</v>
      </c>
      <c r="G170" s="39"/>
      <c r="H170" s="23" t="str">
        <f t="shared" si="36"/>
        <v>蘇O珳</v>
      </c>
      <c r="I170" s="23" t="str">
        <f t="shared" si="37"/>
        <v>1＊631679</v>
      </c>
      <c r="J170" s="39">
        <v>1131206</v>
      </c>
      <c r="K170" s="39" t="s">
        <v>752</v>
      </c>
      <c r="L170" s="40" t="s">
        <v>721</v>
      </c>
      <c r="M170" s="1"/>
      <c r="N170" s="1"/>
      <c r="O170" s="1"/>
      <c r="P170" s="1"/>
      <c r="Q170" s="1"/>
      <c r="R170" s="1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1"/>
      <c r="AK170" s="1"/>
      <c r="AL170" s="1"/>
      <c r="AM170" s="25"/>
      <c r="AN170" s="25"/>
      <c r="AO170" s="25"/>
      <c r="AP170" s="25"/>
      <c r="AQ170" s="25"/>
      <c r="AR170" s="1"/>
      <c r="AS170" s="25"/>
      <c r="AT170" s="25"/>
      <c r="AU170" s="25"/>
      <c r="AV170" s="25" t="s">
        <v>9</v>
      </c>
      <c r="AW170" s="25"/>
      <c r="AX170" s="36"/>
      <c r="AY170" s="25"/>
      <c r="AZ170" s="25"/>
      <c r="BA170" s="25"/>
      <c r="BB170" s="25"/>
      <c r="BC170" s="1"/>
      <c r="BD170" s="1"/>
      <c r="BE170" s="25"/>
      <c r="BF170" s="1"/>
      <c r="BG170" s="1"/>
      <c r="BH170" s="1"/>
      <c r="BI170" s="25" t="s">
        <v>1034</v>
      </c>
      <c r="BJ170" s="6"/>
    </row>
    <row r="171" spans="1:62" ht="31">
      <c r="A171" s="23">
        <v>167</v>
      </c>
      <c r="B171" s="39" t="s">
        <v>6254</v>
      </c>
      <c r="C171" s="39" t="s">
        <v>6043</v>
      </c>
      <c r="D171" s="39" t="s">
        <v>1063</v>
      </c>
      <c r="E171" s="39">
        <v>82</v>
      </c>
      <c r="F171" s="39" t="s">
        <v>195</v>
      </c>
      <c r="G171" s="39" t="s">
        <v>195</v>
      </c>
      <c r="H171" s="23" t="str">
        <f t="shared" si="36"/>
        <v>黃O權</v>
      </c>
      <c r="I171" s="23" t="str">
        <f t="shared" si="37"/>
        <v>2＊823374</v>
      </c>
      <c r="J171" s="39">
        <v>1131209</v>
      </c>
      <c r="K171" s="39" t="s">
        <v>734</v>
      </c>
      <c r="L171" s="40" t="s">
        <v>721</v>
      </c>
      <c r="M171" s="1"/>
      <c r="N171" s="1"/>
      <c r="O171" s="1"/>
      <c r="P171" s="1"/>
      <c r="Q171" s="1"/>
      <c r="R171" s="1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1"/>
      <c r="AK171" s="1"/>
      <c r="AL171" s="1"/>
      <c r="AM171" s="25"/>
      <c r="AN171" s="25"/>
      <c r="AO171" s="25"/>
      <c r="AP171" s="25"/>
      <c r="AQ171" s="25"/>
      <c r="AR171" s="1"/>
      <c r="AS171" s="25"/>
      <c r="AT171" s="25"/>
      <c r="AU171" s="25"/>
      <c r="AV171" s="25"/>
      <c r="AW171" s="25"/>
      <c r="AX171" s="36"/>
      <c r="AY171" s="25"/>
      <c r="AZ171" s="25"/>
      <c r="BA171" s="25" t="s">
        <v>9</v>
      </c>
      <c r="BB171" s="25"/>
      <c r="BC171" s="1"/>
      <c r="BD171" s="1"/>
      <c r="BE171" s="25"/>
      <c r="BF171" s="1"/>
      <c r="BG171" s="1"/>
      <c r="BH171" s="1"/>
      <c r="BI171" s="25"/>
      <c r="BJ171" s="6"/>
    </row>
    <row r="172" spans="1:62" ht="46.5">
      <c r="A172" s="23">
        <v>168</v>
      </c>
      <c r="B172" s="39" t="s">
        <v>4736</v>
      </c>
      <c r="C172" s="39" t="s">
        <v>2656</v>
      </c>
      <c r="D172" s="39" t="s">
        <v>1063</v>
      </c>
      <c r="E172" s="39">
        <v>42</v>
      </c>
      <c r="F172" s="39" t="s">
        <v>195</v>
      </c>
      <c r="G172" s="39" t="s">
        <v>195</v>
      </c>
      <c r="H172" s="23" t="str">
        <f t="shared" si="36"/>
        <v>楊O誠</v>
      </c>
      <c r="I172" s="23" t="str">
        <f t="shared" si="37"/>
        <v>2＊425493</v>
      </c>
      <c r="J172" s="39">
        <v>1131209</v>
      </c>
      <c r="K172" s="39" t="s">
        <v>2224</v>
      </c>
      <c r="L172" s="40" t="s">
        <v>721</v>
      </c>
      <c r="M172" s="1"/>
      <c r="N172" s="1"/>
      <c r="O172" s="1"/>
      <c r="P172" s="1"/>
      <c r="Q172" s="1"/>
      <c r="R172" s="1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1"/>
      <c r="AK172" s="1"/>
      <c r="AL172" s="1"/>
      <c r="AM172" s="25"/>
      <c r="AN172" s="25"/>
      <c r="AO172" s="25"/>
      <c r="AP172" s="25"/>
      <c r="AQ172" s="25"/>
      <c r="AR172" s="1"/>
      <c r="AS172" s="25"/>
      <c r="AT172" s="25"/>
      <c r="AU172" s="25"/>
      <c r="AV172" s="25" t="s">
        <v>9</v>
      </c>
      <c r="AW172" s="25"/>
      <c r="AX172" s="36"/>
      <c r="AY172" s="25"/>
      <c r="AZ172" s="25"/>
      <c r="BA172" s="25" t="s">
        <v>9</v>
      </c>
      <c r="BB172" s="25"/>
      <c r="BC172" s="1"/>
      <c r="BD172" s="1"/>
      <c r="BE172" s="25"/>
      <c r="BF172" s="1"/>
      <c r="BG172" s="1"/>
      <c r="BH172" s="1"/>
      <c r="BI172" s="25"/>
      <c r="BJ172" s="6"/>
    </row>
    <row r="173" spans="1:62" ht="46.5">
      <c r="A173" s="23">
        <v>169</v>
      </c>
      <c r="B173" s="39" t="s">
        <v>3939</v>
      </c>
      <c r="C173" s="39" t="s">
        <v>107</v>
      </c>
      <c r="D173" s="39" t="s">
        <v>1067</v>
      </c>
      <c r="E173" s="39">
        <v>78</v>
      </c>
      <c r="F173" s="39" t="s">
        <v>5936</v>
      </c>
      <c r="G173" s="39" t="s">
        <v>5963</v>
      </c>
      <c r="H173" s="23" t="str">
        <f t="shared" si="36"/>
        <v>許O</v>
      </c>
      <c r="I173" s="23" t="str">
        <f t="shared" si="37"/>
        <v>0＊834197</v>
      </c>
      <c r="J173" s="39">
        <v>1131210</v>
      </c>
      <c r="K173" s="39" t="s">
        <v>748</v>
      </c>
      <c r="L173" s="40" t="s">
        <v>721</v>
      </c>
      <c r="M173" s="1"/>
      <c r="N173" s="1"/>
      <c r="O173" s="1"/>
      <c r="P173" s="1"/>
      <c r="Q173" s="1"/>
      <c r="R173" s="1"/>
      <c r="S173" s="25"/>
      <c r="T173" s="25"/>
      <c r="U173" s="25"/>
      <c r="V173" s="25"/>
      <c r="W173" s="25" t="s">
        <v>9</v>
      </c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1"/>
      <c r="AK173" s="1"/>
      <c r="AL173" s="1"/>
      <c r="AM173" s="25"/>
      <c r="AN173" s="25"/>
      <c r="AO173" s="25"/>
      <c r="AP173" s="25"/>
      <c r="AQ173" s="25"/>
      <c r="AR173" s="1"/>
      <c r="AS173" s="25"/>
      <c r="AT173" s="25"/>
      <c r="AU173" s="25"/>
      <c r="AV173" s="25"/>
      <c r="AW173" s="25"/>
      <c r="AX173" s="36"/>
      <c r="AY173" s="25"/>
      <c r="AZ173" s="25"/>
      <c r="BA173" s="25"/>
      <c r="BB173" s="25"/>
      <c r="BC173" s="1"/>
      <c r="BD173" s="1"/>
      <c r="BE173" s="25"/>
      <c r="BF173" s="1"/>
      <c r="BG173" s="1"/>
      <c r="BH173" s="1"/>
      <c r="BI173" s="25" t="s">
        <v>1034</v>
      </c>
      <c r="BJ173" s="6"/>
    </row>
    <row r="174" spans="1:62" ht="31">
      <c r="A174" s="23">
        <v>170</v>
      </c>
      <c r="B174" s="39" t="s">
        <v>6255</v>
      </c>
      <c r="C174" s="39" t="s">
        <v>6044</v>
      </c>
      <c r="D174" s="39" t="s">
        <v>1063</v>
      </c>
      <c r="E174" s="39">
        <v>43</v>
      </c>
      <c r="F174" s="39" t="s">
        <v>195</v>
      </c>
      <c r="G174" s="39" t="s">
        <v>195</v>
      </c>
      <c r="H174" s="23" t="str">
        <f t="shared" si="36"/>
        <v>張O榮</v>
      </c>
      <c r="I174" s="23" t="str">
        <f t="shared" si="37"/>
        <v>0＊907436</v>
      </c>
      <c r="J174" s="39">
        <v>1131210</v>
      </c>
      <c r="K174" s="39" t="s">
        <v>734</v>
      </c>
      <c r="L174" s="40" t="s">
        <v>721</v>
      </c>
      <c r="M174" s="1"/>
      <c r="N174" s="1"/>
      <c r="O174" s="1"/>
      <c r="P174" s="1"/>
      <c r="Q174" s="1"/>
      <c r="R174" s="1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1"/>
      <c r="AK174" s="1"/>
      <c r="AL174" s="1"/>
      <c r="AM174" s="25"/>
      <c r="AN174" s="25"/>
      <c r="AO174" s="25"/>
      <c r="AP174" s="25"/>
      <c r="AQ174" s="25"/>
      <c r="AR174" s="1"/>
      <c r="AS174" s="25"/>
      <c r="AT174" s="25"/>
      <c r="AU174" s="25"/>
      <c r="AV174" s="25"/>
      <c r="AW174" s="25"/>
      <c r="AX174" s="36"/>
      <c r="AY174" s="25"/>
      <c r="AZ174" s="25"/>
      <c r="BA174" s="25" t="s">
        <v>9</v>
      </c>
      <c r="BB174" s="25"/>
      <c r="BC174" s="1"/>
      <c r="BD174" s="1"/>
      <c r="BE174" s="25"/>
      <c r="BF174" s="1"/>
      <c r="BG174" s="1"/>
      <c r="BH174" s="1"/>
      <c r="BI174" s="25"/>
      <c r="BJ174" s="6"/>
    </row>
    <row r="175" spans="1:62" ht="46.5">
      <c r="A175" s="23">
        <v>171</v>
      </c>
      <c r="B175" s="39" t="s">
        <v>6256</v>
      </c>
      <c r="C175" s="39" t="s">
        <v>2091</v>
      </c>
      <c r="D175" s="39" t="s">
        <v>1067</v>
      </c>
      <c r="E175" s="39">
        <v>85</v>
      </c>
      <c r="F175" s="39" t="s">
        <v>5936</v>
      </c>
      <c r="G175" s="39"/>
      <c r="H175" s="39" t="s">
        <v>6257</v>
      </c>
      <c r="I175" s="23" t="str">
        <f t="shared" si="37"/>
        <v>0＊908382</v>
      </c>
      <c r="J175" s="39">
        <v>1131210</v>
      </c>
      <c r="K175" s="39" t="s">
        <v>748</v>
      </c>
      <c r="L175" s="40" t="s">
        <v>721</v>
      </c>
      <c r="M175" s="1"/>
      <c r="N175" s="1"/>
      <c r="O175" s="1"/>
      <c r="P175" s="1"/>
      <c r="Q175" s="1"/>
      <c r="R175" s="1"/>
      <c r="S175" s="25"/>
      <c r="T175" s="25"/>
      <c r="U175" s="25"/>
      <c r="V175" s="25"/>
      <c r="W175" s="25" t="s">
        <v>9</v>
      </c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1"/>
      <c r="AK175" s="1"/>
      <c r="AL175" s="1"/>
      <c r="AM175" s="25"/>
      <c r="AN175" s="25"/>
      <c r="AO175" s="25"/>
      <c r="AP175" s="25"/>
      <c r="AQ175" s="25"/>
      <c r="AR175" s="1"/>
      <c r="AS175" s="25"/>
      <c r="AT175" s="25"/>
      <c r="AU175" s="25"/>
      <c r="AV175" s="25"/>
      <c r="AW175" s="25"/>
      <c r="AX175" s="36"/>
      <c r="AY175" s="25"/>
      <c r="AZ175" s="25"/>
      <c r="BA175" s="25"/>
      <c r="BB175" s="25"/>
      <c r="BC175" s="1"/>
      <c r="BD175" s="1"/>
      <c r="BE175" s="25"/>
      <c r="BF175" s="1"/>
      <c r="BG175" s="1"/>
      <c r="BH175" s="1"/>
      <c r="BI175" s="25" t="s">
        <v>1034</v>
      </c>
      <c r="BJ175" s="6"/>
    </row>
    <row r="176" spans="1:62" ht="31">
      <c r="A176" s="23">
        <v>172</v>
      </c>
      <c r="B176" s="39" t="s">
        <v>6231</v>
      </c>
      <c r="C176" s="39" t="s">
        <v>6032</v>
      </c>
      <c r="D176" s="39" t="s">
        <v>1067</v>
      </c>
      <c r="E176" s="39">
        <v>77</v>
      </c>
      <c r="F176" s="39" t="s">
        <v>195</v>
      </c>
      <c r="G176" s="39" t="s">
        <v>195</v>
      </c>
      <c r="H176" s="23" t="str">
        <f>REPLACE(B176,2,1,"O")</f>
        <v>魏O絨</v>
      </c>
      <c r="I176" s="108" t="str">
        <f>REPLACE(C176,2,1,"＊")</f>
        <v>0＊420288</v>
      </c>
      <c r="J176" s="39">
        <v>1131210</v>
      </c>
      <c r="K176" s="39" t="s">
        <v>734</v>
      </c>
      <c r="L176" s="40" t="s">
        <v>721</v>
      </c>
      <c r="M176" s="1"/>
      <c r="N176" s="1"/>
      <c r="O176" s="1"/>
      <c r="P176" s="1"/>
      <c r="Q176" s="1"/>
      <c r="R176" s="1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1"/>
      <c r="AK176" s="1"/>
      <c r="AL176" s="1"/>
      <c r="AM176" s="25"/>
      <c r="AN176" s="25"/>
      <c r="AO176" s="25"/>
      <c r="AP176" s="25"/>
      <c r="AQ176" s="25"/>
      <c r="AR176" s="1"/>
      <c r="AS176" s="25"/>
      <c r="AT176" s="25"/>
      <c r="AU176" s="25"/>
      <c r="AV176" s="25"/>
      <c r="AW176" s="25"/>
      <c r="AX176" s="36"/>
      <c r="AY176" s="25"/>
      <c r="AZ176" s="25"/>
      <c r="BA176" s="25" t="s">
        <v>9</v>
      </c>
      <c r="BB176" s="25"/>
      <c r="BC176" s="1"/>
      <c r="BD176" s="1"/>
      <c r="BE176" s="25" t="s">
        <v>736</v>
      </c>
      <c r="BF176" s="1"/>
      <c r="BG176" s="1"/>
      <c r="BH176" s="1"/>
      <c r="BI176" s="25"/>
      <c r="BJ176" s="6"/>
    </row>
    <row r="177" spans="1:62" ht="46.5">
      <c r="A177" s="23">
        <v>173</v>
      </c>
      <c r="B177" s="39" t="s">
        <v>6258</v>
      </c>
      <c r="C177" s="39" t="s">
        <v>6045</v>
      </c>
      <c r="D177" s="39" t="s">
        <v>1067</v>
      </c>
      <c r="E177" s="39">
        <v>72</v>
      </c>
      <c r="F177" s="39" t="s">
        <v>195</v>
      </c>
      <c r="G177" s="39" t="s">
        <v>195</v>
      </c>
      <c r="H177" s="23" t="str">
        <f t="shared" ref="H177:H178" si="38">REPLACE(B177,2,1,"O")</f>
        <v>吳O妤</v>
      </c>
      <c r="I177" s="23" t="str">
        <f t="shared" ref="I177:I179" si="39">REPLACE(C177,2,1,"＊")</f>
        <v>1＊471886</v>
      </c>
      <c r="J177" s="39">
        <v>1131210</v>
      </c>
      <c r="K177" s="39" t="s">
        <v>738</v>
      </c>
      <c r="L177" s="40" t="s">
        <v>721</v>
      </c>
      <c r="M177" s="1"/>
      <c r="N177" s="1"/>
      <c r="O177" s="1"/>
      <c r="P177" s="1"/>
      <c r="Q177" s="1"/>
      <c r="R177" s="1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1"/>
      <c r="AK177" s="1"/>
      <c r="AL177" s="1"/>
      <c r="AM177" s="25"/>
      <c r="AN177" s="25"/>
      <c r="AO177" s="25"/>
      <c r="AP177" s="25"/>
      <c r="AQ177" s="25"/>
      <c r="AR177" s="1"/>
      <c r="AS177" s="25"/>
      <c r="AT177" s="25"/>
      <c r="AU177" s="25"/>
      <c r="AV177" s="25"/>
      <c r="AW177" s="25"/>
      <c r="AX177" s="36"/>
      <c r="AY177" s="25"/>
      <c r="AZ177" s="25" t="s">
        <v>9</v>
      </c>
      <c r="BA177" s="25" t="s">
        <v>9</v>
      </c>
      <c r="BB177" s="25"/>
      <c r="BC177" s="1"/>
      <c r="BD177" s="1"/>
      <c r="BE177" s="25"/>
      <c r="BF177" s="1"/>
      <c r="BG177" s="1"/>
      <c r="BH177" s="1"/>
      <c r="BI177" s="25"/>
      <c r="BJ177" s="6"/>
    </row>
    <row r="178" spans="1:62" ht="31">
      <c r="A178" s="23">
        <v>174</v>
      </c>
      <c r="B178" s="39" t="s">
        <v>1742</v>
      </c>
      <c r="C178" s="39" t="s">
        <v>1467</v>
      </c>
      <c r="D178" s="39" t="s">
        <v>1063</v>
      </c>
      <c r="E178" s="39">
        <v>70</v>
      </c>
      <c r="F178" s="39" t="s">
        <v>195</v>
      </c>
      <c r="G178" s="39" t="s">
        <v>195</v>
      </c>
      <c r="H178" s="23" t="str">
        <f t="shared" si="38"/>
        <v>陳O森</v>
      </c>
      <c r="I178" s="23" t="str">
        <f t="shared" si="39"/>
        <v>1＊875860</v>
      </c>
      <c r="J178" s="39">
        <v>1131210</v>
      </c>
      <c r="K178" s="39" t="s">
        <v>734</v>
      </c>
      <c r="L178" s="40" t="s">
        <v>721</v>
      </c>
      <c r="M178" s="1"/>
      <c r="N178" s="1"/>
      <c r="O178" s="1"/>
      <c r="P178" s="1"/>
      <c r="Q178" s="1"/>
      <c r="R178" s="1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1"/>
      <c r="AK178" s="1"/>
      <c r="AL178" s="1"/>
      <c r="AM178" s="25"/>
      <c r="AN178" s="25"/>
      <c r="AO178" s="25"/>
      <c r="AP178" s="25"/>
      <c r="AQ178" s="25"/>
      <c r="AR178" s="1"/>
      <c r="AS178" s="25"/>
      <c r="AT178" s="25"/>
      <c r="AU178" s="25"/>
      <c r="AV178" s="25"/>
      <c r="AW178" s="25"/>
      <c r="AX178" s="36"/>
      <c r="AY178" s="25"/>
      <c r="AZ178" s="25"/>
      <c r="BA178" s="25" t="s">
        <v>9</v>
      </c>
      <c r="BB178" s="25"/>
      <c r="BC178" s="1"/>
      <c r="BD178" s="1"/>
      <c r="BE178" s="25"/>
      <c r="BF178" s="1"/>
      <c r="BG178" s="1"/>
      <c r="BH178" s="1"/>
      <c r="BI178" s="25"/>
      <c r="BJ178" s="6"/>
    </row>
    <row r="179" spans="1:62" ht="46.5">
      <c r="A179" s="23">
        <v>175</v>
      </c>
      <c r="B179" s="39" t="s">
        <v>6259</v>
      </c>
      <c r="C179" s="39" t="s">
        <v>5307</v>
      </c>
      <c r="D179" s="39" t="s">
        <v>1067</v>
      </c>
      <c r="E179" s="39">
        <v>90</v>
      </c>
      <c r="F179" s="39" t="s">
        <v>195</v>
      </c>
      <c r="G179" s="39" t="s">
        <v>195</v>
      </c>
      <c r="H179" s="39" t="s">
        <v>6260</v>
      </c>
      <c r="I179" s="23" t="str">
        <f t="shared" si="39"/>
        <v>1＊741013</v>
      </c>
      <c r="J179" s="39">
        <v>1131210</v>
      </c>
      <c r="K179" s="39" t="s">
        <v>2224</v>
      </c>
      <c r="L179" s="40" t="s">
        <v>721</v>
      </c>
      <c r="M179" s="1"/>
      <c r="N179" s="1"/>
      <c r="O179" s="1"/>
      <c r="P179" s="1"/>
      <c r="Q179" s="1"/>
      <c r="R179" s="1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1"/>
      <c r="AK179" s="1"/>
      <c r="AL179" s="1"/>
      <c r="AM179" s="25"/>
      <c r="AN179" s="25"/>
      <c r="AO179" s="25"/>
      <c r="AP179" s="25"/>
      <c r="AQ179" s="25"/>
      <c r="AR179" s="1"/>
      <c r="AS179" s="25"/>
      <c r="AT179" s="25"/>
      <c r="AU179" s="25"/>
      <c r="AV179" s="25" t="s">
        <v>9</v>
      </c>
      <c r="AW179" s="25"/>
      <c r="AX179" s="36"/>
      <c r="AY179" s="25"/>
      <c r="AZ179" s="25"/>
      <c r="BA179" s="25" t="s">
        <v>9</v>
      </c>
      <c r="BB179" s="25"/>
      <c r="BC179" s="1"/>
      <c r="BD179" s="1"/>
      <c r="BE179" s="25"/>
      <c r="BF179" s="1"/>
      <c r="BG179" s="1"/>
      <c r="BH179" s="1"/>
      <c r="BI179" s="25"/>
      <c r="BJ179" s="6"/>
    </row>
    <row r="180" spans="1:62" ht="31">
      <c r="A180" s="23">
        <v>176</v>
      </c>
      <c r="B180" s="39" t="s">
        <v>6261</v>
      </c>
      <c r="C180" s="39" t="s">
        <v>81</v>
      </c>
      <c r="D180" s="39" t="s">
        <v>1063</v>
      </c>
      <c r="E180" s="39">
        <v>57</v>
      </c>
      <c r="F180" s="39" t="s">
        <v>195</v>
      </c>
      <c r="G180" s="39" t="s">
        <v>195</v>
      </c>
      <c r="H180" s="23" t="str">
        <f t="shared" ref="H180:H182" si="40">REPLACE(B180,2,1,"O")</f>
        <v>林O泉</v>
      </c>
      <c r="I180" s="23" t="str">
        <f t="shared" ref="I180:I182" si="41">REPLACE(C180,2,1,"＊")</f>
        <v>2＊241097</v>
      </c>
      <c r="J180" s="39">
        <v>1131210</v>
      </c>
      <c r="K180" s="39" t="s">
        <v>732</v>
      </c>
      <c r="L180" s="40" t="s">
        <v>721</v>
      </c>
      <c r="M180" s="1"/>
      <c r="N180" s="1"/>
      <c r="O180" s="1"/>
      <c r="P180" s="1"/>
      <c r="Q180" s="1"/>
      <c r="R180" s="1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1"/>
      <c r="AK180" s="1"/>
      <c r="AL180" s="1"/>
      <c r="AM180" s="25"/>
      <c r="AN180" s="25"/>
      <c r="AO180" s="25"/>
      <c r="AP180" s="25"/>
      <c r="AQ180" s="25"/>
      <c r="AR180" s="1"/>
      <c r="AS180" s="25"/>
      <c r="AT180" s="25"/>
      <c r="AU180" s="25"/>
      <c r="AV180" s="25"/>
      <c r="AW180" s="25"/>
      <c r="AX180" s="36"/>
      <c r="AY180" s="25"/>
      <c r="AZ180" s="25"/>
      <c r="BA180" s="25"/>
      <c r="BB180" s="25" t="s">
        <v>2210</v>
      </c>
      <c r="BC180" s="1"/>
      <c r="BD180" s="1"/>
      <c r="BE180" s="25"/>
      <c r="BF180" s="1"/>
      <c r="BG180" s="1"/>
      <c r="BH180" s="1"/>
      <c r="BI180" s="25"/>
      <c r="BJ180" s="6"/>
    </row>
    <row r="181" spans="1:62" ht="31">
      <c r="A181" s="23">
        <v>177</v>
      </c>
      <c r="B181" s="39" t="s">
        <v>1186</v>
      </c>
      <c r="C181" s="39" t="s">
        <v>912</v>
      </c>
      <c r="D181" s="39" t="s">
        <v>1067</v>
      </c>
      <c r="E181" s="39">
        <v>80</v>
      </c>
      <c r="F181" s="39" t="s">
        <v>195</v>
      </c>
      <c r="G181" s="39" t="s">
        <v>195</v>
      </c>
      <c r="H181" s="23" t="str">
        <f t="shared" si="40"/>
        <v>陳O琴</v>
      </c>
      <c r="I181" s="23" t="str">
        <f t="shared" si="41"/>
        <v>2＊189416</v>
      </c>
      <c r="J181" s="39">
        <v>1131210</v>
      </c>
      <c r="K181" s="39" t="s">
        <v>732</v>
      </c>
      <c r="L181" s="40" t="s">
        <v>721</v>
      </c>
      <c r="M181" s="1"/>
      <c r="N181" s="1"/>
      <c r="O181" s="1"/>
      <c r="P181" s="1"/>
      <c r="Q181" s="1"/>
      <c r="R181" s="1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1"/>
      <c r="AK181" s="1"/>
      <c r="AL181" s="1"/>
      <c r="AM181" s="25"/>
      <c r="AN181" s="25"/>
      <c r="AO181" s="25"/>
      <c r="AP181" s="25"/>
      <c r="AQ181" s="25"/>
      <c r="AR181" s="1"/>
      <c r="AS181" s="25"/>
      <c r="AT181" s="25"/>
      <c r="AU181" s="25"/>
      <c r="AV181" s="25"/>
      <c r="AW181" s="25"/>
      <c r="AX181" s="36"/>
      <c r="AY181" s="25"/>
      <c r="AZ181" s="25"/>
      <c r="BA181" s="25"/>
      <c r="BB181" s="25" t="s">
        <v>1879</v>
      </c>
      <c r="BC181" s="1"/>
      <c r="BD181" s="1"/>
      <c r="BE181" s="25"/>
      <c r="BF181" s="1"/>
      <c r="BG181" s="1"/>
      <c r="BH181" s="1"/>
      <c r="BI181" s="25"/>
      <c r="BJ181" s="6"/>
    </row>
    <row r="182" spans="1:62" ht="31">
      <c r="A182" s="23">
        <v>178</v>
      </c>
      <c r="B182" s="39" t="s">
        <v>6262</v>
      </c>
      <c r="C182" s="39" t="s">
        <v>448</v>
      </c>
      <c r="D182" s="39" t="s">
        <v>1063</v>
      </c>
      <c r="E182" s="39">
        <v>58</v>
      </c>
      <c r="F182" s="39" t="s">
        <v>195</v>
      </c>
      <c r="G182" s="39" t="s">
        <v>195</v>
      </c>
      <c r="H182" s="23" t="str">
        <f t="shared" si="40"/>
        <v>張O治</v>
      </c>
      <c r="I182" s="23" t="str">
        <f t="shared" si="41"/>
        <v>2＊507731</v>
      </c>
      <c r="J182" s="39">
        <v>1131210</v>
      </c>
      <c r="K182" s="39" t="s">
        <v>734</v>
      </c>
      <c r="L182" s="40" t="s">
        <v>721</v>
      </c>
      <c r="M182" s="1"/>
      <c r="N182" s="1"/>
      <c r="O182" s="1"/>
      <c r="P182" s="1"/>
      <c r="Q182" s="1"/>
      <c r="R182" s="1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1"/>
      <c r="AK182" s="1"/>
      <c r="AL182" s="1"/>
      <c r="AM182" s="25"/>
      <c r="AN182" s="25"/>
      <c r="AO182" s="25"/>
      <c r="AP182" s="25"/>
      <c r="AQ182" s="25"/>
      <c r="AR182" s="1"/>
      <c r="AS182" s="25"/>
      <c r="AT182" s="25"/>
      <c r="AU182" s="25"/>
      <c r="AV182" s="25"/>
      <c r="AW182" s="25"/>
      <c r="AX182" s="36"/>
      <c r="AY182" s="25"/>
      <c r="AZ182" s="25"/>
      <c r="BA182" s="25" t="s">
        <v>9</v>
      </c>
      <c r="BB182" s="25"/>
      <c r="BC182" s="1"/>
      <c r="BD182" s="1"/>
      <c r="BE182" s="25"/>
      <c r="BF182" s="1"/>
      <c r="BG182" s="1"/>
      <c r="BH182" s="1"/>
      <c r="BI182" s="25"/>
      <c r="BJ182" s="6"/>
    </row>
    <row r="183" spans="1:62" ht="31">
      <c r="A183" s="23">
        <v>179</v>
      </c>
      <c r="B183" s="39" t="s">
        <v>1735</v>
      </c>
      <c r="C183" s="39" t="s">
        <v>1461</v>
      </c>
      <c r="D183" s="39" t="s">
        <v>1067</v>
      </c>
      <c r="E183" s="39">
        <v>42</v>
      </c>
      <c r="F183" s="39" t="s">
        <v>195</v>
      </c>
      <c r="G183" s="39" t="s">
        <v>195</v>
      </c>
      <c r="H183" s="23" t="str">
        <f t="shared" ref="H183" si="42">REPLACE(B183,2,1,"O")</f>
        <v>陳O妤</v>
      </c>
      <c r="I183" s="23" t="str">
        <f t="shared" ref="I183:I184" si="43">REPLACE(C183,2,1,"＊")</f>
        <v>2＊568203</v>
      </c>
      <c r="J183" s="39">
        <v>1131210</v>
      </c>
      <c r="K183" s="39" t="s">
        <v>734</v>
      </c>
      <c r="L183" s="40" t="s">
        <v>721</v>
      </c>
      <c r="M183" s="1"/>
      <c r="N183" s="1"/>
      <c r="O183" s="1"/>
      <c r="P183" s="1"/>
      <c r="Q183" s="1"/>
      <c r="R183" s="1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1"/>
      <c r="AK183" s="1"/>
      <c r="AL183" s="1"/>
      <c r="AM183" s="25"/>
      <c r="AN183" s="25"/>
      <c r="AO183" s="25"/>
      <c r="AP183" s="25"/>
      <c r="AQ183" s="25"/>
      <c r="AR183" s="1"/>
      <c r="AS183" s="25"/>
      <c r="AT183" s="25"/>
      <c r="AU183" s="25"/>
      <c r="AV183" s="25"/>
      <c r="AW183" s="25"/>
      <c r="AX183" s="36"/>
      <c r="AY183" s="25"/>
      <c r="AZ183" s="25"/>
      <c r="BA183" s="25" t="s">
        <v>9</v>
      </c>
      <c r="BB183" s="25"/>
      <c r="BC183" s="1"/>
      <c r="BD183" s="1"/>
      <c r="BE183" s="25"/>
      <c r="BF183" s="1"/>
      <c r="BG183" s="1"/>
      <c r="BH183" s="1"/>
      <c r="BI183" s="25"/>
      <c r="BJ183" s="6"/>
    </row>
    <row r="184" spans="1:62" ht="46.5">
      <c r="A184" s="23">
        <v>180</v>
      </c>
      <c r="B184" s="39" t="s">
        <v>6263</v>
      </c>
      <c r="C184" s="39" t="s">
        <v>5155</v>
      </c>
      <c r="D184" s="39" t="s">
        <v>1067</v>
      </c>
      <c r="E184" s="39">
        <v>76</v>
      </c>
      <c r="F184" s="39" t="s">
        <v>195</v>
      </c>
      <c r="G184" s="39" t="s">
        <v>195</v>
      </c>
      <c r="H184" s="39" t="s">
        <v>6264</v>
      </c>
      <c r="I184" s="23" t="str">
        <f t="shared" si="43"/>
        <v>2＊853667</v>
      </c>
      <c r="J184" s="39">
        <v>1131210</v>
      </c>
      <c r="K184" s="39" t="s">
        <v>738</v>
      </c>
      <c r="L184" s="40" t="s">
        <v>721</v>
      </c>
      <c r="M184" s="1"/>
      <c r="N184" s="1"/>
      <c r="O184" s="1"/>
      <c r="P184" s="1"/>
      <c r="Q184" s="1"/>
      <c r="R184" s="1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1"/>
      <c r="AK184" s="1"/>
      <c r="AL184" s="1"/>
      <c r="AM184" s="25"/>
      <c r="AN184" s="25"/>
      <c r="AO184" s="25"/>
      <c r="AP184" s="25"/>
      <c r="AQ184" s="25"/>
      <c r="AR184" s="1"/>
      <c r="AS184" s="25"/>
      <c r="AT184" s="25"/>
      <c r="AU184" s="25"/>
      <c r="AV184" s="25"/>
      <c r="AW184" s="25"/>
      <c r="AX184" s="36"/>
      <c r="AY184" s="25"/>
      <c r="AZ184" s="25" t="s">
        <v>9</v>
      </c>
      <c r="BA184" s="25" t="s">
        <v>9</v>
      </c>
      <c r="BB184" s="25"/>
      <c r="BC184" s="1"/>
      <c r="BD184" s="1"/>
      <c r="BE184" s="25"/>
      <c r="BF184" s="1"/>
      <c r="BG184" s="1"/>
      <c r="BH184" s="1"/>
      <c r="BI184" s="25"/>
      <c r="BJ184" s="6"/>
    </row>
    <row r="185" spans="1:62" ht="62">
      <c r="A185" s="23">
        <v>181</v>
      </c>
      <c r="B185" s="39" t="s">
        <v>6256</v>
      </c>
      <c r="C185" s="39" t="s">
        <v>2091</v>
      </c>
      <c r="D185" s="39" t="s">
        <v>1067</v>
      </c>
      <c r="E185" s="39">
        <v>85</v>
      </c>
      <c r="F185" s="39" t="s">
        <v>5936</v>
      </c>
      <c r="G185" s="39"/>
      <c r="H185" s="39" t="s">
        <v>6257</v>
      </c>
      <c r="I185" s="108" t="str">
        <f>REPLACE(C185,2,1,"＊")</f>
        <v>0＊908382</v>
      </c>
      <c r="J185" s="39">
        <v>1131213</v>
      </c>
      <c r="K185" s="39" t="s">
        <v>1901</v>
      </c>
      <c r="L185" s="40" t="s">
        <v>721</v>
      </c>
      <c r="M185" s="1"/>
      <c r="N185" s="1"/>
      <c r="O185" s="1"/>
      <c r="P185" s="1"/>
      <c r="Q185" s="1"/>
      <c r="R185" s="1"/>
      <c r="S185" s="25"/>
      <c r="T185" s="25"/>
      <c r="U185" s="25"/>
      <c r="V185" s="25"/>
      <c r="W185" s="25" t="s">
        <v>9</v>
      </c>
      <c r="X185" s="25"/>
      <c r="Y185" s="25"/>
      <c r="Z185" s="25"/>
      <c r="AA185" s="25"/>
      <c r="AB185" s="25" t="s">
        <v>6109</v>
      </c>
      <c r="AC185" s="25"/>
      <c r="AD185" s="25"/>
      <c r="AE185" s="25"/>
      <c r="AF185" s="25"/>
      <c r="AG185" s="25"/>
      <c r="AH185" s="25"/>
      <c r="AI185" s="25"/>
      <c r="AJ185" s="1"/>
      <c r="AK185" s="1"/>
      <c r="AL185" s="1"/>
      <c r="AM185" s="25"/>
      <c r="AN185" s="25"/>
      <c r="AO185" s="25"/>
      <c r="AP185" s="25"/>
      <c r="AQ185" s="25"/>
      <c r="AR185" s="1"/>
      <c r="AS185" s="25"/>
      <c r="AT185" s="25"/>
      <c r="AU185" s="25"/>
      <c r="AV185" s="25"/>
      <c r="AW185" s="25"/>
      <c r="AX185" s="36"/>
      <c r="AY185" s="25"/>
      <c r="AZ185" s="25"/>
      <c r="BA185" s="25"/>
      <c r="BB185" s="25"/>
      <c r="BC185" s="1"/>
      <c r="BD185" s="1"/>
      <c r="BE185" s="25"/>
      <c r="BF185" s="1"/>
      <c r="BG185" s="1"/>
      <c r="BH185" s="1"/>
      <c r="BI185" s="25" t="s">
        <v>1034</v>
      </c>
      <c r="BJ185" s="6"/>
    </row>
    <row r="186" spans="1:62" ht="17">
      <c r="A186" s="23">
        <v>182</v>
      </c>
      <c r="B186" s="39" t="s">
        <v>3973</v>
      </c>
      <c r="C186" s="39" t="s">
        <v>2566</v>
      </c>
      <c r="D186" s="39" t="s">
        <v>1067</v>
      </c>
      <c r="E186" s="39">
        <v>73</v>
      </c>
      <c r="F186" s="39" t="s">
        <v>195</v>
      </c>
      <c r="G186" s="39" t="s">
        <v>195</v>
      </c>
      <c r="H186" s="23" t="str">
        <f t="shared" ref="H186:H187" si="44">REPLACE(B186,2,1,"O")</f>
        <v>劉O華</v>
      </c>
      <c r="I186" s="23" t="str">
        <f t="shared" ref="I186:I187" si="45">REPLACE(C186,2,1,"＊")</f>
        <v>2＊392022</v>
      </c>
      <c r="J186" s="39">
        <v>1131213</v>
      </c>
      <c r="K186" s="39">
        <v>5761300</v>
      </c>
      <c r="L186" s="40" t="s">
        <v>721</v>
      </c>
      <c r="M186" s="1"/>
      <c r="N186" s="1"/>
      <c r="O186" s="1"/>
      <c r="P186" s="1"/>
      <c r="Q186" s="1"/>
      <c r="R186" s="1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1"/>
      <c r="AK186" s="1"/>
      <c r="AL186" s="1"/>
      <c r="AM186" s="25"/>
      <c r="AN186" s="25"/>
      <c r="AO186" s="25"/>
      <c r="AP186" s="25"/>
      <c r="AQ186" s="25"/>
      <c r="AR186" s="1"/>
      <c r="AS186" s="25"/>
      <c r="AT186" s="25"/>
      <c r="AU186" s="25" t="s">
        <v>9</v>
      </c>
      <c r="AV186" s="25"/>
      <c r="AW186" s="25"/>
      <c r="AX186" s="36"/>
      <c r="AY186" s="25"/>
      <c r="AZ186" s="25"/>
      <c r="BA186" s="25"/>
      <c r="BB186" s="25"/>
      <c r="BC186" s="1"/>
      <c r="BD186" s="1"/>
      <c r="BE186" s="25"/>
      <c r="BF186" s="1"/>
      <c r="BG186" s="1"/>
      <c r="BH186" s="1"/>
      <c r="BI186" s="25"/>
      <c r="BJ186" s="6"/>
    </row>
    <row r="187" spans="1:62" ht="17">
      <c r="A187" s="23">
        <v>183</v>
      </c>
      <c r="B187" s="39" t="s">
        <v>5657</v>
      </c>
      <c r="C187" s="39" t="s">
        <v>4102</v>
      </c>
      <c r="D187" s="39" t="s">
        <v>1063</v>
      </c>
      <c r="E187" s="39">
        <v>61</v>
      </c>
      <c r="F187" s="39" t="s">
        <v>195</v>
      </c>
      <c r="G187" s="39" t="s">
        <v>195</v>
      </c>
      <c r="H187" s="23" t="str">
        <f t="shared" si="44"/>
        <v>陳O烽</v>
      </c>
      <c r="I187" s="23" t="str">
        <f t="shared" si="45"/>
        <v>2＊762953</v>
      </c>
      <c r="J187" s="39">
        <v>1131213</v>
      </c>
      <c r="K187" s="39">
        <v>5761300</v>
      </c>
      <c r="L187" s="40" t="s">
        <v>721</v>
      </c>
      <c r="M187" s="1"/>
      <c r="N187" s="1"/>
      <c r="O187" s="1"/>
      <c r="P187" s="1"/>
      <c r="Q187" s="1"/>
      <c r="R187" s="1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1"/>
      <c r="AK187" s="1"/>
      <c r="AL187" s="1"/>
      <c r="AM187" s="25"/>
      <c r="AN187" s="25"/>
      <c r="AO187" s="25"/>
      <c r="AP187" s="25"/>
      <c r="AQ187" s="25"/>
      <c r="AR187" s="1"/>
      <c r="AS187" s="25"/>
      <c r="AT187" s="25"/>
      <c r="AU187" s="25" t="s">
        <v>9</v>
      </c>
      <c r="AV187" s="25"/>
      <c r="AW187" s="25"/>
      <c r="AX187" s="36"/>
      <c r="AY187" s="25"/>
      <c r="AZ187" s="25"/>
      <c r="BA187" s="25"/>
      <c r="BB187" s="25"/>
      <c r="BC187" s="1"/>
      <c r="BD187" s="1"/>
      <c r="BE187" s="25"/>
      <c r="BF187" s="1"/>
      <c r="BG187" s="1"/>
      <c r="BH187" s="1"/>
      <c r="BI187" s="25"/>
      <c r="BJ187" s="6"/>
    </row>
    <row r="188" spans="1:62" ht="46.5">
      <c r="A188" s="23">
        <v>184</v>
      </c>
      <c r="B188" s="39" t="s">
        <v>3933</v>
      </c>
      <c r="C188" s="39" t="s">
        <v>3672</v>
      </c>
      <c r="D188" s="39" t="s">
        <v>1067</v>
      </c>
      <c r="E188" s="39">
        <v>88</v>
      </c>
      <c r="F188" s="39" t="s">
        <v>195</v>
      </c>
      <c r="G188" s="39" t="s">
        <v>195</v>
      </c>
      <c r="H188" s="23" t="str">
        <f>REPLACE(B188,2,1,"O")</f>
        <v>李O欵</v>
      </c>
      <c r="I188" s="108" t="str">
        <f>REPLACE(C188,2,1,"＊")</f>
        <v>2＊589403</v>
      </c>
      <c r="J188" s="39">
        <v>1131214</v>
      </c>
      <c r="K188" s="39" t="s">
        <v>738</v>
      </c>
      <c r="L188" s="40" t="s">
        <v>721</v>
      </c>
      <c r="M188" s="1"/>
      <c r="N188" s="1"/>
      <c r="O188" s="1"/>
      <c r="P188" s="1"/>
      <c r="Q188" s="1"/>
      <c r="R188" s="1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1"/>
      <c r="AK188" s="1"/>
      <c r="AL188" s="1"/>
      <c r="AM188" s="25"/>
      <c r="AN188" s="25"/>
      <c r="AO188" s="25"/>
      <c r="AP188" s="25"/>
      <c r="AQ188" s="25"/>
      <c r="AR188" s="1"/>
      <c r="AS188" s="25"/>
      <c r="AT188" s="25"/>
      <c r="AU188" s="25"/>
      <c r="AV188" s="25"/>
      <c r="AW188" s="25"/>
      <c r="AX188" s="36"/>
      <c r="AY188" s="25"/>
      <c r="AZ188" s="25" t="s">
        <v>9</v>
      </c>
      <c r="BA188" s="25" t="s">
        <v>9</v>
      </c>
      <c r="BB188" s="25"/>
      <c r="BC188" s="1"/>
      <c r="BD188" s="1"/>
      <c r="BE188" s="25" t="s">
        <v>736</v>
      </c>
      <c r="BF188" s="1"/>
      <c r="BG188" s="1"/>
      <c r="BH188" s="1"/>
      <c r="BI188" s="25"/>
      <c r="BJ188" s="6"/>
    </row>
    <row r="189" spans="1:62" ht="31">
      <c r="A189" s="23">
        <v>185</v>
      </c>
      <c r="B189" s="39" t="s">
        <v>1169</v>
      </c>
      <c r="C189" s="39" t="s">
        <v>893</v>
      </c>
      <c r="D189" s="39" t="s">
        <v>1063</v>
      </c>
      <c r="E189" s="39">
        <v>78</v>
      </c>
      <c r="F189" s="39" t="s">
        <v>195</v>
      </c>
      <c r="G189" s="39" t="s">
        <v>195</v>
      </c>
      <c r="H189" s="23" t="str">
        <f t="shared" ref="H189:H190" si="46">REPLACE(B189,2,1,"O")</f>
        <v>謝O生</v>
      </c>
      <c r="I189" s="23" t="str">
        <f t="shared" ref="I189:I190" si="47">REPLACE(C189,2,1,"＊")</f>
        <v>0＊604079</v>
      </c>
      <c r="J189" s="39">
        <v>1131216</v>
      </c>
      <c r="K189" s="39" t="s">
        <v>734</v>
      </c>
      <c r="L189" s="40" t="s">
        <v>721</v>
      </c>
      <c r="M189" s="1"/>
      <c r="N189" s="1"/>
      <c r="O189" s="1"/>
      <c r="P189" s="1"/>
      <c r="Q189" s="1"/>
      <c r="R189" s="1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1"/>
      <c r="AK189" s="1"/>
      <c r="AL189" s="1"/>
      <c r="AM189" s="25"/>
      <c r="AN189" s="25"/>
      <c r="AO189" s="25"/>
      <c r="AP189" s="25"/>
      <c r="AQ189" s="25"/>
      <c r="AR189" s="1"/>
      <c r="AS189" s="25"/>
      <c r="AT189" s="25"/>
      <c r="AU189" s="25"/>
      <c r="AV189" s="25"/>
      <c r="AW189" s="25"/>
      <c r="AX189" s="36"/>
      <c r="AY189" s="25"/>
      <c r="AZ189" s="25"/>
      <c r="BA189" s="25" t="s">
        <v>9</v>
      </c>
      <c r="BB189" s="25"/>
      <c r="BC189" s="1"/>
      <c r="BD189" s="1"/>
      <c r="BE189" s="25"/>
      <c r="BF189" s="1"/>
      <c r="BG189" s="1"/>
      <c r="BH189" s="1"/>
      <c r="BI189" s="25"/>
      <c r="BJ189" s="6"/>
    </row>
    <row r="190" spans="1:62" ht="31">
      <c r="A190" s="23">
        <v>186</v>
      </c>
      <c r="B190" s="39" t="s">
        <v>3836</v>
      </c>
      <c r="C190" s="39" t="s">
        <v>280</v>
      </c>
      <c r="D190" s="39" t="s">
        <v>1063</v>
      </c>
      <c r="E190" s="39">
        <v>75</v>
      </c>
      <c r="F190" s="39" t="s">
        <v>195</v>
      </c>
      <c r="G190" s="39" t="s">
        <v>195</v>
      </c>
      <c r="H190" s="23" t="str">
        <f t="shared" si="46"/>
        <v>陳O魁</v>
      </c>
      <c r="I190" s="23" t="str">
        <f t="shared" si="47"/>
        <v>2＊106674</v>
      </c>
      <c r="J190" s="39">
        <v>1131216</v>
      </c>
      <c r="K190" s="39">
        <v>5760191</v>
      </c>
      <c r="L190" s="40" t="s">
        <v>721</v>
      </c>
      <c r="M190" s="1"/>
      <c r="N190" s="1"/>
      <c r="O190" s="1"/>
      <c r="P190" s="1"/>
      <c r="Q190" s="1"/>
      <c r="R190" s="1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1"/>
      <c r="AK190" s="1"/>
      <c r="AL190" s="1"/>
      <c r="AM190" s="25"/>
      <c r="AN190" s="25"/>
      <c r="AO190" s="25"/>
      <c r="AP190" s="25"/>
      <c r="AQ190" s="25"/>
      <c r="AR190" s="1"/>
      <c r="AS190" s="25"/>
      <c r="AT190" s="25"/>
      <c r="AU190" s="25"/>
      <c r="AV190" s="25"/>
      <c r="AW190" s="25"/>
      <c r="AX190" s="36"/>
      <c r="AY190" s="25"/>
      <c r="AZ190" s="25"/>
      <c r="BA190" s="25"/>
      <c r="BB190" s="25" t="s">
        <v>2210</v>
      </c>
      <c r="BC190" s="1"/>
      <c r="BD190" s="1"/>
      <c r="BE190" s="25"/>
      <c r="BF190" s="1"/>
      <c r="BG190" s="1"/>
      <c r="BH190" s="1"/>
      <c r="BI190" s="25"/>
      <c r="BJ190" s="6"/>
    </row>
    <row r="191" spans="1:62" ht="17">
      <c r="A191" s="23">
        <v>187</v>
      </c>
      <c r="B191" s="39" t="s">
        <v>5626</v>
      </c>
      <c r="C191" s="39" t="s">
        <v>2889</v>
      </c>
      <c r="D191" s="39" t="s">
        <v>1067</v>
      </c>
      <c r="E191" s="39">
        <v>57</v>
      </c>
      <c r="F191" s="39" t="s">
        <v>195</v>
      </c>
      <c r="G191" s="39" t="s">
        <v>195</v>
      </c>
      <c r="H191" s="23" t="str">
        <f>REPLACE(B191,2,1,"O")</f>
        <v>連O敏</v>
      </c>
      <c r="I191" s="108" t="str">
        <f>REPLACE(C191,2,1,"＊")</f>
        <v>2＊320108</v>
      </c>
      <c r="J191" s="39">
        <v>1131216</v>
      </c>
      <c r="K191" s="39">
        <v>5761110</v>
      </c>
      <c r="L191" s="40" t="s">
        <v>721</v>
      </c>
      <c r="M191" s="1"/>
      <c r="N191" s="1"/>
      <c r="O191" s="1"/>
      <c r="P191" s="1"/>
      <c r="Q191" s="1"/>
      <c r="R191" s="1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1"/>
      <c r="AK191" s="1"/>
      <c r="AL191" s="1"/>
      <c r="AM191" s="25"/>
      <c r="AN191" s="25"/>
      <c r="AO191" s="25"/>
      <c r="AP191" s="25"/>
      <c r="AQ191" s="25"/>
      <c r="AR191" s="1"/>
      <c r="AS191" s="25"/>
      <c r="AT191" s="25"/>
      <c r="AU191" s="25"/>
      <c r="AV191" s="25" t="s">
        <v>9</v>
      </c>
      <c r="AW191" s="25"/>
      <c r="AX191" s="36"/>
      <c r="AY191" s="25"/>
      <c r="AZ191" s="25"/>
      <c r="BA191" s="25"/>
      <c r="BB191" s="25"/>
      <c r="BC191" s="1"/>
      <c r="BD191" s="1"/>
      <c r="BE191" s="25"/>
      <c r="BF191" s="1"/>
      <c r="BG191" s="1"/>
      <c r="BH191" s="1"/>
      <c r="BI191" s="25"/>
      <c r="BJ191" s="6"/>
    </row>
    <row r="192" spans="1:62" ht="31">
      <c r="A192" s="23">
        <v>188</v>
      </c>
      <c r="B192" s="39" t="s">
        <v>1799</v>
      </c>
      <c r="C192" s="39" t="s">
        <v>1512</v>
      </c>
      <c r="D192" s="39" t="s">
        <v>1067</v>
      </c>
      <c r="E192" s="39">
        <v>73</v>
      </c>
      <c r="F192" s="39" t="s">
        <v>5971</v>
      </c>
      <c r="G192" s="39" t="s">
        <v>5951</v>
      </c>
      <c r="H192" s="23" t="str">
        <f t="shared" ref="H192:H197" si="48">REPLACE(B192,2,1,"O")</f>
        <v>練O鳳</v>
      </c>
      <c r="I192" s="23" t="str">
        <f t="shared" ref="I192:I197" si="49">REPLACE(C192,2,1,"＊")</f>
        <v>2＊911756</v>
      </c>
      <c r="J192" s="39">
        <v>1131216</v>
      </c>
      <c r="K192" s="39" t="s">
        <v>732</v>
      </c>
      <c r="L192" s="40" t="s">
        <v>721</v>
      </c>
      <c r="M192" s="1"/>
      <c r="N192" s="1"/>
      <c r="O192" s="1"/>
      <c r="P192" s="1"/>
      <c r="Q192" s="1"/>
      <c r="R192" s="1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1"/>
      <c r="AK192" s="1"/>
      <c r="AL192" s="1"/>
      <c r="AM192" s="25"/>
      <c r="AN192" s="25"/>
      <c r="AO192" s="25"/>
      <c r="AP192" s="25"/>
      <c r="AQ192" s="25"/>
      <c r="AR192" s="1"/>
      <c r="AS192" s="25"/>
      <c r="AT192" s="25"/>
      <c r="AU192" s="25"/>
      <c r="AV192" s="25"/>
      <c r="AW192" s="25"/>
      <c r="AX192" s="36"/>
      <c r="AY192" s="25"/>
      <c r="AZ192" s="25"/>
      <c r="BA192" s="25"/>
      <c r="BB192" s="25" t="s">
        <v>2210</v>
      </c>
      <c r="BC192" s="1"/>
      <c r="BD192" s="1"/>
      <c r="BE192" s="25"/>
      <c r="BF192" s="1"/>
      <c r="BG192" s="1"/>
      <c r="BH192" s="1"/>
      <c r="BI192" s="25"/>
      <c r="BJ192" s="6"/>
    </row>
    <row r="193" spans="1:62" ht="31">
      <c r="A193" s="23">
        <v>189</v>
      </c>
      <c r="B193" s="39" t="s">
        <v>4696</v>
      </c>
      <c r="C193" s="39" t="s">
        <v>3207</v>
      </c>
      <c r="D193" s="39" t="s">
        <v>1063</v>
      </c>
      <c r="E193" s="39">
        <v>67</v>
      </c>
      <c r="F193" s="39" t="s">
        <v>195</v>
      </c>
      <c r="G193" s="39" t="s">
        <v>195</v>
      </c>
      <c r="H193" s="23" t="str">
        <f t="shared" si="48"/>
        <v>紀O雄</v>
      </c>
      <c r="I193" s="23" t="str">
        <f t="shared" si="49"/>
        <v>0＊409613</v>
      </c>
      <c r="J193" s="39">
        <v>1131217</v>
      </c>
      <c r="K193" s="39" t="s">
        <v>734</v>
      </c>
      <c r="L193" s="40" t="s">
        <v>721</v>
      </c>
      <c r="M193" s="1"/>
      <c r="N193" s="1"/>
      <c r="O193" s="1"/>
      <c r="P193" s="1"/>
      <c r="Q193" s="1"/>
      <c r="R193" s="1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1"/>
      <c r="AK193" s="1"/>
      <c r="AL193" s="1"/>
      <c r="AM193" s="25"/>
      <c r="AN193" s="25"/>
      <c r="AO193" s="25"/>
      <c r="AP193" s="25"/>
      <c r="AQ193" s="25"/>
      <c r="AR193" s="1"/>
      <c r="AS193" s="25"/>
      <c r="AT193" s="25"/>
      <c r="AU193" s="25"/>
      <c r="AV193" s="25"/>
      <c r="AW193" s="25"/>
      <c r="AX193" s="36"/>
      <c r="AY193" s="25"/>
      <c r="AZ193" s="25"/>
      <c r="BA193" s="25" t="s">
        <v>9</v>
      </c>
      <c r="BB193" s="25"/>
      <c r="BC193" s="1"/>
      <c r="BD193" s="1"/>
      <c r="BE193" s="25"/>
      <c r="BF193" s="1"/>
      <c r="BG193" s="1"/>
      <c r="BH193" s="1"/>
      <c r="BI193" s="25"/>
      <c r="BJ193" s="6"/>
    </row>
    <row r="194" spans="1:62" ht="31">
      <c r="A194" s="23">
        <v>190</v>
      </c>
      <c r="B194" s="39" t="s">
        <v>6265</v>
      </c>
      <c r="C194" s="39" t="s">
        <v>6046</v>
      </c>
      <c r="D194" s="39" t="s">
        <v>1067</v>
      </c>
      <c r="E194" s="39">
        <v>51</v>
      </c>
      <c r="F194" s="39" t="s">
        <v>195</v>
      </c>
      <c r="G194" s="39" t="s">
        <v>195</v>
      </c>
      <c r="H194" s="23" t="str">
        <f t="shared" si="48"/>
        <v>陳O菱</v>
      </c>
      <c r="I194" s="23" t="str">
        <f t="shared" si="49"/>
        <v>0＊471755</v>
      </c>
      <c r="J194" s="39">
        <v>1131217</v>
      </c>
      <c r="K194" s="39" t="s">
        <v>734</v>
      </c>
      <c r="L194" s="40" t="s">
        <v>721</v>
      </c>
      <c r="M194" s="1"/>
      <c r="N194" s="1"/>
      <c r="O194" s="1"/>
      <c r="P194" s="1"/>
      <c r="Q194" s="1"/>
      <c r="R194" s="1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1"/>
      <c r="AK194" s="1"/>
      <c r="AL194" s="1"/>
      <c r="AM194" s="25"/>
      <c r="AN194" s="25"/>
      <c r="AO194" s="25"/>
      <c r="AP194" s="25"/>
      <c r="AQ194" s="25"/>
      <c r="AR194" s="1"/>
      <c r="AS194" s="25"/>
      <c r="AT194" s="25"/>
      <c r="AU194" s="25"/>
      <c r="AV194" s="25"/>
      <c r="AW194" s="25"/>
      <c r="AX194" s="36"/>
      <c r="AY194" s="25"/>
      <c r="AZ194" s="25"/>
      <c r="BA194" s="25" t="s">
        <v>9</v>
      </c>
      <c r="BB194" s="25"/>
      <c r="BC194" s="1"/>
      <c r="BD194" s="1"/>
      <c r="BE194" s="25"/>
      <c r="BF194" s="1"/>
      <c r="BG194" s="1"/>
      <c r="BH194" s="1"/>
      <c r="BI194" s="25"/>
      <c r="BJ194" s="6"/>
    </row>
    <row r="195" spans="1:62" ht="46.5">
      <c r="A195" s="23">
        <v>191</v>
      </c>
      <c r="B195" s="39" t="s">
        <v>1126</v>
      </c>
      <c r="C195" s="39" t="s">
        <v>840</v>
      </c>
      <c r="D195" s="39" t="s">
        <v>1067</v>
      </c>
      <c r="E195" s="39">
        <v>68</v>
      </c>
      <c r="F195" s="39" t="s">
        <v>195</v>
      </c>
      <c r="G195" s="39" t="s">
        <v>195</v>
      </c>
      <c r="H195" s="23" t="str">
        <f t="shared" si="48"/>
        <v>黃O英</v>
      </c>
      <c r="I195" s="23" t="str">
        <f t="shared" si="49"/>
        <v>0＊329014</v>
      </c>
      <c r="J195" s="39">
        <v>1131217</v>
      </c>
      <c r="K195" s="39" t="s">
        <v>741</v>
      </c>
      <c r="L195" s="40" t="s">
        <v>721</v>
      </c>
      <c r="M195" s="1"/>
      <c r="N195" s="1"/>
      <c r="O195" s="1"/>
      <c r="P195" s="1"/>
      <c r="Q195" s="1"/>
      <c r="R195" s="1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1"/>
      <c r="AK195" s="1"/>
      <c r="AL195" s="1"/>
      <c r="AM195" s="25"/>
      <c r="AN195" s="25"/>
      <c r="AO195" s="25"/>
      <c r="AP195" s="25"/>
      <c r="AQ195" s="25"/>
      <c r="AR195" s="1"/>
      <c r="AS195" s="25"/>
      <c r="AT195" s="25"/>
      <c r="AU195" s="25"/>
      <c r="AV195" s="25"/>
      <c r="AW195" s="25"/>
      <c r="AX195" s="36"/>
      <c r="AY195" s="25"/>
      <c r="AZ195" s="25" t="s">
        <v>9</v>
      </c>
      <c r="BA195" s="25"/>
      <c r="BB195" s="25" t="s">
        <v>1879</v>
      </c>
      <c r="BC195" s="1"/>
      <c r="BD195" s="1"/>
      <c r="BE195" s="25"/>
      <c r="BF195" s="1"/>
      <c r="BG195" s="1"/>
      <c r="BH195" s="1"/>
      <c r="BI195" s="25"/>
      <c r="BJ195" s="6"/>
    </row>
    <row r="196" spans="1:62" ht="46.5">
      <c r="A196" s="23">
        <v>192</v>
      </c>
      <c r="B196" s="39" t="s">
        <v>6266</v>
      </c>
      <c r="C196" s="39" t="s">
        <v>4118</v>
      </c>
      <c r="D196" s="39" t="s">
        <v>1067</v>
      </c>
      <c r="E196" s="39">
        <v>87</v>
      </c>
      <c r="F196" s="39" t="s">
        <v>195</v>
      </c>
      <c r="G196" s="39" t="s">
        <v>195</v>
      </c>
      <c r="H196" s="23" t="str">
        <f t="shared" si="48"/>
        <v>王O理</v>
      </c>
      <c r="I196" s="23" t="str">
        <f t="shared" si="49"/>
        <v>0＊495571</v>
      </c>
      <c r="J196" s="39">
        <v>1131217</v>
      </c>
      <c r="K196" s="39" t="s">
        <v>1057</v>
      </c>
      <c r="L196" s="40" t="s">
        <v>721</v>
      </c>
      <c r="M196" s="1"/>
      <c r="N196" s="1"/>
      <c r="O196" s="1"/>
      <c r="P196" s="1"/>
      <c r="Q196" s="1"/>
      <c r="R196" s="1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1"/>
      <c r="AK196" s="1"/>
      <c r="AL196" s="1"/>
      <c r="AM196" s="25"/>
      <c r="AN196" s="25"/>
      <c r="AO196" s="25"/>
      <c r="AP196" s="25"/>
      <c r="AQ196" s="25"/>
      <c r="AR196" s="1"/>
      <c r="AS196" s="25"/>
      <c r="AT196" s="25"/>
      <c r="AU196" s="25" t="s">
        <v>9</v>
      </c>
      <c r="AV196" s="25"/>
      <c r="AW196" s="25"/>
      <c r="AX196" s="36"/>
      <c r="AY196" s="25"/>
      <c r="AZ196" s="25"/>
      <c r="BA196" s="25"/>
      <c r="BB196" s="25" t="s">
        <v>1879</v>
      </c>
      <c r="BC196" s="1"/>
      <c r="BD196" s="1"/>
      <c r="BE196" s="25"/>
      <c r="BF196" s="1"/>
      <c r="BG196" s="1"/>
      <c r="BH196" s="1"/>
      <c r="BI196" s="25"/>
      <c r="BJ196" s="6"/>
    </row>
    <row r="197" spans="1:62" ht="46.5">
      <c r="A197" s="23">
        <v>193</v>
      </c>
      <c r="B197" s="39" t="s">
        <v>1208</v>
      </c>
      <c r="C197" s="39" t="s">
        <v>935</v>
      </c>
      <c r="D197" s="39" t="s">
        <v>1063</v>
      </c>
      <c r="E197" s="39">
        <v>66</v>
      </c>
      <c r="F197" s="39" t="s">
        <v>5966</v>
      </c>
      <c r="G197" s="39" t="s">
        <v>5944</v>
      </c>
      <c r="H197" s="23" t="str">
        <f t="shared" si="48"/>
        <v>林O德</v>
      </c>
      <c r="I197" s="23" t="str">
        <f t="shared" si="49"/>
        <v>0＊240965</v>
      </c>
      <c r="J197" s="39">
        <v>1131217</v>
      </c>
      <c r="K197" s="39" t="s">
        <v>748</v>
      </c>
      <c r="L197" s="40" t="s">
        <v>721</v>
      </c>
      <c r="M197" s="1"/>
      <c r="N197" s="1"/>
      <c r="O197" s="1"/>
      <c r="P197" s="1"/>
      <c r="Q197" s="1"/>
      <c r="R197" s="1"/>
      <c r="S197" s="25"/>
      <c r="T197" s="25"/>
      <c r="U197" s="25"/>
      <c r="V197" s="25"/>
      <c r="W197" s="25" t="s">
        <v>9</v>
      </c>
      <c r="X197" s="25"/>
      <c r="Y197" s="25"/>
      <c r="Z197" s="25" t="s">
        <v>755</v>
      </c>
      <c r="AA197" s="25"/>
      <c r="AB197" s="25"/>
      <c r="AC197" s="25"/>
      <c r="AD197" s="25"/>
      <c r="AE197" s="25"/>
      <c r="AF197" s="25"/>
      <c r="AG197" s="25"/>
      <c r="AH197" s="25"/>
      <c r="AI197" s="25"/>
      <c r="AJ197" s="1"/>
      <c r="AK197" s="1"/>
      <c r="AL197" s="1"/>
      <c r="AM197" s="25"/>
      <c r="AN197" s="25"/>
      <c r="AO197" s="25"/>
      <c r="AP197" s="25"/>
      <c r="AQ197" s="25"/>
      <c r="AR197" s="1"/>
      <c r="AS197" s="25"/>
      <c r="AT197" s="25"/>
      <c r="AU197" s="25"/>
      <c r="AV197" s="25"/>
      <c r="AW197" s="25"/>
      <c r="AX197" s="36"/>
      <c r="AY197" s="25"/>
      <c r="AZ197" s="25"/>
      <c r="BA197" s="25"/>
      <c r="BB197" s="25"/>
      <c r="BC197" s="1"/>
      <c r="BD197" s="1"/>
      <c r="BE197" s="25"/>
      <c r="BF197" s="1"/>
      <c r="BG197" s="1"/>
      <c r="BH197" s="1"/>
      <c r="BI197" s="25" t="s">
        <v>1034</v>
      </c>
      <c r="BJ197" s="6"/>
    </row>
    <row r="198" spans="1:62" ht="31">
      <c r="A198" s="23">
        <v>194</v>
      </c>
      <c r="B198" s="39" t="s">
        <v>6267</v>
      </c>
      <c r="C198" s="39" t="s">
        <v>6047</v>
      </c>
      <c r="D198" s="39" t="s">
        <v>1063</v>
      </c>
      <c r="E198" s="39">
        <v>66</v>
      </c>
      <c r="F198" s="39" t="s">
        <v>195</v>
      </c>
      <c r="G198" s="39" t="s">
        <v>195</v>
      </c>
      <c r="H198" s="23" t="str">
        <f t="shared" ref="H198:H203" si="50">REPLACE(B198,2,1,"O")</f>
        <v>廖O生</v>
      </c>
      <c r="I198" s="23" t="str">
        <f t="shared" ref="I198:I203" si="51">REPLACE(C198,2,1,"＊")</f>
        <v>0＊050245</v>
      </c>
      <c r="J198" s="39">
        <v>1131217</v>
      </c>
      <c r="K198" s="39" t="s">
        <v>732</v>
      </c>
      <c r="L198" s="40" t="s">
        <v>721</v>
      </c>
      <c r="M198" s="1"/>
      <c r="N198" s="1"/>
      <c r="O198" s="1"/>
      <c r="P198" s="1"/>
      <c r="Q198" s="1"/>
      <c r="R198" s="1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1"/>
      <c r="AK198" s="1"/>
      <c r="AL198" s="1"/>
      <c r="AM198" s="25"/>
      <c r="AN198" s="25"/>
      <c r="AO198" s="25"/>
      <c r="AP198" s="25"/>
      <c r="AQ198" s="25"/>
      <c r="AR198" s="1"/>
      <c r="AS198" s="25"/>
      <c r="AT198" s="25"/>
      <c r="AU198" s="25"/>
      <c r="AV198" s="25"/>
      <c r="AW198" s="25"/>
      <c r="AX198" s="36"/>
      <c r="AY198" s="25"/>
      <c r="AZ198" s="25"/>
      <c r="BA198" s="25"/>
      <c r="BB198" s="25" t="s">
        <v>2210</v>
      </c>
      <c r="BC198" s="1"/>
      <c r="BD198" s="1"/>
      <c r="BE198" s="25"/>
      <c r="BF198" s="1"/>
      <c r="BG198" s="1"/>
      <c r="BH198" s="1"/>
      <c r="BI198" s="25"/>
      <c r="BJ198" s="6"/>
    </row>
    <row r="199" spans="1:62" ht="31">
      <c r="A199" s="23">
        <v>195</v>
      </c>
      <c r="B199" s="39" t="s">
        <v>1095</v>
      </c>
      <c r="C199" s="39" t="s">
        <v>116</v>
      </c>
      <c r="D199" s="39" t="s">
        <v>1063</v>
      </c>
      <c r="E199" s="39">
        <v>74</v>
      </c>
      <c r="F199" s="39" t="s">
        <v>195</v>
      </c>
      <c r="G199" s="39" t="s">
        <v>195</v>
      </c>
      <c r="H199" s="23" t="str">
        <f t="shared" si="50"/>
        <v>陳O元</v>
      </c>
      <c r="I199" s="23" t="str">
        <f t="shared" si="51"/>
        <v>0＊190558</v>
      </c>
      <c r="J199" s="39">
        <v>1131217</v>
      </c>
      <c r="K199" s="39" t="s">
        <v>732</v>
      </c>
      <c r="L199" s="40" t="s">
        <v>721</v>
      </c>
      <c r="M199" s="1"/>
      <c r="N199" s="1"/>
      <c r="O199" s="1"/>
      <c r="P199" s="1"/>
      <c r="Q199" s="1"/>
      <c r="R199" s="1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1"/>
      <c r="AK199" s="1"/>
      <c r="AL199" s="1"/>
      <c r="AM199" s="25"/>
      <c r="AN199" s="25"/>
      <c r="AO199" s="25"/>
      <c r="AP199" s="25"/>
      <c r="AQ199" s="25"/>
      <c r="AR199" s="1"/>
      <c r="AS199" s="25"/>
      <c r="AT199" s="25"/>
      <c r="AU199" s="25"/>
      <c r="AV199" s="25"/>
      <c r="AW199" s="25"/>
      <c r="AX199" s="36"/>
      <c r="AY199" s="25"/>
      <c r="AZ199" s="25"/>
      <c r="BA199" s="25"/>
      <c r="BB199" s="25" t="s">
        <v>2210</v>
      </c>
      <c r="BC199" s="1"/>
      <c r="BD199" s="1"/>
      <c r="BE199" s="25"/>
      <c r="BF199" s="1"/>
      <c r="BG199" s="1"/>
      <c r="BH199" s="1"/>
      <c r="BI199" s="25"/>
      <c r="BJ199" s="6"/>
    </row>
    <row r="200" spans="1:62" ht="31">
      <c r="A200" s="23">
        <v>196</v>
      </c>
      <c r="B200" s="39" t="s">
        <v>6268</v>
      </c>
      <c r="C200" s="39" t="s">
        <v>2082</v>
      </c>
      <c r="D200" s="39" t="s">
        <v>1067</v>
      </c>
      <c r="E200" s="39">
        <v>43</v>
      </c>
      <c r="F200" s="39" t="s">
        <v>195</v>
      </c>
      <c r="G200" s="39" t="s">
        <v>195</v>
      </c>
      <c r="H200" s="23" t="str">
        <f t="shared" si="50"/>
        <v>劉O樺</v>
      </c>
      <c r="I200" s="23" t="str">
        <f t="shared" si="51"/>
        <v>0＊972581</v>
      </c>
      <c r="J200" s="39">
        <v>1131217</v>
      </c>
      <c r="K200" s="39" t="s">
        <v>734</v>
      </c>
      <c r="L200" s="40" t="s">
        <v>721</v>
      </c>
      <c r="M200" s="1"/>
      <c r="N200" s="1"/>
      <c r="O200" s="1"/>
      <c r="P200" s="1"/>
      <c r="Q200" s="1"/>
      <c r="R200" s="1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1"/>
      <c r="AK200" s="1"/>
      <c r="AL200" s="1"/>
      <c r="AM200" s="25"/>
      <c r="AN200" s="25"/>
      <c r="AO200" s="25"/>
      <c r="AP200" s="25"/>
      <c r="AQ200" s="25"/>
      <c r="AR200" s="1"/>
      <c r="AS200" s="25"/>
      <c r="AT200" s="25"/>
      <c r="AU200" s="25"/>
      <c r="AV200" s="25"/>
      <c r="AW200" s="25"/>
      <c r="AX200" s="36"/>
      <c r="AY200" s="25"/>
      <c r="AZ200" s="25"/>
      <c r="BA200" s="25" t="s">
        <v>9</v>
      </c>
      <c r="BB200" s="25"/>
      <c r="BC200" s="1"/>
      <c r="BD200" s="1"/>
      <c r="BE200" s="25"/>
      <c r="BF200" s="1"/>
      <c r="BG200" s="1"/>
      <c r="BH200" s="1"/>
      <c r="BI200" s="25"/>
      <c r="BJ200" s="6"/>
    </row>
    <row r="201" spans="1:62" ht="31">
      <c r="A201" s="23">
        <v>197</v>
      </c>
      <c r="B201" s="39" t="s">
        <v>3959</v>
      </c>
      <c r="C201" s="39" t="s">
        <v>2901</v>
      </c>
      <c r="D201" s="39" t="s">
        <v>1063</v>
      </c>
      <c r="E201" s="39">
        <v>73</v>
      </c>
      <c r="F201" s="39" t="s">
        <v>195</v>
      </c>
      <c r="G201" s="39" t="s">
        <v>195</v>
      </c>
      <c r="H201" s="23" t="str">
        <f t="shared" si="50"/>
        <v>謝O楠</v>
      </c>
      <c r="I201" s="23" t="str">
        <f t="shared" si="51"/>
        <v>1＊311494</v>
      </c>
      <c r="J201" s="39">
        <v>1131217</v>
      </c>
      <c r="K201" s="39" t="s">
        <v>734</v>
      </c>
      <c r="L201" s="40" t="s">
        <v>721</v>
      </c>
      <c r="M201" s="1"/>
      <c r="N201" s="1"/>
      <c r="O201" s="1"/>
      <c r="P201" s="1"/>
      <c r="Q201" s="1"/>
      <c r="R201" s="1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1"/>
      <c r="AK201" s="1"/>
      <c r="AL201" s="1"/>
      <c r="AM201" s="25"/>
      <c r="AN201" s="25"/>
      <c r="AO201" s="25"/>
      <c r="AP201" s="25"/>
      <c r="AQ201" s="25"/>
      <c r="AR201" s="1"/>
      <c r="AS201" s="25"/>
      <c r="AT201" s="25"/>
      <c r="AU201" s="25"/>
      <c r="AV201" s="25"/>
      <c r="AW201" s="25"/>
      <c r="AX201" s="36"/>
      <c r="AY201" s="25"/>
      <c r="AZ201" s="25"/>
      <c r="BA201" s="25" t="s">
        <v>9</v>
      </c>
      <c r="BB201" s="25"/>
      <c r="BC201" s="1"/>
      <c r="BD201" s="1"/>
      <c r="BE201" s="25"/>
      <c r="BF201" s="1"/>
      <c r="BG201" s="1"/>
      <c r="BH201" s="1"/>
      <c r="BI201" s="25"/>
      <c r="BJ201" s="6"/>
    </row>
    <row r="202" spans="1:62" ht="31">
      <c r="A202" s="23">
        <v>198</v>
      </c>
      <c r="B202" s="39" t="s">
        <v>3829</v>
      </c>
      <c r="C202" s="39" t="s">
        <v>3585</v>
      </c>
      <c r="D202" s="39" t="s">
        <v>1067</v>
      </c>
      <c r="E202" s="39">
        <v>74</v>
      </c>
      <c r="F202" s="39" t="s">
        <v>195</v>
      </c>
      <c r="G202" s="39" t="s">
        <v>195</v>
      </c>
      <c r="H202" s="23" t="str">
        <f t="shared" si="50"/>
        <v>陳O雲</v>
      </c>
      <c r="I202" s="23" t="str">
        <f t="shared" si="51"/>
        <v>1＊703406</v>
      </c>
      <c r="J202" s="39">
        <v>1131217</v>
      </c>
      <c r="K202" s="39" t="s">
        <v>734</v>
      </c>
      <c r="L202" s="40" t="s">
        <v>721</v>
      </c>
      <c r="M202" s="1"/>
      <c r="N202" s="1"/>
      <c r="O202" s="1"/>
      <c r="P202" s="1"/>
      <c r="Q202" s="1"/>
      <c r="R202" s="1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1"/>
      <c r="AK202" s="1"/>
      <c r="AL202" s="1"/>
      <c r="AM202" s="25"/>
      <c r="AN202" s="25"/>
      <c r="AO202" s="25"/>
      <c r="AP202" s="25"/>
      <c r="AQ202" s="25"/>
      <c r="AR202" s="1"/>
      <c r="AS202" s="25"/>
      <c r="AT202" s="25"/>
      <c r="AU202" s="25"/>
      <c r="AV202" s="25"/>
      <c r="AW202" s="25"/>
      <c r="AX202" s="36"/>
      <c r="AY202" s="25"/>
      <c r="AZ202" s="25"/>
      <c r="BA202" s="25" t="s">
        <v>9</v>
      </c>
      <c r="BB202" s="25"/>
      <c r="BC202" s="1"/>
      <c r="BD202" s="1"/>
      <c r="BE202" s="25"/>
      <c r="BF202" s="1"/>
      <c r="BG202" s="1"/>
      <c r="BH202" s="1"/>
      <c r="BI202" s="25"/>
      <c r="BJ202" s="6"/>
    </row>
    <row r="203" spans="1:62" ht="31">
      <c r="A203" s="23">
        <v>199</v>
      </c>
      <c r="B203" s="39" t="s">
        <v>1198</v>
      </c>
      <c r="C203" s="39" t="s">
        <v>925</v>
      </c>
      <c r="D203" s="39" t="s">
        <v>1067</v>
      </c>
      <c r="E203" s="39">
        <v>63</v>
      </c>
      <c r="F203" s="39" t="s">
        <v>195</v>
      </c>
      <c r="G203" s="39" t="s">
        <v>195</v>
      </c>
      <c r="H203" s="23" t="str">
        <f t="shared" si="50"/>
        <v>陳O月</v>
      </c>
      <c r="I203" s="23" t="str">
        <f t="shared" si="51"/>
        <v>1＊086472</v>
      </c>
      <c r="J203" s="39">
        <v>1131217</v>
      </c>
      <c r="K203" s="39" t="s">
        <v>732</v>
      </c>
      <c r="L203" s="40" t="s">
        <v>721</v>
      </c>
      <c r="M203" s="1"/>
      <c r="N203" s="1"/>
      <c r="O203" s="1"/>
      <c r="P203" s="1"/>
      <c r="Q203" s="1"/>
      <c r="R203" s="1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1"/>
      <c r="AK203" s="1"/>
      <c r="AL203" s="1"/>
      <c r="AM203" s="25"/>
      <c r="AN203" s="25"/>
      <c r="AO203" s="25"/>
      <c r="AP203" s="25"/>
      <c r="AQ203" s="25"/>
      <c r="AR203" s="1"/>
      <c r="AS203" s="25"/>
      <c r="AT203" s="25"/>
      <c r="AU203" s="25"/>
      <c r="AV203" s="25"/>
      <c r="AW203" s="25"/>
      <c r="AX203" s="36"/>
      <c r="AY203" s="25"/>
      <c r="AZ203" s="25"/>
      <c r="BA203" s="25"/>
      <c r="BB203" s="25" t="s">
        <v>1879</v>
      </c>
      <c r="BC203" s="1"/>
      <c r="BD203" s="1"/>
      <c r="BE203" s="25"/>
      <c r="BF203" s="1"/>
      <c r="BG203" s="1"/>
      <c r="BH203" s="1"/>
      <c r="BI203" s="25"/>
      <c r="BJ203" s="6"/>
    </row>
    <row r="204" spans="1:62" ht="77.5">
      <c r="A204" s="23">
        <v>200</v>
      </c>
      <c r="B204" s="39" t="s">
        <v>6269</v>
      </c>
      <c r="C204" s="39" t="s">
        <v>2908</v>
      </c>
      <c r="D204" s="39" t="s">
        <v>1067</v>
      </c>
      <c r="E204" s="39">
        <v>80</v>
      </c>
      <c r="F204" s="39" t="s">
        <v>5966</v>
      </c>
      <c r="G204" s="39" t="s">
        <v>5944</v>
      </c>
      <c r="H204" s="39" t="s">
        <v>6270</v>
      </c>
      <c r="I204" s="23" t="str">
        <f t="shared" ref="I204:I209" si="52">REPLACE(C204,2,1,"＊")</f>
        <v>1＊450376</v>
      </c>
      <c r="J204" s="39">
        <v>1131217</v>
      </c>
      <c r="K204" s="39" t="s">
        <v>1906</v>
      </c>
      <c r="L204" s="40" t="s">
        <v>721</v>
      </c>
      <c r="M204" s="1"/>
      <c r="N204" s="1"/>
      <c r="O204" s="1"/>
      <c r="P204" s="1"/>
      <c r="Q204" s="1"/>
      <c r="R204" s="1"/>
      <c r="S204" s="25"/>
      <c r="T204" s="25"/>
      <c r="U204" s="25"/>
      <c r="V204" s="25" t="s">
        <v>9</v>
      </c>
      <c r="W204" s="25"/>
      <c r="X204" s="25"/>
      <c r="Y204" s="25" t="s">
        <v>6110</v>
      </c>
      <c r="Z204" s="25"/>
      <c r="AA204" s="25"/>
      <c r="AB204" s="25" t="s">
        <v>5072</v>
      </c>
      <c r="AC204" s="25"/>
      <c r="AD204" s="25"/>
      <c r="AE204" s="25"/>
      <c r="AF204" s="25"/>
      <c r="AG204" s="25"/>
      <c r="AH204" s="25"/>
      <c r="AI204" s="25"/>
      <c r="AJ204" s="1"/>
      <c r="AK204" s="1"/>
      <c r="AL204" s="1"/>
      <c r="AM204" s="25"/>
      <c r="AN204" s="25"/>
      <c r="AO204" s="25"/>
      <c r="AP204" s="25"/>
      <c r="AQ204" s="25"/>
      <c r="AR204" s="1"/>
      <c r="AS204" s="25"/>
      <c r="AT204" s="25"/>
      <c r="AU204" s="25"/>
      <c r="AV204" s="25"/>
      <c r="AW204" s="25"/>
      <c r="AX204" s="36"/>
      <c r="AY204" s="25"/>
      <c r="AZ204" s="25"/>
      <c r="BA204" s="25"/>
      <c r="BB204" s="25"/>
      <c r="BC204" s="1"/>
      <c r="BD204" s="1"/>
      <c r="BE204" s="25"/>
      <c r="BF204" s="1"/>
      <c r="BG204" s="1"/>
      <c r="BH204" s="1"/>
      <c r="BI204" s="25" t="s">
        <v>1034</v>
      </c>
      <c r="BJ204" s="6"/>
    </row>
    <row r="205" spans="1:62" ht="31">
      <c r="A205" s="23">
        <v>201</v>
      </c>
      <c r="B205" s="39" t="s">
        <v>1776</v>
      </c>
      <c r="C205" s="39" t="s">
        <v>171</v>
      </c>
      <c r="D205" s="39" t="s">
        <v>1067</v>
      </c>
      <c r="E205" s="39">
        <v>65</v>
      </c>
      <c r="F205" s="39" t="s">
        <v>195</v>
      </c>
      <c r="G205" s="39" t="s">
        <v>195</v>
      </c>
      <c r="H205" s="23" t="str">
        <f t="shared" ref="H205:H208" si="53">REPLACE(B205,2,1,"O")</f>
        <v>黃O玉</v>
      </c>
      <c r="I205" s="23" t="str">
        <f t="shared" si="52"/>
        <v>2＊359729</v>
      </c>
      <c r="J205" s="39">
        <v>1131217</v>
      </c>
      <c r="K205" s="39" t="s">
        <v>734</v>
      </c>
      <c r="L205" s="40" t="s">
        <v>721</v>
      </c>
      <c r="M205" s="1"/>
      <c r="N205" s="1"/>
      <c r="O205" s="1"/>
      <c r="P205" s="1"/>
      <c r="Q205" s="1"/>
      <c r="R205" s="1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1"/>
      <c r="AK205" s="1"/>
      <c r="AL205" s="1"/>
      <c r="AM205" s="25"/>
      <c r="AN205" s="25"/>
      <c r="AO205" s="25"/>
      <c r="AP205" s="25"/>
      <c r="AQ205" s="25"/>
      <c r="AR205" s="1"/>
      <c r="AS205" s="25"/>
      <c r="AT205" s="25"/>
      <c r="AU205" s="25"/>
      <c r="AV205" s="25"/>
      <c r="AW205" s="25"/>
      <c r="AX205" s="36"/>
      <c r="AY205" s="25"/>
      <c r="AZ205" s="25"/>
      <c r="BA205" s="25" t="s">
        <v>9</v>
      </c>
      <c r="BB205" s="25"/>
      <c r="BC205" s="1"/>
      <c r="BD205" s="1"/>
      <c r="BE205" s="25"/>
      <c r="BF205" s="1"/>
      <c r="BG205" s="1"/>
      <c r="BH205" s="1"/>
      <c r="BI205" s="25"/>
      <c r="BJ205" s="6"/>
    </row>
    <row r="206" spans="1:62" ht="31">
      <c r="A206" s="23">
        <v>202</v>
      </c>
      <c r="B206" s="39" t="s">
        <v>4965</v>
      </c>
      <c r="C206" s="39" t="s">
        <v>216</v>
      </c>
      <c r="D206" s="39" t="s">
        <v>1067</v>
      </c>
      <c r="E206" s="39">
        <v>86</v>
      </c>
      <c r="F206" s="39" t="s">
        <v>195</v>
      </c>
      <c r="G206" s="39" t="s">
        <v>195</v>
      </c>
      <c r="H206" s="39" t="s">
        <v>6271</v>
      </c>
      <c r="I206" s="23" t="str">
        <f t="shared" si="52"/>
        <v>2＊721117</v>
      </c>
      <c r="J206" s="39">
        <v>1131217</v>
      </c>
      <c r="K206" s="39" t="s">
        <v>732</v>
      </c>
      <c r="L206" s="40" t="s">
        <v>721</v>
      </c>
      <c r="M206" s="1"/>
      <c r="N206" s="1"/>
      <c r="O206" s="1"/>
      <c r="P206" s="1"/>
      <c r="Q206" s="1"/>
      <c r="R206" s="1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1"/>
      <c r="AK206" s="1"/>
      <c r="AL206" s="1"/>
      <c r="AM206" s="25"/>
      <c r="AN206" s="25"/>
      <c r="AO206" s="25"/>
      <c r="AP206" s="25"/>
      <c r="AQ206" s="25"/>
      <c r="AR206" s="1"/>
      <c r="AS206" s="25"/>
      <c r="AT206" s="25"/>
      <c r="AU206" s="25"/>
      <c r="AV206" s="25"/>
      <c r="AW206" s="25"/>
      <c r="AX206" s="36"/>
      <c r="AY206" s="25"/>
      <c r="AZ206" s="25"/>
      <c r="BA206" s="25"/>
      <c r="BB206" s="25" t="s">
        <v>2210</v>
      </c>
      <c r="BC206" s="1"/>
      <c r="BD206" s="1"/>
      <c r="BE206" s="25"/>
      <c r="BF206" s="1"/>
      <c r="BG206" s="1"/>
      <c r="BH206" s="1"/>
      <c r="BI206" s="25"/>
      <c r="BJ206" s="6"/>
    </row>
    <row r="207" spans="1:62" ht="31">
      <c r="A207" s="23">
        <v>203</v>
      </c>
      <c r="B207" s="39" t="s">
        <v>6272</v>
      </c>
      <c r="C207" s="39" t="s">
        <v>6048</v>
      </c>
      <c r="D207" s="39" t="s">
        <v>1067</v>
      </c>
      <c r="E207" s="39">
        <v>54</v>
      </c>
      <c r="F207" s="39" t="s">
        <v>195</v>
      </c>
      <c r="G207" s="39" t="s">
        <v>195</v>
      </c>
      <c r="H207" s="23" t="str">
        <f t="shared" si="53"/>
        <v>蔡O芬</v>
      </c>
      <c r="I207" s="23" t="str">
        <f t="shared" si="52"/>
        <v>2＊753837</v>
      </c>
      <c r="J207" s="39">
        <v>1131217</v>
      </c>
      <c r="K207" s="39" t="s">
        <v>734</v>
      </c>
      <c r="L207" s="40" t="s">
        <v>721</v>
      </c>
      <c r="M207" s="1"/>
      <c r="N207" s="1"/>
      <c r="O207" s="1"/>
      <c r="P207" s="1"/>
      <c r="Q207" s="1"/>
      <c r="R207" s="1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1"/>
      <c r="AK207" s="1"/>
      <c r="AL207" s="1"/>
      <c r="AM207" s="25"/>
      <c r="AN207" s="25"/>
      <c r="AO207" s="25"/>
      <c r="AP207" s="25"/>
      <c r="AQ207" s="25"/>
      <c r="AR207" s="1"/>
      <c r="AS207" s="25"/>
      <c r="AT207" s="25"/>
      <c r="AU207" s="25"/>
      <c r="AV207" s="25"/>
      <c r="AW207" s="25"/>
      <c r="AX207" s="36"/>
      <c r="AY207" s="25"/>
      <c r="AZ207" s="25"/>
      <c r="BA207" s="25" t="s">
        <v>9</v>
      </c>
      <c r="BB207" s="25"/>
      <c r="BC207" s="1"/>
      <c r="BD207" s="1"/>
      <c r="BE207" s="25"/>
      <c r="BF207" s="1"/>
      <c r="BG207" s="1"/>
      <c r="BH207" s="1"/>
      <c r="BI207" s="25"/>
      <c r="BJ207" s="6"/>
    </row>
    <row r="208" spans="1:62" ht="31">
      <c r="A208" s="23">
        <v>204</v>
      </c>
      <c r="B208" s="39" t="s">
        <v>1612</v>
      </c>
      <c r="C208" s="39" t="s">
        <v>1349</v>
      </c>
      <c r="D208" s="39" t="s">
        <v>1063</v>
      </c>
      <c r="E208" s="39">
        <v>58</v>
      </c>
      <c r="F208" s="39" t="s">
        <v>195</v>
      </c>
      <c r="G208" s="39" t="s">
        <v>195</v>
      </c>
      <c r="H208" s="23" t="str">
        <f t="shared" si="53"/>
        <v>陳O芃</v>
      </c>
      <c r="I208" s="23" t="str">
        <f t="shared" si="52"/>
        <v>2＊577130</v>
      </c>
      <c r="J208" s="39">
        <v>1131217</v>
      </c>
      <c r="K208" s="39" t="s">
        <v>734</v>
      </c>
      <c r="L208" s="40" t="s">
        <v>721</v>
      </c>
      <c r="M208" s="1"/>
      <c r="N208" s="1"/>
      <c r="O208" s="1"/>
      <c r="P208" s="1"/>
      <c r="Q208" s="1"/>
      <c r="R208" s="1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1"/>
      <c r="AK208" s="1"/>
      <c r="AL208" s="1"/>
      <c r="AM208" s="25"/>
      <c r="AN208" s="25"/>
      <c r="AO208" s="25"/>
      <c r="AP208" s="25"/>
      <c r="AQ208" s="25"/>
      <c r="AR208" s="1"/>
      <c r="AS208" s="25"/>
      <c r="AT208" s="25"/>
      <c r="AU208" s="25"/>
      <c r="AV208" s="25"/>
      <c r="AW208" s="25"/>
      <c r="AX208" s="36"/>
      <c r="AY208" s="25"/>
      <c r="AZ208" s="25"/>
      <c r="BA208" s="25" t="s">
        <v>9</v>
      </c>
      <c r="BB208" s="25"/>
      <c r="BC208" s="1"/>
      <c r="BD208" s="1"/>
      <c r="BE208" s="25"/>
      <c r="BF208" s="1"/>
      <c r="BG208" s="1"/>
      <c r="BH208" s="1"/>
      <c r="BI208" s="25"/>
      <c r="BJ208" s="6"/>
    </row>
    <row r="209" spans="1:62" ht="31">
      <c r="A209" s="23">
        <v>205</v>
      </c>
      <c r="B209" s="39" t="s">
        <v>5010</v>
      </c>
      <c r="C209" s="39" t="s">
        <v>3023</v>
      </c>
      <c r="D209" s="39" t="s">
        <v>1067</v>
      </c>
      <c r="E209" s="39">
        <v>82</v>
      </c>
      <c r="F209" s="39" t="s">
        <v>195</v>
      </c>
      <c r="G209" s="39" t="s">
        <v>195</v>
      </c>
      <c r="H209" s="39" t="s">
        <v>6273</v>
      </c>
      <c r="I209" s="23" t="str">
        <f t="shared" si="52"/>
        <v>2＊606730</v>
      </c>
      <c r="J209" s="39">
        <v>1131217</v>
      </c>
      <c r="K209" s="39" t="s">
        <v>734</v>
      </c>
      <c r="L209" s="40" t="s">
        <v>721</v>
      </c>
      <c r="M209" s="1"/>
      <c r="N209" s="1"/>
      <c r="O209" s="1"/>
      <c r="P209" s="1"/>
      <c r="Q209" s="1"/>
      <c r="R209" s="1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1"/>
      <c r="AK209" s="1"/>
      <c r="AL209" s="1"/>
      <c r="AM209" s="25"/>
      <c r="AN209" s="25"/>
      <c r="AO209" s="25"/>
      <c r="AP209" s="25"/>
      <c r="AQ209" s="25"/>
      <c r="AR209" s="1"/>
      <c r="AS209" s="25"/>
      <c r="AT209" s="25"/>
      <c r="AU209" s="25"/>
      <c r="AV209" s="25"/>
      <c r="AW209" s="25"/>
      <c r="AX209" s="36"/>
      <c r="AY209" s="25"/>
      <c r="AZ209" s="25"/>
      <c r="BA209" s="25" t="s">
        <v>9</v>
      </c>
      <c r="BB209" s="25"/>
      <c r="BC209" s="1"/>
      <c r="BD209" s="1"/>
      <c r="BE209" s="25"/>
      <c r="BF209" s="1"/>
      <c r="BG209" s="1"/>
      <c r="BH209" s="1"/>
      <c r="BI209" s="25"/>
      <c r="BJ209" s="6"/>
    </row>
    <row r="210" spans="1:62" ht="31">
      <c r="A210" s="23">
        <v>206</v>
      </c>
      <c r="B210" s="39" t="s">
        <v>4971</v>
      </c>
      <c r="C210" s="39" t="s">
        <v>4866</v>
      </c>
      <c r="D210" s="39" t="s">
        <v>1063</v>
      </c>
      <c r="E210" s="39">
        <v>59</v>
      </c>
      <c r="F210" s="39" t="s">
        <v>195</v>
      </c>
      <c r="G210" s="39" t="s">
        <v>195</v>
      </c>
      <c r="H210" s="23" t="str">
        <f t="shared" ref="H210:H211" si="54">REPLACE(B210,2,1,"O")</f>
        <v>朱O楷</v>
      </c>
      <c r="I210" s="23" t="str">
        <f t="shared" ref="I210:I214" si="55">REPLACE(C210,2,1,"＊")</f>
        <v>2＊790817</v>
      </c>
      <c r="J210" s="39">
        <v>1131217</v>
      </c>
      <c r="K210" s="39" t="s">
        <v>734</v>
      </c>
      <c r="L210" s="40" t="s">
        <v>721</v>
      </c>
      <c r="M210" s="1"/>
      <c r="N210" s="1"/>
      <c r="O210" s="1"/>
      <c r="P210" s="1"/>
      <c r="Q210" s="1"/>
      <c r="R210" s="1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1"/>
      <c r="AK210" s="1"/>
      <c r="AL210" s="1"/>
      <c r="AM210" s="25"/>
      <c r="AN210" s="25"/>
      <c r="AO210" s="25"/>
      <c r="AP210" s="25"/>
      <c r="AQ210" s="25"/>
      <c r="AR210" s="1"/>
      <c r="AS210" s="25"/>
      <c r="AT210" s="25"/>
      <c r="AU210" s="25"/>
      <c r="AV210" s="25"/>
      <c r="AW210" s="25"/>
      <c r="AX210" s="36"/>
      <c r="AY210" s="25"/>
      <c r="AZ210" s="25"/>
      <c r="BA210" s="25" t="s">
        <v>9</v>
      </c>
      <c r="BB210" s="25"/>
      <c r="BC210" s="1"/>
      <c r="BD210" s="1"/>
      <c r="BE210" s="25"/>
      <c r="BF210" s="1"/>
      <c r="BG210" s="1"/>
      <c r="BH210" s="1"/>
      <c r="BI210" s="25"/>
      <c r="BJ210" s="6"/>
    </row>
    <row r="211" spans="1:62" ht="31">
      <c r="A211" s="23">
        <v>207</v>
      </c>
      <c r="B211" s="39" t="s">
        <v>6274</v>
      </c>
      <c r="C211" s="39" t="s">
        <v>6049</v>
      </c>
      <c r="D211" s="39" t="s">
        <v>1067</v>
      </c>
      <c r="E211" s="39">
        <v>57</v>
      </c>
      <c r="F211" s="39" t="s">
        <v>5937</v>
      </c>
      <c r="G211" s="39" t="s">
        <v>5993</v>
      </c>
      <c r="H211" s="23" t="str">
        <f t="shared" si="54"/>
        <v>石O羅</v>
      </c>
      <c r="I211" s="23" t="str">
        <f t="shared" si="55"/>
        <v>2＊874852</v>
      </c>
      <c r="J211" s="39">
        <v>1131217</v>
      </c>
      <c r="K211" s="39" t="s">
        <v>752</v>
      </c>
      <c r="L211" s="40" t="s">
        <v>721</v>
      </c>
      <c r="M211" s="1"/>
      <c r="N211" s="1"/>
      <c r="O211" s="1"/>
      <c r="P211" s="1"/>
      <c r="Q211" s="1"/>
      <c r="R211" s="1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1"/>
      <c r="AK211" s="1"/>
      <c r="AL211" s="1"/>
      <c r="AM211" s="25"/>
      <c r="AN211" s="25"/>
      <c r="AO211" s="25"/>
      <c r="AP211" s="25"/>
      <c r="AQ211" s="25"/>
      <c r="AR211" s="1"/>
      <c r="AS211" s="25"/>
      <c r="AT211" s="25"/>
      <c r="AU211" s="25"/>
      <c r="AV211" s="25" t="s">
        <v>9</v>
      </c>
      <c r="AW211" s="25"/>
      <c r="AX211" s="36"/>
      <c r="AY211" s="25"/>
      <c r="AZ211" s="25"/>
      <c r="BA211" s="25"/>
      <c r="BB211" s="25"/>
      <c r="BC211" s="1"/>
      <c r="BD211" s="1"/>
      <c r="BE211" s="25"/>
      <c r="BF211" s="1"/>
      <c r="BG211" s="1"/>
      <c r="BH211" s="1"/>
      <c r="BI211" s="25" t="s">
        <v>1034</v>
      </c>
      <c r="BJ211" s="6"/>
    </row>
    <row r="212" spans="1:62" ht="46.5">
      <c r="A212" s="23">
        <v>208</v>
      </c>
      <c r="B212" s="39" t="s">
        <v>6275</v>
      </c>
      <c r="C212" s="39" t="s">
        <v>6050</v>
      </c>
      <c r="D212" s="39" t="s">
        <v>1067</v>
      </c>
      <c r="E212" s="39">
        <v>72</v>
      </c>
      <c r="F212" s="39" t="s">
        <v>5951</v>
      </c>
      <c r="G212" s="39" t="s">
        <v>5993</v>
      </c>
      <c r="H212" s="39" t="s">
        <v>6276</v>
      </c>
      <c r="I212" s="23" t="str">
        <f t="shared" si="55"/>
        <v>2＊615294</v>
      </c>
      <c r="J212" s="39">
        <v>1131218</v>
      </c>
      <c r="K212" s="39" t="s">
        <v>748</v>
      </c>
      <c r="L212" s="40" t="s">
        <v>721</v>
      </c>
      <c r="M212" s="1"/>
      <c r="N212" s="1"/>
      <c r="O212" s="1"/>
      <c r="P212" s="1"/>
      <c r="Q212" s="1"/>
      <c r="R212" s="1"/>
      <c r="S212" s="25"/>
      <c r="T212" s="25"/>
      <c r="U212" s="25"/>
      <c r="V212" s="25"/>
      <c r="W212" s="25" t="s">
        <v>9</v>
      </c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1"/>
      <c r="AK212" s="1"/>
      <c r="AL212" s="1"/>
      <c r="AM212" s="25"/>
      <c r="AN212" s="25"/>
      <c r="AO212" s="25"/>
      <c r="AP212" s="25"/>
      <c r="AQ212" s="25"/>
      <c r="AR212" s="1"/>
      <c r="AS212" s="25"/>
      <c r="AT212" s="25"/>
      <c r="AU212" s="25"/>
      <c r="AV212" s="25"/>
      <c r="AW212" s="25"/>
      <c r="AX212" s="36"/>
      <c r="AY212" s="25"/>
      <c r="AZ212" s="25"/>
      <c r="BA212" s="25"/>
      <c r="BB212" s="25"/>
      <c r="BC212" s="1"/>
      <c r="BD212" s="1"/>
      <c r="BE212" s="25"/>
      <c r="BF212" s="1"/>
      <c r="BG212" s="1"/>
      <c r="BH212" s="1"/>
      <c r="BI212" s="25" t="s">
        <v>1034</v>
      </c>
      <c r="BJ212" s="6"/>
    </row>
    <row r="213" spans="1:62" ht="31">
      <c r="A213" s="23">
        <v>209</v>
      </c>
      <c r="B213" s="39" t="s">
        <v>5662</v>
      </c>
      <c r="C213" s="39" t="s">
        <v>5663</v>
      </c>
      <c r="D213" s="39" t="s">
        <v>1063</v>
      </c>
      <c r="E213" s="39">
        <v>52</v>
      </c>
      <c r="F213" s="39" t="s">
        <v>195</v>
      </c>
      <c r="G213" s="39" t="s">
        <v>195</v>
      </c>
      <c r="H213" s="23" t="str">
        <f>REPLACE(B213,2,1,"O")</f>
        <v>吳O裕</v>
      </c>
      <c r="I213" s="108" t="str">
        <f t="shared" si="55"/>
        <v>1＊219404</v>
      </c>
      <c r="J213" s="39">
        <v>1131220</v>
      </c>
      <c r="K213" s="39" t="s">
        <v>4593</v>
      </c>
      <c r="L213" s="40" t="s">
        <v>721</v>
      </c>
      <c r="M213" s="1"/>
      <c r="N213" s="1"/>
      <c r="O213" s="1"/>
      <c r="P213" s="1"/>
      <c r="Q213" s="1"/>
      <c r="R213" s="1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1"/>
      <c r="AK213" s="1"/>
      <c r="AL213" s="1"/>
      <c r="AM213" s="25"/>
      <c r="AN213" s="25"/>
      <c r="AO213" s="25"/>
      <c r="AP213" s="25"/>
      <c r="AQ213" s="25"/>
      <c r="AR213" s="1"/>
      <c r="AS213" s="25"/>
      <c r="AT213" s="25"/>
      <c r="AU213" s="25"/>
      <c r="AV213" s="25" t="s">
        <v>9</v>
      </c>
      <c r="AW213" s="25"/>
      <c r="AX213" s="36"/>
      <c r="AY213" s="25"/>
      <c r="AZ213" s="25"/>
      <c r="BA213" s="25"/>
      <c r="BB213" s="25"/>
      <c r="BC213" s="1"/>
      <c r="BD213" s="1"/>
      <c r="BE213" s="25"/>
      <c r="BF213" s="1"/>
      <c r="BG213" s="1"/>
      <c r="BH213" s="1"/>
      <c r="BI213" s="25"/>
      <c r="BJ213" s="6"/>
    </row>
    <row r="214" spans="1:62" ht="31">
      <c r="A214" s="23">
        <v>210</v>
      </c>
      <c r="B214" s="39" t="s">
        <v>6275</v>
      </c>
      <c r="C214" s="39" t="s">
        <v>6050</v>
      </c>
      <c r="D214" s="39" t="s">
        <v>1067</v>
      </c>
      <c r="E214" s="39">
        <v>72</v>
      </c>
      <c r="F214" s="39" t="s">
        <v>5951</v>
      </c>
      <c r="G214" s="39" t="s">
        <v>5993</v>
      </c>
      <c r="H214" s="39" t="s">
        <v>6276</v>
      </c>
      <c r="I214" s="108" t="str">
        <f t="shared" si="55"/>
        <v>2＊615294</v>
      </c>
      <c r="J214" s="39">
        <v>1131220</v>
      </c>
      <c r="K214" s="39" t="s">
        <v>732</v>
      </c>
      <c r="L214" s="40" t="s">
        <v>721</v>
      </c>
      <c r="M214" s="1"/>
      <c r="N214" s="1"/>
      <c r="O214" s="1"/>
      <c r="P214" s="1"/>
      <c r="Q214" s="1"/>
      <c r="R214" s="1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1"/>
      <c r="AK214" s="1"/>
      <c r="AL214" s="1"/>
      <c r="AM214" s="25"/>
      <c r="AN214" s="25"/>
      <c r="AO214" s="25"/>
      <c r="AP214" s="25"/>
      <c r="AQ214" s="25"/>
      <c r="AR214" s="1"/>
      <c r="AS214" s="25"/>
      <c r="AT214" s="25"/>
      <c r="AU214" s="25"/>
      <c r="AV214" s="25"/>
      <c r="AW214" s="25"/>
      <c r="AX214" s="36"/>
      <c r="AY214" s="25"/>
      <c r="AZ214" s="25"/>
      <c r="BA214" s="25"/>
      <c r="BB214" s="25" t="s">
        <v>1879</v>
      </c>
      <c r="BC214" s="1"/>
      <c r="BD214" s="1"/>
      <c r="BE214" s="25"/>
      <c r="BF214" s="1"/>
      <c r="BG214" s="1"/>
      <c r="BH214" s="1"/>
      <c r="BI214" s="25"/>
      <c r="BJ214" s="6"/>
    </row>
    <row r="215" spans="1:62" ht="31">
      <c r="A215" s="23">
        <v>211</v>
      </c>
      <c r="B215" s="39" t="s">
        <v>1744</v>
      </c>
      <c r="C215" s="39" t="s">
        <v>1468</v>
      </c>
      <c r="D215" s="39" t="s">
        <v>1063</v>
      </c>
      <c r="E215" s="39">
        <v>71</v>
      </c>
      <c r="F215" s="39" t="s">
        <v>195</v>
      </c>
      <c r="G215" s="39" t="s">
        <v>195</v>
      </c>
      <c r="H215" s="23" t="str">
        <f>REPLACE(B215,2,1,"O")</f>
        <v>賴O安</v>
      </c>
      <c r="I215" s="23" t="str">
        <f>REPLACE(C215,2,1,"＊")</f>
        <v>2＊879476</v>
      </c>
      <c r="J215" s="39">
        <v>1131221</v>
      </c>
      <c r="K215" s="39" t="s">
        <v>5820</v>
      </c>
      <c r="L215" s="40" t="s">
        <v>721</v>
      </c>
      <c r="M215" s="1"/>
      <c r="N215" s="1"/>
      <c r="O215" s="1"/>
      <c r="P215" s="1"/>
      <c r="Q215" s="1"/>
      <c r="R215" s="1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1"/>
      <c r="AK215" s="1"/>
      <c r="AL215" s="1"/>
      <c r="AM215" s="25"/>
      <c r="AN215" s="25"/>
      <c r="AO215" s="25"/>
      <c r="AP215" s="25"/>
      <c r="AQ215" s="25"/>
      <c r="AR215" s="1"/>
      <c r="AS215" s="25"/>
      <c r="AT215" s="25"/>
      <c r="AU215" s="25"/>
      <c r="AV215" s="25"/>
      <c r="AW215" s="25"/>
      <c r="AX215" s="36"/>
      <c r="AY215" s="25"/>
      <c r="AZ215" s="25"/>
      <c r="BA215" s="25" t="s">
        <v>9</v>
      </c>
      <c r="BB215" s="25"/>
      <c r="BC215" s="1"/>
      <c r="BD215" s="1"/>
      <c r="BE215" s="25"/>
      <c r="BF215" s="1"/>
      <c r="BG215" s="1"/>
      <c r="BH215" s="1"/>
      <c r="BI215" s="25"/>
      <c r="BJ215" s="6"/>
    </row>
    <row r="216" spans="1:62" ht="46.5">
      <c r="A216" s="23">
        <v>212</v>
      </c>
      <c r="B216" s="39" t="s">
        <v>6277</v>
      </c>
      <c r="C216" s="39" t="s">
        <v>6051</v>
      </c>
      <c r="D216" s="39" t="s">
        <v>1067</v>
      </c>
      <c r="E216" s="39">
        <v>69</v>
      </c>
      <c r="F216" s="39" t="s">
        <v>195</v>
      </c>
      <c r="G216" s="39" t="s">
        <v>195</v>
      </c>
      <c r="H216" s="23" t="str">
        <f t="shared" ref="H216:H217" si="56">REPLACE(B216,2,1,"O")</f>
        <v>許O玉</v>
      </c>
      <c r="I216" s="23" t="str">
        <f t="shared" ref="I216:I217" si="57">REPLACE(C216,2,1,"＊")</f>
        <v>2＊875768</v>
      </c>
      <c r="J216" s="39">
        <v>1131221</v>
      </c>
      <c r="K216" s="39" t="s">
        <v>738</v>
      </c>
      <c r="L216" s="40" t="s">
        <v>721</v>
      </c>
      <c r="M216" s="1"/>
      <c r="N216" s="1"/>
      <c r="O216" s="1"/>
      <c r="P216" s="1"/>
      <c r="Q216" s="1"/>
      <c r="R216" s="1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1"/>
      <c r="AK216" s="1"/>
      <c r="AL216" s="1"/>
      <c r="AM216" s="25"/>
      <c r="AN216" s="25"/>
      <c r="AO216" s="25"/>
      <c r="AP216" s="25"/>
      <c r="AQ216" s="25"/>
      <c r="AR216" s="1"/>
      <c r="AS216" s="25"/>
      <c r="AT216" s="25"/>
      <c r="AU216" s="25"/>
      <c r="AV216" s="25"/>
      <c r="AW216" s="25"/>
      <c r="AX216" s="36"/>
      <c r="AY216" s="25"/>
      <c r="AZ216" s="25" t="s">
        <v>9</v>
      </c>
      <c r="BA216" s="25" t="s">
        <v>9</v>
      </c>
      <c r="BB216" s="25"/>
      <c r="BC216" s="1"/>
      <c r="BD216" s="1"/>
      <c r="BE216" s="25"/>
      <c r="BF216" s="1"/>
      <c r="BG216" s="1"/>
      <c r="BH216" s="1"/>
      <c r="BI216" s="25"/>
      <c r="BJ216" s="6"/>
    </row>
    <row r="217" spans="1:62" ht="46.5">
      <c r="A217" s="23">
        <v>213</v>
      </c>
      <c r="B217" s="39" t="s">
        <v>1253</v>
      </c>
      <c r="C217" s="39" t="s">
        <v>976</v>
      </c>
      <c r="D217" s="39" t="s">
        <v>1067</v>
      </c>
      <c r="E217" s="39">
        <v>78</v>
      </c>
      <c r="F217" s="39" t="s">
        <v>195</v>
      </c>
      <c r="G217" s="39" t="s">
        <v>195</v>
      </c>
      <c r="H217" s="23" t="str">
        <f t="shared" si="56"/>
        <v>蔡O鑾</v>
      </c>
      <c r="I217" s="23" t="str">
        <f t="shared" si="57"/>
        <v>0＊524113</v>
      </c>
      <c r="J217" s="39">
        <v>1131223</v>
      </c>
      <c r="K217" s="39" t="s">
        <v>738</v>
      </c>
      <c r="L217" s="40" t="s">
        <v>721</v>
      </c>
      <c r="M217" s="1"/>
      <c r="N217" s="1"/>
      <c r="O217" s="1"/>
      <c r="P217" s="1"/>
      <c r="Q217" s="1"/>
      <c r="R217" s="1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1"/>
      <c r="AK217" s="1"/>
      <c r="AL217" s="1"/>
      <c r="AM217" s="25"/>
      <c r="AN217" s="25"/>
      <c r="AO217" s="25"/>
      <c r="AP217" s="25"/>
      <c r="AQ217" s="25"/>
      <c r="AR217" s="1"/>
      <c r="AS217" s="25"/>
      <c r="AT217" s="25"/>
      <c r="AU217" s="25"/>
      <c r="AV217" s="25"/>
      <c r="AW217" s="25"/>
      <c r="AX217" s="36"/>
      <c r="AY217" s="25"/>
      <c r="AZ217" s="25" t="s">
        <v>9</v>
      </c>
      <c r="BA217" s="25" t="s">
        <v>9</v>
      </c>
      <c r="BB217" s="25"/>
      <c r="BC217" s="1"/>
      <c r="BD217" s="1"/>
      <c r="BE217" s="25"/>
      <c r="BF217" s="1"/>
      <c r="BG217" s="1"/>
      <c r="BH217" s="1"/>
      <c r="BI217" s="25"/>
      <c r="BJ217" s="6"/>
    </row>
    <row r="218" spans="1:62" ht="46.5">
      <c r="A218" s="23">
        <v>214</v>
      </c>
      <c r="B218" s="39" t="s">
        <v>1126</v>
      </c>
      <c r="C218" s="39" t="s">
        <v>840</v>
      </c>
      <c r="D218" s="39" t="s">
        <v>1067</v>
      </c>
      <c r="E218" s="39">
        <v>68</v>
      </c>
      <c r="F218" s="39" t="s">
        <v>195</v>
      </c>
      <c r="G218" s="39" t="s">
        <v>195</v>
      </c>
      <c r="H218" s="23" t="str">
        <f>REPLACE(B218,2,1,"O")</f>
        <v>黃O英</v>
      </c>
      <c r="I218" s="108" t="str">
        <f>REPLACE(C218,2,1,"＊")</f>
        <v>0＊329014</v>
      </c>
      <c r="J218" s="39">
        <v>1131223</v>
      </c>
      <c r="K218" s="39" t="s">
        <v>738</v>
      </c>
      <c r="L218" s="40" t="s">
        <v>721</v>
      </c>
      <c r="M218" s="1"/>
      <c r="N218" s="1"/>
      <c r="O218" s="1"/>
      <c r="P218" s="1"/>
      <c r="Q218" s="1"/>
      <c r="R218" s="1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1"/>
      <c r="AK218" s="1"/>
      <c r="AL218" s="1"/>
      <c r="AM218" s="25"/>
      <c r="AN218" s="25"/>
      <c r="AO218" s="25"/>
      <c r="AP218" s="25"/>
      <c r="AQ218" s="25"/>
      <c r="AR218" s="1"/>
      <c r="AS218" s="25"/>
      <c r="AT218" s="25"/>
      <c r="AU218" s="25"/>
      <c r="AV218" s="25"/>
      <c r="AW218" s="25"/>
      <c r="AX218" s="36"/>
      <c r="AY218" s="25"/>
      <c r="AZ218" s="25" t="s">
        <v>9</v>
      </c>
      <c r="BA218" s="25" t="s">
        <v>9</v>
      </c>
      <c r="BB218" s="25"/>
      <c r="BC218" s="1"/>
      <c r="BD218" s="1"/>
      <c r="BE218" s="25" t="s">
        <v>736</v>
      </c>
      <c r="BF218" s="1"/>
      <c r="BG218" s="1"/>
      <c r="BH218" s="1"/>
      <c r="BI218" s="25"/>
      <c r="BJ218" s="6"/>
    </row>
    <row r="219" spans="1:62" ht="31">
      <c r="A219" s="23">
        <v>215</v>
      </c>
      <c r="B219" s="39" t="s">
        <v>6278</v>
      </c>
      <c r="C219" s="39" t="s">
        <v>6052</v>
      </c>
      <c r="D219" s="39" t="s">
        <v>1067</v>
      </c>
      <c r="E219" s="39">
        <v>74</v>
      </c>
      <c r="F219" s="39" t="s">
        <v>195</v>
      </c>
      <c r="G219" s="39" t="s">
        <v>195</v>
      </c>
      <c r="H219" s="23" t="str">
        <f t="shared" ref="H219:H221" si="58">REPLACE(B219,2,1,"O")</f>
        <v>林O絜</v>
      </c>
      <c r="I219" s="23" t="str">
        <f t="shared" ref="I219:I221" si="59">REPLACE(C219,2,1,"＊")</f>
        <v>0＊251654</v>
      </c>
      <c r="J219" s="39">
        <v>1131223</v>
      </c>
      <c r="K219" s="39" t="s">
        <v>734</v>
      </c>
      <c r="L219" s="40" t="s">
        <v>721</v>
      </c>
      <c r="M219" s="1"/>
      <c r="N219" s="1"/>
      <c r="O219" s="1"/>
      <c r="P219" s="1"/>
      <c r="Q219" s="1"/>
      <c r="R219" s="1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1"/>
      <c r="AK219" s="1"/>
      <c r="AL219" s="1"/>
      <c r="AM219" s="25"/>
      <c r="AN219" s="25"/>
      <c r="AO219" s="25"/>
      <c r="AP219" s="25"/>
      <c r="AQ219" s="25"/>
      <c r="AR219" s="1"/>
      <c r="AS219" s="25"/>
      <c r="AT219" s="25"/>
      <c r="AU219" s="25"/>
      <c r="AV219" s="25"/>
      <c r="AW219" s="25"/>
      <c r="AX219" s="36"/>
      <c r="AY219" s="25"/>
      <c r="AZ219" s="25"/>
      <c r="BA219" s="25" t="s">
        <v>9</v>
      </c>
      <c r="BB219" s="25"/>
      <c r="BC219" s="1"/>
      <c r="BD219" s="1"/>
      <c r="BE219" s="25"/>
      <c r="BF219" s="1"/>
      <c r="BG219" s="1"/>
      <c r="BH219" s="1"/>
      <c r="BI219" s="25"/>
      <c r="BJ219" s="6"/>
    </row>
    <row r="220" spans="1:62" ht="31">
      <c r="A220" s="23">
        <v>216</v>
      </c>
      <c r="B220" s="39" t="s">
        <v>6279</v>
      </c>
      <c r="C220" s="39" t="s">
        <v>4217</v>
      </c>
      <c r="D220" s="39" t="s">
        <v>1063</v>
      </c>
      <c r="E220" s="39">
        <v>55</v>
      </c>
      <c r="F220" s="39" t="s">
        <v>195</v>
      </c>
      <c r="G220" s="39" t="s">
        <v>195</v>
      </c>
      <c r="H220" s="23" t="str">
        <f t="shared" si="58"/>
        <v>陳O哲</v>
      </c>
      <c r="I220" s="23" t="str">
        <f t="shared" si="59"/>
        <v>1＊704747</v>
      </c>
      <c r="J220" s="39">
        <v>1131223</v>
      </c>
      <c r="K220" s="39" t="s">
        <v>732</v>
      </c>
      <c r="L220" s="40" t="s">
        <v>721</v>
      </c>
      <c r="M220" s="1"/>
      <c r="N220" s="1"/>
      <c r="O220" s="1"/>
      <c r="P220" s="1"/>
      <c r="Q220" s="1"/>
      <c r="R220" s="1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1"/>
      <c r="AK220" s="1"/>
      <c r="AL220" s="1"/>
      <c r="AM220" s="25"/>
      <c r="AN220" s="25"/>
      <c r="AO220" s="25"/>
      <c r="AP220" s="25"/>
      <c r="AQ220" s="25"/>
      <c r="AR220" s="1"/>
      <c r="AS220" s="25"/>
      <c r="AT220" s="25"/>
      <c r="AU220" s="25"/>
      <c r="AV220" s="25"/>
      <c r="AW220" s="25"/>
      <c r="AX220" s="36"/>
      <c r="AY220" s="25"/>
      <c r="AZ220" s="25"/>
      <c r="BA220" s="25"/>
      <c r="BB220" s="25" t="s">
        <v>2210</v>
      </c>
      <c r="BC220" s="1"/>
      <c r="BD220" s="1"/>
      <c r="BE220" s="25"/>
      <c r="BF220" s="1"/>
      <c r="BG220" s="1"/>
      <c r="BH220" s="1"/>
      <c r="BI220" s="25"/>
      <c r="BJ220" s="6"/>
    </row>
    <row r="221" spans="1:62" ht="31">
      <c r="A221" s="23">
        <v>217</v>
      </c>
      <c r="B221" s="39" t="s">
        <v>6280</v>
      </c>
      <c r="C221" s="39" t="s">
        <v>6053</v>
      </c>
      <c r="D221" s="39" t="s">
        <v>1067</v>
      </c>
      <c r="E221" s="39">
        <v>73</v>
      </c>
      <c r="F221" s="39" t="s">
        <v>195</v>
      </c>
      <c r="G221" s="39" t="s">
        <v>195</v>
      </c>
      <c r="H221" s="23" t="str">
        <f t="shared" si="58"/>
        <v>闕O惠</v>
      </c>
      <c r="I221" s="23" t="str">
        <f t="shared" si="59"/>
        <v>2＊639771</v>
      </c>
      <c r="J221" s="39">
        <v>1131223</v>
      </c>
      <c r="K221" s="39" t="s">
        <v>734</v>
      </c>
      <c r="L221" s="40" t="s">
        <v>721</v>
      </c>
      <c r="M221" s="1"/>
      <c r="N221" s="1"/>
      <c r="O221" s="1"/>
      <c r="P221" s="1"/>
      <c r="Q221" s="1"/>
      <c r="R221" s="1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1"/>
      <c r="AK221" s="1"/>
      <c r="AL221" s="1"/>
      <c r="AM221" s="25"/>
      <c r="AN221" s="25"/>
      <c r="AO221" s="25"/>
      <c r="AP221" s="25"/>
      <c r="AQ221" s="25"/>
      <c r="AR221" s="1"/>
      <c r="AS221" s="25"/>
      <c r="AT221" s="25"/>
      <c r="AU221" s="25"/>
      <c r="AV221" s="25"/>
      <c r="AW221" s="25"/>
      <c r="AX221" s="36"/>
      <c r="AY221" s="25"/>
      <c r="AZ221" s="25"/>
      <c r="BA221" s="25" t="s">
        <v>9</v>
      </c>
      <c r="BB221" s="25"/>
      <c r="BC221" s="1"/>
      <c r="BD221" s="1"/>
      <c r="BE221" s="25"/>
      <c r="BF221" s="1"/>
      <c r="BG221" s="1"/>
      <c r="BH221" s="1"/>
      <c r="BI221" s="25"/>
      <c r="BJ221" s="6"/>
    </row>
    <row r="222" spans="1:62" ht="31">
      <c r="A222" s="23">
        <v>218</v>
      </c>
      <c r="B222" s="39" t="s">
        <v>6281</v>
      </c>
      <c r="C222" s="39" t="s">
        <v>6054</v>
      </c>
      <c r="D222" s="39" t="s">
        <v>1063</v>
      </c>
      <c r="E222" s="39">
        <v>64</v>
      </c>
      <c r="F222" s="39" t="s">
        <v>195</v>
      </c>
      <c r="G222" s="39" t="s">
        <v>195</v>
      </c>
      <c r="H222" s="23" t="str">
        <f t="shared" ref="H222:H229" si="60">REPLACE(B222,2,1,"O")</f>
        <v>周O甫</v>
      </c>
      <c r="I222" s="23" t="str">
        <f t="shared" ref="I222:I230" si="61">REPLACE(C222,2,1,"＊")</f>
        <v>2＊410838</v>
      </c>
      <c r="J222" s="39">
        <v>1131223</v>
      </c>
      <c r="K222" s="39" t="s">
        <v>734</v>
      </c>
      <c r="L222" s="40" t="s">
        <v>721</v>
      </c>
      <c r="M222" s="1"/>
      <c r="N222" s="1"/>
      <c r="O222" s="1"/>
      <c r="P222" s="1"/>
      <c r="Q222" s="1"/>
      <c r="R222" s="1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1"/>
      <c r="AK222" s="1"/>
      <c r="AL222" s="1"/>
      <c r="AM222" s="25"/>
      <c r="AN222" s="25"/>
      <c r="AO222" s="25"/>
      <c r="AP222" s="25"/>
      <c r="AQ222" s="25"/>
      <c r="AR222" s="1"/>
      <c r="AS222" s="25"/>
      <c r="AT222" s="25"/>
      <c r="AU222" s="25"/>
      <c r="AV222" s="25"/>
      <c r="AW222" s="25"/>
      <c r="AX222" s="36"/>
      <c r="AY222" s="25"/>
      <c r="AZ222" s="25"/>
      <c r="BA222" s="25" t="s">
        <v>9</v>
      </c>
      <c r="BB222" s="25"/>
      <c r="BC222" s="1"/>
      <c r="BD222" s="1"/>
      <c r="BE222" s="25"/>
      <c r="BF222" s="1"/>
      <c r="BG222" s="1"/>
      <c r="BH222" s="1"/>
      <c r="BI222" s="25"/>
      <c r="BJ222" s="6"/>
    </row>
    <row r="223" spans="1:62" ht="31">
      <c r="A223" s="23">
        <v>219</v>
      </c>
      <c r="B223" s="39" t="s">
        <v>3830</v>
      </c>
      <c r="C223" s="39" t="s">
        <v>3586</v>
      </c>
      <c r="D223" s="39" t="s">
        <v>1067</v>
      </c>
      <c r="E223" s="39">
        <v>62</v>
      </c>
      <c r="F223" s="39" t="s">
        <v>195</v>
      </c>
      <c r="G223" s="39" t="s">
        <v>195</v>
      </c>
      <c r="H223" s="23" t="str">
        <f t="shared" si="60"/>
        <v>賴O玉</v>
      </c>
      <c r="I223" s="23" t="str">
        <f t="shared" si="61"/>
        <v>2＊720560</v>
      </c>
      <c r="J223" s="39">
        <v>1131223</v>
      </c>
      <c r="K223" s="39" t="s">
        <v>732</v>
      </c>
      <c r="L223" s="40" t="s">
        <v>721</v>
      </c>
      <c r="M223" s="1"/>
      <c r="N223" s="1"/>
      <c r="O223" s="1"/>
      <c r="P223" s="1"/>
      <c r="Q223" s="1"/>
      <c r="R223" s="1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1"/>
      <c r="AK223" s="1"/>
      <c r="AL223" s="1"/>
      <c r="AM223" s="25"/>
      <c r="AN223" s="25"/>
      <c r="AO223" s="25"/>
      <c r="AP223" s="25"/>
      <c r="AQ223" s="25"/>
      <c r="AR223" s="1"/>
      <c r="AS223" s="25"/>
      <c r="AT223" s="25"/>
      <c r="AU223" s="25"/>
      <c r="AV223" s="25"/>
      <c r="AW223" s="25"/>
      <c r="AX223" s="36"/>
      <c r="AY223" s="25"/>
      <c r="AZ223" s="25"/>
      <c r="BA223" s="25"/>
      <c r="BB223" s="25" t="s">
        <v>1879</v>
      </c>
      <c r="BC223" s="1"/>
      <c r="BD223" s="1"/>
      <c r="BE223" s="25"/>
      <c r="BF223" s="1"/>
      <c r="BG223" s="1"/>
      <c r="BH223" s="1"/>
      <c r="BI223" s="25"/>
      <c r="BJ223" s="6"/>
    </row>
    <row r="224" spans="1:62" ht="17">
      <c r="A224" s="23">
        <v>220</v>
      </c>
      <c r="B224" s="39" t="s">
        <v>3986</v>
      </c>
      <c r="C224" s="39" t="s">
        <v>608</v>
      </c>
      <c r="D224" s="39" t="s">
        <v>1067</v>
      </c>
      <c r="E224" s="39">
        <v>66</v>
      </c>
      <c r="F224" s="39" t="s">
        <v>195</v>
      </c>
      <c r="G224" s="39" t="s">
        <v>195</v>
      </c>
      <c r="H224" s="23" t="str">
        <f t="shared" si="60"/>
        <v>劉O鈴</v>
      </c>
      <c r="I224" s="23" t="str">
        <f t="shared" si="61"/>
        <v>0＊085156</v>
      </c>
      <c r="J224" s="39">
        <v>1131224</v>
      </c>
      <c r="K224" s="39">
        <v>5761110</v>
      </c>
      <c r="L224" s="40" t="s">
        <v>721</v>
      </c>
      <c r="M224" s="1"/>
      <c r="N224" s="1"/>
      <c r="O224" s="1"/>
      <c r="P224" s="1"/>
      <c r="Q224" s="1"/>
      <c r="R224" s="1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1"/>
      <c r="AK224" s="1"/>
      <c r="AL224" s="1"/>
      <c r="AM224" s="25"/>
      <c r="AN224" s="25"/>
      <c r="AO224" s="25"/>
      <c r="AP224" s="25"/>
      <c r="AQ224" s="25"/>
      <c r="AR224" s="1"/>
      <c r="AS224" s="25"/>
      <c r="AT224" s="25"/>
      <c r="AU224" s="25"/>
      <c r="AV224" s="25" t="s">
        <v>9</v>
      </c>
      <c r="AW224" s="25"/>
      <c r="AX224" s="36"/>
      <c r="AY224" s="25"/>
      <c r="AZ224" s="25"/>
      <c r="BA224" s="25"/>
      <c r="BB224" s="25"/>
      <c r="BC224" s="1"/>
      <c r="BD224" s="1"/>
      <c r="BE224" s="25"/>
      <c r="BF224" s="1"/>
      <c r="BG224" s="1"/>
      <c r="BH224" s="1"/>
      <c r="BI224" s="25"/>
      <c r="BJ224" s="6"/>
    </row>
    <row r="225" spans="1:62" ht="31">
      <c r="A225" s="23">
        <v>221</v>
      </c>
      <c r="B225" s="39" t="s">
        <v>6282</v>
      </c>
      <c r="C225" s="39" t="s">
        <v>332</v>
      </c>
      <c r="D225" s="39" t="s">
        <v>1067</v>
      </c>
      <c r="E225" s="39">
        <v>67</v>
      </c>
      <c r="F225" s="39" t="s">
        <v>195</v>
      </c>
      <c r="G225" s="39" t="s">
        <v>195</v>
      </c>
      <c r="H225" s="23" t="str">
        <f t="shared" si="60"/>
        <v>林O玉</v>
      </c>
      <c r="I225" s="23" t="str">
        <f t="shared" si="61"/>
        <v>0＊481208</v>
      </c>
      <c r="J225" s="39">
        <v>1131224</v>
      </c>
      <c r="K225" s="39" t="s">
        <v>734</v>
      </c>
      <c r="L225" s="40" t="s">
        <v>721</v>
      </c>
      <c r="M225" s="1"/>
      <c r="N225" s="1"/>
      <c r="O225" s="1"/>
      <c r="P225" s="1"/>
      <c r="Q225" s="1"/>
      <c r="R225" s="1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1"/>
      <c r="AK225" s="1"/>
      <c r="AL225" s="1"/>
      <c r="AM225" s="25"/>
      <c r="AN225" s="25"/>
      <c r="AO225" s="25"/>
      <c r="AP225" s="25"/>
      <c r="AQ225" s="25"/>
      <c r="AR225" s="1"/>
      <c r="AS225" s="25"/>
      <c r="AT225" s="25"/>
      <c r="AU225" s="25"/>
      <c r="AV225" s="25"/>
      <c r="AW225" s="25"/>
      <c r="AX225" s="36"/>
      <c r="AY225" s="25"/>
      <c r="AZ225" s="25"/>
      <c r="BA225" s="25" t="s">
        <v>9</v>
      </c>
      <c r="BB225" s="25"/>
      <c r="BC225" s="1"/>
      <c r="BD225" s="1"/>
      <c r="BE225" s="25"/>
      <c r="BF225" s="1"/>
      <c r="BG225" s="1"/>
      <c r="BH225" s="1"/>
      <c r="BI225" s="25"/>
      <c r="BJ225" s="6"/>
    </row>
    <row r="226" spans="1:62" ht="31">
      <c r="A226" s="23">
        <v>222</v>
      </c>
      <c r="B226" s="39" t="s">
        <v>6283</v>
      </c>
      <c r="C226" s="39" t="s">
        <v>2868</v>
      </c>
      <c r="D226" s="39" t="s">
        <v>1067</v>
      </c>
      <c r="E226" s="39">
        <v>80</v>
      </c>
      <c r="F226" s="39" t="s">
        <v>195</v>
      </c>
      <c r="G226" s="39" t="s">
        <v>195</v>
      </c>
      <c r="H226" s="23" t="str">
        <f t="shared" si="60"/>
        <v>張O束</v>
      </c>
      <c r="I226" s="23" t="str">
        <f t="shared" si="61"/>
        <v>0＊576750</v>
      </c>
      <c r="J226" s="39">
        <v>1131224</v>
      </c>
      <c r="K226" s="39" t="s">
        <v>732</v>
      </c>
      <c r="L226" s="40" t="s">
        <v>721</v>
      </c>
      <c r="M226" s="1"/>
      <c r="N226" s="1"/>
      <c r="O226" s="1"/>
      <c r="P226" s="1"/>
      <c r="Q226" s="1"/>
      <c r="R226" s="1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1"/>
      <c r="AK226" s="1"/>
      <c r="AL226" s="1"/>
      <c r="AM226" s="25"/>
      <c r="AN226" s="25"/>
      <c r="AO226" s="25"/>
      <c r="AP226" s="25"/>
      <c r="AQ226" s="25"/>
      <c r="AR226" s="1"/>
      <c r="AS226" s="25"/>
      <c r="AT226" s="25"/>
      <c r="AU226" s="25"/>
      <c r="AV226" s="25"/>
      <c r="AW226" s="25"/>
      <c r="AX226" s="36"/>
      <c r="AY226" s="25"/>
      <c r="AZ226" s="25"/>
      <c r="BA226" s="25"/>
      <c r="BB226" s="25" t="s">
        <v>1899</v>
      </c>
      <c r="BC226" s="1"/>
      <c r="BD226" s="1"/>
      <c r="BE226" s="25"/>
      <c r="BF226" s="1"/>
      <c r="BG226" s="1"/>
      <c r="BH226" s="1"/>
      <c r="BI226" s="25"/>
      <c r="BJ226" s="6"/>
    </row>
    <row r="227" spans="1:62" ht="31">
      <c r="A227" s="23">
        <v>223</v>
      </c>
      <c r="B227" s="39" t="s">
        <v>1194</v>
      </c>
      <c r="C227" s="39" t="s">
        <v>921</v>
      </c>
      <c r="D227" s="39" t="s">
        <v>1067</v>
      </c>
      <c r="E227" s="39">
        <v>75</v>
      </c>
      <c r="F227" s="39" t="s">
        <v>195</v>
      </c>
      <c r="G227" s="39" t="s">
        <v>195</v>
      </c>
      <c r="H227" s="23" t="str">
        <f t="shared" si="60"/>
        <v>楊O珠</v>
      </c>
      <c r="I227" s="23" t="str">
        <f t="shared" si="61"/>
        <v>1＊115326</v>
      </c>
      <c r="J227" s="39">
        <v>1131224</v>
      </c>
      <c r="K227" s="39" t="s">
        <v>734</v>
      </c>
      <c r="L227" s="40" t="s">
        <v>721</v>
      </c>
      <c r="M227" s="1"/>
      <c r="N227" s="1"/>
      <c r="O227" s="1"/>
      <c r="P227" s="1"/>
      <c r="Q227" s="1"/>
      <c r="R227" s="1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1"/>
      <c r="AK227" s="1"/>
      <c r="AL227" s="1"/>
      <c r="AM227" s="25"/>
      <c r="AN227" s="25"/>
      <c r="AO227" s="25"/>
      <c r="AP227" s="25"/>
      <c r="AQ227" s="25"/>
      <c r="AR227" s="1"/>
      <c r="AS227" s="25"/>
      <c r="AT227" s="25"/>
      <c r="AU227" s="25"/>
      <c r="AV227" s="25"/>
      <c r="AW227" s="25"/>
      <c r="AX227" s="36"/>
      <c r="AY227" s="25"/>
      <c r="AZ227" s="25"/>
      <c r="BA227" s="25" t="s">
        <v>9</v>
      </c>
      <c r="BB227" s="25"/>
      <c r="BC227" s="1"/>
      <c r="BD227" s="1"/>
      <c r="BE227" s="25"/>
      <c r="BF227" s="1"/>
      <c r="BG227" s="1"/>
      <c r="BH227" s="1"/>
      <c r="BI227" s="25"/>
      <c r="BJ227" s="6"/>
    </row>
    <row r="228" spans="1:62" ht="31">
      <c r="A228" s="23">
        <v>224</v>
      </c>
      <c r="B228" s="39" t="s">
        <v>6284</v>
      </c>
      <c r="C228" s="39" t="s">
        <v>104</v>
      </c>
      <c r="D228" s="39" t="s">
        <v>1063</v>
      </c>
      <c r="E228" s="39">
        <v>67</v>
      </c>
      <c r="F228" s="39" t="s">
        <v>195</v>
      </c>
      <c r="G228" s="39" t="s">
        <v>195</v>
      </c>
      <c r="H228" s="23" t="str">
        <f t="shared" si="60"/>
        <v>李O鎮</v>
      </c>
      <c r="I228" s="23" t="str">
        <f t="shared" si="61"/>
        <v>1＊604412</v>
      </c>
      <c r="J228" s="39">
        <v>1131224</v>
      </c>
      <c r="K228" s="39" t="s">
        <v>734</v>
      </c>
      <c r="L228" s="40" t="s">
        <v>721</v>
      </c>
      <c r="M228" s="1"/>
      <c r="N228" s="1"/>
      <c r="O228" s="1"/>
      <c r="P228" s="1"/>
      <c r="Q228" s="1"/>
      <c r="R228" s="1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1"/>
      <c r="AK228" s="1"/>
      <c r="AL228" s="1"/>
      <c r="AM228" s="25"/>
      <c r="AN228" s="25"/>
      <c r="AO228" s="25"/>
      <c r="AP228" s="25"/>
      <c r="AQ228" s="25"/>
      <c r="AR228" s="1"/>
      <c r="AS228" s="25"/>
      <c r="AT228" s="25"/>
      <c r="AU228" s="25"/>
      <c r="AV228" s="25"/>
      <c r="AW228" s="25"/>
      <c r="AX228" s="36"/>
      <c r="AY228" s="25"/>
      <c r="AZ228" s="25"/>
      <c r="BA228" s="25" t="s">
        <v>9</v>
      </c>
      <c r="BB228" s="25"/>
      <c r="BC228" s="1"/>
      <c r="BD228" s="1"/>
      <c r="BE228" s="25"/>
      <c r="BF228" s="1"/>
      <c r="BG228" s="1"/>
      <c r="BH228" s="1"/>
      <c r="BI228" s="25"/>
      <c r="BJ228" s="6"/>
    </row>
    <row r="229" spans="1:62" ht="31">
      <c r="A229" s="23">
        <v>225</v>
      </c>
      <c r="B229" s="39" t="s">
        <v>1673</v>
      </c>
      <c r="C229" s="39" t="s">
        <v>1409</v>
      </c>
      <c r="D229" s="39" t="s">
        <v>1067</v>
      </c>
      <c r="E229" s="39">
        <v>74</v>
      </c>
      <c r="F229" s="39" t="s">
        <v>195</v>
      </c>
      <c r="G229" s="39" t="s">
        <v>195</v>
      </c>
      <c r="H229" s="23" t="str">
        <f t="shared" si="60"/>
        <v>林O金</v>
      </c>
      <c r="I229" s="23" t="str">
        <f t="shared" si="61"/>
        <v>1＊625045</v>
      </c>
      <c r="J229" s="39">
        <v>1131224</v>
      </c>
      <c r="K229" s="39" t="s">
        <v>732</v>
      </c>
      <c r="L229" s="40" t="s">
        <v>721</v>
      </c>
      <c r="M229" s="1"/>
      <c r="N229" s="1"/>
      <c r="O229" s="1"/>
      <c r="P229" s="1"/>
      <c r="Q229" s="1"/>
      <c r="R229" s="1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1"/>
      <c r="AK229" s="1"/>
      <c r="AL229" s="1"/>
      <c r="AM229" s="25"/>
      <c r="AN229" s="25"/>
      <c r="AO229" s="25"/>
      <c r="AP229" s="25"/>
      <c r="AQ229" s="25"/>
      <c r="AR229" s="1"/>
      <c r="AS229" s="25"/>
      <c r="AT229" s="25"/>
      <c r="AU229" s="25"/>
      <c r="AV229" s="25"/>
      <c r="AW229" s="25"/>
      <c r="AX229" s="36"/>
      <c r="AY229" s="25"/>
      <c r="AZ229" s="25"/>
      <c r="BA229" s="25"/>
      <c r="BB229" s="25" t="s">
        <v>2210</v>
      </c>
      <c r="BC229" s="1"/>
      <c r="BD229" s="1"/>
      <c r="BE229" s="25"/>
      <c r="BF229" s="1"/>
      <c r="BG229" s="1"/>
      <c r="BH229" s="1"/>
      <c r="BI229" s="25"/>
      <c r="BJ229" s="6"/>
    </row>
    <row r="230" spans="1:62" ht="31">
      <c r="A230" s="23">
        <v>226</v>
      </c>
      <c r="B230" s="39" t="s">
        <v>3944</v>
      </c>
      <c r="C230" s="39" t="s">
        <v>3306</v>
      </c>
      <c r="D230" s="39" t="s">
        <v>1067</v>
      </c>
      <c r="E230" s="39">
        <v>76</v>
      </c>
      <c r="F230" s="39" t="s">
        <v>195</v>
      </c>
      <c r="G230" s="39" t="s">
        <v>195</v>
      </c>
      <c r="H230" s="39" t="s">
        <v>6285</v>
      </c>
      <c r="I230" s="23" t="str">
        <f t="shared" si="61"/>
        <v>1＊008104</v>
      </c>
      <c r="J230" s="39">
        <v>1131224</v>
      </c>
      <c r="K230" s="39" t="s">
        <v>734</v>
      </c>
      <c r="L230" s="40" t="s">
        <v>721</v>
      </c>
      <c r="M230" s="1"/>
      <c r="N230" s="1"/>
      <c r="O230" s="1"/>
      <c r="P230" s="1"/>
      <c r="Q230" s="1"/>
      <c r="R230" s="1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1"/>
      <c r="AK230" s="1"/>
      <c r="AL230" s="1"/>
      <c r="AM230" s="25"/>
      <c r="AN230" s="25"/>
      <c r="AO230" s="25"/>
      <c r="AP230" s="25"/>
      <c r="AQ230" s="25"/>
      <c r="AR230" s="1"/>
      <c r="AS230" s="25"/>
      <c r="AT230" s="25"/>
      <c r="AU230" s="25"/>
      <c r="AV230" s="25"/>
      <c r="AW230" s="25"/>
      <c r="AX230" s="36"/>
      <c r="AY230" s="25"/>
      <c r="AZ230" s="25"/>
      <c r="BA230" s="25" t="s">
        <v>9</v>
      </c>
      <c r="BB230" s="25"/>
      <c r="BC230" s="1"/>
      <c r="BD230" s="1"/>
      <c r="BE230" s="25"/>
      <c r="BF230" s="1"/>
      <c r="BG230" s="1"/>
      <c r="BH230" s="1"/>
      <c r="BI230" s="25"/>
      <c r="BJ230" s="6"/>
    </row>
    <row r="231" spans="1:62" ht="31">
      <c r="A231" s="23">
        <v>227</v>
      </c>
      <c r="B231" s="39" t="s">
        <v>1782</v>
      </c>
      <c r="C231" s="39" t="s">
        <v>1499</v>
      </c>
      <c r="D231" s="39" t="s">
        <v>1063</v>
      </c>
      <c r="E231" s="39">
        <v>86</v>
      </c>
      <c r="F231" s="39" t="s">
        <v>195</v>
      </c>
      <c r="G231" s="39" t="s">
        <v>195</v>
      </c>
      <c r="H231" s="23" t="str">
        <f t="shared" ref="H231:H238" si="62">REPLACE(B231,2,1,"O")</f>
        <v>陳O厚</v>
      </c>
      <c r="I231" s="23" t="str">
        <f t="shared" ref="I231:I238" si="63">REPLACE(C231,2,1,"＊")</f>
        <v>1＊958294</v>
      </c>
      <c r="J231" s="39">
        <v>1131224</v>
      </c>
      <c r="K231" s="39" t="s">
        <v>734</v>
      </c>
      <c r="L231" s="40" t="s">
        <v>721</v>
      </c>
      <c r="M231" s="1"/>
      <c r="N231" s="1"/>
      <c r="O231" s="1"/>
      <c r="P231" s="1"/>
      <c r="Q231" s="1"/>
      <c r="R231" s="1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1"/>
      <c r="AK231" s="1"/>
      <c r="AL231" s="1"/>
      <c r="AM231" s="25"/>
      <c r="AN231" s="25"/>
      <c r="AO231" s="25"/>
      <c r="AP231" s="25"/>
      <c r="AQ231" s="25"/>
      <c r="AR231" s="1"/>
      <c r="AS231" s="25"/>
      <c r="AT231" s="25"/>
      <c r="AU231" s="25"/>
      <c r="AV231" s="25"/>
      <c r="AW231" s="25"/>
      <c r="AX231" s="36"/>
      <c r="AY231" s="25"/>
      <c r="AZ231" s="25"/>
      <c r="BA231" s="25" t="s">
        <v>9</v>
      </c>
      <c r="BB231" s="25"/>
      <c r="BC231" s="1"/>
      <c r="BD231" s="1"/>
      <c r="BE231" s="25"/>
      <c r="BF231" s="1"/>
      <c r="BG231" s="1"/>
      <c r="BH231" s="1"/>
      <c r="BI231" s="25"/>
      <c r="BJ231" s="6"/>
    </row>
    <row r="232" spans="1:62" ht="31">
      <c r="A232" s="23">
        <v>228</v>
      </c>
      <c r="B232" s="39" t="s">
        <v>5000</v>
      </c>
      <c r="C232" s="39" t="s">
        <v>2795</v>
      </c>
      <c r="D232" s="39" t="s">
        <v>1067</v>
      </c>
      <c r="E232" s="39">
        <v>67</v>
      </c>
      <c r="F232" s="39" t="s">
        <v>195</v>
      </c>
      <c r="G232" s="39" t="s">
        <v>195</v>
      </c>
      <c r="H232" s="23" t="str">
        <f t="shared" si="62"/>
        <v>鄭O珍</v>
      </c>
      <c r="I232" s="23" t="str">
        <f t="shared" si="63"/>
        <v>1＊639600</v>
      </c>
      <c r="J232" s="39">
        <v>1131224</v>
      </c>
      <c r="K232" s="39" t="s">
        <v>734</v>
      </c>
      <c r="L232" s="40" t="s">
        <v>721</v>
      </c>
      <c r="M232" s="1"/>
      <c r="N232" s="1"/>
      <c r="O232" s="1"/>
      <c r="P232" s="1"/>
      <c r="Q232" s="1"/>
      <c r="R232" s="1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1"/>
      <c r="AK232" s="1"/>
      <c r="AL232" s="1"/>
      <c r="AM232" s="25"/>
      <c r="AN232" s="25"/>
      <c r="AO232" s="25"/>
      <c r="AP232" s="25"/>
      <c r="AQ232" s="25"/>
      <c r="AR232" s="1"/>
      <c r="AS232" s="25"/>
      <c r="AT232" s="25"/>
      <c r="AU232" s="25"/>
      <c r="AV232" s="25"/>
      <c r="AW232" s="25"/>
      <c r="AX232" s="36"/>
      <c r="AY232" s="25"/>
      <c r="AZ232" s="25"/>
      <c r="BA232" s="25" t="s">
        <v>9</v>
      </c>
      <c r="BB232" s="25"/>
      <c r="BC232" s="1"/>
      <c r="BD232" s="1"/>
      <c r="BE232" s="25"/>
      <c r="BF232" s="1"/>
      <c r="BG232" s="1"/>
      <c r="BH232" s="1"/>
      <c r="BI232" s="25"/>
      <c r="BJ232" s="6"/>
    </row>
    <row r="233" spans="1:62" ht="31">
      <c r="A233" s="23">
        <v>229</v>
      </c>
      <c r="B233" s="39" t="s">
        <v>6286</v>
      </c>
      <c r="C233" s="39" t="s">
        <v>326</v>
      </c>
      <c r="D233" s="39" t="s">
        <v>1063</v>
      </c>
      <c r="E233" s="39">
        <v>75</v>
      </c>
      <c r="F233" s="39" t="s">
        <v>195</v>
      </c>
      <c r="G233" s="39" t="s">
        <v>195</v>
      </c>
      <c r="H233" s="23" t="str">
        <f t="shared" si="62"/>
        <v>黃O章</v>
      </c>
      <c r="I233" s="23" t="str">
        <f t="shared" si="63"/>
        <v>2＊201503</v>
      </c>
      <c r="J233" s="39">
        <v>1131224</v>
      </c>
      <c r="K233" s="39" t="s">
        <v>734</v>
      </c>
      <c r="L233" s="40" t="s">
        <v>721</v>
      </c>
      <c r="M233" s="1"/>
      <c r="N233" s="1"/>
      <c r="O233" s="1"/>
      <c r="P233" s="1"/>
      <c r="Q233" s="1"/>
      <c r="R233" s="1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1"/>
      <c r="AK233" s="1"/>
      <c r="AL233" s="1"/>
      <c r="AM233" s="25"/>
      <c r="AN233" s="25"/>
      <c r="AO233" s="25"/>
      <c r="AP233" s="25"/>
      <c r="AQ233" s="25"/>
      <c r="AR233" s="1"/>
      <c r="AS233" s="25"/>
      <c r="AT233" s="25"/>
      <c r="AU233" s="25"/>
      <c r="AV233" s="25"/>
      <c r="AW233" s="25"/>
      <c r="AX233" s="36"/>
      <c r="AY233" s="25"/>
      <c r="AZ233" s="25"/>
      <c r="BA233" s="25" t="s">
        <v>1879</v>
      </c>
      <c r="BB233" s="25"/>
      <c r="BC233" s="1"/>
      <c r="BD233" s="1"/>
      <c r="BE233" s="25"/>
      <c r="BF233" s="1"/>
      <c r="BG233" s="1"/>
      <c r="BH233" s="1"/>
      <c r="BI233" s="25"/>
      <c r="BJ233" s="6"/>
    </row>
    <row r="234" spans="1:62" ht="31">
      <c r="A234" s="23">
        <v>230</v>
      </c>
      <c r="B234" s="39" t="s">
        <v>6287</v>
      </c>
      <c r="C234" s="39" t="s">
        <v>6055</v>
      </c>
      <c r="D234" s="39" t="s">
        <v>1067</v>
      </c>
      <c r="E234" s="39">
        <v>91</v>
      </c>
      <c r="F234" s="39" t="s">
        <v>195</v>
      </c>
      <c r="G234" s="39" t="s">
        <v>195</v>
      </c>
      <c r="H234" s="23" t="str">
        <f t="shared" si="62"/>
        <v>廖O</v>
      </c>
      <c r="I234" s="23" t="str">
        <f t="shared" si="63"/>
        <v>2＊492298</v>
      </c>
      <c r="J234" s="39">
        <v>1131224</v>
      </c>
      <c r="K234" s="39" t="s">
        <v>734</v>
      </c>
      <c r="L234" s="40" t="s">
        <v>721</v>
      </c>
      <c r="M234" s="1"/>
      <c r="N234" s="1"/>
      <c r="O234" s="1"/>
      <c r="P234" s="1"/>
      <c r="Q234" s="1"/>
      <c r="R234" s="1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1"/>
      <c r="AK234" s="1"/>
      <c r="AL234" s="1"/>
      <c r="AM234" s="25"/>
      <c r="AN234" s="25"/>
      <c r="AO234" s="25"/>
      <c r="AP234" s="25"/>
      <c r="AQ234" s="25"/>
      <c r="AR234" s="1"/>
      <c r="AS234" s="25"/>
      <c r="AT234" s="25"/>
      <c r="AU234" s="25"/>
      <c r="AV234" s="25"/>
      <c r="AW234" s="25"/>
      <c r="AX234" s="36"/>
      <c r="AY234" s="25"/>
      <c r="AZ234" s="25"/>
      <c r="BA234" s="25" t="s">
        <v>9</v>
      </c>
      <c r="BB234" s="25"/>
      <c r="BC234" s="1"/>
      <c r="BD234" s="1"/>
      <c r="BE234" s="25"/>
      <c r="BF234" s="1"/>
      <c r="BG234" s="1"/>
      <c r="BH234" s="1"/>
      <c r="BI234" s="25"/>
      <c r="BJ234" s="6"/>
    </row>
    <row r="235" spans="1:62" ht="31">
      <c r="A235" s="23">
        <v>231</v>
      </c>
      <c r="B235" s="39" t="s">
        <v>1779</v>
      </c>
      <c r="C235" s="39" t="s">
        <v>1497</v>
      </c>
      <c r="D235" s="39" t="s">
        <v>1063</v>
      </c>
      <c r="E235" s="39">
        <v>92</v>
      </c>
      <c r="F235" s="39" t="s">
        <v>195</v>
      </c>
      <c r="G235" s="39" t="s">
        <v>195</v>
      </c>
      <c r="H235" s="23" t="str">
        <f t="shared" si="62"/>
        <v>林O相</v>
      </c>
      <c r="I235" s="23" t="str">
        <f t="shared" si="63"/>
        <v>2＊267372</v>
      </c>
      <c r="J235" s="39">
        <v>1131224</v>
      </c>
      <c r="K235" s="39" t="s">
        <v>734</v>
      </c>
      <c r="L235" s="40" t="s">
        <v>721</v>
      </c>
      <c r="M235" s="1"/>
      <c r="N235" s="1"/>
      <c r="O235" s="1"/>
      <c r="P235" s="1"/>
      <c r="Q235" s="1"/>
      <c r="R235" s="1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1"/>
      <c r="AK235" s="1"/>
      <c r="AL235" s="1"/>
      <c r="AM235" s="25"/>
      <c r="AN235" s="25"/>
      <c r="AO235" s="25"/>
      <c r="AP235" s="25"/>
      <c r="AQ235" s="25"/>
      <c r="AR235" s="1"/>
      <c r="AS235" s="25"/>
      <c r="AT235" s="25"/>
      <c r="AU235" s="25"/>
      <c r="AV235" s="25"/>
      <c r="AW235" s="25"/>
      <c r="AX235" s="36"/>
      <c r="AY235" s="25"/>
      <c r="AZ235" s="25"/>
      <c r="BA235" s="25" t="s">
        <v>9</v>
      </c>
      <c r="BB235" s="25"/>
      <c r="BC235" s="1"/>
      <c r="BD235" s="1"/>
      <c r="BE235" s="25"/>
      <c r="BF235" s="1"/>
      <c r="BG235" s="1"/>
      <c r="BH235" s="1"/>
      <c r="BI235" s="25"/>
      <c r="BJ235" s="6"/>
    </row>
    <row r="236" spans="1:62" ht="31">
      <c r="A236" s="23">
        <v>232</v>
      </c>
      <c r="B236" s="39" t="s">
        <v>1755</v>
      </c>
      <c r="C236" s="39" t="s">
        <v>1479</v>
      </c>
      <c r="D236" s="39" t="s">
        <v>1063</v>
      </c>
      <c r="E236" s="39">
        <v>61</v>
      </c>
      <c r="F236" s="39" t="s">
        <v>195</v>
      </c>
      <c r="G236" s="39" t="s">
        <v>195</v>
      </c>
      <c r="H236" s="23" t="str">
        <f t="shared" si="62"/>
        <v>黃O仁</v>
      </c>
      <c r="I236" s="23" t="str">
        <f t="shared" si="63"/>
        <v>2＊576828</v>
      </c>
      <c r="J236" s="39">
        <v>1131224</v>
      </c>
      <c r="K236" s="39" t="s">
        <v>734</v>
      </c>
      <c r="L236" s="40" t="s">
        <v>721</v>
      </c>
      <c r="M236" s="1"/>
      <c r="N236" s="1"/>
      <c r="O236" s="1"/>
      <c r="P236" s="1"/>
      <c r="Q236" s="1"/>
      <c r="R236" s="1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1"/>
      <c r="AK236" s="1"/>
      <c r="AL236" s="1"/>
      <c r="AM236" s="25"/>
      <c r="AN236" s="25"/>
      <c r="AO236" s="25"/>
      <c r="AP236" s="25"/>
      <c r="AQ236" s="25"/>
      <c r="AR236" s="1"/>
      <c r="AS236" s="25"/>
      <c r="AT236" s="25"/>
      <c r="AU236" s="25"/>
      <c r="AV236" s="25"/>
      <c r="AW236" s="25"/>
      <c r="AX236" s="36"/>
      <c r="AY236" s="25"/>
      <c r="AZ236" s="25"/>
      <c r="BA236" s="25" t="s">
        <v>9</v>
      </c>
      <c r="BB236" s="25"/>
      <c r="BC236" s="1"/>
      <c r="BD236" s="1"/>
      <c r="BE236" s="25"/>
      <c r="BF236" s="1"/>
      <c r="BG236" s="1"/>
      <c r="BH236" s="1"/>
      <c r="BI236" s="25"/>
      <c r="BJ236" s="6"/>
    </row>
    <row r="237" spans="1:62" ht="31">
      <c r="A237" s="23">
        <v>233</v>
      </c>
      <c r="B237" s="39" t="s">
        <v>6288</v>
      </c>
      <c r="C237" s="39" t="s">
        <v>6056</v>
      </c>
      <c r="D237" s="39" t="s">
        <v>1067</v>
      </c>
      <c r="E237" s="39">
        <v>88</v>
      </c>
      <c r="F237" s="39" t="s">
        <v>195</v>
      </c>
      <c r="G237" s="39" t="s">
        <v>195</v>
      </c>
      <c r="H237" s="23" t="str">
        <f t="shared" si="62"/>
        <v>廖O釵</v>
      </c>
      <c r="I237" s="23" t="str">
        <f t="shared" si="63"/>
        <v>2＊903436</v>
      </c>
      <c r="J237" s="39">
        <v>1131224</v>
      </c>
      <c r="K237" s="39" t="s">
        <v>734</v>
      </c>
      <c r="L237" s="40" t="s">
        <v>721</v>
      </c>
      <c r="M237" s="1"/>
      <c r="N237" s="1"/>
      <c r="O237" s="1"/>
      <c r="P237" s="1"/>
      <c r="Q237" s="1"/>
      <c r="R237" s="1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1"/>
      <c r="AK237" s="1"/>
      <c r="AL237" s="1"/>
      <c r="AM237" s="25"/>
      <c r="AN237" s="25"/>
      <c r="AO237" s="25"/>
      <c r="AP237" s="25"/>
      <c r="AQ237" s="25"/>
      <c r="AR237" s="1"/>
      <c r="AS237" s="25"/>
      <c r="AT237" s="25"/>
      <c r="AU237" s="25"/>
      <c r="AV237" s="25"/>
      <c r="AW237" s="25"/>
      <c r="AX237" s="36"/>
      <c r="AY237" s="25"/>
      <c r="AZ237" s="25"/>
      <c r="BA237" s="25" t="s">
        <v>9</v>
      </c>
      <c r="BB237" s="25"/>
      <c r="BC237" s="1"/>
      <c r="BD237" s="1"/>
      <c r="BE237" s="25"/>
      <c r="BF237" s="1"/>
      <c r="BG237" s="1"/>
      <c r="BH237" s="1"/>
      <c r="BI237" s="25"/>
      <c r="BJ237" s="6"/>
    </row>
    <row r="238" spans="1:62" ht="31">
      <c r="A238" s="23">
        <v>234</v>
      </c>
      <c r="B238" s="39" t="s">
        <v>6289</v>
      </c>
      <c r="C238" s="39" t="s">
        <v>6057</v>
      </c>
      <c r="D238" s="39" t="s">
        <v>1067</v>
      </c>
      <c r="E238" s="39">
        <v>46</v>
      </c>
      <c r="F238" s="39" t="s">
        <v>195</v>
      </c>
      <c r="G238" s="39" t="s">
        <v>195</v>
      </c>
      <c r="H238" s="23" t="str">
        <f t="shared" si="62"/>
        <v>黃O逢</v>
      </c>
      <c r="I238" s="23" t="str">
        <f t="shared" si="63"/>
        <v>2＊904722</v>
      </c>
      <c r="J238" s="39">
        <v>1131224</v>
      </c>
      <c r="K238" s="39" t="s">
        <v>734</v>
      </c>
      <c r="L238" s="40" t="s">
        <v>721</v>
      </c>
      <c r="M238" s="1"/>
      <c r="N238" s="1"/>
      <c r="O238" s="1"/>
      <c r="P238" s="1"/>
      <c r="Q238" s="1"/>
      <c r="R238" s="1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1"/>
      <c r="AK238" s="1"/>
      <c r="AL238" s="1"/>
      <c r="AM238" s="25"/>
      <c r="AN238" s="25"/>
      <c r="AO238" s="25"/>
      <c r="AP238" s="25"/>
      <c r="AQ238" s="25"/>
      <c r="AR238" s="1"/>
      <c r="AS238" s="25"/>
      <c r="AT238" s="25"/>
      <c r="AU238" s="25"/>
      <c r="AV238" s="25"/>
      <c r="AW238" s="25"/>
      <c r="AX238" s="36"/>
      <c r="AY238" s="25"/>
      <c r="AZ238" s="25"/>
      <c r="BA238" s="25" t="s">
        <v>9</v>
      </c>
      <c r="BB238" s="25"/>
      <c r="BC238" s="1"/>
      <c r="BD238" s="1"/>
      <c r="BE238" s="25"/>
      <c r="BF238" s="1"/>
      <c r="BG238" s="1"/>
      <c r="BH238" s="1"/>
      <c r="BI238" s="25"/>
      <c r="BJ238" s="6"/>
    </row>
    <row r="239" spans="1:62" ht="46.5">
      <c r="A239" s="23">
        <v>235</v>
      </c>
      <c r="B239" s="39" t="s">
        <v>1126</v>
      </c>
      <c r="C239" s="39" t="s">
        <v>840</v>
      </c>
      <c r="D239" s="39" t="s">
        <v>1067</v>
      </c>
      <c r="E239" s="39">
        <v>68</v>
      </c>
      <c r="F239" s="39" t="s">
        <v>195</v>
      </c>
      <c r="G239" s="39" t="s">
        <v>195</v>
      </c>
      <c r="H239" s="23" t="str">
        <f>REPLACE(B239,2,1,"O")</f>
        <v>黃O英</v>
      </c>
      <c r="I239" s="108" t="str">
        <f>REPLACE(C239,2,1,"＊")</f>
        <v>0＊329014</v>
      </c>
      <c r="J239" s="39">
        <v>1131225</v>
      </c>
      <c r="K239" s="39" t="s">
        <v>738</v>
      </c>
      <c r="L239" s="40" t="s">
        <v>721</v>
      </c>
      <c r="M239" s="1"/>
      <c r="N239" s="1"/>
      <c r="O239" s="1"/>
      <c r="P239" s="1"/>
      <c r="Q239" s="1"/>
      <c r="R239" s="1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1"/>
      <c r="AK239" s="1"/>
      <c r="AL239" s="1"/>
      <c r="AM239" s="25"/>
      <c r="AN239" s="25"/>
      <c r="AO239" s="25"/>
      <c r="AP239" s="25"/>
      <c r="AQ239" s="25"/>
      <c r="AR239" s="1"/>
      <c r="AS239" s="25"/>
      <c r="AT239" s="25"/>
      <c r="AU239" s="25"/>
      <c r="AV239" s="25"/>
      <c r="AW239" s="25"/>
      <c r="AX239" s="36"/>
      <c r="AY239" s="25"/>
      <c r="AZ239" s="25" t="s">
        <v>9</v>
      </c>
      <c r="BA239" s="25" t="s">
        <v>9</v>
      </c>
      <c r="BB239" s="25"/>
      <c r="BC239" s="1"/>
      <c r="BD239" s="1"/>
      <c r="BE239" s="25"/>
      <c r="BF239" s="1"/>
      <c r="BG239" s="1"/>
      <c r="BH239" s="1"/>
      <c r="BI239" s="25"/>
      <c r="BJ239" s="6"/>
    </row>
    <row r="240" spans="1:62" ht="31">
      <c r="A240" s="23">
        <v>236</v>
      </c>
      <c r="B240" s="39" t="s">
        <v>5660</v>
      </c>
      <c r="C240" s="39" t="s">
        <v>228</v>
      </c>
      <c r="D240" s="39" t="s">
        <v>1067</v>
      </c>
      <c r="E240" s="39">
        <v>92</v>
      </c>
      <c r="F240" s="39" t="s">
        <v>195</v>
      </c>
      <c r="G240" s="39" t="s">
        <v>195</v>
      </c>
      <c r="H240" s="39" t="s">
        <v>6290</v>
      </c>
      <c r="I240" s="23" t="str">
        <f t="shared" ref="I240:I249" si="64">REPLACE(C240,2,1,"＊")</f>
        <v>0＊691625</v>
      </c>
      <c r="J240" s="39">
        <v>1131227</v>
      </c>
      <c r="K240" s="39" t="s">
        <v>734</v>
      </c>
      <c r="L240" s="40" t="s">
        <v>721</v>
      </c>
      <c r="M240" s="1"/>
      <c r="N240" s="1"/>
      <c r="O240" s="1"/>
      <c r="P240" s="1"/>
      <c r="Q240" s="1"/>
      <c r="R240" s="1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1"/>
      <c r="AK240" s="1"/>
      <c r="AL240" s="1"/>
      <c r="AM240" s="25"/>
      <c r="AN240" s="25"/>
      <c r="AO240" s="25"/>
      <c r="AP240" s="25"/>
      <c r="AQ240" s="25"/>
      <c r="AR240" s="1"/>
      <c r="AS240" s="25"/>
      <c r="AT240" s="25"/>
      <c r="AU240" s="25"/>
      <c r="AV240" s="25"/>
      <c r="AW240" s="25"/>
      <c r="AX240" s="36"/>
      <c r="AY240" s="25"/>
      <c r="AZ240" s="25"/>
      <c r="BA240" s="25" t="s">
        <v>9</v>
      </c>
      <c r="BB240" s="25"/>
      <c r="BC240" s="1"/>
      <c r="BD240" s="1"/>
      <c r="BE240" s="25"/>
      <c r="BF240" s="1"/>
      <c r="BG240" s="1"/>
      <c r="BH240" s="1"/>
      <c r="BI240" s="25"/>
      <c r="BJ240" s="6"/>
    </row>
    <row r="241" spans="1:62" ht="31">
      <c r="A241" s="23">
        <v>237</v>
      </c>
      <c r="B241" s="39" t="s">
        <v>5677</v>
      </c>
      <c r="C241" s="39" t="s">
        <v>2099</v>
      </c>
      <c r="D241" s="39" t="s">
        <v>1067</v>
      </c>
      <c r="E241" s="39">
        <v>89</v>
      </c>
      <c r="F241" s="39" t="s">
        <v>195</v>
      </c>
      <c r="G241" s="39" t="s">
        <v>195</v>
      </c>
      <c r="H241" s="23" t="str">
        <f t="shared" ref="H241:H249" si="65">REPLACE(B241,2,1,"O")</f>
        <v>蔡O于</v>
      </c>
      <c r="I241" s="23" t="str">
        <f t="shared" si="64"/>
        <v>0＊919989</v>
      </c>
      <c r="J241" s="39">
        <v>1131227</v>
      </c>
      <c r="K241" s="39" t="s">
        <v>734</v>
      </c>
      <c r="L241" s="40" t="s">
        <v>721</v>
      </c>
      <c r="M241" s="1"/>
      <c r="N241" s="1"/>
      <c r="O241" s="1"/>
      <c r="P241" s="1"/>
      <c r="Q241" s="1"/>
      <c r="R241" s="1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1"/>
      <c r="AK241" s="1"/>
      <c r="AL241" s="1"/>
      <c r="AM241" s="25"/>
      <c r="AN241" s="25"/>
      <c r="AO241" s="25"/>
      <c r="AP241" s="25"/>
      <c r="AQ241" s="25"/>
      <c r="AR241" s="1"/>
      <c r="AS241" s="25"/>
      <c r="AT241" s="25"/>
      <c r="AU241" s="25"/>
      <c r="AV241" s="25"/>
      <c r="AW241" s="25"/>
      <c r="AX241" s="36"/>
      <c r="AY241" s="25"/>
      <c r="AZ241" s="25"/>
      <c r="BA241" s="25" t="s">
        <v>9</v>
      </c>
      <c r="BB241" s="25"/>
      <c r="BC241" s="1"/>
      <c r="BD241" s="1"/>
      <c r="BE241" s="25"/>
      <c r="BF241" s="1"/>
      <c r="BG241" s="1"/>
      <c r="BH241" s="1"/>
      <c r="BI241" s="25"/>
      <c r="BJ241" s="6"/>
    </row>
    <row r="242" spans="1:62" ht="31">
      <c r="A242" s="23">
        <v>238</v>
      </c>
      <c r="B242" s="39" t="s">
        <v>6291</v>
      </c>
      <c r="C242" s="39" t="s">
        <v>224</v>
      </c>
      <c r="D242" s="39" t="s">
        <v>1063</v>
      </c>
      <c r="E242" s="39">
        <v>76</v>
      </c>
      <c r="F242" s="39" t="s">
        <v>195</v>
      </c>
      <c r="G242" s="39" t="s">
        <v>195</v>
      </c>
      <c r="H242" s="23" t="str">
        <f t="shared" si="65"/>
        <v>陳O勳</v>
      </c>
      <c r="I242" s="23" t="str">
        <f t="shared" si="64"/>
        <v>0＊205006</v>
      </c>
      <c r="J242" s="39">
        <v>1131227</v>
      </c>
      <c r="K242" s="39" t="s">
        <v>734</v>
      </c>
      <c r="L242" s="40" t="s">
        <v>721</v>
      </c>
      <c r="M242" s="1"/>
      <c r="N242" s="1"/>
      <c r="O242" s="1"/>
      <c r="P242" s="1"/>
      <c r="Q242" s="1"/>
      <c r="R242" s="1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1"/>
      <c r="AK242" s="1"/>
      <c r="AL242" s="1"/>
      <c r="AM242" s="25"/>
      <c r="AN242" s="25"/>
      <c r="AO242" s="25"/>
      <c r="AP242" s="25"/>
      <c r="AQ242" s="25"/>
      <c r="AR242" s="1"/>
      <c r="AS242" s="25"/>
      <c r="AT242" s="25"/>
      <c r="AU242" s="25"/>
      <c r="AV242" s="25"/>
      <c r="AW242" s="25"/>
      <c r="AX242" s="36"/>
      <c r="AY242" s="25"/>
      <c r="AZ242" s="25"/>
      <c r="BA242" s="25" t="s">
        <v>9</v>
      </c>
      <c r="BB242" s="25"/>
      <c r="BC242" s="1"/>
      <c r="BD242" s="1"/>
      <c r="BE242" s="25"/>
      <c r="BF242" s="1"/>
      <c r="BG242" s="1"/>
      <c r="BH242" s="1"/>
      <c r="BI242" s="25"/>
      <c r="BJ242" s="6"/>
    </row>
    <row r="243" spans="1:62" ht="31">
      <c r="A243" s="23">
        <v>239</v>
      </c>
      <c r="B243" s="39" t="s">
        <v>6292</v>
      </c>
      <c r="C243" s="39" t="s">
        <v>6058</v>
      </c>
      <c r="D243" s="39" t="s">
        <v>1063</v>
      </c>
      <c r="E243" s="39">
        <v>60</v>
      </c>
      <c r="F243" s="39" t="s">
        <v>195</v>
      </c>
      <c r="G243" s="39" t="s">
        <v>195</v>
      </c>
      <c r="H243" s="23" t="str">
        <f t="shared" si="65"/>
        <v>蔡O揚</v>
      </c>
      <c r="I243" s="23" t="str">
        <f t="shared" si="64"/>
        <v>1＊050897</v>
      </c>
      <c r="J243" s="39">
        <v>1131227</v>
      </c>
      <c r="K243" s="39" t="s">
        <v>734</v>
      </c>
      <c r="L243" s="40" t="s">
        <v>721</v>
      </c>
      <c r="M243" s="1"/>
      <c r="N243" s="1"/>
      <c r="O243" s="1"/>
      <c r="P243" s="1"/>
      <c r="Q243" s="1"/>
      <c r="R243" s="1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1"/>
      <c r="AK243" s="1"/>
      <c r="AL243" s="1"/>
      <c r="AM243" s="25"/>
      <c r="AN243" s="25"/>
      <c r="AO243" s="25"/>
      <c r="AP243" s="25"/>
      <c r="AQ243" s="25"/>
      <c r="AR243" s="1"/>
      <c r="AS243" s="25"/>
      <c r="AT243" s="25"/>
      <c r="AU243" s="25"/>
      <c r="AV243" s="25"/>
      <c r="AW243" s="25"/>
      <c r="AX243" s="36"/>
      <c r="AY243" s="25"/>
      <c r="AZ243" s="25"/>
      <c r="BA243" s="25" t="s">
        <v>9</v>
      </c>
      <c r="BB243" s="25"/>
      <c r="BC243" s="1"/>
      <c r="BD243" s="1"/>
      <c r="BE243" s="25"/>
      <c r="BF243" s="1"/>
      <c r="BG243" s="1"/>
      <c r="BH243" s="1"/>
      <c r="BI243" s="25"/>
      <c r="BJ243" s="6"/>
    </row>
    <row r="244" spans="1:62" ht="46.5">
      <c r="A244" s="23">
        <v>240</v>
      </c>
      <c r="B244" s="39" t="s">
        <v>6293</v>
      </c>
      <c r="C244" s="39" t="s">
        <v>6059</v>
      </c>
      <c r="D244" s="39" t="s">
        <v>1063</v>
      </c>
      <c r="E244" s="39">
        <v>76</v>
      </c>
      <c r="F244" s="39" t="s">
        <v>195</v>
      </c>
      <c r="G244" s="39" t="s">
        <v>195</v>
      </c>
      <c r="H244" s="23" t="str">
        <f t="shared" si="65"/>
        <v>徐O敏</v>
      </c>
      <c r="I244" s="23" t="str">
        <f t="shared" si="64"/>
        <v>1＊290642</v>
      </c>
      <c r="J244" s="39">
        <v>1131227</v>
      </c>
      <c r="K244" s="39" t="s">
        <v>738</v>
      </c>
      <c r="L244" s="40" t="s">
        <v>721</v>
      </c>
      <c r="M244" s="1"/>
      <c r="N244" s="1"/>
      <c r="O244" s="1"/>
      <c r="P244" s="1"/>
      <c r="Q244" s="1"/>
      <c r="R244" s="1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1"/>
      <c r="AK244" s="1"/>
      <c r="AL244" s="1"/>
      <c r="AM244" s="25"/>
      <c r="AN244" s="25"/>
      <c r="AO244" s="25"/>
      <c r="AP244" s="25"/>
      <c r="AQ244" s="25"/>
      <c r="AR244" s="1"/>
      <c r="AS244" s="25"/>
      <c r="AT244" s="25"/>
      <c r="AU244" s="25"/>
      <c r="AV244" s="25"/>
      <c r="AW244" s="25"/>
      <c r="AX244" s="36"/>
      <c r="AY244" s="25"/>
      <c r="AZ244" s="25" t="s">
        <v>9</v>
      </c>
      <c r="BA244" s="25" t="s">
        <v>9</v>
      </c>
      <c r="BB244" s="25"/>
      <c r="BC244" s="1"/>
      <c r="BD244" s="1"/>
      <c r="BE244" s="25"/>
      <c r="BF244" s="1"/>
      <c r="BG244" s="1"/>
      <c r="BH244" s="1"/>
      <c r="BI244" s="25"/>
      <c r="BJ244" s="6"/>
    </row>
    <row r="245" spans="1:62" ht="31">
      <c r="A245" s="23">
        <v>241</v>
      </c>
      <c r="B245" s="39" t="s">
        <v>1180</v>
      </c>
      <c r="C245" s="39" t="s">
        <v>905</v>
      </c>
      <c r="D245" s="39" t="s">
        <v>1063</v>
      </c>
      <c r="E245" s="39">
        <v>54</v>
      </c>
      <c r="F245" s="39" t="s">
        <v>195</v>
      </c>
      <c r="G245" s="39" t="s">
        <v>195</v>
      </c>
      <c r="H245" s="23" t="str">
        <f t="shared" si="65"/>
        <v>林O賢</v>
      </c>
      <c r="I245" s="23" t="str">
        <f t="shared" si="64"/>
        <v>1＊277420</v>
      </c>
      <c r="J245" s="39">
        <v>1131227</v>
      </c>
      <c r="K245" s="39" t="s">
        <v>734</v>
      </c>
      <c r="L245" s="40" t="s">
        <v>721</v>
      </c>
      <c r="M245" s="1"/>
      <c r="N245" s="1"/>
      <c r="O245" s="1"/>
      <c r="P245" s="1"/>
      <c r="Q245" s="1"/>
      <c r="R245" s="1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1"/>
      <c r="AK245" s="1"/>
      <c r="AL245" s="1"/>
      <c r="AM245" s="25"/>
      <c r="AN245" s="25"/>
      <c r="AO245" s="25"/>
      <c r="AP245" s="25"/>
      <c r="AQ245" s="25"/>
      <c r="AR245" s="1"/>
      <c r="AS245" s="25"/>
      <c r="AT245" s="25"/>
      <c r="AU245" s="25"/>
      <c r="AV245" s="25"/>
      <c r="AW245" s="25"/>
      <c r="AX245" s="36"/>
      <c r="AY245" s="25"/>
      <c r="AZ245" s="25"/>
      <c r="BA245" s="25" t="s">
        <v>9</v>
      </c>
      <c r="BB245" s="25"/>
      <c r="BC245" s="1"/>
      <c r="BD245" s="1"/>
      <c r="BE245" s="25"/>
      <c r="BF245" s="1"/>
      <c r="BG245" s="1"/>
      <c r="BH245" s="1"/>
      <c r="BI245" s="25"/>
      <c r="BJ245" s="6"/>
    </row>
    <row r="246" spans="1:62" ht="31">
      <c r="A246" s="23">
        <v>242</v>
      </c>
      <c r="B246" s="39" t="s">
        <v>1724</v>
      </c>
      <c r="C246" s="39" t="s">
        <v>1453</v>
      </c>
      <c r="D246" s="39" t="s">
        <v>1067</v>
      </c>
      <c r="E246" s="39">
        <v>60</v>
      </c>
      <c r="F246" s="39" t="s">
        <v>195</v>
      </c>
      <c r="G246" s="39" t="s">
        <v>195</v>
      </c>
      <c r="H246" s="23" t="str">
        <f t="shared" si="65"/>
        <v>王O雲</v>
      </c>
      <c r="I246" s="23" t="str">
        <f t="shared" si="64"/>
        <v>1＊237671</v>
      </c>
      <c r="J246" s="39">
        <v>1131227</v>
      </c>
      <c r="K246" s="39" t="s">
        <v>734</v>
      </c>
      <c r="L246" s="40" t="s">
        <v>721</v>
      </c>
      <c r="M246" s="1"/>
      <c r="N246" s="1"/>
      <c r="O246" s="1"/>
      <c r="P246" s="1"/>
      <c r="Q246" s="1"/>
      <c r="R246" s="1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1"/>
      <c r="AK246" s="1"/>
      <c r="AL246" s="1"/>
      <c r="AM246" s="25"/>
      <c r="AN246" s="25"/>
      <c r="AO246" s="25"/>
      <c r="AP246" s="25"/>
      <c r="AQ246" s="25"/>
      <c r="AR246" s="1"/>
      <c r="AS246" s="25"/>
      <c r="AT246" s="25"/>
      <c r="AU246" s="25"/>
      <c r="AV246" s="25"/>
      <c r="AW246" s="25"/>
      <c r="AX246" s="36"/>
      <c r="AY246" s="25"/>
      <c r="AZ246" s="25"/>
      <c r="BA246" s="25" t="s">
        <v>9</v>
      </c>
      <c r="BB246" s="25"/>
      <c r="BC246" s="1"/>
      <c r="BD246" s="1"/>
      <c r="BE246" s="25"/>
      <c r="BF246" s="1"/>
      <c r="BG246" s="1"/>
      <c r="BH246" s="1"/>
      <c r="BI246" s="25"/>
      <c r="BJ246" s="6"/>
    </row>
    <row r="247" spans="1:62" ht="31">
      <c r="A247" s="23">
        <v>243</v>
      </c>
      <c r="B247" s="39" t="s">
        <v>1789</v>
      </c>
      <c r="C247" s="39" t="s">
        <v>1504</v>
      </c>
      <c r="D247" s="39" t="s">
        <v>1067</v>
      </c>
      <c r="E247" s="39">
        <v>71</v>
      </c>
      <c r="F247" s="39" t="s">
        <v>195</v>
      </c>
      <c r="G247" s="39" t="s">
        <v>195</v>
      </c>
      <c r="H247" s="23" t="str">
        <f t="shared" si="65"/>
        <v>羅O雪</v>
      </c>
      <c r="I247" s="23" t="str">
        <f t="shared" si="64"/>
        <v>1＊755531</v>
      </c>
      <c r="J247" s="39">
        <v>1131227</v>
      </c>
      <c r="K247" s="39" t="s">
        <v>734</v>
      </c>
      <c r="L247" s="40" t="s">
        <v>721</v>
      </c>
      <c r="M247" s="1"/>
      <c r="N247" s="1"/>
      <c r="O247" s="1"/>
      <c r="P247" s="1"/>
      <c r="Q247" s="1"/>
      <c r="R247" s="1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1"/>
      <c r="AK247" s="1"/>
      <c r="AL247" s="1"/>
      <c r="AM247" s="25"/>
      <c r="AN247" s="25"/>
      <c r="AO247" s="25"/>
      <c r="AP247" s="25"/>
      <c r="AQ247" s="25"/>
      <c r="AR247" s="1"/>
      <c r="AS247" s="25"/>
      <c r="AT247" s="25"/>
      <c r="AU247" s="25"/>
      <c r="AV247" s="25"/>
      <c r="AW247" s="25"/>
      <c r="AX247" s="36"/>
      <c r="AY247" s="25"/>
      <c r="AZ247" s="25"/>
      <c r="BA247" s="25" t="s">
        <v>9</v>
      </c>
      <c r="BB247" s="25"/>
      <c r="BC247" s="1"/>
      <c r="BD247" s="1"/>
      <c r="BE247" s="25"/>
      <c r="BF247" s="1"/>
      <c r="BG247" s="1"/>
      <c r="BH247" s="1"/>
      <c r="BI247" s="25"/>
      <c r="BJ247" s="6"/>
    </row>
    <row r="248" spans="1:62" ht="31">
      <c r="A248" s="23">
        <v>244</v>
      </c>
      <c r="B248" s="39" t="s">
        <v>6294</v>
      </c>
      <c r="C248" s="39" t="s">
        <v>6060</v>
      </c>
      <c r="D248" s="39" t="s">
        <v>1067</v>
      </c>
      <c r="E248" s="39">
        <v>57</v>
      </c>
      <c r="F248" s="39" t="s">
        <v>195</v>
      </c>
      <c r="G248" s="39" t="s">
        <v>195</v>
      </c>
      <c r="H248" s="23" t="str">
        <f t="shared" si="65"/>
        <v>倪O貞</v>
      </c>
      <c r="I248" s="23" t="str">
        <f t="shared" si="64"/>
        <v>2＊711051</v>
      </c>
      <c r="J248" s="39">
        <v>1131227</v>
      </c>
      <c r="K248" s="39" t="s">
        <v>734</v>
      </c>
      <c r="L248" s="40" t="s">
        <v>721</v>
      </c>
      <c r="M248" s="1"/>
      <c r="N248" s="1"/>
      <c r="O248" s="1"/>
      <c r="P248" s="1"/>
      <c r="Q248" s="1"/>
      <c r="R248" s="1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1"/>
      <c r="AK248" s="1"/>
      <c r="AL248" s="1"/>
      <c r="AM248" s="25"/>
      <c r="AN248" s="25"/>
      <c r="AO248" s="25"/>
      <c r="AP248" s="25"/>
      <c r="AQ248" s="25"/>
      <c r="AR248" s="1"/>
      <c r="AS248" s="25"/>
      <c r="AT248" s="25"/>
      <c r="AU248" s="25"/>
      <c r="AV248" s="25"/>
      <c r="AW248" s="25"/>
      <c r="AX248" s="36"/>
      <c r="AY248" s="25"/>
      <c r="AZ248" s="25"/>
      <c r="BA248" s="25" t="s">
        <v>9</v>
      </c>
      <c r="BB248" s="25"/>
      <c r="BC248" s="1"/>
      <c r="BD248" s="1"/>
      <c r="BE248" s="25"/>
      <c r="BF248" s="1"/>
      <c r="BG248" s="1"/>
      <c r="BH248" s="1"/>
      <c r="BI248" s="25"/>
      <c r="BJ248" s="6"/>
    </row>
    <row r="249" spans="1:62" ht="46.5">
      <c r="A249" s="23">
        <v>245</v>
      </c>
      <c r="B249" s="39" t="s">
        <v>5644</v>
      </c>
      <c r="C249" s="39" t="s">
        <v>5337</v>
      </c>
      <c r="D249" s="39" t="s">
        <v>1063</v>
      </c>
      <c r="E249" s="39">
        <v>45</v>
      </c>
      <c r="F249" s="39" t="s">
        <v>5951</v>
      </c>
      <c r="G249" s="39"/>
      <c r="H249" s="23" t="str">
        <f t="shared" si="65"/>
        <v>劉O誠</v>
      </c>
      <c r="I249" s="23" t="str">
        <f t="shared" si="64"/>
        <v>1＊493790</v>
      </c>
      <c r="J249" s="39">
        <v>1131227</v>
      </c>
      <c r="K249" s="39" t="s">
        <v>758</v>
      </c>
      <c r="L249" s="40" t="s">
        <v>721</v>
      </c>
      <c r="M249" s="1"/>
      <c r="N249" s="1"/>
      <c r="O249" s="1"/>
      <c r="P249" s="1"/>
      <c r="Q249" s="1"/>
      <c r="R249" s="1"/>
      <c r="S249" s="25"/>
      <c r="T249" s="25"/>
      <c r="U249" s="25"/>
      <c r="V249" s="25" t="s">
        <v>9</v>
      </c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1"/>
      <c r="AK249" s="1"/>
      <c r="AL249" s="1"/>
      <c r="AM249" s="25"/>
      <c r="AN249" s="25"/>
      <c r="AO249" s="25"/>
      <c r="AP249" s="25"/>
      <c r="AQ249" s="25"/>
      <c r="AR249" s="1"/>
      <c r="AS249" s="25"/>
      <c r="AT249" s="25"/>
      <c r="AU249" s="25"/>
      <c r="AV249" s="25"/>
      <c r="AW249" s="25"/>
      <c r="AX249" s="36"/>
      <c r="AY249" s="25"/>
      <c r="AZ249" s="25"/>
      <c r="BA249" s="25"/>
      <c r="BB249" s="25"/>
      <c r="BC249" s="1"/>
      <c r="BD249" s="1"/>
      <c r="BE249" s="25"/>
      <c r="BF249" s="1"/>
      <c r="BG249" s="1"/>
      <c r="BH249" s="1"/>
      <c r="BI249" s="25" t="s">
        <v>1034</v>
      </c>
      <c r="BJ249" s="6"/>
    </row>
    <row r="250" spans="1:62" ht="17">
      <c r="A250" s="23">
        <v>246</v>
      </c>
      <c r="B250" s="39" t="s">
        <v>4981</v>
      </c>
      <c r="C250" s="39" t="s">
        <v>3323</v>
      </c>
      <c r="D250" s="39" t="s">
        <v>1067</v>
      </c>
      <c r="E250" s="39">
        <v>76</v>
      </c>
      <c r="F250" s="39" t="s">
        <v>195</v>
      </c>
      <c r="G250" s="39" t="s">
        <v>195</v>
      </c>
      <c r="H250" s="39" t="s">
        <v>6224</v>
      </c>
      <c r="I250" s="108" t="str">
        <f>REPLACE(C250,2,1,"＊")</f>
        <v>0＊959202</v>
      </c>
      <c r="J250" s="39">
        <v>1131228</v>
      </c>
      <c r="K250" s="39">
        <v>5761110</v>
      </c>
      <c r="L250" s="40" t="s">
        <v>721</v>
      </c>
      <c r="M250" s="1"/>
      <c r="N250" s="1"/>
      <c r="O250" s="1"/>
      <c r="P250" s="1"/>
      <c r="Q250" s="1"/>
      <c r="R250" s="1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1"/>
      <c r="AK250" s="1"/>
      <c r="AL250" s="1"/>
      <c r="AM250" s="25"/>
      <c r="AN250" s="25"/>
      <c r="AO250" s="25"/>
      <c r="AP250" s="25"/>
      <c r="AQ250" s="25"/>
      <c r="AR250" s="1"/>
      <c r="AS250" s="25"/>
      <c r="AT250" s="25"/>
      <c r="AU250" s="25"/>
      <c r="AV250" s="25" t="s">
        <v>9</v>
      </c>
      <c r="AW250" s="25"/>
      <c r="AX250" s="36"/>
      <c r="AY250" s="25"/>
      <c r="AZ250" s="25"/>
      <c r="BA250" s="25"/>
      <c r="BB250" s="25"/>
      <c r="BC250" s="1"/>
      <c r="BD250" s="1"/>
      <c r="BE250" s="25"/>
      <c r="BF250" s="1"/>
      <c r="BG250" s="1"/>
      <c r="BH250" s="1"/>
      <c r="BI250" s="25"/>
      <c r="BJ250" s="6"/>
    </row>
    <row r="251" spans="1:62" ht="46.5">
      <c r="A251" s="23">
        <v>247</v>
      </c>
      <c r="B251" s="39" t="s">
        <v>4984</v>
      </c>
      <c r="C251" s="39" t="s">
        <v>3304</v>
      </c>
      <c r="D251" s="39" t="s">
        <v>1063</v>
      </c>
      <c r="E251" s="39">
        <v>66</v>
      </c>
      <c r="F251" s="39" t="s">
        <v>195</v>
      </c>
      <c r="G251" s="39" t="s">
        <v>195</v>
      </c>
      <c r="H251" s="23" t="str">
        <f t="shared" ref="H251:H252" si="66">REPLACE(B251,2,1,"O")</f>
        <v>裴O誠</v>
      </c>
      <c r="I251" s="23" t="str">
        <f t="shared" ref="I251:I252" si="67">REPLACE(C251,2,1,"＊")</f>
        <v>0＊727414</v>
      </c>
      <c r="J251" s="39">
        <v>1131228</v>
      </c>
      <c r="K251" s="39" t="s">
        <v>738</v>
      </c>
      <c r="L251" s="40" t="s">
        <v>721</v>
      </c>
      <c r="M251" s="1"/>
      <c r="N251" s="1"/>
      <c r="O251" s="1"/>
      <c r="P251" s="1"/>
      <c r="Q251" s="1"/>
      <c r="R251" s="1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1"/>
      <c r="AK251" s="1"/>
      <c r="AL251" s="1"/>
      <c r="AM251" s="25"/>
      <c r="AN251" s="25"/>
      <c r="AO251" s="25"/>
      <c r="AP251" s="25"/>
      <c r="AQ251" s="25"/>
      <c r="AR251" s="1"/>
      <c r="AS251" s="25"/>
      <c r="AT251" s="25"/>
      <c r="AU251" s="25"/>
      <c r="AV251" s="25"/>
      <c r="AW251" s="25"/>
      <c r="AX251" s="36"/>
      <c r="AY251" s="25"/>
      <c r="AZ251" s="25" t="s">
        <v>9</v>
      </c>
      <c r="BA251" s="25" t="s">
        <v>9</v>
      </c>
      <c r="BB251" s="25"/>
      <c r="BC251" s="1"/>
      <c r="BD251" s="1"/>
      <c r="BE251" s="25" t="s">
        <v>736</v>
      </c>
      <c r="BF251" s="1"/>
      <c r="BG251" s="1"/>
      <c r="BH251" s="1"/>
      <c r="BI251" s="25"/>
      <c r="BJ251" s="6"/>
    </row>
    <row r="252" spans="1:62" ht="31">
      <c r="A252" s="23">
        <v>248</v>
      </c>
      <c r="B252" s="39" t="s">
        <v>6295</v>
      </c>
      <c r="C252" s="39" t="s">
        <v>6061</v>
      </c>
      <c r="D252" s="39" t="s">
        <v>1063</v>
      </c>
      <c r="E252" s="39">
        <v>74</v>
      </c>
      <c r="F252" s="39" t="s">
        <v>5955</v>
      </c>
      <c r="G252" s="39" t="s">
        <v>5959</v>
      </c>
      <c r="H252" s="23" t="str">
        <f t="shared" si="66"/>
        <v>呂O松</v>
      </c>
      <c r="I252" s="23" t="str">
        <f t="shared" si="67"/>
        <v>0＊247826</v>
      </c>
      <c r="J252" s="39">
        <v>1131230</v>
      </c>
      <c r="K252" s="39" t="s">
        <v>752</v>
      </c>
      <c r="L252" s="40" t="s">
        <v>721</v>
      </c>
      <c r="M252" s="1"/>
      <c r="N252" s="1"/>
      <c r="O252" s="1"/>
      <c r="P252" s="1"/>
      <c r="Q252" s="1"/>
      <c r="R252" s="1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1"/>
      <c r="AK252" s="1"/>
      <c r="AL252" s="1"/>
      <c r="AM252" s="25"/>
      <c r="AN252" s="25"/>
      <c r="AO252" s="25"/>
      <c r="AP252" s="25"/>
      <c r="AQ252" s="25"/>
      <c r="AR252" s="1"/>
      <c r="AS252" s="25"/>
      <c r="AT252" s="25"/>
      <c r="AU252" s="25"/>
      <c r="AV252" s="25" t="s">
        <v>9</v>
      </c>
      <c r="AW252" s="25"/>
      <c r="AX252" s="36"/>
      <c r="AY252" s="25"/>
      <c r="AZ252" s="25"/>
      <c r="BA252" s="25"/>
      <c r="BB252" s="25"/>
      <c r="BC252" s="1"/>
      <c r="BD252" s="1"/>
      <c r="BE252" s="25"/>
      <c r="BF252" s="1"/>
      <c r="BG252" s="1"/>
      <c r="BH252" s="1"/>
      <c r="BI252" s="25" t="s">
        <v>1034</v>
      </c>
      <c r="BJ252" s="6"/>
    </row>
    <row r="253" spans="1:62" ht="31">
      <c r="A253" s="23">
        <v>249</v>
      </c>
      <c r="B253" s="39" t="s">
        <v>6062</v>
      </c>
      <c r="C253" s="39" t="s">
        <v>6063</v>
      </c>
      <c r="D253" s="39" t="s">
        <v>1067</v>
      </c>
      <c r="E253" s="39">
        <v>43</v>
      </c>
      <c r="F253" s="39" t="s">
        <v>195</v>
      </c>
      <c r="G253" s="39" t="s">
        <v>195</v>
      </c>
      <c r="H253" s="39" t="s">
        <v>6117</v>
      </c>
      <c r="I253" s="39" t="s">
        <v>6063</v>
      </c>
      <c r="J253" s="39">
        <v>1131230</v>
      </c>
      <c r="K253" s="39" t="s">
        <v>6111</v>
      </c>
      <c r="L253" s="40" t="s">
        <v>721</v>
      </c>
      <c r="M253" s="1"/>
      <c r="N253" s="1" t="s">
        <v>9</v>
      </c>
      <c r="O253" s="1"/>
      <c r="P253" s="1" t="s">
        <v>9</v>
      </c>
      <c r="Q253" s="1"/>
      <c r="R253" s="1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1"/>
      <c r="AK253" s="1"/>
      <c r="AL253" s="1"/>
      <c r="AM253" s="25"/>
      <c r="AN253" s="25"/>
      <c r="AO253" s="25"/>
      <c r="AP253" s="25"/>
      <c r="AQ253" s="25"/>
      <c r="AR253" s="1"/>
      <c r="AS253" s="25"/>
      <c r="AT253" s="25"/>
      <c r="AU253" s="25"/>
      <c r="AV253" s="25"/>
      <c r="AW253" s="25"/>
      <c r="AX253" s="36"/>
      <c r="AY253" s="25"/>
      <c r="AZ253" s="25"/>
      <c r="BA253" s="25"/>
      <c r="BB253" s="25"/>
      <c r="BC253" s="1"/>
      <c r="BD253" s="1"/>
      <c r="BE253" s="25"/>
      <c r="BF253" s="1"/>
      <c r="BG253" s="1"/>
      <c r="BH253" s="1"/>
      <c r="BI253" s="25" t="s">
        <v>1034</v>
      </c>
      <c r="BJ253" s="6"/>
    </row>
    <row r="254" spans="1:62" ht="31">
      <c r="A254" s="23">
        <v>250</v>
      </c>
      <c r="B254" s="39" t="s">
        <v>6296</v>
      </c>
      <c r="C254" s="39" t="s">
        <v>6064</v>
      </c>
      <c r="D254" s="39" t="s">
        <v>1067</v>
      </c>
      <c r="E254" s="39">
        <v>75</v>
      </c>
      <c r="F254" s="39" t="s">
        <v>5955</v>
      </c>
      <c r="G254" s="39"/>
      <c r="H254" s="23" t="str">
        <f>REPLACE(B254,2,1,"O")</f>
        <v>陳O枝</v>
      </c>
      <c r="I254" s="23" t="str">
        <f>REPLACE(C254,2,1,"＊")</f>
        <v>0＊619351</v>
      </c>
      <c r="J254" s="39">
        <v>1131231</v>
      </c>
      <c r="K254" s="39" t="s">
        <v>734</v>
      </c>
      <c r="L254" s="40" t="s">
        <v>721</v>
      </c>
      <c r="M254" s="1"/>
      <c r="N254" s="1"/>
      <c r="O254" s="1"/>
      <c r="P254" s="1"/>
      <c r="Q254" s="1"/>
      <c r="R254" s="1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1"/>
      <c r="AK254" s="1"/>
      <c r="AL254" s="1"/>
      <c r="AM254" s="25"/>
      <c r="AN254" s="25"/>
      <c r="AO254" s="25"/>
      <c r="AP254" s="25"/>
      <c r="AQ254" s="25"/>
      <c r="AR254" s="1"/>
      <c r="AS254" s="25"/>
      <c r="AT254" s="25"/>
      <c r="AU254" s="25"/>
      <c r="AV254" s="25"/>
      <c r="AW254" s="25"/>
      <c r="AX254" s="36"/>
      <c r="AY254" s="25"/>
      <c r="AZ254" s="25"/>
      <c r="BA254" s="25" t="s">
        <v>9</v>
      </c>
      <c r="BB254" s="25"/>
      <c r="BC254" s="1"/>
      <c r="BD254" s="1"/>
      <c r="BE254" s="25"/>
      <c r="BF254" s="1"/>
      <c r="BG254" s="1"/>
      <c r="BH254" s="1"/>
      <c r="BI254" s="25"/>
      <c r="BJ254" s="6"/>
    </row>
    <row r="255" spans="1:62" ht="31">
      <c r="A255" s="23">
        <v>251</v>
      </c>
      <c r="B255" s="39" t="s">
        <v>3986</v>
      </c>
      <c r="C255" s="39" t="s">
        <v>608</v>
      </c>
      <c r="D255" s="39" t="s">
        <v>1067</v>
      </c>
      <c r="E255" s="39">
        <v>66</v>
      </c>
      <c r="F255" s="39" t="s">
        <v>195</v>
      </c>
      <c r="G255" s="39" t="s">
        <v>195</v>
      </c>
      <c r="H255" s="23" t="str">
        <f>REPLACE(B255,2,1,"O")</f>
        <v>劉O鈴</v>
      </c>
      <c r="I255" s="108" t="str">
        <f>REPLACE(C255,2,1,"＊")</f>
        <v>0＊085156</v>
      </c>
      <c r="J255" s="39">
        <v>1131231</v>
      </c>
      <c r="K255" s="39" t="s">
        <v>734</v>
      </c>
      <c r="L255" s="40" t="s">
        <v>721</v>
      </c>
      <c r="M255" s="1"/>
      <c r="N255" s="1"/>
      <c r="O255" s="1"/>
      <c r="P255" s="1"/>
      <c r="Q255" s="1"/>
      <c r="R255" s="1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1"/>
      <c r="AK255" s="1"/>
      <c r="AL255" s="1"/>
      <c r="AM255" s="25"/>
      <c r="AN255" s="25"/>
      <c r="AO255" s="25"/>
      <c r="AP255" s="25"/>
      <c r="AQ255" s="25"/>
      <c r="AR255" s="1"/>
      <c r="AS255" s="25"/>
      <c r="AT255" s="25"/>
      <c r="AU255" s="25"/>
      <c r="AV255" s="25"/>
      <c r="AW255" s="25"/>
      <c r="AX255" s="36"/>
      <c r="AY255" s="25"/>
      <c r="AZ255" s="25"/>
      <c r="BA255" s="25" t="s">
        <v>9</v>
      </c>
      <c r="BB255" s="25"/>
      <c r="BC255" s="1"/>
      <c r="BD255" s="1"/>
      <c r="BE255" s="25"/>
      <c r="BF255" s="1"/>
      <c r="BG255" s="1"/>
      <c r="BH255" s="1"/>
      <c r="BI255" s="25"/>
      <c r="BJ255" s="6"/>
    </row>
    <row r="256" spans="1:62" ht="31">
      <c r="A256" s="23">
        <v>252</v>
      </c>
      <c r="B256" s="39" t="s">
        <v>6297</v>
      </c>
      <c r="C256" s="39" t="s">
        <v>6065</v>
      </c>
      <c r="D256" s="39" t="s">
        <v>1063</v>
      </c>
      <c r="E256" s="39">
        <v>52</v>
      </c>
      <c r="F256" s="39" t="s">
        <v>5953</v>
      </c>
      <c r="G256" s="39"/>
      <c r="H256" s="23" t="str">
        <f t="shared" ref="H256:H260" si="68">REPLACE(B256,2,1,"O")</f>
        <v>許O聰</v>
      </c>
      <c r="I256" s="23" t="str">
        <f t="shared" ref="I256:I260" si="69">REPLACE(C256,2,1,"＊")</f>
        <v>0＊142236</v>
      </c>
      <c r="J256" s="39">
        <v>1131231</v>
      </c>
      <c r="K256" s="39" t="s">
        <v>6112</v>
      </c>
      <c r="L256" s="40" t="s">
        <v>721</v>
      </c>
      <c r="M256" s="1"/>
      <c r="N256" s="1"/>
      <c r="O256" s="1"/>
      <c r="P256" s="1"/>
      <c r="Q256" s="1"/>
      <c r="R256" s="1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1"/>
      <c r="AK256" s="1"/>
      <c r="AL256" s="1"/>
      <c r="AM256" s="25"/>
      <c r="AN256" s="25"/>
      <c r="AO256" s="25"/>
      <c r="AP256" s="25"/>
      <c r="AQ256" s="25"/>
      <c r="AR256" s="1"/>
      <c r="AS256" s="25"/>
      <c r="AT256" s="25"/>
      <c r="AU256" s="25"/>
      <c r="AV256" s="25"/>
      <c r="AW256" s="25"/>
      <c r="AX256" s="36"/>
      <c r="AY256" s="25"/>
      <c r="AZ256" s="25"/>
      <c r="BA256" s="25"/>
      <c r="BB256" s="25"/>
      <c r="BC256" s="1"/>
      <c r="BD256" s="1"/>
      <c r="BE256" s="25"/>
      <c r="BF256" s="1"/>
      <c r="BG256" s="1"/>
      <c r="BH256" s="1"/>
      <c r="BI256" s="25" t="s">
        <v>6113</v>
      </c>
      <c r="BJ256" s="6"/>
    </row>
    <row r="257" spans="1:62" ht="31">
      <c r="A257" s="23">
        <v>253</v>
      </c>
      <c r="B257" s="39" t="s">
        <v>6298</v>
      </c>
      <c r="C257" s="39" t="s">
        <v>209</v>
      </c>
      <c r="D257" s="39" t="s">
        <v>1063</v>
      </c>
      <c r="E257" s="39">
        <v>74</v>
      </c>
      <c r="F257" s="39" t="s">
        <v>195</v>
      </c>
      <c r="G257" s="39" t="s">
        <v>195</v>
      </c>
      <c r="H257" s="23" t="str">
        <f t="shared" si="68"/>
        <v>陳O峯</v>
      </c>
      <c r="I257" s="23" t="str">
        <f t="shared" si="69"/>
        <v>0＊881125</v>
      </c>
      <c r="J257" s="39">
        <v>1131231</v>
      </c>
      <c r="K257" s="39" t="s">
        <v>734</v>
      </c>
      <c r="L257" s="40" t="s">
        <v>721</v>
      </c>
      <c r="M257" s="1"/>
      <c r="N257" s="1"/>
      <c r="O257" s="1"/>
      <c r="P257" s="1"/>
      <c r="Q257" s="1"/>
      <c r="R257" s="1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1"/>
      <c r="AK257" s="1"/>
      <c r="AL257" s="1"/>
      <c r="AM257" s="25"/>
      <c r="AN257" s="25"/>
      <c r="AO257" s="25"/>
      <c r="AP257" s="25"/>
      <c r="AQ257" s="25"/>
      <c r="AR257" s="1"/>
      <c r="AS257" s="25"/>
      <c r="AT257" s="25"/>
      <c r="AU257" s="25"/>
      <c r="AV257" s="25"/>
      <c r="AW257" s="25"/>
      <c r="AX257" s="36"/>
      <c r="AY257" s="25"/>
      <c r="AZ257" s="25"/>
      <c r="BA257" s="25" t="s">
        <v>9</v>
      </c>
      <c r="BB257" s="25"/>
      <c r="BC257" s="1"/>
      <c r="BD257" s="1"/>
      <c r="BE257" s="25"/>
      <c r="BF257" s="1"/>
      <c r="BG257" s="1"/>
      <c r="BH257" s="1"/>
      <c r="BI257" s="25"/>
      <c r="BJ257" s="6"/>
    </row>
    <row r="258" spans="1:62" ht="31">
      <c r="A258" s="23">
        <v>254</v>
      </c>
      <c r="B258" s="39" t="s">
        <v>6299</v>
      </c>
      <c r="C258" s="39" t="s">
        <v>4196</v>
      </c>
      <c r="D258" s="39" t="s">
        <v>1067</v>
      </c>
      <c r="E258" s="39">
        <v>57</v>
      </c>
      <c r="F258" s="39" t="s">
        <v>195</v>
      </c>
      <c r="G258" s="39" t="s">
        <v>195</v>
      </c>
      <c r="H258" s="23" t="str">
        <f t="shared" si="68"/>
        <v>蔡O芸</v>
      </c>
      <c r="I258" s="23" t="str">
        <f t="shared" si="69"/>
        <v>0＊509939</v>
      </c>
      <c r="J258" s="39">
        <v>1131231</v>
      </c>
      <c r="K258" s="39" t="s">
        <v>734</v>
      </c>
      <c r="L258" s="40" t="s">
        <v>721</v>
      </c>
      <c r="M258" s="1"/>
      <c r="N258" s="1"/>
      <c r="O258" s="1"/>
      <c r="P258" s="1"/>
      <c r="Q258" s="1"/>
      <c r="R258" s="1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1"/>
      <c r="AK258" s="1"/>
      <c r="AL258" s="1"/>
      <c r="AM258" s="25"/>
      <c r="AN258" s="25"/>
      <c r="AO258" s="25"/>
      <c r="AP258" s="25"/>
      <c r="AQ258" s="25"/>
      <c r="AR258" s="1"/>
      <c r="AS258" s="25"/>
      <c r="AT258" s="25"/>
      <c r="AU258" s="25"/>
      <c r="AV258" s="25"/>
      <c r="AW258" s="25"/>
      <c r="AX258" s="36"/>
      <c r="AY258" s="25"/>
      <c r="AZ258" s="25"/>
      <c r="BA258" s="25" t="s">
        <v>9</v>
      </c>
      <c r="BB258" s="25"/>
      <c r="BC258" s="1"/>
      <c r="BD258" s="1"/>
      <c r="BE258" s="25"/>
      <c r="BF258" s="1"/>
      <c r="BG258" s="1"/>
      <c r="BH258" s="1"/>
      <c r="BI258" s="25"/>
      <c r="BJ258" s="6"/>
    </row>
    <row r="259" spans="1:62" ht="31">
      <c r="A259" s="23">
        <v>255</v>
      </c>
      <c r="B259" s="39" t="s">
        <v>6300</v>
      </c>
      <c r="C259" s="39" t="s">
        <v>2111</v>
      </c>
      <c r="D259" s="39" t="s">
        <v>1063</v>
      </c>
      <c r="E259" s="39">
        <v>51</v>
      </c>
      <c r="F259" s="39" t="s">
        <v>195</v>
      </c>
      <c r="G259" s="39" t="s">
        <v>195</v>
      </c>
      <c r="H259" s="23" t="str">
        <f t="shared" si="68"/>
        <v>林O明</v>
      </c>
      <c r="I259" s="23" t="str">
        <f t="shared" si="69"/>
        <v>0＊166991</v>
      </c>
      <c r="J259" s="39">
        <v>1131231</v>
      </c>
      <c r="K259" s="39" t="s">
        <v>734</v>
      </c>
      <c r="L259" s="40" t="s">
        <v>721</v>
      </c>
      <c r="M259" s="1"/>
      <c r="N259" s="1"/>
      <c r="O259" s="1"/>
      <c r="P259" s="1"/>
      <c r="Q259" s="1"/>
      <c r="R259" s="1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1"/>
      <c r="AK259" s="1"/>
      <c r="AL259" s="1"/>
      <c r="AM259" s="25"/>
      <c r="AN259" s="25"/>
      <c r="AO259" s="25"/>
      <c r="AP259" s="25"/>
      <c r="AQ259" s="25"/>
      <c r="AR259" s="1"/>
      <c r="AS259" s="25"/>
      <c r="AT259" s="25"/>
      <c r="AU259" s="25"/>
      <c r="AV259" s="25"/>
      <c r="AW259" s="25"/>
      <c r="AX259" s="36"/>
      <c r="AY259" s="25"/>
      <c r="AZ259" s="25"/>
      <c r="BA259" s="25" t="s">
        <v>9</v>
      </c>
      <c r="BB259" s="25"/>
      <c r="BC259" s="1"/>
      <c r="BD259" s="1"/>
      <c r="BE259" s="25"/>
      <c r="BF259" s="1"/>
      <c r="BG259" s="1"/>
      <c r="BH259" s="1"/>
      <c r="BI259" s="25"/>
      <c r="BJ259" s="6"/>
    </row>
    <row r="260" spans="1:62" ht="31">
      <c r="A260" s="23">
        <v>256</v>
      </c>
      <c r="B260" s="39" t="s">
        <v>4998</v>
      </c>
      <c r="C260" s="39" t="s">
        <v>2588</v>
      </c>
      <c r="D260" s="39" t="s">
        <v>1063</v>
      </c>
      <c r="E260" s="39">
        <v>83</v>
      </c>
      <c r="F260" s="39" t="s">
        <v>195</v>
      </c>
      <c r="G260" s="39" t="s">
        <v>195</v>
      </c>
      <c r="H260" s="23" t="str">
        <f t="shared" si="68"/>
        <v>江O仁</v>
      </c>
      <c r="I260" s="23" t="str">
        <f t="shared" si="69"/>
        <v>0＊730048</v>
      </c>
      <c r="J260" s="39">
        <v>1131231</v>
      </c>
      <c r="K260" s="39" t="s">
        <v>732</v>
      </c>
      <c r="L260" s="40" t="s">
        <v>721</v>
      </c>
      <c r="M260" s="1"/>
      <c r="N260" s="1"/>
      <c r="O260" s="1"/>
      <c r="P260" s="1"/>
      <c r="Q260" s="1"/>
      <c r="R260" s="1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1"/>
      <c r="AK260" s="1"/>
      <c r="AL260" s="1"/>
      <c r="AM260" s="25"/>
      <c r="AN260" s="25"/>
      <c r="AO260" s="25"/>
      <c r="AP260" s="25"/>
      <c r="AQ260" s="25"/>
      <c r="AR260" s="1"/>
      <c r="AS260" s="25"/>
      <c r="AT260" s="25"/>
      <c r="AU260" s="25"/>
      <c r="AV260" s="25"/>
      <c r="AW260" s="25"/>
      <c r="AX260" s="36"/>
      <c r="AY260" s="25"/>
      <c r="AZ260" s="25"/>
      <c r="BA260" s="25"/>
      <c r="BB260" s="25" t="s">
        <v>1879</v>
      </c>
      <c r="BC260" s="1"/>
      <c r="BD260" s="1"/>
      <c r="BE260" s="25"/>
      <c r="BF260" s="1"/>
      <c r="BG260" s="1"/>
      <c r="BH260" s="1"/>
      <c r="BI260" s="25"/>
      <c r="BJ260" s="6"/>
    </row>
    <row r="261" spans="1:62" ht="31">
      <c r="A261" s="23">
        <v>257</v>
      </c>
      <c r="B261" s="39" t="s">
        <v>6301</v>
      </c>
      <c r="C261" s="39" t="s">
        <v>6066</v>
      </c>
      <c r="D261" s="39" t="s">
        <v>1063</v>
      </c>
      <c r="E261" s="39">
        <v>73</v>
      </c>
      <c r="F261" s="39" t="s">
        <v>195</v>
      </c>
      <c r="G261" s="39" t="s">
        <v>195</v>
      </c>
      <c r="H261" s="23" t="str">
        <f t="shared" ref="H261:H271" si="70">REPLACE(B261,2,1,"O")</f>
        <v>陳O順</v>
      </c>
      <c r="I261" s="23" t="str">
        <f t="shared" ref="I261:I271" si="71">REPLACE(C261,2,1,"＊")</f>
        <v>2＊546919</v>
      </c>
      <c r="J261" s="39">
        <v>1131231</v>
      </c>
      <c r="K261" s="39" t="s">
        <v>734</v>
      </c>
      <c r="L261" s="40" t="s">
        <v>721</v>
      </c>
      <c r="M261" s="1"/>
      <c r="N261" s="1"/>
      <c r="O261" s="1"/>
      <c r="P261" s="1"/>
      <c r="Q261" s="1"/>
      <c r="R261" s="1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1"/>
      <c r="AK261" s="1"/>
      <c r="AL261" s="1"/>
      <c r="AM261" s="25"/>
      <c r="AN261" s="25"/>
      <c r="AO261" s="25"/>
      <c r="AP261" s="25"/>
      <c r="AQ261" s="25"/>
      <c r="AR261" s="1"/>
      <c r="AS261" s="25"/>
      <c r="AT261" s="25"/>
      <c r="AU261" s="25"/>
      <c r="AV261" s="25"/>
      <c r="AW261" s="25"/>
      <c r="AX261" s="36"/>
      <c r="AY261" s="25"/>
      <c r="AZ261" s="25"/>
      <c r="BA261" s="25" t="s">
        <v>9</v>
      </c>
      <c r="BB261" s="25"/>
      <c r="BC261" s="1"/>
      <c r="BD261" s="1"/>
      <c r="BE261" s="25"/>
      <c r="BF261" s="1"/>
      <c r="BG261" s="1"/>
      <c r="BH261" s="1"/>
      <c r="BI261" s="25"/>
      <c r="BJ261" s="6"/>
    </row>
    <row r="262" spans="1:62" ht="31">
      <c r="A262" s="23">
        <v>258</v>
      </c>
      <c r="B262" s="39" t="s">
        <v>3980</v>
      </c>
      <c r="C262" s="39" t="s">
        <v>214</v>
      </c>
      <c r="D262" s="39" t="s">
        <v>1063</v>
      </c>
      <c r="E262" s="39">
        <v>72</v>
      </c>
      <c r="F262" s="39" t="s">
        <v>195</v>
      </c>
      <c r="G262" s="39" t="s">
        <v>195</v>
      </c>
      <c r="H262" s="23" t="str">
        <f t="shared" si="70"/>
        <v>羅O訓</v>
      </c>
      <c r="I262" s="23" t="str">
        <f t="shared" si="71"/>
        <v>2＊152583</v>
      </c>
      <c r="J262" s="39">
        <v>1131231</v>
      </c>
      <c r="K262" s="39" t="s">
        <v>732</v>
      </c>
      <c r="L262" s="40" t="s">
        <v>721</v>
      </c>
      <c r="M262" s="1"/>
      <c r="N262" s="1"/>
      <c r="O262" s="1"/>
      <c r="P262" s="1"/>
      <c r="Q262" s="1"/>
      <c r="R262" s="1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1"/>
      <c r="AK262" s="1"/>
      <c r="AL262" s="1"/>
      <c r="AM262" s="25"/>
      <c r="AN262" s="25"/>
      <c r="AO262" s="25"/>
      <c r="AP262" s="25"/>
      <c r="AQ262" s="25"/>
      <c r="AR262" s="1"/>
      <c r="AS262" s="25"/>
      <c r="AT262" s="25"/>
      <c r="AU262" s="25"/>
      <c r="AV262" s="25"/>
      <c r="AW262" s="25"/>
      <c r="AX262" s="36"/>
      <c r="AY262" s="25"/>
      <c r="AZ262" s="25"/>
      <c r="BA262" s="25"/>
      <c r="BB262" s="25" t="s">
        <v>1879</v>
      </c>
      <c r="BC262" s="1"/>
      <c r="BD262" s="1"/>
      <c r="BE262" s="25"/>
      <c r="BF262" s="1"/>
      <c r="BG262" s="1"/>
      <c r="BH262" s="1"/>
      <c r="BI262" s="25"/>
      <c r="BJ262" s="6"/>
    </row>
    <row r="263" spans="1:62" ht="31">
      <c r="A263" s="23">
        <v>259</v>
      </c>
      <c r="B263" s="39" t="s">
        <v>3946</v>
      </c>
      <c r="C263" s="39" t="s">
        <v>3681</v>
      </c>
      <c r="D263" s="39" t="s">
        <v>1067</v>
      </c>
      <c r="E263" s="39">
        <v>76</v>
      </c>
      <c r="F263" s="39" t="s">
        <v>195</v>
      </c>
      <c r="G263" s="39" t="s">
        <v>195</v>
      </c>
      <c r="H263" s="23" t="str">
        <f t="shared" si="70"/>
        <v>曾O蓮</v>
      </c>
      <c r="I263" s="23" t="str">
        <f t="shared" si="71"/>
        <v>2＊324568</v>
      </c>
      <c r="J263" s="39">
        <v>1131231</v>
      </c>
      <c r="K263" s="39" t="s">
        <v>734</v>
      </c>
      <c r="L263" s="40" t="s">
        <v>721</v>
      </c>
      <c r="M263" s="1"/>
      <c r="N263" s="1"/>
      <c r="O263" s="1"/>
      <c r="P263" s="1"/>
      <c r="Q263" s="1"/>
      <c r="R263" s="1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1"/>
      <c r="AK263" s="1"/>
      <c r="AL263" s="1"/>
      <c r="AM263" s="25"/>
      <c r="AN263" s="25"/>
      <c r="AO263" s="25"/>
      <c r="AP263" s="25"/>
      <c r="AQ263" s="25"/>
      <c r="AR263" s="1"/>
      <c r="AS263" s="25"/>
      <c r="AT263" s="25"/>
      <c r="AU263" s="25"/>
      <c r="AV263" s="25"/>
      <c r="AW263" s="25"/>
      <c r="AX263" s="36"/>
      <c r="AY263" s="25"/>
      <c r="AZ263" s="25"/>
      <c r="BA263" s="25" t="s">
        <v>9</v>
      </c>
      <c r="BB263" s="25"/>
      <c r="BC263" s="1"/>
      <c r="BD263" s="1"/>
      <c r="BE263" s="25"/>
      <c r="BF263" s="1"/>
      <c r="BG263" s="1"/>
      <c r="BH263" s="1"/>
      <c r="BI263" s="25"/>
      <c r="BJ263" s="6"/>
    </row>
    <row r="264" spans="1:62" ht="31">
      <c r="A264" s="23">
        <v>260</v>
      </c>
      <c r="B264" s="39" t="s">
        <v>1201</v>
      </c>
      <c r="C264" s="39" t="s">
        <v>928</v>
      </c>
      <c r="D264" s="39" t="s">
        <v>1063</v>
      </c>
      <c r="E264" s="39">
        <v>75</v>
      </c>
      <c r="F264" s="39" t="s">
        <v>195</v>
      </c>
      <c r="G264" s="39" t="s">
        <v>195</v>
      </c>
      <c r="H264" s="23" t="str">
        <f t="shared" si="70"/>
        <v>郭O富</v>
      </c>
      <c r="I264" s="23" t="str">
        <f t="shared" si="71"/>
        <v>2＊392273</v>
      </c>
      <c r="J264" s="39">
        <v>1131231</v>
      </c>
      <c r="K264" s="39" t="s">
        <v>734</v>
      </c>
      <c r="L264" s="40" t="s">
        <v>721</v>
      </c>
      <c r="M264" s="1"/>
      <c r="N264" s="1"/>
      <c r="O264" s="1"/>
      <c r="P264" s="1"/>
      <c r="Q264" s="1"/>
      <c r="R264" s="1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1"/>
      <c r="AK264" s="1"/>
      <c r="AL264" s="1"/>
      <c r="AM264" s="25"/>
      <c r="AN264" s="25"/>
      <c r="AO264" s="25"/>
      <c r="AP264" s="25"/>
      <c r="AQ264" s="25"/>
      <c r="AR264" s="1"/>
      <c r="AS264" s="25"/>
      <c r="AT264" s="25"/>
      <c r="AU264" s="25"/>
      <c r="AV264" s="25"/>
      <c r="AW264" s="25"/>
      <c r="AX264" s="36"/>
      <c r="AY264" s="25"/>
      <c r="AZ264" s="25"/>
      <c r="BA264" s="25" t="s">
        <v>9</v>
      </c>
      <c r="BB264" s="25"/>
      <c r="BC264" s="1"/>
      <c r="BD264" s="1"/>
      <c r="BE264" s="25" t="s">
        <v>736</v>
      </c>
      <c r="BF264" s="1"/>
      <c r="BG264" s="1"/>
      <c r="BH264" s="1"/>
      <c r="BI264" s="25"/>
      <c r="BJ264" s="6"/>
    </row>
    <row r="265" spans="1:62" ht="31">
      <c r="A265" s="23">
        <v>261</v>
      </c>
      <c r="B265" s="39" t="s">
        <v>1615</v>
      </c>
      <c r="C265" s="39" t="s">
        <v>1352</v>
      </c>
      <c r="D265" s="39" t="s">
        <v>1067</v>
      </c>
      <c r="E265" s="39">
        <v>81</v>
      </c>
      <c r="F265" s="39" t="s">
        <v>195</v>
      </c>
      <c r="G265" s="39" t="s">
        <v>195</v>
      </c>
      <c r="H265" s="39" t="s">
        <v>6302</v>
      </c>
      <c r="I265" s="23" t="str">
        <f t="shared" si="71"/>
        <v>2＊579259</v>
      </c>
      <c r="J265" s="39">
        <v>1131231</v>
      </c>
      <c r="K265" s="39" t="s">
        <v>734</v>
      </c>
      <c r="L265" s="40" t="s">
        <v>721</v>
      </c>
      <c r="M265" s="1"/>
      <c r="N265" s="1"/>
      <c r="O265" s="1"/>
      <c r="P265" s="1"/>
      <c r="Q265" s="1"/>
      <c r="R265" s="1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1"/>
      <c r="AK265" s="1"/>
      <c r="AL265" s="1"/>
      <c r="AM265" s="25"/>
      <c r="AN265" s="25"/>
      <c r="AO265" s="25"/>
      <c r="AP265" s="25"/>
      <c r="AQ265" s="25"/>
      <c r="AR265" s="1"/>
      <c r="AS265" s="25"/>
      <c r="AT265" s="25"/>
      <c r="AU265" s="25"/>
      <c r="AV265" s="25"/>
      <c r="AW265" s="25"/>
      <c r="AX265" s="36"/>
      <c r="AY265" s="25"/>
      <c r="AZ265" s="25"/>
      <c r="BA265" s="25" t="s">
        <v>9</v>
      </c>
      <c r="BB265" s="25"/>
      <c r="BC265" s="1"/>
      <c r="BD265" s="1"/>
      <c r="BE265" s="25"/>
      <c r="BF265" s="1"/>
      <c r="BG265" s="1"/>
      <c r="BH265" s="1"/>
      <c r="BI265" s="25"/>
      <c r="BJ265" s="6"/>
    </row>
    <row r="266" spans="1:62" ht="46.5">
      <c r="A266" s="23">
        <v>262</v>
      </c>
      <c r="B266" s="39" t="s">
        <v>6303</v>
      </c>
      <c r="C266" s="39" t="s">
        <v>5289</v>
      </c>
      <c r="D266" s="39" t="s">
        <v>1067</v>
      </c>
      <c r="E266" s="39">
        <v>77</v>
      </c>
      <c r="F266" s="39" t="s">
        <v>195</v>
      </c>
      <c r="G266" s="39" t="s">
        <v>195</v>
      </c>
      <c r="H266" s="23" t="str">
        <f t="shared" si="70"/>
        <v>李O丹</v>
      </c>
      <c r="I266" s="23" t="str">
        <f t="shared" si="71"/>
        <v>2＊816928</v>
      </c>
      <c r="J266" s="39">
        <v>1131231</v>
      </c>
      <c r="K266" s="39" t="s">
        <v>756</v>
      </c>
      <c r="L266" s="40" t="s">
        <v>721</v>
      </c>
      <c r="M266" s="1"/>
      <c r="N266" s="1"/>
      <c r="O266" s="1"/>
      <c r="P266" s="1"/>
      <c r="Q266" s="1"/>
      <c r="R266" s="1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1"/>
      <c r="AK266" s="1"/>
      <c r="AL266" s="1"/>
      <c r="AM266" s="25"/>
      <c r="AN266" s="25"/>
      <c r="AO266" s="25"/>
      <c r="AP266" s="25"/>
      <c r="AQ266" s="25"/>
      <c r="AR266" s="1"/>
      <c r="AS266" s="25"/>
      <c r="AT266" s="25"/>
      <c r="AU266" s="25"/>
      <c r="AV266" s="25"/>
      <c r="AW266" s="25"/>
      <c r="AX266" s="36"/>
      <c r="AY266" s="25"/>
      <c r="AZ266" s="25"/>
      <c r="BA266" s="25" t="s">
        <v>9</v>
      </c>
      <c r="BB266" s="25"/>
      <c r="BC266" s="1"/>
      <c r="BD266" s="1"/>
      <c r="BE266" s="25"/>
      <c r="BF266" s="1" t="s">
        <v>759</v>
      </c>
      <c r="BG266" s="1"/>
      <c r="BH266" s="1"/>
      <c r="BI266" s="25"/>
      <c r="BJ266" s="6"/>
    </row>
    <row r="267" spans="1:62" ht="31">
      <c r="A267" s="23">
        <v>263</v>
      </c>
      <c r="B267" s="39" t="s">
        <v>6304</v>
      </c>
      <c r="C267" s="39" t="s">
        <v>4232</v>
      </c>
      <c r="D267" s="39" t="s">
        <v>1063</v>
      </c>
      <c r="E267" s="39">
        <v>67</v>
      </c>
      <c r="F267" s="39" t="s">
        <v>195</v>
      </c>
      <c r="G267" s="39" t="s">
        <v>195</v>
      </c>
      <c r="H267" s="23" t="str">
        <f t="shared" si="70"/>
        <v>黃O碧</v>
      </c>
      <c r="I267" s="23" t="str">
        <f t="shared" si="71"/>
        <v>0＊193323</v>
      </c>
      <c r="J267" s="39">
        <v>1131202</v>
      </c>
      <c r="K267" s="39" t="s">
        <v>734</v>
      </c>
      <c r="L267" s="39">
        <v>1173</v>
      </c>
      <c r="M267" s="1"/>
      <c r="N267" s="1"/>
      <c r="O267" s="1"/>
      <c r="P267" s="1"/>
      <c r="Q267" s="1"/>
      <c r="R267" s="1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1"/>
      <c r="AK267" s="1"/>
      <c r="AL267" s="1"/>
      <c r="AM267" s="25"/>
      <c r="AN267" s="25"/>
      <c r="AO267" s="25"/>
      <c r="AP267" s="25"/>
      <c r="AQ267" s="25"/>
      <c r="AR267" s="1"/>
      <c r="AS267" s="25"/>
      <c r="AT267" s="25"/>
      <c r="AU267" s="25"/>
      <c r="AV267" s="25"/>
      <c r="AW267" s="25"/>
      <c r="AX267" s="36"/>
      <c r="AY267" s="25"/>
      <c r="AZ267" s="25"/>
      <c r="BA267" s="25" t="s">
        <v>9</v>
      </c>
      <c r="BB267" s="25"/>
      <c r="BC267" s="1"/>
      <c r="BD267" s="1"/>
      <c r="BE267" s="25"/>
      <c r="BF267" s="1"/>
      <c r="BG267" s="1"/>
      <c r="BH267" s="1"/>
      <c r="BI267" s="25"/>
      <c r="BJ267" s="6"/>
    </row>
    <row r="268" spans="1:62" ht="46.5">
      <c r="A268" s="23">
        <v>264</v>
      </c>
      <c r="B268" s="39" t="s">
        <v>6305</v>
      </c>
      <c r="C268" s="39" t="s">
        <v>6067</v>
      </c>
      <c r="D268" s="39" t="s">
        <v>1063</v>
      </c>
      <c r="E268" s="39">
        <v>69</v>
      </c>
      <c r="F268" s="39" t="s">
        <v>195</v>
      </c>
      <c r="G268" s="39" t="s">
        <v>195</v>
      </c>
      <c r="H268" s="23" t="str">
        <f t="shared" si="70"/>
        <v>陳O鎮</v>
      </c>
      <c r="I268" s="23" t="str">
        <f t="shared" si="71"/>
        <v>1＊591104</v>
      </c>
      <c r="J268" s="39">
        <v>1131202</v>
      </c>
      <c r="K268" s="39" t="s">
        <v>756</v>
      </c>
      <c r="L268" s="39">
        <v>1173</v>
      </c>
      <c r="M268" s="1"/>
      <c r="N268" s="1"/>
      <c r="O268" s="1"/>
      <c r="P268" s="1"/>
      <c r="Q268" s="1"/>
      <c r="R268" s="1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1"/>
      <c r="AK268" s="1"/>
      <c r="AL268" s="1"/>
      <c r="AM268" s="25"/>
      <c r="AN268" s="25"/>
      <c r="AO268" s="25"/>
      <c r="AP268" s="25"/>
      <c r="AQ268" s="25"/>
      <c r="AR268" s="1"/>
      <c r="AS268" s="25"/>
      <c r="AT268" s="25"/>
      <c r="AU268" s="25"/>
      <c r="AV268" s="25"/>
      <c r="AW268" s="25"/>
      <c r="AX268" s="36"/>
      <c r="AY268" s="25"/>
      <c r="AZ268" s="25"/>
      <c r="BA268" s="25" t="s">
        <v>9</v>
      </c>
      <c r="BB268" s="25"/>
      <c r="BC268" s="1"/>
      <c r="BD268" s="1"/>
      <c r="BE268" s="25"/>
      <c r="BF268" s="1" t="s">
        <v>2216</v>
      </c>
      <c r="BG268" s="1"/>
      <c r="BH268" s="1"/>
      <c r="BI268" s="25"/>
      <c r="BJ268" s="6"/>
    </row>
    <row r="269" spans="1:62" ht="31">
      <c r="A269" s="23">
        <v>265</v>
      </c>
      <c r="B269" s="39" t="s">
        <v>1246</v>
      </c>
      <c r="C269" s="39" t="s">
        <v>969</v>
      </c>
      <c r="D269" s="39" t="s">
        <v>1063</v>
      </c>
      <c r="E269" s="39">
        <v>67</v>
      </c>
      <c r="F269" s="39" t="s">
        <v>195</v>
      </c>
      <c r="G269" s="39" t="s">
        <v>195</v>
      </c>
      <c r="H269" s="23" t="str">
        <f t="shared" si="70"/>
        <v>鄭O成</v>
      </c>
      <c r="I269" s="23" t="str">
        <f t="shared" si="71"/>
        <v>0＊891850</v>
      </c>
      <c r="J269" s="39">
        <v>1131204</v>
      </c>
      <c r="K269" s="39" t="s">
        <v>734</v>
      </c>
      <c r="L269" s="39">
        <v>1173</v>
      </c>
      <c r="M269" s="1"/>
      <c r="N269" s="1"/>
      <c r="O269" s="1"/>
      <c r="P269" s="1"/>
      <c r="Q269" s="1"/>
      <c r="R269" s="1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1"/>
      <c r="AK269" s="1"/>
      <c r="AL269" s="1"/>
      <c r="AM269" s="25"/>
      <c r="AN269" s="25"/>
      <c r="AO269" s="25"/>
      <c r="AP269" s="25"/>
      <c r="AQ269" s="25"/>
      <c r="AR269" s="1"/>
      <c r="AS269" s="25"/>
      <c r="AT269" s="25"/>
      <c r="AU269" s="25"/>
      <c r="AV269" s="25"/>
      <c r="AW269" s="25"/>
      <c r="AX269" s="36"/>
      <c r="AY269" s="25"/>
      <c r="AZ269" s="25"/>
      <c r="BA269" s="25" t="s">
        <v>9</v>
      </c>
      <c r="BB269" s="25"/>
      <c r="BC269" s="1"/>
      <c r="BD269" s="1"/>
      <c r="BE269" s="25"/>
      <c r="BF269" s="1"/>
      <c r="BG269" s="1"/>
      <c r="BH269" s="1"/>
      <c r="BI269" s="25"/>
      <c r="BJ269" s="6"/>
    </row>
    <row r="270" spans="1:62" ht="31">
      <c r="A270" s="23">
        <v>266</v>
      </c>
      <c r="B270" s="39" t="s">
        <v>6306</v>
      </c>
      <c r="C270" s="39" t="s">
        <v>3298</v>
      </c>
      <c r="D270" s="39" t="s">
        <v>1063</v>
      </c>
      <c r="E270" s="39">
        <v>89</v>
      </c>
      <c r="F270" s="39" t="s">
        <v>195</v>
      </c>
      <c r="G270" s="39" t="s">
        <v>195</v>
      </c>
      <c r="H270" s="23" t="str">
        <f t="shared" si="70"/>
        <v>簡O豐</v>
      </c>
      <c r="I270" s="23" t="str">
        <f t="shared" si="71"/>
        <v>0＊311909</v>
      </c>
      <c r="J270" s="39">
        <v>1131204</v>
      </c>
      <c r="K270" s="39" t="s">
        <v>734</v>
      </c>
      <c r="L270" s="39">
        <v>1173</v>
      </c>
      <c r="M270" s="1"/>
      <c r="N270" s="1"/>
      <c r="O270" s="1"/>
      <c r="P270" s="1"/>
      <c r="Q270" s="1"/>
      <c r="R270" s="1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1"/>
      <c r="AK270" s="1"/>
      <c r="AL270" s="1"/>
      <c r="AM270" s="25"/>
      <c r="AN270" s="25"/>
      <c r="AO270" s="25"/>
      <c r="AP270" s="25"/>
      <c r="AQ270" s="25"/>
      <c r="AR270" s="1"/>
      <c r="AS270" s="25"/>
      <c r="AT270" s="25"/>
      <c r="AU270" s="25"/>
      <c r="AV270" s="25"/>
      <c r="AW270" s="25"/>
      <c r="AX270" s="36"/>
      <c r="AY270" s="25"/>
      <c r="AZ270" s="25"/>
      <c r="BA270" s="25" t="s">
        <v>9</v>
      </c>
      <c r="BB270" s="25"/>
      <c r="BC270" s="1"/>
      <c r="BD270" s="1"/>
      <c r="BE270" s="25"/>
      <c r="BF270" s="1"/>
      <c r="BG270" s="1"/>
      <c r="BH270" s="1"/>
      <c r="BI270" s="25"/>
      <c r="BJ270" s="6"/>
    </row>
    <row r="271" spans="1:62" ht="17">
      <c r="A271" s="23">
        <v>267</v>
      </c>
      <c r="B271" s="39" t="s">
        <v>1632</v>
      </c>
      <c r="C271" s="39" t="s">
        <v>653</v>
      </c>
      <c r="D271" s="39" t="s">
        <v>1063</v>
      </c>
      <c r="E271" s="39">
        <v>41</v>
      </c>
      <c r="F271" s="39" t="s">
        <v>195</v>
      </c>
      <c r="G271" s="39" t="s">
        <v>195</v>
      </c>
      <c r="H271" s="23" t="str">
        <f t="shared" si="70"/>
        <v>吳O殿</v>
      </c>
      <c r="I271" s="23" t="str">
        <f t="shared" si="71"/>
        <v>1＊872996</v>
      </c>
      <c r="J271" s="39">
        <v>1131204</v>
      </c>
      <c r="K271" s="39">
        <v>5761300</v>
      </c>
      <c r="L271" s="39">
        <v>1173</v>
      </c>
      <c r="M271" s="1"/>
      <c r="N271" s="1"/>
      <c r="O271" s="1"/>
      <c r="P271" s="1"/>
      <c r="Q271" s="1"/>
      <c r="R271" s="1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1"/>
      <c r="AK271" s="1"/>
      <c r="AL271" s="1"/>
      <c r="AM271" s="25"/>
      <c r="AN271" s="25"/>
      <c r="AO271" s="25"/>
      <c r="AP271" s="25"/>
      <c r="AQ271" s="25"/>
      <c r="AR271" s="1"/>
      <c r="AS271" s="25"/>
      <c r="AT271" s="25"/>
      <c r="AU271" s="25" t="s">
        <v>9</v>
      </c>
      <c r="AV271" s="25"/>
      <c r="AW271" s="25"/>
      <c r="AX271" s="36"/>
      <c r="AY271" s="25"/>
      <c r="AZ271" s="25"/>
      <c r="BA271" s="25"/>
      <c r="BB271" s="25"/>
      <c r="BC271" s="1"/>
      <c r="BD271" s="1"/>
      <c r="BE271" s="25"/>
      <c r="BF271" s="1"/>
      <c r="BG271" s="1"/>
      <c r="BH271" s="1"/>
      <c r="BI271" s="25"/>
      <c r="BJ271" s="6"/>
    </row>
    <row r="272" spans="1:62" ht="46.5">
      <c r="A272" s="23">
        <v>268</v>
      </c>
      <c r="B272" s="39" t="s">
        <v>4778</v>
      </c>
      <c r="C272" s="39" t="s">
        <v>4779</v>
      </c>
      <c r="D272" s="39" t="s">
        <v>1067</v>
      </c>
      <c r="E272" s="39">
        <v>72</v>
      </c>
      <c r="F272" s="39" t="s">
        <v>195</v>
      </c>
      <c r="G272" s="39" t="s">
        <v>195</v>
      </c>
      <c r="H272" s="23" t="str">
        <f t="shared" ref="H272:H282" si="72">REPLACE(B272,2,1,"O")</f>
        <v>曾O楨</v>
      </c>
      <c r="I272" s="23" t="str">
        <f t="shared" ref="I272:I282" si="73">REPLACE(C272,2,1,"＊")</f>
        <v>1＊394247</v>
      </c>
      <c r="J272" s="39">
        <v>1131204</v>
      </c>
      <c r="K272" s="39" t="s">
        <v>738</v>
      </c>
      <c r="L272" s="39">
        <v>1173</v>
      </c>
      <c r="M272" s="1"/>
      <c r="N272" s="1"/>
      <c r="O272" s="1"/>
      <c r="P272" s="1"/>
      <c r="Q272" s="1"/>
      <c r="R272" s="1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1"/>
      <c r="AK272" s="1"/>
      <c r="AL272" s="1"/>
      <c r="AM272" s="25"/>
      <c r="AN272" s="25"/>
      <c r="AO272" s="25"/>
      <c r="AP272" s="25"/>
      <c r="AQ272" s="25"/>
      <c r="AR272" s="1"/>
      <c r="AS272" s="25"/>
      <c r="AT272" s="25"/>
      <c r="AU272" s="25"/>
      <c r="AV272" s="25"/>
      <c r="AW272" s="25"/>
      <c r="AX272" s="36"/>
      <c r="AY272" s="25"/>
      <c r="AZ272" s="25" t="s">
        <v>9</v>
      </c>
      <c r="BA272" s="25" t="s">
        <v>9</v>
      </c>
      <c r="BB272" s="25"/>
      <c r="BC272" s="1"/>
      <c r="BD272" s="1"/>
      <c r="BE272" s="25"/>
      <c r="BF272" s="1"/>
      <c r="BG272" s="1"/>
      <c r="BH272" s="1"/>
      <c r="BI272" s="25"/>
      <c r="BJ272" s="6"/>
    </row>
    <row r="273" spans="1:62" ht="17">
      <c r="A273" s="23">
        <v>269</v>
      </c>
      <c r="B273" s="39" t="s">
        <v>4006</v>
      </c>
      <c r="C273" s="39" t="s">
        <v>3723</v>
      </c>
      <c r="D273" s="39" t="s">
        <v>1063</v>
      </c>
      <c r="E273" s="39">
        <v>82</v>
      </c>
      <c r="F273" s="39" t="s">
        <v>195</v>
      </c>
      <c r="G273" s="39" t="s">
        <v>195</v>
      </c>
      <c r="H273" s="23" t="str">
        <f t="shared" si="72"/>
        <v>張O義</v>
      </c>
      <c r="I273" s="23" t="str">
        <f t="shared" si="73"/>
        <v>2＊733554</v>
      </c>
      <c r="J273" s="39">
        <v>1131206</v>
      </c>
      <c r="K273" s="39">
        <v>5761300</v>
      </c>
      <c r="L273" s="39">
        <v>1173</v>
      </c>
      <c r="M273" s="1"/>
      <c r="N273" s="1"/>
      <c r="O273" s="1"/>
      <c r="P273" s="1"/>
      <c r="Q273" s="1"/>
      <c r="R273" s="1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1"/>
      <c r="AK273" s="1"/>
      <c r="AL273" s="1"/>
      <c r="AM273" s="25"/>
      <c r="AN273" s="25"/>
      <c r="AO273" s="25"/>
      <c r="AP273" s="25"/>
      <c r="AQ273" s="25"/>
      <c r="AR273" s="1"/>
      <c r="AS273" s="25"/>
      <c r="AT273" s="25"/>
      <c r="AU273" s="25" t="s">
        <v>9</v>
      </c>
      <c r="AV273" s="25"/>
      <c r="AW273" s="25"/>
      <c r="AX273" s="36"/>
      <c r="AY273" s="25"/>
      <c r="AZ273" s="25"/>
      <c r="BA273" s="25"/>
      <c r="BB273" s="25"/>
      <c r="BC273" s="1"/>
      <c r="BD273" s="1"/>
      <c r="BE273" s="25"/>
      <c r="BF273" s="1"/>
      <c r="BG273" s="1"/>
      <c r="BH273" s="1"/>
      <c r="BI273" s="25"/>
      <c r="BJ273" s="6"/>
    </row>
    <row r="274" spans="1:62" ht="31">
      <c r="A274" s="23">
        <v>270</v>
      </c>
      <c r="B274" s="39" t="s">
        <v>6307</v>
      </c>
      <c r="C274" s="39" t="s">
        <v>6068</v>
      </c>
      <c r="D274" s="39" t="s">
        <v>1063</v>
      </c>
      <c r="E274" s="39">
        <v>75</v>
      </c>
      <c r="F274" s="39" t="s">
        <v>195</v>
      </c>
      <c r="G274" s="39" t="s">
        <v>195</v>
      </c>
      <c r="H274" s="23" t="str">
        <f t="shared" si="72"/>
        <v>楊O達</v>
      </c>
      <c r="I274" s="23" t="str">
        <f t="shared" si="73"/>
        <v>1＊241166</v>
      </c>
      <c r="J274" s="39">
        <v>1131209</v>
      </c>
      <c r="K274" s="39" t="s">
        <v>734</v>
      </c>
      <c r="L274" s="39">
        <v>1173</v>
      </c>
      <c r="M274" s="1"/>
      <c r="N274" s="1"/>
      <c r="O274" s="1"/>
      <c r="P274" s="1"/>
      <c r="Q274" s="1"/>
      <c r="R274" s="1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1"/>
      <c r="AK274" s="1"/>
      <c r="AL274" s="1"/>
      <c r="AM274" s="25"/>
      <c r="AN274" s="25"/>
      <c r="AO274" s="25"/>
      <c r="AP274" s="25"/>
      <c r="AQ274" s="25"/>
      <c r="AR274" s="1"/>
      <c r="AS274" s="25"/>
      <c r="AT274" s="25"/>
      <c r="AU274" s="25"/>
      <c r="AV274" s="25"/>
      <c r="AW274" s="25"/>
      <c r="AX274" s="36"/>
      <c r="AY274" s="25"/>
      <c r="AZ274" s="25"/>
      <c r="BA274" s="25" t="s">
        <v>9</v>
      </c>
      <c r="BB274" s="25"/>
      <c r="BC274" s="1"/>
      <c r="BD274" s="1"/>
      <c r="BE274" s="25"/>
      <c r="BF274" s="1"/>
      <c r="BG274" s="1"/>
      <c r="BH274" s="1"/>
      <c r="BI274" s="25"/>
      <c r="BJ274" s="6"/>
    </row>
    <row r="275" spans="1:62" ht="17">
      <c r="A275" s="23">
        <v>271</v>
      </c>
      <c r="B275" s="39" t="s">
        <v>6308</v>
      </c>
      <c r="C275" s="39" t="s">
        <v>2139</v>
      </c>
      <c r="D275" s="39" t="s">
        <v>1063</v>
      </c>
      <c r="E275" s="39">
        <v>72</v>
      </c>
      <c r="F275" s="39" t="s">
        <v>195</v>
      </c>
      <c r="G275" s="39" t="s">
        <v>195</v>
      </c>
      <c r="H275" s="23" t="str">
        <f t="shared" si="72"/>
        <v>陳O木</v>
      </c>
      <c r="I275" s="23" t="str">
        <f t="shared" si="73"/>
        <v>2＊594192</v>
      </c>
      <c r="J275" s="39">
        <v>1131209</v>
      </c>
      <c r="K275" s="39">
        <v>5761300</v>
      </c>
      <c r="L275" s="39">
        <v>1173</v>
      </c>
      <c r="M275" s="1"/>
      <c r="N275" s="1"/>
      <c r="O275" s="1"/>
      <c r="P275" s="1"/>
      <c r="Q275" s="1"/>
      <c r="R275" s="1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1"/>
      <c r="AK275" s="1"/>
      <c r="AL275" s="1"/>
      <c r="AM275" s="25"/>
      <c r="AN275" s="25"/>
      <c r="AO275" s="25"/>
      <c r="AP275" s="25"/>
      <c r="AQ275" s="25"/>
      <c r="AR275" s="1"/>
      <c r="AS275" s="25"/>
      <c r="AT275" s="25"/>
      <c r="AU275" s="25" t="s">
        <v>9</v>
      </c>
      <c r="AV275" s="25"/>
      <c r="AW275" s="25"/>
      <c r="AX275" s="36"/>
      <c r="AY275" s="25"/>
      <c r="AZ275" s="25"/>
      <c r="BA275" s="25"/>
      <c r="BB275" s="25"/>
      <c r="BC275" s="1"/>
      <c r="BD275" s="1"/>
      <c r="BE275" s="25"/>
      <c r="BF275" s="1"/>
      <c r="BG275" s="1"/>
      <c r="BH275" s="1"/>
      <c r="BI275" s="25"/>
      <c r="BJ275" s="6"/>
    </row>
    <row r="276" spans="1:62" ht="31">
      <c r="A276" s="23">
        <v>272</v>
      </c>
      <c r="B276" s="39" t="s">
        <v>6309</v>
      </c>
      <c r="C276" s="39" t="s">
        <v>6069</v>
      </c>
      <c r="D276" s="39" t="s">
        <v>1063</v>
      </c>
      <c r="E276" s="39">
        <v>76</v>
      </c>
      <c r="F276" s="39" t="s">
        <v>195</v>
      </c>
      <c r="G276" s="39" t="s">
        <v>195</v>
      </c>
      <c r="H276" s="23" t="str">
        <f t="shared" si="72"/>
        <v>林O盛</v>
      </c>
      <c r="I276" s="23" t="str">
        <f t="shared" si="73"/>
        <v>2＊951945</v>
      </c>
      <c r="J276" s="39">
        <v>1131209</v>
      </c>
      <c r="K276" s="39" t="s">
        <v>734</v>
      </c>
      <c r="L276" s="39">
        <v>1173</v>
      </c>
      <c r="M276" s="1"/>
      <c r="N276" s="1"/>
      <c r="O276" s="1"/>
      <c r="P276" s="1"/>
      <c r="Q276" s="1"/>
      <c r="R276" s="1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1"/>
      <c r="AK276" s="1"/>
      <c r="AL276" s="1"/>
      <c r="AM276" s="25"/>
      <c r="AN276" s="25"/>
      <c r="AO276" s="25"/>
      <c r="AP276" s="25"/>
      <c r="AQ276" s="25"/>
      <c r="AR276" s="1"/>
      <c r="AS276" s="25"/>
      <c r="AT276" s="25"/>
      <c r="AU276" s="25"/>
      <c r="AV276" s="25"/>
      <c r="AW276" s="25"/>
      <c r="AX276" s="36"/>
      <c r="AY276" s="25"/>
      <c r="AZ276" s="25"/>
      <c r="BA276" s="25" t="s">
        <v>9</v>
      </c>
      <c r="BB276" s="25"/>
      <c r="BC276" s="1"/>
      <c r="BD276" s="1"/>
      <c r="BE276" s="25"/>
      <c r="BF276" s="1"/>
      <c r="BG276" s="1"/>
      <c r="BH276" s="1"/>
      <c r="BI276" s="25"/>
      <c r="BJ276" s="6"/>
    </row>
    <row r="277" spans="1:62" ht="46.5">
      <c r="A277" s="23">
        <v>273</v>
      </c>
      <c r="B277" s="39" t="s">
        <v>6310</v>
      </c>
      <c r="C277" s="39" t="s">
        <v>6070</v>
      </c>
      <c r="D277" s="39" t="s">
        <v>1067</v>
      </c>
      <c r="E277" s="39">
        <v>87</v>
      </c>
      <c r="F277" s="39" t="s">
        <v>195</v>
      </c>
      <c r="G277" s="39" t="s">
        <v>195</v>
      </c>
      <c r="H277" s="39" t="s">
        <v>6311</v>
      </c>
      <c r="I277" s="23" t="str">
        <f t="shared" si="73"/>
        <v>0＊059832</v>
      </c>
      <c r="J277" s="39">
        <v>1131211</v>
      </c>
      <c r="K277" s="39" t="s">
        <v>767</v>
      </c>
      <c r="L277" s="39">
        <v>1173</v>
      </c>
      <c r="M277" s="1"/>
      <c r="N277" s="1"/>
      <c r="O277" s="1"/>
      <c r="P277" s="1"/>
      <c r="Q277" s="1"/>
      <c r="R277" s="1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1"/>
      <c r="AK277" s="1"/>
      <c r="AL277" s="1"/>
      <c r="AM277" s="25"/>
      <c r="AN277" s="25"/>
      <c r="AO277" s="25"/>
      <c r="AP277" s="25"/>
      <c r="AQ277" s="25"/>
      <c r="AR277" s="1"/>
      <c r="AS277" s="25"/>
      <c r="AT277" s="25"/>
      <c r="AU277" s="25"/>
      <c r="AV277" s="25" t="s">
        <v>9</v>
      </c>
      <c r="AW277" s="25"/>
      <c r="AX277" s="36"/>
      <c r="AY277" s="25"/>
      <c r="AZ277" s="25"/>
      <c r="BA277" s="25"/>
      <c r="BB277" s="25"/>
      <c r="BC277" s="1" t="s">
        <v>9</v>
      </c>
      <c r="BD277" s="1"/>
      <c r="BE277" s="25"/>
      <c r="BF277" s="1"/>
      <c r="BG277" s="1"/>
      <c r="BH277" s="1"/>
      <c r="BI277" s="25"/>
      <c r="BJ277" s="6"/>
    </row>
    <row r="278" spans="1:62" ht="46.5">
      <c r="A278" s="23">
        <v>274</v>
      </c>
      <c r="B278" s="39" t="s">
        <v>5739</v>
      </c>
      <c r="C278" s="39" t="s">
        <v>3182</v>
      </c>
      <c r="D278" s="39" t="s">
        <v>1067</v>
      </c>
      <c r="E278" s="39">
        <v>73</v>
      </c>
      <c r="F278" s="39" t="s">
        <v>195</v>
      </c>
      <c r="G278" s="39" t="s">
        <v>195</v>
      </c>
      <c r="H278" s="23" t="str">
        <f t="shared" si="72"/>
        <v>周O裡</v>
      </c>
      <c r="I278" s="23" t="str">
        <f t="shared" si="73"/>
        <v>2＊543502</v>
      </c>
      <c r="J278" s="39">
        <v>1131213</v>
      </c>
      <c r="K278" s="39" t="s">
        <v>738</v>
      </c>
      <c r="L278" s="39">
        <v>1173</v>
      </c>
      <c r="M278" s="1"/>
      <c r="N278" s="1"/>
      <c r="O278" s="1"/>
      <c r="P278" s="1"/>
      <c r="Q278" s="1"/>
      <c r="R278" s="1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1"/>
      <c r="AK278" s="1"/>
      <c r="AL278" s="1"/>
      <c r="AM278" s="25"/>
      <c r="AN278" s="25"/>
      <c r="AO278" s="25"/>
      <c r="AP278" s="25"/>
      <c r="AQ278" s="25"/>
      <c r="AR278" s="1"/>
      <c r="AS278" s="25"/>
      <c r="AT278" s="25"/>
      <c r="AU278" s="25"/>
      <c r="AV278" s="25"/>
      <c r="AW278" s="25"/>
      <c r="AX278" s="36"/>
      <c r="AY278" s="25"/>
      <c r="AZ278" s="25" t="s">
        <v>9</v>
      </c>
      <c r="BA278" s="25" t="s">
        <v>9</v>
      </c>
      <c r="BB278" s="25"/>
      <c r="BC278" s="1"/>
      <c r="BD278" s="1"/>
      <c r="BE278" s="25"/>
      <c r="BF278" s="1"/>
      <c r="BG278" s="1"/>
      <c r="BH278" s="1"/>
      <c r="BI278" s="25"/>
      <c r="BJ278" s="6"/>
    </row>
    <row r="279" spans="1:62" ht="31">
      <c r="A279" s="23">
        <v>275</v>
      </c>
      <c r="B279" s="39" t="s">
        <v>6312</v>
      </c>
      <c r="C279" s="39" t="s">
        <v>6071</v>
      </c>
      <c r="D279" s="39" t="s">
        <v>1067</v>
      </c>
      <c r="E279" s="39">
        <v>61</v>
      </c>
      <c r="F279" s="39" t="s">
        <v>5941</v>
      </c>
      <c r="G279" s="39"/>
      <c r="H279" s="23" t="str">
        <f t="shared" si="72"/>
        <v>李O莉</v>
      </c>
      <c r="I279" s="23" t="str">
        <f t="shared" si="73"/>
        <v>0＊452700</v>
      </c>
      <c r="J279" s="39">
        <v>1131216</v>
      </c>
      <c r="K279" s="39" t="s">
        <v>753</v>
      </c>
      <c r="L279" s="39">
        <v>1173</v>
      </c>
      <c r="M279" s="1"/>
      <c r="N279" s="1"/>
      <c r="O279" s="1"/>
      <c r="P279" s="1"/>
      <c r="Q279" s="1"/>
      <c r="R279" s="1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1"/>
      <c r="AK279" s="1"/>
      <c r="AL279" s="1"/>
      <c r="AM279" s="25"/>
      <c r="AN279" s="25"/>
      <c r="AO279" s="25"/>
      <c r="AP279" s="25"/>
      <c r="AQ279" s="25"/>
      <c r="AR279" s="1" t="s">
        <v>9</v>
      </c>
      <c r="AS279" s="25"/>
      <c r="AT279" s="25"/>
      <c r="AU279" s="25"/>
      <c r="AV279" s="25"/>
      <c r="AW279" s="25"/>
      <c r="AX279" s="36"/>
      <c r="AY279" s="25"/>
      <c r="AZ279" s="25"/>
      <c r="BA279" s="25"/>
      <c r="BB279" s="25"/>
      <c r="BC279" s="1"/>
      <c r="BD279" s="1"/>
      <c r="BE279" s="25"/>
      <c r="BF279" s="1"/>
      <c r="BG279" s="1"/>
      <c r="BH279" s="1"/>
      <c r="BI279" s="25" t="s">
        <v>1034</v>
      </c>
      <c r="BJ279" s="6"/>
    </row>
    <row r="280" spans="1:62" ht="31">
      <c r="A280" s="23">
        <v>276</v>
      </c>
      <c r="B280" s="39" t="s">
        <v>1210</v>
      </c>
      <c r="C280" s="39" t="s">
        <v>938</v>
      </c>
      <c r="D280" s="39" t="s">
        <v>1067</v>
      </c>
      <c r="E280" s="39">
        <v>68</v>
      </c>
      <c r="F280" s="39" t="s">
        <v>195</v>
      </c>
      <c r="G280" s="39" t="s">
        <v>195</v>
      </c>
      <c r="H280" s="23" t="str">
        <f t="shared" si="72"/>
        <v>鄭O美</v>
      </c>
      <c r="I280" s="23" t="str">
        <f t="shared" si="73"/>
        <v>0＊421934</v>
      </c>
      <c r="J280" s="39">
        <v>1131216</v>
      </c>
      <c r="K280" s="39" t="s">
        <v>732</v>
      </c>
      <c r="L280" s="39">
        <v>1173</v>
      </c>
      <c r="M280" s="1"/>
      <c r="N280" s="1"/>
      <c r="O280" s="1"/>
      <c r="P280" s="1"/>
      <c r="Q280" s="1"/>
      <c r="R280" s="1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1"/>
      <c r="AK280" s="1"/>
      <c r="AL280" s="1"/>
      <c r="AM280" s="25"/>
      <c r="AN280" s="25"/>
      <c r="AO280" s="25"/>
      <c r="AP280" s="25"/>
      <c r="AQ280" s="25"/>
      <c r="AR280" s="1"/>
      <c r="AS280" s="25"/>
      <c r="AT280" s="25"/>
      <c r="AU280" s="25"/>
      <c r="AV280" s="25"/>
      <c r="AW280" s="25"/>
      <c r="AX280" s="36"/>
      <c r="AY280" s="25"/>
      <c r="AZ280" s="25"/>
      <c r="BA280" s="25"/>
      <c r="BB280" s="25" t="s">
        <v>1879</v>
      </c>
      <c r="BC280" s="1"/>
      <c r="BD280" s="1"/>
      <c r="BE280" s="25"/>
      <c r="BF280" s="1"/>
      <c r="BG280" s="1"/>
      <c r="BH280" s="1"/>
      <c r="BI280" s="25"/>
      <c r="BJ280" s="6"/>
    </row>
    <row r="281" spans="1:62" ht="31">
      <c r="A281" s="23">
        <v>277</v>
      </c>
      <c r="B281" s="39" t="s">
        <v>1276</v>
      </c>
      <c r="C281" s="39" t="s">
        <v>998</v>
      </c>
      <c r="D281" s="39" t="s">
        <v>1063</v>
      </c>
      <c r="E281" s="39">
        <v>66</v>
      </c>
      <c r="F281" s="39" t="s">
        <v>195</v>
      </c>
      <c r="G281" s="39" t="s">
        <v>195</v>
      </c>
      <c r="H281" s="23" t="str">
        <f t="shared" si="72"/>
        <v>吳O山</v>
      </c>
      <c r="I281" s="23" t="str">
        <f t="shared" si="73"/>
        <v>2＊301487</v>
      </c>
      <c r="J281" s="39">
        <v>1131216</v>
      </c>
      <c r="K281" s="39" t="s">
        <v>734</v>
      </c>
      <c r="L281" s="39">
        <v>1173</v>
      </c>
      <c r="M281" s="1"/>
      <c r="N281" s="1"/>
      <c r="O281" s="1"/>
      <c r="P281" s="1"/>
      <c r="Q281" s="1"/>
      <c r="R281" s="1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1"/>
      <c r="AK281" s="1"/>
      <c r="AL281" s="1"/>
      <c r="AM281" s="25"/>
      <c r="AN281" s="25"/>
      <c r="AO281" s="25"/>
      <c r="AP281" s="25"/>
      <c r="AQ281" s="25"/>
      <c r="AR281" s="1"/>
      <c r="AS281" s="25"/>
      <c r="AT281" s="25"/>
      <c r="AU281" s="25"/>
      <c r="AV281" s="25"/>
      <c r="AW281" s="25"/>
      <c r="AX281" s="36"/>
      <c r="AY281" s="25"/>
      <c r="AZ281" s="25"/>
      <c r="BA281" s="25" t="s">
        <v>9</v>
      </c>
      <c r="BB281" s="25"/>
      <c r="BC281" s="1"/>
      <c r="BD281" s="1"/>
      <c r="BE281" s="25"/>
      <c r="BF281" s="1"/>
      <c r="BG281" s="1"/>
      <c r="BH281" s="1"/>
      <c r="BI281" s="25"/>
      <c r="BJ281" s="6"/>
    </row>
    <row r="282" spans="1:62" ht="31">
      <c r="A282" s="23">
        <v>278</v>
      </c>
      <c r="B282" s="39" t="s">
        <v>6313</v>
      </c>
      <c r="C282" s="39" t="s">
        <v>6072</v>
      </c>
      <c r="D282" s="39" t="s">
        <v>1063</v>
      </c>
      <c r="E282" s="39">
        <v>65</v>
      </c>
      <c r="F282" s="39" t="s">
        <v>5951</v>
      </c>
      <c r="G282" s="39" t="s">
        <v>5952</v>
      </c>
      <c r="H282" s="23" t="str">
        <f t="shared" si="72"/>
        <v>莊O明</v>
      </c>
      <c r="I282" s="23" t="str">
        <f t="shared" si="73"/>
        <v>2＊346579</v>
      </c>
      <c r="J282" s="39">
        <v>1131218</v>
      </c>
      <c r="K282" s="39" t="s">
        <v>752</v>
      </c>
      <c r="L282" s="39">
        <v>1173</v>
      </c>
      <c r="M282" s="1"/>
      <c r="N282" s="1"/>
      <c r="O282" s="1"/>
      <c r="P282" s="1"/>
      <c r="Q282" s="1"/>
      <c r="R282" s="1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1"/>
      <c r="AK282" s="1"/>
      <c r="AL282" s="1"/>
      <c r="AM282" s="25"/>
      <c r="AN282" s="25"/>
      <c r="AO282" s="25"/>
      <c r="AP282" s="25"/>
      <c r="AQ282" s="25"/>
      <c r="AR282" s="1"/>
      <c r="AS282" s="25"/>
      <c r="AT282" s="25"/>
      <c r="AU282" s="25"/>
      <c r="AV282" s="25" t="s">
        <v>9</v>
      </c>
      <c r="AW282" s="25"/>
      <c r="AX282" s="36"/>
      <c r="AY282" s="25"/>
      <c r="AZ282" s="25"/>
      <c r="BA282" s="25"/>
      <c r="BB282" s="25"/>
      <c r="BC282" s="1"/>
      <c r="BD282" s="1"/>
      <c r="BE282" s="25"/>
      <c r="BF282" s="1"/>
      <c r="BG282" s="1"/>
      <c r="BH282" s="1"/>
      <c r="BI282" s="25" t="s">
        <v>1034</v>
      </c>
      <c r="BJ282" s="6"/>
    </row>
    <row r="283" spans="1:62" ht="31">
      <c r="A283" s="23">
        <v>279</v>
      </c>
      <c r="B283" s="39" t="s">
        <v>6314</v>
      </c>
      <c r="C283" s="39" t="s">
        <v>5998</v>
      </c>
      <c r="D283" s="39" t="s">
        <v>1063</v>
      </c>
      <c r="E283" s="39">
        <v>73</v>
      </c>
      <c r="F283" s="39" t="s">
        <v>195</v>
      </c>
      <c r="G283" s="39" t="s">
        <v>195</v>
      </c>
      <c r="H283" s="23" t="str">
        <f>REPLACE(B283,2,1,"O")</f>
        <v>許O水</v>
      </c>
      <c r="I283" s="108" t="str">
        <f>REPLACE(C283,2,1,"＊")</f>
        <v>2＊899803</v>
      </c>
      <c r="J283" s="39">
        <v>1131218</v>
      </c>
      <c r="K283" s="39" t="s">
        <v>734</v>
      </c>
      <c r="L283" s="39">
        <v>1173</v>
      </c>
      <c r="M283" s="1"/>
      <c r="N283" s="1"/>
      <c r="O283" s="1"/>
      <c r="P283" s="1"/>
      <c r="Q283" s="1"/>
      <c r="R283" s="1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1"/>
      <c r="AK283" s="1"/>
      <c r="AL283" s="1"/>
      <c r="AM283" s="25"/>
      <c r="AN283" s="25"/>
      <c r="AO283" s="25"/>
      <c r="AP283" s="25"/>
      <c r="AQ283" s="25"/>
      <c r="AR283" s="1"/>
      <c r="AS283" s="25"/>
      <c r="AT283" s="25"/>
      <c r="AU283" s="25"/>
      <c r="AV283" s="25"/>
      <c r="AW283" s="25"/>
      <c r="AX283" s="36"/>
      <c r="AY283" s="25"/>
      <c r="AZ283" s="25"/>
      <c r="BA283" s="25" t="s">
        <v>9</v>
      </c>
      <c r="BB283" s="25"/>
      <c r="BC283" s="1"/>
      <c r="BD283" s="1"/>
      <c r="BE283" s="25"/>
      <c r="BF283" s="1"/>
      <c r="BG283" s="1"/>
      <c r="BH283" s="1"/>
      <c r="BI283" s="25"/>
      <c r="BJ283" s="6"/>
    </row>
    <row r="284" spans="1:62" ht="46.5">
      <c r="A284" s="23">
        <v>280</v>
      </c>
      <c r="B284" s="39" t="s">
        <v>1304</v>
      </c>
      <c r="C284" s="39" t="s">
        <v>226</v>
      </c>
      <c r="D284" s="39" t="s">
        <v>1067</v>
      </c>
      <c r="E284" s="39">
        <v>88</v>
      </c>
      <c r="F284" s="39" t="s">
        <v>195</v>
      </c>
      <c r="G284" s="39" t="s">
        <v>195</v>
      </c>
      <c r="H284" s="23" t="str">
        <f>REPLACE(B284,2,1,"O")</f>
        <v>林O緣</v>
      </c>
      <c r="I284" s="23" t="str">
        <f>REPLACE(C284,2,1,"＊")</f>
        <v>1＊461601</v>
      </c>
      <c r="J284" s="39">
        <v>1131219</v>
      </c>
      <c r="K284" s="39" t="s">
        <v>741</v>
      </c>
      <c r="L284" s="39">
        <v>1173</v>
      </c>
      <c r="M284" s="1"/>
      <c r="N284" s="1"/>
      <c r="O284" s="1"/>
      <c r="P284" s="1"/>
      <c r="Q284" s="1"/>
      <c r="R284" s="1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1"/>
      <c r="AK284" s="1"/>
      <c r="AL284" s="1"/>
      <c r="AM284" s="25"/>
      <c r="AN284" s="25"/>
      <c r="AO284" s="25"/>
      <c r="AP284" s="25"/>
      <c r="AQ284" s="25"/>
      <c r="AR284" s="1"/>
      <c r="AS284" s="25"/>
      <c r="AT284" s="25"/>
      <c r="AU284" s="25"/>
      <c r="AV284" s="25"/>
      <c r="AW284" s="25"/>
      <c r="AX284" s="36"/>
      <c r="AY284" s="25"/>
      <c r="AZ284" s="25" t="s">
        <v>9</v>
      </c>
      <c r="BA284" s="25"/>
      <c r="BB284" s="25" t="s">
        <v>1899</v>
      </c>
      <c r="BC284" s="1"/>
      <c r="BD284" s="1"/>
      <c r="BE284" s="25" t="s">
        <v>736</v>
      </c>
      <c r="BF284" s="1"/>
      <c r="BG284" s="1"/>
      <c r="BH284" s="1"/>
      <c r="BI284" s="25"/>
      <c r="BJ284" s="6"/>
    </row>
    <row r="285" spans="1:62" ht="31">
      <c r="A285" s="23">
        <v>281</v>
      </c>
      <c r="B285" s="39" t="s">
        <v>1643</v>
      </c>
      <c r="C285" s="39" t="s">
        <v>1378</v>
      </c>
      <c r="D285" s="39" t="s">
        <v>1063</v>
      </c>
      <c r="E285" s="39">
        <v>74</v>
      </c>
      <c r="F285" s="39" t="s">
        <v>195</v>
      </c>
      <c r="G285" s="39" t="s">
        <v>195</v>
      </c>
      <c r="H285" s="23" t="str">
        <f>REPLACE(B285,2,1,"O")</f>
        <v>陳O坤</v>
      </c>
      <c r="I285" s="108" t="str">
        <f>REPLACE(C285,2,1,"＊")</f>
        <v>2＊649633</v>
      </c>
      <c r="J285" s="39">
        <v>1131219</v>
      </c>
      <c r="K285" s="39" t="s">
        <v>734</v>
      </c>
      <c r="L285" s="39">
        <v>1173</v>
      </c>
      <c r="M285" s="1"/>
      <c r="N285" s="1"/>
      <c r="O285" s="1"/>
      <c r="P285" s="1"/>
      <c r="Q285" s="1"/>
      <c r="R285" s="1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1"/>
      <c r="AK285" s="1"/>
      <c r="AL285" s="1"/>
      <c r="AM285" s="25"/>
      <c r="AN285" s="25"/>
      <c r="AO285" s="25"/>
      <c r="AP285" s="25"/>
      <c r="AQ285" s="25"/>
      <c r="AR285" s="1"/>
      <c r="AS285" s="25"/>
      <c r="AT285" s="25"/>
      <c r="AU285" s="25"/>
      <c r="AV285" s="25"/>
      <c r="AW285" s="25"/>
      <c r="AX285" s="36"/>
      <c r="AY285" s="25"/>
      <c r="AZ285" s="25"/>
      <c r="BA285" s="25" t="s">
        <v>9</v>
      </c>
      <c r="BB285" s="25"/>
      <c r="BC285" s="1"/>
      <c r="BD285" s="1"/>
      <c r="BE285" s="25" t="s">
        <v>736</v>
      </c>
      <c r="BF285" s="1"/>
      <c r="BG285" s="1"/>
      <c r="BH285" s="1"/>
      <c r="BI285" s="25"/>
      <c r="BJ285" s="6"/>
    </row>
    <row r="286" spans="1:62" ht="46.5">
      <c r="A286" s="23">
        <v>282</v>
      </c>
      <c r="B286" s="39" t="s">
        <v>6315</v>
      </c>
      <c r="C286" s="39" t="s">
        <v>6073</v>
      </c>
      <c r="D286" s="39" t="s">
        <v>1067</v>
      </c>
      <c r="E286" s="39">
        <v>76</v>
      </c>
      <c r="F286" s="39" t="s">
        <v>195</v>
      </c>
      <c r="G286" s="39" t="s">
        <v>195</v>
      </c>
      <c r="H286" s="39" t="s">
        <v>6316</v>
      </c>
      <c r="I286" s="23" t="str">
        <f>REPLACE(C286,2,1,"＊")</f>
        <v>2＊905636</v>
      </c>
      <c r="J286" s="39">
        <v>1131225</v>
      </c>
      <c r="K286" s="39" t="s">
        <v>2215</v>
      </c>
      <c r="L286" s="39">
        <v>1173</v>
      </c>
      <c r="M286" s="1"/>
      <c r="N286" s="1"/>
      <c r="O286" s="1"/>
      <c r="P286" s="1"/>
      <c r="Q286" s="1"/>
      <c r="R286" s="1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1"/>
      <c r="AK286" s="1"/>
      <c r="AL286" s="1"/>
      <c r="AM286" s="25"/>
      <c r="AN286" s="25"/>
      <c r="AO286" s="25"/>
      <c r="AP286" s="25"/>
      <c r="AQ286" s="25"/>
      <c r="AR286" s="1"/>
      <c r="AS286" s="25"/>
      <c r="AT286" s="25"/>
      <c r="AU286" s="25"/>
      <c r="AV286" s="25"/>
      <c r="AW286" s="25"/>
      <c r="AX286" s="36"/>
      <c r="AY286" s="25"/>
      <c r="AZ286" s="25"/>
      <c r="BA286" s="25"/>
      <c r="BB286" s="25" t="s">
        <v>1879</v>
      </c>
      <c r="BC286" s="1"/>
      <c r="BD286" s="1"/>
      <c r="BE286" s="25"/>
      <c r="BF286" s="1" t="s">
        <v>760</v>
      </c>
      <c r="BG286" s="1"/>
      <c r="BH286" s="1"/>
      <c r="BI286" s="25"/>
      <c r="BJ286" s="6"/>
    </row>
    <row r="287" spans="1:62" ht="31">
      <c r="A287" s="23">
        <v>283</v>
      </c>
      <c r="B287" s="39" t="s">
        <v>6317</v>
      </c>
      <c r="C287" s="39" t="s">
        <v>6074</v>
      </c>
      <c r="D287" s="39" t="s">
        <v>1063</v>
      </c>
      <c r="E287" s="39">
        <v>82</v>
      </c>
      <c r="F287" s="39" t="s">
        <v>5961</v>
      </c>
      <c r="G287" s="39" t="s">
        <v>5961</v>
      </c>
      <c r="H287" s="23" t="str">
        <f>REPLACE(B287,2,1,"O")</f>
        <v>林O田</v>
      </c>
      <c r="I287" s="108" t="str">
        <f>REPLACE(C287,2,1,"＊")</f>
        <v>2＊825150</v>
      </c>
      <c r="J287" s="39">
        <v>1131226</v>
      </c>
      <c r="K287" s="39" t="s">
        <v>752</v>
      </c>
      <c r="L287" s="39">
        <v>1173</v>
      </c>
      <c r="M287" s="1"/>
      <c r="N287" s="1"/>
      <c r="O287" s="1"/>
      <c r="P287" s="1"/>
      <c r="Q287" s="1"/>
      <c r="R287" s="1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1"/>
      <c r="AK287" s="1"/>
      <c r="AL287" s="1"/>
      <c r="AM287" s="25"/>
      <c r="AN287" s="25"/>
      <c r="AO287" s="25"/>
      <c r="AP287" s="25"/>
      <c r="AQ287" s="25"/>
      <c r="AR287" s="1"/>
      <c r="AS287" s="25"/>
      <c r="AT287" s="25"/>
      <c r="AU287" s="25"/>
      <c r="AV287" s="25" t="s">
        <v>9</v>
      </c>
      <c r="AW287" s="25"/>
      <c r="AX287" s="36"/>
      <c r="AY287" s="25"/>
      <c r="AZ287" s="25"/>
      <c r="BA287" s="25"/>
      <c r="BB287" s="25"/>
      <c r="BC287" s="1"/>
      <c r="BD287" s="1"/>
      <c r="BE287" s="25"/>
      <c r="BF287" s="1"/>
      <c r="BG287" s="1"/>
      <c r="BH287" s="1"/>
      <c r="BI287" s="25" t="s">
        <v>1034</v>
      </c>
      <c r="BJ287" s="6"/>
    </row>
    <row r="288" spans="1:62" ht="17">
      <c r="A288" s="23">
        <v>284</v>
      </c>
      <c r="B288" s="39" t="s">
        <v>3843</v>
      </c>
      <c r="C288" s="39" t="s">
        <v>2918</v>
      </c>
      <c r="D288" s="39" t="s">
        <v>1067</v>
      </c>
      <c r="E288" s="39">
        <v>86</v>
      </c>
      <c r="F288" s="39" t="s">
        <v>195</v>
      </c>
      <c r="G288" s="39" t="s">
        <v>195</v>
      </c>
      <c r="H288" s="23" t="str">
        <f t="shared" ref="H288:H294" si="74">REPLACE(B288,2,1,"O")</f>
        <v>陳O春</v>
      </c>
      <c r="I288" s="23" t="str">
        <f t="shared" ref="I288:I294" si="75">REPLACE(C288,2,1,"＊")</f>
        <v>0＊697155</v>
      </c>
      <c r="J288" s="39">
        <v>1131226</v>
      </c>
      <c r="K288" s="39">
        <v>5761300</v>
      </c>
      <c r="L288" s="39">
        <v>1173</v>
      </c>
      <c r="M288" s="1"/>
      <c r="N288" s="1"/>
      <c r="O288" s="1"/>
      <c r="P288" s="1"/>
      <c r="Q288" s="1"/>
      <c r="R288" s="1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1"/>
      <c r="AK288" s="1"/>
      <c r="AL288" s="1"/>
      <c r="AM288" s="25"/>
      <c r="AN288" s="25"/>
      <c r="AO288" s="25"/>
      <c r="AP288" s="25"/>
      <c r="AQ288" s="25"/>
      <c r="AR288" s="1"/>
      <c r="AS288" s="25"/>
      <c r="AT288" s="25"/>
      <c r="AU288" s="25" t="s">
        <v>9</v>
      </c>
      <c r="AV288" s="25"/>
      <c r="AW288" s="25"/>
      <c r="AX288" s="36"/>
      <c r="AY288" s="25"/>
      <c r="AZ288" s="25"/>
      <c r="BA288" s="25"/>
      <c r="BB288" s="25"/>
      <c r="BC288" s="1"/>
      <c r="BD288" s="1"/>
      <c r="BE288" s="25"/>
      <c r="BF288" s="1"/>
      <c r="BG288" s="1"/>
      <c r="BH288" s="1"/>
      <c r="BI288" s="25"/>
      <c r="BJ288" s="6"/>
    </row>
    <row r="289" spans="1:62" ht="31">
      <c r="A289" s="23">
        <v>285</v>
      </c>
      <c r="B289" s="39" t="s">
        <v>6318</v>
      </c>
      <c r="C289" s="39" t="s">
        <v>6075</v>
      </c>
      <c r="D289" s="39" t="s">
        <v>1063</v>
      </c>
      <c r="E289" s="39">
        <v>77</v>
      </c>
      <c r="F289" s="39" t="s">
        <v>195</v>
      </c>
      <c r="G289" s="39" t="s">
        <v>195</v>
      </c>
      <c r="H289" s="23" t="str">
        <f t="shared" si="74"/>
        <v>何O友</v>
      </c>
      <c r="I289" s="23" t="str">
        <f t="shared" si="75"/>
        <v>1＊123619</v>
      </c>
      <c r="J289" s="39">
        <v>1131226</v>
      </c>
      <c r="K289" s="39" t="s">
        <v>734</v>
      </c>
      <c r="L289" s="39">
        <v>1173</v>
      </c>
      <c r="M289" s="1"/>
      <c r="N289" s="1"/>
      <c r="O289" s="1"/>
      <c r="P289" s="1"/>
      <c r="Q289" s="1"/>
      <c r="R289" s="1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1"/>
      <c r="AK289" s="1"/>
      <c r="AL289" s="1"/>
      <c r="AM289" s="25"/>
      <c r="AN289" s="25"/>
      <c r="AO289" s="25"/>
      <c r="AP289" s="25"/>
      <c r="AQ289" s="25"/>
      <c r="AR289" s="1"/>
      <c r="AS289" s="25"/>
      <c r="AT289" s="25"/>
      <c r="AU289" s="25"/>
      <c r="AV289" s="25"/>
      <c r="AW289" s="25"/>
      <c r="AX289" s="36"/>
      <c r="AY289" s="25"/>
      <c r="AZ289" s="25"/>
      <c r="BA289" s="25" t="s">
        <v>9</v>
      </c>
      <c r="BB289" s="25"/>
      <c r="BC289" s="1"/>
      <c r="BD289" s="1"/>
      <c r="BE289" s="25"/>
      <c r="BF289" s="1"/>
      <c r="BG289" s="1"/>
      <c r="BH289" s="1"/>
      <c r="BI289" s="25"/>
      <c r="BJ289" s="6"/>
    </row>
    <row r="290" spans="1:62" ht="46.5">
      <c r="A290" s="23">
        <v>286</v>
      </c>
      <c r="B290" s="39" t="s">
        <v>4002</v>
      </c>
      <c r="C290" s="39" t="s">
        <v>3720</v>
      </c>
      <c r="D290" s="39" t="s">
        <v>1063</v>
      </c>
      <c r="E290" s="39">
        <v>88</v>
      </c>
      <c r="F290" s="39" t="s">
        <v>195</v>
      </c>
      <c r="G290" s="39" t="s">
        <v>195</v>
      </c>
      <c r="H290" s="23" t="str">
        <f t="shared" si="74"/>
        <v>顏O春</v>
      </c>
      <c r="I290" s="23" t="str">
        <f t="shared" si="75"/>
        <v>2＊707719</v>
      </c>
      <c r="J290" s="39">
        <v>1131226</v>
      </c>
      <c r="K290" s="39" t="s">
        <v>754</v>
      </c>
      <c r="L290" s="39">
        <v>1173</v>
      </c>
      <c r="M290" s="1"/>
      <c r="N290" s="1"/>
      <c r="O290" s="1"/>
      <c r="P290" s="1"/>
      <c r="Q290" s="1"/>
      <c r="R290" s="1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1"/>
      <c r="AK290" s="1"/>
      <c r="AL290" s="1"/>
      <c r="AM290" s="25"/>
      <c r="AN290" s="25"/>
      <c r="AO290" s="25"/>
      <c r="AP290" s="25"/>
      <c r="AQ290" s="25"/>
      <c r="AR290" s="1"/>
      <c r="AS290" s="25"/>
      <c r="AT290" s="25"/>
      <c r="AU290" s="25"/>
      <c r="AV290" s="25"/>
      <c r="AW290" s="25"/>
      <c r="AX290" s="36"/>
      <c r="AY290" s="25"/>
      <c r="AZ290" s="25"/>
      <c r="BA290" s="25" t="s">
        <v>9</v>
      </c>
      <c r="BB290" s="25"/>
      <c r="BC290" s="1"/>
      <c r="BD290" s="1"/>
      <c r="BE290" s="25"/>
      <c r="BF290" s="1"/>
      <c r="BG290" s="1"/>
      <c r="BH290" s="1"/>
      <c r="BI290" s="25" t="s">
        <v>1043</v>
      </c>
      <c r="BJ290" s="6"/>
    </row>
    <row r="291" spans="1:62" ht="31">
      <c r="A291" s="23">
        <v>287</v>
      </c>
      <c r="B291" s="39" t="s">
        <v>6319</v>
      </c>
      <c r="C291" s="39" t="s">
        <v>6076</v>
      </c>
      <c r="D291" s="39" t="s">
        <v>1067</v>
      </c>
      <c r="E291" s="39">
        <v>77</v>
      </c>
      <c r="F291" s="39" t="s">
        <v>195</v>
      </c>
      <c r="G291" s="39" t="s">
        <v>195</v>
      </c>
      <c r="H291" s="23" t="str">
        <f t="shared" si="74"/>
        <v>林O美</v>
      </c>
      <c r="I291" s="23" t="str">
        <f t="shared" si="75"/>
        <v>2＊908326</v>
      </c>
      <c r="J291" s="39">
        <v>1131226</v>
      </c>
      <c r="K291" s="39" t="s">
        <v>732</v>
      </c>
      <c r="L291" s="39">
        <v>1173</v>
      </c>
      <c r="M291" s="1"/>
      <c r="N291" s="1"/>
      <c r="O291" s="1"/>
      <c r="P291" s="1"/>
      <c r="Q291" s="1"/>
      <c r="R291" s="1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1"/>
      <c r="AK291" s="1"/>
      <c r="AL291" s="1"/>
      <c r="AM291" s="25"/>
      <c r="AN291" s="25"/>
      <c r="AO291" s="25"/>
      <c r="AP291" s="25"/>
      <c r="AQ291" s="25"/>
      <c r="AR291" s="1"/>
      <c r="AS291" s="25"/>
      <c r="AT291" s="25"/>
      <c r="AU291" s="25"/>
      <c r="AV291" s="25"/>
      <c r="AW291" s="25"/>
      <c r="AX291" s="36"/>
      <c r="AY291" s="25"/>
      <c r="AZ291" s="25"/>
      <c r="BA291" s="25"/>
      <c r="BB291" s="25" t="s">
        <v>2210</v>
      </c>
      <c r="BC291" s="1"/>
      <c r="BD291" s="1"/>
      <c r="BE291" s="25"/>
      <c r="BF291" s="1"/>
      <c r="BG291" s="1"/>
      <c r="BH291" s="1"/>
      <c r="BI291" s="25"/>
      <c r="BJ291" s="6"/>
    </row>
    <row r="292" spans="1:62" ht="31">
      <c r="A292" s="23">
        <v>288</v>
      </c>
      <c r="B292" s="39" t="s">
        <v>1133</v>
      </c>
      <c r="C292" s="39" t="s">
        <v>845</v>
      </c>
      <c r="D292" s="39" t="s">
        <v>1063</v>
      </c>
      <c r="E292" s="39">
        <v>53</v>
      </c>
      <c r="F292" s="39" t="s">
        <v>195</v>
      </c>
      <c r="G292" s="39" t="s">
        <v>195</v>
      </c>
      <c r="H292" s="23" t="str">
        <f t="shared" si="74"/>
        <v>羅O昌</v>
      </c>
      <c r="I292" s="23" t="str">
        <f t="shared" si="75"/>
        <v>1＊880915</v>
      </c>
      <c r="J292" s="39">
        <v>1131204</v>
      </c>
      <c r="K292" s="39" t="s">
        <v>734</v>
      </c>
      <c r="L292" s="39">
        <v>1551</v>
      </c>
      <c r="M292" s="1"/>
      <c r="N292" s="1"/>
      <c r="O292" s="1"/>
      <c r="P292" s="1"/>
      <c r="Q292" s="1"/>
      <c r="R292" s="1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1"/>
      <c r="AK292" s="1"/>
      <c r="AL292" s="1"/>
      <c r="AM292" s="25"/>
      <c r="AN292" s="25"/>
      <c r="AO292" s="25"/>
      <c r="AP292" s="25"/>
      <c r="AQ292" s="25"/>
      <c r="AR292" s="1"/>
      <c r="AS292" s="25"/>
      <c r="AT292" s="25"/>
      <c r="AU292" s="25"/>
      <c r="AV292" s="25"/>
      <c r="AW292" s="25"/>
      <c r="AX292" s="36"/>
      <c r="AY292" s="25"/>
      <c r="AZ292" s="25"/>
      <c r="BA292" s="25" t="s">
        <v>9</v>
      </c>
      <c r="BB292" s="25"/>
      <c r="BC292" s="1"/>
      <c r="BD292" s="1"/>
      <c r="BE292" s="25"/>
      <c r="BF292" s="1"/>
      <c r="BG292" s="1"/>
      <c r="BH292" s="1"/>
      <c r="BI292" s="25"/>
      <c r="BJ292" s="6"/>
    </row>
    <row r="293" spans="1:62" ht="17">
      <c r="A293" s="23">
        <v>289</v>
      </c>
      <c r="B293" s="39" t="s">
        <v>6320</v>
      </c>
      <c r="C293" s="39" t="s">
        <v>5419</v>
      </c>
      <c r="D293" s="39" t="s">
        <v>1063</v>
      </c>
      <c r="E293" s="39">
        <v>48</v>
      </c>
      <c r="F293" s="39" t="s">
        <v>195</v>
      </c>
      <c r="G293" s="39" t="s">
        <v>195</v>
      </c>
      <c r="H293" s="23" t="str">
        <f t="shared" si="74"/>
        <v>陳O光</v>
      </c>
      <c r="I293" s="23" t="str">
        <f t="shared" si="75"/>
        <v>1＊454642</v>
      </c>
      <c r="J293" s="39">
        <v>1131204</v>
      </c>
      <c r="K293" s="39">
        <v>5761110</v>
      </c>
      <c r="L293" s="39">
        <v>1551</v>
      </c>
      <c r="M293" s="1"/>
      <c r="N293" s="1"/>
      <c r="O293" s="1"/>
      <c r="P293" s="1"/>
      <c r="Q293" s="1"/>
      <c r="R293" s="1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1"/>
      <c r="AK293" s="1"/>
      <c r="AL293" s="1"/>
      <c r="AM293" s="25"/>
      <c r="AN293" s="25"/>
      <c r="AO293" s="25"/>
      <c r="AP293" s="25"/>
      <c r="AQ293" s="25"/>
      <c r="AR293" s="1"/>
      <c r="AS293" s="25"/>
      <c r="AT293" s="25"/>
      <c r="AU293" s="25"/>
      <c r="AV293" s="25" t="s">
        <v>9</v>
      </c>
      <c r="AW293" s="25"/>
      <c r="AX293" s="36"/>
      <c r="AY293" s="25"/>
      <c r="AZ293" s="25"/>
      <c r="BA293" s="25"/>
      <c r="BB293" s="25"/>
      <c r="BC293" s="1"/>
      <c r="BD293" s="1"/>
      <c r="BE293" s="25"/>
      <c r="BF293" s="1"/>
      <c r="BG293" s="1"/>
      <c r="BH293" s="1"/>
      <c r="BI293" s="25"/>
      <c r="BJ293" s="6"/>
    </row>
    <row r="294" spans="1:62" ht="17">
      <c r="A294" s="23">
        <v>290</v>
      </c>
      <c r="B294" s="39" t="s">
        <v>1290</v>
      </c>
      <c r="C294" s="39" t="s">
        <v>1008</v>
      </c>
      <c r="D294" s="39" t="s">
        <v>1067</v>
      </c>
      <c r="E294" s="39">
        <v>78</v>
      </c>
      <c r="F294" s="39" t="s">
        <v>195</v>
      </c>
      <c r="G294" s="39" t="s">
        <v>195</v>
      </c>
      <c r="H294" s="23" t="str">
        <f t="shared" si="74"/>
        <v>周O蘭</v>
      </c>
      <c r="I294" s="23" t="str">
        <f t="shared" si="75"/>
        <v>0＊122616</v>
      </c>
      <c r="J294" s="39">
        <v>1131205</v>
      </c>
      <c r="K294" s="39">
        <v>5761300</v>
      </c>
      <c r="L294" s="39">
        <v>1551</v>
      </c>
      <c r="M294" s="1"/>
      <c r="N294" s="1"/>
      <c r="O294" s="1"/>
      <c r="P294" s="1"/>
      <c r="Q294" s="1"/>
      <c r="R294" s="1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1"/>
      <c r="AK294" s="1"/>
      <c r="AL294" s="1"/>
      <c r="AM294" s="25"/>
      <c r="AN294" s="25"/>
      <c r="AO294" s="25"/>
      <c r="AP294" s="25"/>
      <c r="AQ294" s="25"/>
      <c r="AR294" s="1"/>
      <c r="AS294" s="25"/>
      <c r="AT294" s="25"/>
      <c r="AU294" s="25" t="s">
        <v>9</v>
      </c>
      <c r="AV294" s="25"/>
      <c r="AW294" s="25"/>
      <c r="AX294" s="36"/>
      <c r="AY294" s="25"/>
      <c r="AZ294" s="25"/>
      <c r="BA294" s="25"/>
      <c r="BB294" s="25"/>
      <c r="BC294" s="1"/>
      <c r="BD294" s="1"/>
      <c r="BE294" s="25"/>
      <c r="BF294" s="1"/>
      <c r="BG294" s="1"/>
      <c r="BH294" s="1"/>
      <c r="BI294" s="25"/>
      <c r="BJ294" s="6"/>
    </row>
    <row r="295" spans="1:62" ht="31">
      <c r="A295" s="23">
        <v>291</v>
      </c>
      <c r="B295" s="39" t="s">
        <v>6321</v>
      </c>
      <c r="C295" s="39" t="s">
        <v>6002</v>
      </c>
      <c r="D295" s="39" t="s">
        <v>1063</v>
      </c>
      <c r="E295" s="39">
        <v>50</v>
      </c>
      <c r="F295" s="39" t="s">
        <v>5488</v>
      </c>
      <c r="G295" s="39"/>
      <c r="H295" s="23" t="str">
        <f>REPLACE(B295,2,1,"O")</f>
        <v>吳O昇</v>
      </c>
      <c r="I295" s="108" t="str">
        <f>REPLACE(C295,2,1,"＊")</f>
        <v>2＊878016</v>
      </c>
      <c r="J295" s="39">
        <v>1131205</v>
      </c>
      <c r="K295" s="39" t="s">
        <v>753</v>
      </c>
      <c r="L295" s="39">
        <v>1551</v>
      </c>
      <c r="M295" s="1"/>
      <c r="N295" s="1"/>
      <c r="O295" s="1"/>
      <c r="P295" s="1"/>
      <c r="Q295" s="1"/>
      <c r="R295" s="1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1"/>
      <c r="AK295" s="1"/>
      <c r="AL295" s="1"/>
      <c r="AM295" s="25"/>
      <c r="AN295" s="25"/>
      <c r="AO295" s="25"/>
      <c r="AP295" s="25"/>
      <c r="AQ295" s="25"/>
      <c r="AR295" s="1" t="s">
        <v>9</v>
      </c>
      <c r="AS295" s="25"/>
      <c r="AT295" s="25"/>
      <c r="AU295" s="25"/>
      <c r="AV295" s="25"/>
      <c r="AW295" s="25"/>
      <c r="AX295" s="36"/>
      <c r="AY295" s="25"/>
      <c r="AZ295" s="25"/>
      <c r="BA295" s="25"/>
      <c r="BB295" s="25"/>
      <c r="BC295" s="1"/>
      <c r="BD295" s="1"/>
      <c r="BE295" s="25"/>
      <c r="BF295" s="1"/>
      <c r="BG295" s="1"/>
      <c r="BH295" s="1"/>
      <c r="BI295" s="25" t="s">
        <v>1034</v>
      </c>
      <c r="BJ295" s="6"/>
    </row>
    <row r="296" spans="1:62" ht="31">
      <c r="A296" s="23">
        <v>292</v>
      </c>
      <c r="B296" s="39" t="s">
        <v>5769</v>
      </c>
      <c r="C296" s="39" t="s">
        <v>2164</v>
      </c>
      <c r="D296" s="39" t="s">
        <v>1063</v>
      </c>
      <c r="E296" s="39">
        <v>85</v>
      </c>
      <c r="F296" s="39" t="s">
        <v>195</v>
      </c>
      <c r="G296" s="39" t="s">
        <v>195</v>
      </c>
      <c r="H296" s="23" t="str">
        <f t="shared" ref="H296:H300" si="76">REPLACE(B296,2,1,"O")</f>
        <v>鄭O雄</v>
      </c>
      <c r="I296" s="23" t="str">
        <f t="shared" ref="I296:I301" si="77">REPLACE(C296,2,1,"＊")</f>
        <v>1＊224142</v>
      </c>
      <c r="J296" s="39">
        <v>1131209</v>
      </c>
      <c r="K296" s="39" t="s">
        <v>734</v>
      </c>
      <c r="L296" s="39">
        <v>1551</v>
      </c>
      <c r="M296" s="1"/>
      <c r="N296" s="1"/>
      <c r="O296" s="1"/>
      <c r="P296" s="1"/>
      <c r="Q296" s="1"/>
      <c r="R296" s="1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1"/>
      <c r="AK296" s="1"/>
      <c r="AL296" s="1"/>
      <c r="AM296" s="25"/>
      <c r="AN296" s="25"/>
      <c r="AO296" s="25"/>
      <c r="AP296" s="25"/>
      <c r="AQ296" s="25"/>
      <c r="AR296" s="1"/>
      <c r="AS296" s="25"/>
      <c r="AT296" s="25"/>
      <c r="AU296" s="25"/>
      <c r="AV296" s="25"/>
      <c r="AW296" s="25"/>
      <c r="AX296" s="36"/>
      <c r="AY296" s="25"/>
      <c r="AZ296" s="25"/>
      <c r="BA296" s="25" t="s">
        <v>9</v>
      </c>
      <c r="BB296" s="25"/>
      <c r="BC296" s="1"/>
      <c r="BD296" s="1"/>
      <c r="BE296" s="25"/>
      <c r="BF296" s="1"/>
      <c r="BG296" s="1"/>
      <c r="BH296" s="1"/>
      <c r="BI296" s="25"/>
      <c r="BJ296" s="6"/>
    </row>
    <row r="297" spans="1:62" ht="31">
      <c r="A297" s="23">
        <v>293</v>
      </c>
      <c r="B297" s="39" t="s">
        <v>4036</v>
      </c>
      <c r="C297" s="39" t="s">
        <v>3465</v>
      </c>
      <c r="D297" s="39" t="s">
        <v>1063</v>
      </c>
      <c r="E297" s="39">
        <v>71</v>
      </c>
      <c r="F297" s="39" t="s">
        <v>195</v>
      </c>
      <c r="G297" s="39" t="s">
        <v>195</v>
      </c>
      <c r="H297" s="23" t="str">
        <f t="shared" si="76"/>
        <v>陳O仁</v>
      </c>
      <c r="I297" s="23" t="str">
        <f t="shared" si="77"/>
        <v>2＊890331</v>
      </c>
      <c r="J297" s="39">
        <v>1131209</v>
      </c>
      <c r="K297" s="39" t="s">
        <v>734</v>
      </c>
      <c r="L297" s="39">
        <v>1551</v>
      </c>
      <c r="M297" s="1"/>
      <c r="N297" s="1"/>
      <c r="O297" s="1"/>
      <c r="P297" s="1"/>
      <c r="Q297" s="1"/>
      <c r="R297" s="1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1"/>
      <c r="AK297" s="1"/>
      <c r="AL297" s="1"/>
      <c r="AM297" s="25"/>
      <c r="AN297" s="25"/>
      <c r="AO297" s="25"/>
      <c r="AP297" s="25"/>
      <c r="AQ297" s="25"/>
      <c r="AR297" s="1"/>
      <c r="AS297" s="25"/>
      <c r="AT297" s="25"/>
      <c r="AU297" s="25"/>
      <c r="AV297" s="25"/>
      <c r="AW297" s="25"/>
      <c r="AX297" s="36"/>
      <c r="AY297" s="25"/>
      <c r="AZ297" s="25"/>
      <c r="BA297" s="25" t="s">
        <v>9</v>
      </c>
      <c r="BB297" s="25"/>
      <c r="BC297" s="1"/>
      <c r="BD297" s="1"/>
      <c r="BE297" s="25"/>
      <c r="BF297" s="1"/>
      <c r="BG297" s="1"/>
      <c r="BH297" s="1"/>
      <c r="BI297" s="25"/>
      <c r="BJ297" s="6"/>
    </row>
    <row r="298" spans="1:62" ht="31">
      <c r="A298" s="23">
        <v>294</v>
      </c>
      <c r="B298" s="39" t="s">
        <v>6322</v>
      </c>
      <c r="C298" s="39" t="s">
        <v>6077</v>
      </c>
      <c r="D298" s="39" t="s">
        <v>1067</v>
      </c>
      <c r="E298" s="39">
        <v>69</v>
      </c>
      <c r="F298" s="39" t="s">
        <v>5971</v>
      </c>
      <c r="G298" s="39" t="s">
        <v>5951</v>
      </c>
      <c r="H298" s="23" t="str">
        <f t="shared" si="76"/>
        <v>林O球</v>
      </c>
      <c r="I298" s="23" t="str">
        <f t="shared" si="77"/>
        <v>0＊256137</v>
      </c>
      <c r="J298" s="39">
        <v>1131211</v>
      </c>
      <c r="K298" s="39" t="s">
        <v>752</v>
      </c>
      <c r="L298" s="39">
        <v>1551</v>
      </c>
      <c r="M298" s="1"/>
      <c r="N298" s="1"/>
      <c r="O298" s="1"/>
      <c r="P298" s="1"/>
      <c r="Q298" s="1"/>
      <c r="R298" s="1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1"/>
      <c r="AK298" s="1"/>
      <c r="AL298" s="1"/>
      <c r="AM298" s="25"/>
      <c r="AN298" s="25"/>
      <c r="AO298" s="25"/>
      <c r="AP298" s="25"/>
      <c r="AQ298" s="25"/>
      <c r="AR298" s="1"/>
      <c r="AS298" s="25"/>
      <c r="AT298" s="25"/>
      <c r="AU298" s="25"/>
      <c r="AV298" s="25" t="s">
        <v>9</v>
      </c>
      <c r="AW298" s="25"/>
      <c r="AX298" s="36"/>
      <c r="AY298" s="25"/>
      <c r="AZ298" s="25"/>
      <c r="BA298" s="25"/>
      <c r="BB298" s="25"/>
      <c r="BC298" s="1"/>
      <c r="BD298" s="1"/>
      <c r="BE298" s="25"/>
      <c r="BF298" s="1"/>
      <c r="BG298" s="1"/>
      <c r="BH298" s="1"/>
      <c r="BI298" s="25" t="s">
        <v>1034</v>
      </c>
      <c r="BJ298" s="6"/>
    </row>
    <row r="299" spans="1:62" ht="31">
      <c r="A299" s="23">
        <v>295</v>
      </c>
      <c r="B299" s="39" t="s">
        <v>6323</v>
      </c>
      <c r="C299" s="39" t="s">
        <v>6078</v>
      </c>
      <c r="D299" s="39" t="s">
        <v>1067</v>
      </c>
      <c r="E299" s="39">
        <v>61</v>
      </c>
      <c r="F299" s="39" t="s">
        <v>5950</v>
      </c>
      <c r="G299" s="39" t="s">
        <v>5955</v>
      </c>
      <c r="H299" s="23" t="str">
        <f t="shared" si="76"/>
        <v>陳O玉</v>
      </c>
      <c r="I299" s="23" t="str">
        <f t="shared" si="77"/>
        <v>0＊958462</v>
      </c>
      <c r="J299" s="39">
        <v>1131211</v>
      </c>
      <c r="K299" s="39" t="s">
        <v>753</v>
      </c>
      <c r="L299" s="39">
        <v>1551</v>
      </c>
      <c r="M299" s="1"/>
      <c r="N299" s="1"/>
      <c r="O299" s="1"/>
      <c r="P299" s="1"/>
      <c r="Q299" s="1"/>
      <c r="R299" s="1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1"/>
      <c r="AK299" s="1"/>
      <c r="AL299" s="1"/>
      <c r="AM299" s="25"/>
      <c r="AN299" s="25"/>
      <c r="AO299" s="25"/>
      <c r="AP299" s="25"/>
      <c r="AQ299" s="25"/>
      <c r="AR299" s="1" t="s">
        <v>9</v>
      </c>
      <c r="AS299" s="25"/>
      <c r="AT299" s="25"/>
      <c r="AU299" s="25"/>
      <c r="AV299" s="25"/>
      <c r="AW299" s="25"/>
      <c r="AX299" s="36"/>
      <c r="AY299" s="25"/>
      <c r="AZ299" s="25"/>
      <c r="BA299" s="25"/>
      <c r="BB299" s="25"/>
      <c r="BC299" s="1"/>
      <c r="BD299" s="1"/>
      <c r="BE299" s="25"/>
      <c r="BF299" s="1"/>
      <c r="BG299" s="1"/>
      <c r="BH299" s="1"/>
      <c r="BI299" s="25" t="s">
        <v>1034</v>
      </c>
      <c r="BJ299" s="6"/>
    </row>
    <row r="300" spans="1:62" ht="31">
      <c r="A300" s="23">
        <v>296</v>
      </c>
      <c r="B300" s="39" t="s">
        <v>6324</v>
      </c>
      <c r="C300" s="39" t="s">
        <v>6079</v>
      </c>
      <c r="D300" s="39" t="s">
        <v>1063</v>
      </c>
      <c r="E300" s="39">
        <v>81</v>
      </c>
      <c r="F300" s="39" t="s">
        <v>5503</v>
      </c>
      <c r="G300" s="39" t="s">
        <v>5962</v>
      </c>
      <c r="H300" s="23" t="str">
        <f t="shared" si="76"/>
        <v>林O郎</v>
      </c>
      <c r="I300" s="23" t="str">
        <f t="shared" si="77"/>
        <v>1＊614105</v>
      </c>
      <c r="J300" s="39">
        <v>1131211</v>
      </c>
      <c r="K300" s="39" t="s">
        <v>753</v>
      </c>
      <c r="L300" s="39">
        <v>1551</v>
      </c>
      <c r="M300" s="1"/>
      <c r="N300" s="1"/>
      <c r="O300" s="1"/>
      <c r="P300" s="1"/>
      <c r="Q300" s="1"/>
      <c r="R300" s="1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1"/>
      <c r="AK300" s="1"/>
      <c r="AL300" s="1"/>
      <c r="AM300" s="25"/>
      <c r="AN300" s="25"/>
      <c r="AO300" s="25"/>
      <c r="AP300" s="25"/>
      <c r="AQ300" s="25"/>
      <c r="AR300" s="1" t="s">
        <v>9</v>
      </c>
      <c r="AS300" s="25"/>
      <c r="AT300" s="25"/>
      <c r="AU300" s="25"/>
      <c r="AV300" s="25"/>
      <c r="AW300" s="25"/>
      <c r="AX300" s="36"/>
      <c r="AY300" s="25"/>
      <c r="AZ300" s="25"/>
      <c r="BA300" s="25"/>
      <c r="BB300" s="25"/>
      <c r="BC300" s="1"/>
      <c r="BD300" s="1"/>
      <c r="BE300" s="25"/>
      <c r="BF300" s="1"/>
      <c r="BG300" s="1"/>
      <c r="BH300" s="1"/>
      <c r="BI300" s="25" t="s">
        <v>1034</v>
      </c>
      <c r="BJ300" s="6"/>
    </row>
    <row r="301" spans="1:62" ht="31">
      <c r="A301" s="23">
        <v>297</v>
      </c>
      <c r="B301" s="39" t="s">
        <v>1120</v>
      </c>
      <c r="C301" s="39" t="s">
        <v>836</v>
      </c>
      <c r="D301" s="39" t="s">
        <v>1067</v>
      </c>
      <c r="E301" s="39">
        <v>74</v>
      </c>
      <c r="F301" s="39" t="s">
        <v>195</v>
      </c>
      <c r="G301" s="39" t="s">
        <v>195</v>
      </c>
      <c r="H301" s="39" t="s">
        <v>6325</v>
      </c>
      <c r="I301" s="23" t="str">
        <f t="shared" si="77"/>
        <v>2＊571039</v>
      </c>
      <c r="J301" s="39">
        <v>1131219</v>
      </c>
      <c r="K301" s="39" t="s">
        <v>751</v>
      </c>
      <c r="L301" s="39">
        <v>1551</v>
      </c>
      <c r="M301" s="1"/>
      <c r="N301" s="1"/>
      <c r="O301" s="1"/>
      <c r="P301" s="1"/>
      <c r="Q301" s="1"/>
      <c r="R301" s="1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1"/>
      <c r="AK301" s="1"/>
      <c r="AL301" s="1"/>
      <c r="AM301" s="25"/>
      <c r="AN301" s="25"/>
      <c r="AO301" s="25"/>
      <c r="AP301" s="25"/>
      <c r="AQ301" s="25"/>
      <c r="AR301" s="1"/>
      <c r="AS301" s="25"/>
      <c r="AT301" s="25"/>
      <c r="AU301" s="25"/>
      <c r="AV301" s="25"/>
      <c r="AW301" s="25"/>
      <c r="AX301" s="36"/>
      <c r="AY301" s="25"/>
      <c r="AZ301" s="25"/>
      <c r="BA301" s="25"/>
      <c r="BB301" s="25"/>
      <c r="BC301" s="1" t="s">
        <v>9</v>
      </c>
      <c r="BD301" s="1"/>
      <c r="BE301" s="25"/>
      <c r="BF301" s="1"/>
      <c r="BG301" s="1"/>
      <c r="BH301" s="1"/>
      <c r="BI301" s="25"/>
      <c r="BJ301" s="6"/>
    </row>
    <row r="302" spans="1:62" ht="46.5">
      <c r="A302" s="23">
        <v>298</v>
      </c>
      <c r="B302" s="39" t="s">
        <v>6206</v>
      </c>
      <c r="C302" s="39" t="s">
        <v>6020</v>
      </c>
      <c r="D302" s="39" t="s">
        <v>1063</v>
      </c>
      <c r="E302" s="39">
        <v>63</v>
      </c>
      <c r="F302" s="39" t="s">
        <v>195</v>
      </c>
      <c r="G302" s="39" t="s">
        <v>195</v>
      </c>
      <c r="H302" s="23" t="str">
        <f>REPLACE(B302,2,1,"O")</f>
        <v>李O治</v>
      </c>
      <c r="I302" s="23" t="str">
        <f>REPLACE(C302,2,1,"＊")</f>
        <v>0＊220248</v>
      </c>
      <c r="J302" s="39">
        <v>1131228</v>
      </c>
      <c r="K302" s="39" t="s">
        <v>738</v>
      </c>
      <c r="L302" s="39">
        <v>1551</v>
      </c>
      <c r="M302" s="1"/>
      <c r="N302" s="1"/>
      <c r="O302" s="1"/>
      <c r="P302" s="1"/>
      <c r="Q302" s="1"/>
      <c r="R302" s="1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1"/>
      <c r="AK302" s="1"/>
      <c r="AL302" s="1"/>
      <c r="AM302" s="25"/>
      <c r="AN302" s="25"/>
      <c r="AO302" s="25"/>
      <c r="AP302" s="25"/>
      <c r="AQ302" s="25"/>
      <c r="AR302" s="1"/>
      <c r="AS302" s="25"/>
      <c r="AT302" s="25"/>
      <c r="AU302" s="25"/>
      <c r="AV302" s="25"/>
      <c r="AW302" s="25"/>
      <c r="AX302" s="36"/>
      <c r="AY302" s="25"/>
      <c r="AZ302" s="25" t="s">
        <v>9</v>
      </c>
      <c r="BA302" s="25" t="s">
        <v>9</v>
      </c>
      <c r="BB302" s="25"/>
      <c r="BC302" s="1"/>
      <c r="BD302" s="1"/>
      <c r="BE302" s="25"/>
      <c r="BF302" s="1"/>
      <c r="BG302" s="1"/>
      <c r="BH302" s="1"/>
      <c r="BI302" s="25"/>
      <c r="BJ302" s="6"/>
    </row>
    <row r="303" spans="1:62" ht="31">
      <c r="A303" s="23">
        <v>299</v>
      </c>
      <c r="B303" s="39" t="s">
        <v>6326</v>
      </c>
      <c r="C303" s="39" t="s">
        <v>6080</v>
      </c>
      <c r="D303" s="39" t="s">
        <v>1067</v>
      </c>
      <c r="E303" s="39">
        <v>74</v>
      </c>
      <c r="F303" s="39" t="s">
        <v>5955</v>
      </c>
      <c r="G303" s="39"/>
      <c r="H303" s="23" t="str">
        <f t="shared" ref="H303:H306" si="78">REPLACE(B303,2,1,"O")</f>
        <v>潘O定</v>
      </c>
      <c r="I303" s="23" t="str">
        <f t="shared" ref="I303:I306" si="79">REPLACE(C303,2,1,"＊")</f>
        <v>1＊061403</v>
      </c>
      <c r="J303" s="39">
        <v>1131231</v>
      </c>
      <c r="K303" s="39" t="s">
        <v>752</v>
      </c>
      <c r="L303" s="39">
        <v>1551</v>
      </c>
      <c r="M303" s="1"/>
      <c r="N303" s="1"/>
      <c r="O303" s="1"/>
      <c r="P303" s="1"/>
      <c r="Q303" s="1"/>
      <c r="R303" s="1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1"/>
      <c r="AK303" s="1"/>
      <c r="AL303" s="1"/>
      <c r="AM303" s="25"/>
      <c r="AN303" s="25"/>
      <c r="AO303" s="25"/>
      <c r="AP303" s="25"/>
      <c r="AQ303" s="25"/>
      <c r="AR303" s="1"/>
      <c r="AS303" s="25"/>
      <c r="AT303" s="25"/>
      <c r="AU303" s="25"/>
      <c r="AV303" s="25" t="s">
        <v>9</v>
      </c>
      <c r="AW303" s="25"/>
      <c r="AX303" s="36"/>
      <c r="AY303" s="25"/>
      <c r="AZ303" s="25"/>
      <c r="BA303" s="25"/>
      <c r="BB303" s="25"/>
      <c r="BC303" s="1"/>
      <c r="BD303" s="1"/>
      <c r="BE303" s="25"/>
      <c r="BF303" s="1"/>
      <c r="BG303" s="1"/>
      <c r="BH303" s="1"/>
      <c r="BI303" s="25" t="s">
        <v>1034</v>
      </c>
      <c r="BJ303" s="6"/>
    </row>
    <row r="304" spans="1:62" ht="31">
      <c r="A304" s="23">
        <v>300</v>
      </c>
      <c r="B304" s="39" t="s">
        <v>6327</v>
      </c>
      <c r="C304" s="39" t="s">
        <v>6081</v>
      </c>
      <c r="D304" s="39" t="s">
        <v>1067</v>
      </c>
      <c r="E304" s="39">
        <v>81</v>
      </c>
      <c r="F304" s="39" t="s">
        <v>5495</v>
      </c>
      <c r="G304" s="39" t="s">
        <v>5993</v>
      </c>
      <c r="H304" s="39" t="s">
        <v>6328</v>
      </c>
      <c r="I304" s="23" t="str">
        <f t="shared" si="79"/>
        <v>0＊962306</v>
      </c>
      <c r="J304" s="39">
        <v>1131209</v>
      </c>
      <c r="K304" s="39" t="s">
        <v>752</v>
      </c>
      <c r="L304" s="39">
        <v>1410</v>
      </c>
      <c r="M304" s="1"/>
      <c r="N304" s="1"/>
      <c r="O304" s="1"/>
      <c r="P304" s="1"/>
      <c r="Q304" s="1"/>
      <c r="R304" s="1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1"/>
      <c r="AK304" s="1"/>
      <c r="AL304" s="1"/>
      <c r="AM304" s="25"/>
      <c r="AN304" s="25"/>
      <c r="AO304" s="25"/>
      <c r="AP304" s="25"/>
      <c r="AQ304" s="25"/>
      <c r="AR304" s="1"/>
      <c r="AS304" s="25"/>
      <c r="AT304" s="25"/>
      <c r="AU304" s="25"/>
      <c r="AV304" s="25" t="s">
        <v>9</v>
      </c>
      <c r="AW304" s="25"/>
      <c r="AX304" s="36"/>
      <c r="AY304" s="25"/>
      <c r="AZ304" s="25"/>
      <c r="BA304" s="25"/>
      <c r="BB304" s="25"/>
      <c r="BC304" s="1"/>
      <c r="BD304" s="1"/>
      <c r="BE304" s="25"/>
      <c r="BF304" s="1"/>
      <c r="BG304" s="1"/>
      <c r="BH304" s="1"/>
      <c r="BI304" s="25" t="s">
        <v>1034</v>
      </c>
      <c r="BJ304" s="6"/>
    </row>
    <row r="305" spans="1:62" ht="31">
      <c r="A305" s="23">
        <v>301</v>
      </c>
      <c r="B305" s="39" t="s">
        <v>6329</v>
      </c>
      <c r="C305" s="39" t="s">
        <v>6082</v>
      </c>
      <c r="D305" s="39" t="s">
        <v>1067</v>
      </c>
      <c r="E305" s="39">
        <v>64</v>
      </c>
      <c r="F305" s="39" t="s">
        <v>195</v>
      </c>
      <c r="G305" s="39" t="s">
        <v>195</v>
      </c>
      <c r="H305" s="23" t="str">
        <f t="shared" si="78"/>
        <v>凃O惠</v>
      </c>
      <c r="I305" s="23" t="str">
        <f t="shared" si="79"/>
        <v>0＊809930</v>
      </c>
      <c r="J305" s="39">
        <v>1131209</v>
      </c>
      <c r="K305" s="39" t="s">
        <v>752</v>
      </c>
      <c r="L305" s="39">
        <v>1410</v>
      </c>
      <c r="M305" s="1"/>
      <c r="N305" s="1"/>
      <c r="O305" s="1"/>
      <c r="P305" s="1"/>
      <c r="Q305" s="1"/>
      <c r="R305" s="1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1"/>
      <c r="AK305" s="1"/>
      <c r="AL305" s="1"/>
      <c r="AM305" s="25"/>
      <c r="AN305" s="25"/>
      <c r="AO305" s="25"/>
      <c r="AP305" s="25"/>
      <c r="AQ305" s="25"/>
      <c r="AR305" s="1"/>
      <c r="AS305" s="25"/>
      <c r="AT305" s="25"/>
      <c r="AU305" s="25"/>
      <c r="AV305" s="25" t="s">
        <v>9</v>
      </c>
      <c r="AW305" s="25"/>
      <c r="AX305" s="36"/>
      <c r="AY305" s="25"/>
      <c r="AZ305" s="25"/>
      <c r="BA305" s="25"/>
      <c r="BB305" s="25"/>
      <c r="BC305" s="1"/>
      <c r="BD305" s="1"/>
      <c r="BE305" s="25"/>
      <c r="BF305" s="1"/>
      <c r="BG305" s="1"/>
      <c r="BH305" s="1"/>
      <c r="BI305" s="25" t="s">
        <v>1034</v>
      </c>
      <c r="BJ305" s="6"/>
    </row>
    <row r="306" spans="1:62" ht="31">
      <c r="A306" s="23">
        <v>302</v>
      </c>
      <c r="B306" s="39" t="s">
        <v>5046</v>
      </c>
      <c r="C306" s="39" t="s">
        <v>506</v>
      </c>
      <c r="D306" s="39" t="s">
        <v>1063</v>
      </c>
      <c r="E306" s="39">
        <v>73</v>
      </c>
      <c r="F306" s="39" t="s">
        <v>195</v>
      </c>
      <c r="G306" s="39" t="s">
        <v>195</v>
      </c>
      <c r="H306" s="23" t="str">
        <f t="shared" si="78"/>
        <v>余O祥</v>
      </c>
      <c r="I306" s="23" t="str">
        <f t="shared" si="79"/>
        <v>0＊897344</v>
      </c>
      <c r="J306" s="39">
        <v>1131209</v>
      </c>
      <c r="K306" s="39" t="s">
        <v>734</v>
      </c>
      <c r="L306" s="39">
        <v>1410</v>
      </c>
      <c r="M306" s="1"/>
      <c r="N306" s="1"/>
      <c r="O306" s="1"/>
      <c r="P306" s="1"/>
      <c r="Q306" s="1"/>
      <c r="R306" s="1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1"/>
      <c r="AK306" s="1"/>
      <c r="AL306" s="1"/>
      <c r="AM306" s="25"/>
      <c r="AN306" s="25"/>
      <c r="AO306" s="25"/>
      <c r="AP306" s="25"/>
      <c r="AQ306" s="25"/>
      <c r="AR306" s="1"/>
      <c r="AS306" s="25"/>
      <c r="AT306" s="25"/>
      <c r="AU306" s="25"/>
      <c r="AV306" s="25"/>
      <c r="AW306" s="25"/>
      <c r="AX306" s="36"/>
      <c r="AY306" s="25"/>
      <c r="AZ306" s="25"/>
      <c r="BA306" s="25" t="s">
        <v>9</v>
      </c>
      <c r="BB306" s="25"/>
      <c r="BC306" s="1"/>
      <c r="BD306" s="1"/>
      <c r="BE306" s="25"/>
      <c r="BF306" s="1"/>
      <c r="BG306" s="1"/>
      <c r="BH306" s="1"/>
      <c r="BI306" s="25"/>
      <c r="BJ306" s="6"/>
    </row>
    <row r="307" spans="1:62" ht="46.5">
      <c r="A307" s="23">
        <v>303</v>
      </c>
      <c r="B307" s="39" t="s">
        <v>6194</v>
      </c>
      <c r="C307" s="39" t="s">
        <v>1937</v>
      </c>
      <c r="D307" s="39" t="s">
        <v>1063</v>
      </c>
      <c r="E307" s="39">
        <v>63</v>
      </c>
      <c r="F307" s="39" t="s">
        <v>195</v>
      </c>
      <c r="G307" s="39" t="s">
        <v>195</v>
      </c>
      <c r="H307" s="23" t="str">
        <f>REPLACE(B307,2,1,"O")</f>
        <v>王O城</v>
      </c>
      <c r="I307" s="108" t="str">
        <f>REPLACE(C307,2,1,"＊")</f>
        <v>0＊119033</v>
      </c>
      <c r="J307" s="39">
        <v>1131209</v>
      </c>
      <c r="K307" s="39" t="s">
        <v>741</v>
      </c>
      <c r="L307" s="39">
        <v>1410</v>
      </c>
      <c r="M307" s="1"/>
      <c r="N307" s="1"/>
      <c r="O307" s="1"/>
      <c r="P307" s="1"/>
      <c r="Q307" s="1"/>
      <c r="R307" s="1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1"/>
      <c r="AK307" s="1"/>
      <c r="AL307" s="1"/>
      <c r="AM307" s="25"/>
      <c r="AN307" s="25"/>
      <c r="AO307" s="25"/>
      <c r="AP307" s="25"/>
      <c r="AQ307" s="25"/>
      <c r="AR307" s="1"/>
      <c r="AS307" s="25"/>
      <c r="AT307" s="25"/>
      <c r="AU307" s="25"/>
      <c r="AV307" s="25"/>
      <c r="AW307" s="25"/>
      <c r="AX307" s="36"/>
      <c r="AY307" s="25"/>
      <c r="AZ307" s="25" t="s">
        <v>9</v>
      </c>
      <c r="BA307" s="25"/>
      <c r="BB307" s="25" t="s">
        <v>1899</v>
      </c>
      <c r="BC307" s="1"/>
      <c r="BD307" s="1"/>
      <c r="BE307" s="25"/>
      <c r="BF307" s="1"/>
      <c r="BG307" s="1"/>
      <c r="BH307" s="1"/>
      <c r="BI307" s="25"/>
      <c r="BJ307" s="6"/>
    </row>
    <row r="308" spans="1:62" ht="31">
      <c r="A308" s="23">
        <v>304</v>
      </c>
      <c r="B308" s="39" t="s">
        <v>6330</v>
      </c>
      <c r="C308" s="39" t="s">
        <v>6083</v>
      </c>
      <c r="D308" s="39" t="s">
        <v>1063</v>
      </c>
      <c r="E308" s="39">
        <v>52</v>
      </c>
      <c r="F308" s="39" t="s">
        <v>5949</v>
      </c>
      <c r="G308" s="39" t="s">
        <v>5941</v>
      </c>
      <c r="H308" s="23" t="str">
        <f t="shared" ref="H308:H311" si="80">REPLACE(B308,2,1,"O")</f>
        <v>王O弘</v>
      </c>
      <c r="I308" s="23" t="str">
        <f t="shared" ref="I308:I312" si="81">REPLACE(C308,2,1,"＊")</f>
        <v>0＊841770</v>
      </c>
      <c r="J308" s="39">
        <v>1131209</v>
      </c>
      <c r="K308" s="39" t="s">
        <v>752</v>
      </c>
      <c r="L308" s="39">
        <v>1410</v>
      </c>
      <c r="M308" s="1"/>
      <c r="N308" s="1"/>
      <c r="O308" s="1"/>
      <c r="P308" s="1"/>
      <c r="Q308" s="1"/>
      <c r="R308" s="1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1"/>
      <c r="AK308" s="1"/>
      <c r="AL308" s="1"/>
      <c r="AM308" s="25"/>
      <c r="AN308" s="25"/>
      <c r="AO308" s="25"/>
      <c r="AP308" s="25"/>
      <c r="AQ308" s="25"/>
      <c r="AR308" s="1"/>
      <c r="AS308" s="25"/>
      <c r="AT308" s="25"/>
      <c r="AU308" s="25"/>
      <c r="AV308" s="25" t="s">
        <v>9</v>
      </c>
      <c r="AW308" s="25"/>
      <c r="AX308" s="36"/>
      <c r="AY308" s="25"/>
      <c r="AZ308" s="25"/>
      <c r="BA308" s="25"/>
      <c r="BB308" s="25"/>
      <c r="BC308" s="1"/>
      <c r="BD308" s="1"/>
      <c r="BE308" s="25"/>
      <c r="BF308" s="1"/>
      <c r="BG308" s="1"/>
      <c r="BH308" s="1"/>
      <c r="BI308" s="25" t="s">
        <v>1034</v>
      </c>
      <c r="BJ308" s="6"/>
    </row>
    <row r="309" spans="1:62" ht="31">
      <c r="A309" s="23">
        <v>305</v>
      </c>
      <c r="B309" s="39" t="s">
        <v>6331</v>
      </c>
      <c r="C309" s="39" t="s">
        <v>6084</v>
      </c>
      <c r="D309" s="39" t="s">
        <v>1067</v>
      </c>
      <c r="E309" s="39">
        <v>85</v>
      </c>
      <c r="F309" s="39" t="s">
        <v>5936</v>
      </c>
      <c r="G309" s="39" t="s">
        <v>5959</v>
      </c>
      <c r="H309" s="23" t="str">
        <f t="shared" si="80"/>
        <v>江O務</v>
      </c>
      <c r="I309" s="23" t="str">
        <f t="shared" si="81"/>
        <v>1＊395117</v>
      </c>
      <c r="J309" s="39">
        <v>1131210</v>
      </c>
      <c r="K309" s="39" t="s">
        <v>752</v>
      </c>
      <c r="L309" s="39">
        <v>1410</v>
      </c>
      <c r="M309" s="1"/>
      <c r="N309" s="1"/>
      <c r="O309" s="1"/>
      <c r="P309" s="1"/>
      <c r="Q309" s="1"/>
      <c r="R309" s="1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1"/>
      <c r="AK309" s="1"/>
      <c r="AL309" s="1"/>
      <c r="AM309" s="25"/>
      <c r="AN309" s="25"/>
      <c r="AO309" s="25"/>
      <c r="AP309" s="25"/>
      <c r="AQ309" s="25"/>
      <c r="AR309" s="1"/>
      <c r="AS309" s="25"/>
      <c r="AT309" s="25"/>
      <c r="AU309" s="25"/>
      <c r="AV309" s="25" t="s">
        <v>9</v>
      </c>
      <c r="AW309" s="25"/>
      <c r="AX309" s="36"/>
      <c r="AY309" s="25"/>
      <c r="AZ309" s="25"/>
      <c r="BA309" s="25"/>
      <c r="BB309" s="25"/>
      <c r="BC309" s="1"/>
      <c r="BD309" s="1"/>
      <c r="BE309" s="25"/>
      <c r="BF309" s="1"/>
      <c r="BG309" s="1"/>
      <c r="BH309" s="1"/>
      <c r="BI309" s="25" t="s">
        <v>1034</v>
      </c>
      <c r="BJ309" s="6"/>
    </row>
    <row r="310" spans="1:62" ht="31">
      <c r="A310" s="23">
        <v>306</v>
      </c>
      <c r="B310" s="39" t="s">
        <v>1658</v>
      </c>
      <c r="C310" s="39" t="s">
        <v>1394</v>
      </c>
      <c r="D310" s="39" t="s">
        <v>1063</v>
      </c>
      <c r="E310" s="39">
        <v>71</v>
      </c>
      <c r="F310" s="39" t="s">
        <v>195</v>
      </c>
      <c r="G310" s="39" t="s">
        <v>195</v>
      </c>
      <c r="H310" s="23" t="str">
        <f t="shared" si="80"/>
        <v>王O仁</v>
      </c>
      <c r="I310" s="23" t="str">
        <f t="shared" si="81"/>
        <v>0＊572925</v>
      </c>
      <c r="J310" s="39">
        <v>1131211</v>
      </c>
      <c r="K310" s="39" t="s">
        <v>734</v>
      </c>
      <c r="L310" s="39">
        <v>1410</v>
      </c>
      <c r="M310" s="1"/>
      <c r="N310" s="1"/>
      <c r="O310" s="1"/>
      <c r="P310" s="1"/>
      <c r="Q310" s="1"/>
      <c r="R310" s="1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1"/>
      <c r="AK310" s="1"/>
      <c r="AL310" s="1"/>
      <c r="AM310" s="25"/>
      <c r="AN310" s="25"/>
      <c r="AO310" s="25"/>
      <c r="AP310" s="25"/>
      <c r="AQ310" s="25"/>
      <c r="AR310" s="1"/>
      <c r="AS310" s="25"/>
      <c r="AT310" s="25"/>
      <c r="AU310" s="25"/>
      <c r="AV310" s="25"/>
      <c r="AW310" s="25"/>
      <c r="AX310" s="36"/>
      <c r="AY310" s="25"/>
      <c r="AZ310" s="25"/>
      <c r="BA310" s="25" t="s">
        <v>9</v>
      </c>
      <c r="BB310" s="25"/>
      <c r="BC310" s="1"/>
      <c r="BD310" s="1"/>
      <c r="BE310" s="25"/>
      <c r="BF310" s="1"/>
      <c r="BG310" s="1"/>
      <c r="BH310" s="1"/>
      <c r="BI310" s="25"/>
      <c r="BJ310" s="6"/>
    </row>
    <row r="311" spans="1:62" ht="46.5">
      <c r="A311" s="23">
        <v>307</v>
      </c>
      <c r="B311" s="39" t="s">
        <v>1871</v>
      </c>
      <c r="C311" s="39" t="s">
        <v>501</v>
      </c>
      <c r="D311" s="39" t="s">
        <v>1067</v>
      </c>
      <c r="E311" s="39">
        <v>53</v>
      </c>
      <c r="F311" s="39" t="s">
        <v>195</v>
      </c>
      <c r="G311" s="39" t="s">
        <v>195</v>
      </c>
      <c r="H311" s="23" t="str">
        <f t="shared" si="80"/>
        <v>李O忻</v>
      </c>
      <c r="I311" s="23" t="str">
        <f t="shared" si="81"/>
        <v>1＊824096</v>
      </c>
      <c r="J311" s="39">
        <v>1131211</v>
      </c>
      <c r="K311" s="39" t="s">
        <v>738</v>
      </c>
      <c r="L311" s="39">
        <v>1410</v>
      </c>
      <c r="M311" s="1"/>
      <c r="N311" s="1"/>
      <c r="O311" s="1"/>
      <c r="P311" s="1"/>
      <c r="Q311" s="1"/>
      <c r="R311" s="1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1"/>
      <c r="AK311" s="1"/>
      <c r="AL311" s="1"/>
      <c r="AM311" s="25"/>
      <c r="AN311" s="25"/>
      <c r="AO311" s="25"/>
      <c r="AP311" s="25"/>
      <c r="AQ311" s="25"/>
      <c r="AR311" s="1"/>
      <c r="AS311" s="25"/>
      <c r="AT311" s="25"/>
      <c r="AU311" s="25"/>
      <c r="AV311" s="25" t="s">
        <v>9</v>
      </c>
      <c r="AW311" s="25"/>
      <c r="AX311" s="36"/>
      <c r="AY311" s="25"/>
      <c r="AZ311" s="25"/>
      <c r="BA311" s="25"/>
      <c r="BB311" s="25"/>
      <c r="BC311" s="1"/>
      <c r="BD311" s="1"/>
      <c r="BE311" s="25"/>
      <c r="BF311" s="1"/>
      <c r="BG311" s="1"/>
      <c r="BH311" s="1"/>
      <c r="BI311" s="25" t="s">
        <v>1034</v>
      </c>
      <c r="BJ311" s="6"/>
    </row>
    <row r="312" spans="1:62" ht="31">
      <c r="A312" s="23">
        <v>308</v>
      </c>
      <c r="B312" s="39" t="s">
        <v>6332</v>
      </c>
      <c r="C312" s="39" t="s">
        <v>6085</v>
      </c>
      <c r="D312" s="39" t="s">
        <v>1067</v>
      </c>
      <c r="E312" s="39">
        <v>77</v>
      </c>
      <c r="F312" s="39" t="s">
        <v>5949</v>
      </c>
      <c r="G312" s="39" t="s">
        <v>5947</v>
      </c>
      <c r="H312" s="39" t="s">
        <v>6333</v>
      </c>
      <c r="I312" s="23" t="str">
        <f t="shared" si="81"/>
        <v>1＊960899</v>
      </c>
      <c r="J312" s="39">
        <v>1131213</v>
      </c>
      <c r="K312" s="39" t="s">
        <v>752</v>
      </c>
      <c r="L312" s="39">
        <v>1410</v>
      </c>
      <c r="M312" s="1"/>
      <c r="N312" s="1"/>
      <c r="O312" s="1"/>
      <c r="P312" s="1"/>
      <c r="Q312" s="1"/>
      <c r="R312" s="1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1"/>
      <c r="AK312" s="1"/>
      <c r="AL312" s="1"/>
      <c r="AM312" s="25"/>
      <c r="AN312" s="25"/>
      <c r="AO312" s="25"/>
      <c r="AP312" s="25"/>
      <c r="AQ312" s="25"/>
      <c r="AR312" s="1"/>
      <c r="AS312" s="25"/>
      <c r="AT312" s="25"/>
      <c r="AU312" s="25"/>
      <c r="AV312" s="25"/>
      <c r="AW312" s="25"/>
      <c r="AX312" s="36"/>
      <c r="AY312" s="25"/>
      <c r="AZ312" s="25"/>
      <c r="BA312" s="25"/>
      <c r="BB312" s="25"/>
      <c r="BC312" s="1"/>
      <c r="BD312" s="1"/>
      <c r="BE312" s="25"/>
      <c r="BF312" s="1"/>
      <c r="BG312" s="1"/>
      <c r="BH312" s="1"/>
      <c r="BI312" s="25"/>
      <c r="BJ312" s="6"/>
    </row>
    <row r="313" spans="1:62" ht="31">
      <c r="A313" s="23">
        <v>309</v>
      </c>
      <c r="B313" s="39" t="s">
        <v>1667</v>
      </c>
      <c r="C313" s="39" t="s">
        <v>1403</v>
      </c>
      <c r="D313" s="39" t="s">
        <v>1067</v>
      </c>
      <c r="E313" s="39">
        <v>85</v>
      </c>
      <c r="F313" s="39" t="s">
        <v>195</v>
      </c>
      <c r="G313" s="39" t="s">
        <v>195</v>
      </c>
      <c r="H313" s="39" t="s">
        <v>6334</v>
      </c>
      <c r="I313" s="23" t="str">
        <f t="shared" ref="I313:I317" si="82">REPLACE(C313,2,1,"＊")</f>
        <v>0＊133367</v>
      </c>
      <c r="J313" s="39">
        <v>1131213</v>
      </c>
      <c r="K313" s="39" t="s">
        <v>734</v>
      </c>
      <c r="L313" s="39">
        <v>1410</v>
      </c>
      <c r="M313" s="1"/>
      <c r="N313" s="1"/>
      <c r="O313" s="1"/>
      <c r="P313" s="1"/>
      <c r="Q313" s="1"/>
      <c r="R313" s="1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1"/>
      <c r="AK313" s="1"/>
      <c r="AL313" s="1"/>
      <c r="AM313" s="25"/>
      <c r="AN313" s="25"/>
      <c r="AO313" s="25"/>
      <c r="AP313" s="25"/>
      <c r="AQ313" s="25"/>
      <c r="AR313" s="1"/>
      <c r="AS313" s="25"/>
      <c r="AT313" s="25"/>
      <c r="AU313" s="25"/>
      <c r="AV313" s="25"/>
      <c r="AW313" s="25"/>
      <c r="AX313" s="36"/>
      <c r="AY313" s="25"/>
      <c r="AZ313" s="25"/>
      <c r="BA313" s="25" t="s">
        <v>9</v>
      </c>
      <c r="BB313" s="25"/>
      <c r="BC313" s="1"/>
      <c r="BD313" s="1"/>
      <c r="BE313" s="25"/>
      <c r="BF313" s="1"/>
      <c r="BG313" s="1"/>
      <c r="BH313" s="1"/>
      <c r="BI313" s="25"/>
      <c r="BJ313" s="6"/>
    </row>
    <row r="314" spans="1:62" ht="31">
      <c r="A314" s="23">
        <v>310</v>
      </c>
      <c r="B314" s="39" t="s">
        <v>6335</v>
      </c>
      <c r="C314" s="39" t="s">
        <v>194</v>
      </c>
      <c r="D314" s="39" t="s">
        <v>1067</v>
      </c>
      <c r="E314" s="39">
        <v>72</v>
      </c>
      <c r="F314" s="39" t="s">
        <v>195</v>
      </c>
      <c r="G314" s="39" t="s">
        <v>195</v>
      </c>
      <c r="H314" s="23" t="str">
        <f t="shared" ref="H314:H317" si="83">REPLACE(B314,2,1,"O")</f>
        <v>陳O芸</v>
      </c>
      <c r="I314" s="23" t="str">
        <f t="shared" si="82"/>
        <v>0＊654010</v>
      </c>
      <c r="J314" s="39">
        <v>1131213</v>
      </c>
      <c r="K314" s="39" t="s">
        <v>734</v>
      </c>
      <c r="L314" s="39">
        <v>1410</v>
      </c>
      <c r="M314" s="1"/>
      <c r="N314" s="1"/>
      <c r="O314" s="1"/>
      <c r="P314" s="1"/>
      <c r="Q314" s="1"/>
      <c r="R314" s="1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1"/>
      <c r="AK314" s="1"/>
      <c r="AL314" s="1"/>
      <c r="AM314" s="25"/>
      <c r="AN314" s="25"/>
      <c r="AO314" s="25"/>
      <c r="AP314" s="25"/>
      <c r="AQ314" s="25"/>
      <c r="AR314" s="1"/>
      <c r="AS314" s="25"/>
      <c r="AT314" s="25"/>
      <c r="AU314" s="25"/>
      <c r="AV314" s="25"/>
      <c r="AW314" s="25"/>
      <c r="AX314" s="36"/>
      <c r="AY314" s="25"/>
      <c r="AZ314" s="25"/>
      <c r="BA314" s="25" t="s">
        <v>9</v>
      </c>
      <c r="BB314" s="25"/>
      <c r="BC314" s="1"/>
      <c r="BD314" s="1"/>
      <c r="BE314" s="25"/>
      <c r="BF314" s="1"/>
      <c r="BG314" s="1"/>
      <c r="BH314" s="1"/>
      <c r="BI314" s="25"/>
      <c r="BJ314" s="6"/>
    </row>
    <row r="315" spans="1:62" ht="31">
      <c r="A315" s="23">
        <v>311</v>
      </c>
      <c r="B315" s="39" t="s">
        <v>4027</v>
      </c>
      <c r="C315" s="39" t="s">
        <v>682</v>
      </c>
      <c r="D315" s="39" t="s">
        <v>1067</v>
      </c>
      <c r="E315" s="39">
        <v>44</v>
      </c>
      <c r="F315" s="39" t="s">
        <v>195</v>
      </c>
      <c r="G315" s="39" t="s">
        <v>195</v>
      </c>
      <c r="H315" s="23" t="str">
        <f t="shared" si="83"/>
        <v>黃O芬</v>
      </c>
      <c r="I315" s="23" t="str">
        <f t="shared" si="82"/>
        <v>0＊474072</v>
      </c>
      <c r="J315" s="39">
        <v>1131213</v>
      </c>
      <c r="K315" s="39" t="s">
        <v>734</v>
      </c>
      <c r="L315" s="39">
        <v>1410</v>
      </c>
      <c r="M315" s="1"/>
      <c r="N315" s="1"/>
      <c r="O315" s="1"/>
      <c r="P315" s="1"/>
      <c r="Q315" s="1"/>
      <c r="R315" s="1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1"/>
      <c r="AK315" s="1"/>
      <c r="AL315" s="1"/>
      <c r="AM315" s="25"/>
      <c r="AN315" s="25"/>
      <c r="AO315" s="25"/>
      <c r="AP315" s="25"/>
      <c r="AQ315" s="25"/>
      <c r="AR315" s="1"/>
      <c r="AS315" s="25"/>
      <c r="AT315" s="25"/>
      <c r="AU315" s="25"/>
      <c r="AV315" s="25"/>
      <c r="AW315" s="25"/>
      <c r="AX315" s="36"/>
      <c r="AY315" s="25"/>
      <c r="AZ315" s="25"/>
      <c r="BA315" s="25" t="s">
        <v>9</v>
      </c>
      <c r="BB315" s="25"/>
      <c r="BC315" s="1"/>
      <c r="BD315" s="1"/>
      <c r="BE315" s="25"/>
      <c r="BF315" s="1"/>
      <c r="BG315" s="1"/>
      <c r="BH315" s="1"/>
      <c r="BI315" s="25"/>
      <c r="BJ315" s="6"/>
    </row>
    <row r="316" spans="1:62" ht="31">
      <c r="A316" s="23">
        <v>312</v>
      </c>
      <c r="B316" s="39" t="s">
        <v>1655</v>
      </c>
      <c r="C316" s="39" t="s">
        <v>697</v>
      </c>
      <c r="D316" s="39" t="s">
        <v>1063</v>
      </c>
      <c r="E316" s="39">
        <v>56</v>
      </c>
      <c r="F316" s="39" t="s">
        <v>195</v>
      </c>
      <c r="G316" s="39" t="s">
        <v>195</v>
      </c>
      <c r="H316" s="23" t="str">
        <f t="shared" si="83"/>
        <v>黃O鴻</v>
      </c>
      <c r="I316" s="23" t="str">
        <f t="shared" si="82"/>
        <v>1＊975571</v>
      </c>
      <c r="J316" s="39">
        <v>1131213</v>
      </c>
      <c r="K316" s="39" t="s">
        <v>734</v>
      </c>
      <c r="L316" s="39">
        <v>1410</v>
      </c>
      <c r="M316" s="1"/>
      <c r="N316" s="1"/>
      <c r="O316" s="1"/>
      <c r="P316" s="1"/>
      <c r="Q316" s="1"/>
      <c r="R316" s="1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1"/>
      <c r="AK316" s="1"/>
      <c r="AL316" s="1"/>
      <c r="AM316" s="25"/>
      <c r="AN316" s="25"/>
      <c r="AO316" s="25"/>
      <c r="AP316" s="25"/>
      <c r="AQ316" s="25"/>
      <c r="AR316" s="1"/>
      <c r="AS316" s="25"/>
      <c r="AT316" s="25"/>
      <c r="AU316" s="25"/>
      <c r="AV316" s="25"/>
      <c r="AW316" s="25"/>
      <c r="AX316" s="36"/>
      <c r="AY316" s="25"/>
      <c r="AZ316" s="25"/>
      <c r="BA316" s="25" t="s">
        <v>9</v>
      </c>
      <c r="BB316" s="25"/>
      <c r="BC316" s="1"/>
      <c r="BD316" s="1"/>
      <c r="BE316" s="25"/>
      <c r="BF316" s="1"/>
      <c r="BG316" s="1"/>
      <c r="BH316" s="1"/>
      <c r="BI316" s="25"/>
      <c r="BJ316" s="6"/>
    </row>
    <row r="317" spans="1:62" ht="31">
      <c r="A317" s="23">
        <v>313</v>
      </c>
      <c r="B317" s="39" t="s">
        <v>1878</v>
      </c>
      <c r="C317" s="39" t="s">
        <v>1582</v>
      </c>
      <c r="D317" s="39" t="s">
        <v>1063</v>
      </c>
      <c r="E317" s="39">
        <v>56</v>
      </c>
      <c r="F317" s="39" t="s">
        <v>195</v>
      </c>
      <c r="G317" s="39" t="s">
        <v>195</v>
      </c>
      <c r="H317" s="23" t="str">
        <f t="shared" si="83"/>
        <v>葉O青</v>
      </c>
      <c r="I317" s="23" t="str">
        <f t="shared" si="82"/>
        <v>1＊997780</v>
      </c>
      <c r="J317" s="39">
        <v>1131213</v>
      </c>
      <c r="K317" s="39" t="s">
        <v>734</v>
      </c>
      <c r="L317" s="39">
        <v>1410</v>
      </c>
      <c r="M317" s="1"/>
      <c r="N317" s="1"/>
      <c r="O317" s="1"/>
      <c r="P317" s="1"/>
      <c r="Q317" s="1"/>
      <c r="R317" s="1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1"/>
      <c r="AK317" s="1"/>
      <c r="AL317" s="1"/>
      <c r="AM317" s="25"/>
      <c r="AN317" s="25"/>
      <c r="AO317" s="25"/>
      <c r="AP317" s="25"/>
      <c r="AQ317" s="25"/>
      <c r="AR317" s="1"/>
      <c r="AS317" s="25"/>
      <c r="AT317" s="25"/>
      <c r="AU317" s="25"/>
      <c r="AV317" s="25"/>
      <c r="AW317" s="25"/>
      <c r="AX317" s="36"/>
      <c r="AY317" s="25"/>
      <c r="AZ317" s="25"/>
      <c r="BA317" s="25" t="s">
        <v>9</v>
      </c>
      <c r="BB317" s="25"/>
      <c r="BC317" s="1"/>
      <c r="BD317" s="1"/>
      <c r="BE317" s="25"/>
      <c r="BF317" s="1"/>
      <c r="BG317" s="1"/>
      <c r="BH317" s="1"/>
      <c r="BI317" s="25"/>
      <c r="BJ317" s="6"/>
    </row>
    <row r="318" spans="1:62" ht="31">
      <c r="A318" s="23">
        <v>314</v>
      </c>
      <c r="B318" s="39" t="s">
        <v>6336</v>
      </c>
      <c r="C318" s="39" t="s">
        <v>6086</v>
      </c>
      <c r="D318" s="39" t="s">
        <v>1067</v>
      </c>
      <c r="E318" s="39">
        <v>85</v>
      </c>
      <c r="F318" s="39" t="s">
        <v>5495</v>
      </c>
      <c r="G318" s="39"/>
      <c r="H318" s="23" t="str">
        <f>REPLACE(B318,2,1,"O")</f>
        <v>郭O英</v>
      </c>
      <c r="I318" s="108" t="str">
        <f>REPLACE(C318,2,1,"＊")</f>
        <v>0＊242295</v>
      </c>
      <c r="J318" s="39">
        <v>1131217</v>
      </c>
      <c r="K318" s="39" t="s">
        <v>752</v>
      </c>
      <c r="L318" s="39">
        <v>1410</v>
      </c>
      <c r="M318" s="1"/>
      <c r="N318" s="1"/>
      <c r="O318" s="1"/>
      <c r="P318" s="1"/>
      <c r="Q318" s="1"/>
      <c r="R318" s="1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1"/>
      <c r="AK318" s="1"/>
      <c r="AL318" s="1"/>
      <c r="AM318" s="25"/>
      <c r="AN318" s="25"/>
      <c r="AO318" s="25"/>
      <c r="AP318" s="25"/>
      <c r="AQ318" s="25"/>
      <c r="AR318" s="1"/>
      <c r="AS318" s="25"/>
      <c r="AT318" s="25"/>
      <c r="AU318" s="25"/>
      <c r="AV318" s="25" t="s">
        <v>9</v>
      </c>
      <c r="AW318" s="25"/>
      <c r="AX318" s="36"/>
      <c r="AY318" s="25"/>
      <c r="AZ318" s="25"/>
      <c r="BA318" s="25"/>
      <c r="BB318" s="25"/>
      <c r="BC318" s="1"/>
      <c r="BD318" s="1"/>
      <c r="BE318" s="25"/>
      <c r="BF318" s="1"/>
      <c r="BG318" s="1"/>
      <c r="BH318" s="1"/>
      <c r="BI318" s="25" t="s">
        <v>1034</v>
      </c>
      <c r="BJ318" s="6"/>
    </row>
    <row r="319" spans="1:62" ht="31">
      <c r="A319" s="23">
        <v>315</v>
      </c>
      <c r="B319" s="39" t="s">
        <v>6337</v>
      </c>
      <c r="C319" s="39" t="s">
        <v>6087</v>
      </c>
      <c r="D319" s="39" t="s">
        <v>1067</v>
      </c>
      <c r="E319" s="39">
        <v>67</v>
      </c>
      <c r="F319" s="39" t="s">
        <v>5950</v>
      </c>
      <c r="G319" s="39"/>
      <c r="H319" s="23" t="str">
        <f>REPLACE(B319,2,1,"O")</f>
        <v>詹O理</v>
      </c>
      <c r="I319" s="23" t="str">
        <f>REPLACE(C319,2,1,"＊")</f>
        <v>1＊883986</v>
      </c>
      <c r="J319" s="39">
        <v>1131218</v>
      </c>
      <c r="K319" s="39" t="s">
        <v>752</v>
      </c>
      <c r="L319" s="39">
        <v>1410</v>
      </c>
      <c r="M319" s="1"/>
      <c r="N319" s="1"/>
      <c r="O319" s="1"/>
      <c r="P319" s="1"/>
      <c r="Q319" s="1"/>
      <c r="R319" s="1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1"/>
      <c r="AK319" s="1"/>
      <c r="AL319" s="1"/>
      <c r="AM319" s="25"/>
      <c r="AN319" s="25"/>
      <c r="AO319" s="25"/>
      <c r="AP319" s="25"/>
      <c r="AQ319" s="25"/>
      <c r="AR319" s="1"/>
      <c r="AS319" s="25"/>
      <c r="AT319" s="25"/>
      <c r="AU319" s="25"/>
      <c r="AV319" s="25" t="s">
        <v>9</v>
      </c>
      <c r="AW319" s="25"/>
      <c r="AX319" s="36"/>
      <c r="AY319" s="25"/>
      <c r="AZ319" s="25"/>
      <c r="BA319" s="25"/>
      <c r="BB319" s="25"/>
      <c r="BC319" s="1"/>
      <c r="BD319" s="1"/>
      <c r="BE319" s="25"/>
      <c r="BF319" s="1"/>
      <c r="BG319" s="1"/>
      <c r="BH319" s="1"/>
      <c r="BI319" s="25" t="s">
        <v>1034</v>
      </c>
      <c r="BJ319" s="6"/>
    </row>
    <row r="320" spans="1:62" ht="46.5">
      <c r="A320" s="23">
        <v>316</v>
      </c>
      <c r="B320" s="39" t="s">
        <v>1297</v>
      </c>
      <c r="C320" s="39" t="s">
        <v>1014</v>
      </c>
      <c r="D320" s="39" t="s">
        <v>1063</v>
      </c>
      <c r="E320" s="39">
        <v>52</v>
      </c>
      <c r="F320" s="39" t="s">
        <v>5990</v>
      </c>
      <c r="G320" s="39" t="s">
        <v>5954</v>
      </c>
      <c r="H320" s="23" t="str">
        <f>REPLACE(B320,2,1,"O")</f>
        <v>王O宏</v>
      </c>
      <c r="I320" s="108" t="str">
        <f>REPLACE(C320,2,1,"＊")</f>
        <v>0＊152512</v>
      </c>
      <c r="J320" s="39">
        <v>1131218</v>
      </c>
      <c r="K320" s="39" t="s">
        <v>758</v>
      </c>
      <c r="L320" s="39">
        <v>1410</v>
      </c>
      <c r="M320" s="1"/>
      <c r="N320" s="1"/>
      <c r="O320" s="1"/>
      <c r="P320" s="1"/>
      <c r="Q320" s="1"/>
      <c r="R320" s="1"/>
      <c r="S320" s="25"/>
      <c r="T320" s="25"/>
      <c r="U320" s="25"/>
      <c r="V320" s="25" t="s">
        <v>9</v>
      </c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1"/>
      <c r="AK320" s="1"/>
      <c r="AL320" s="1"/>
      <c r="AM320" s="25"/>
      <c r="AN320" s="25"/>
      <c r="AO320" s="25"/>
      <c r="AP320" s="25"/>
      <c r="AQ320" s="25"/>
      <c r="AR320" s="1"/>
      <c r="AS320" s="25"/>
      <c r="AT320" s="25"/>
      <c r="AU320" s="25"/>
      <c r="AV320" s="25"/>
      <c r="AW320" s="25"/>
      <c r="AX320" s="36"/>
      <c r="AY320" s="25"/>
      <c r="AZ320" s="25"/>
      <c r="BA320" s="25"/>
      <c r="BB320" s="25"/>
      <c r="BC320" s="1"/>
      <c r="BD320" s="1"/>
      <c r="BE320" s="25"/>
      <c r="BF320" s="1"/>
      <c r="BG320" s="1"/>
      <c r="BH320" s="1"/>
      <c r="BI320" s="25" t="s">
        <v>1034</v>
      </c>
      <c r="BJ320" s="6"/>
    </row>
    <row r="321" spans="1:62" ht="31">
      <c r="A321" s="23">
        <v>317</v>
      </c>
      <c r="B321" s="39" t="s">
        <v>1313</v>
      </c>
      <c r="C321" s="39" t="s">
        <v>247</v>
      </c>
      <c r="D321" s="39" t="s">
        <v>1067</v>
      </c>
      <c r="E321" s="39">
        <v>77</v>
      </c>
      <c r="F321" s="39" t="s">
        <v>195</v>
      </c>
      <c r="G321" s="39" t="s">
        <v>195</v>
      </c>
      <c r="H321" s="23" t="str">
        <f>REPLACE(B321,2,1,"O")</f>
        <v>陳O</v>
      </c>
      <c r="I321" s="23" t="str">
        <f>REPLACE(C321,2,1,"＊")</f>
        <v>1＊496877</v>
      </c>
      <c r="J321" s="39">
        <v>1131218</v>
      </c>
      <c r="K321" s="39" t="s">
        <v>734</v>
      </c>
      <c r="L321" s="39">
        <v>1410</v>
      </c>
      <c r="M321" s="1"/>
      <c r="N321" s="1"/>
      <c r="O321" s="1"/>
      <c r="P321" s="1"/>
      <c r="Q321" s="1"/>
      <c r="R321" s="1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1"/>
      <c r="AK321" s="1"/>
      <c r="AL321" s="1"/>
      <c r="AM321" s="25"/>
      <c r="AN321" s="25"/>
      <c r="AO321" s="25"/>
      <c r="AP321" s="25"/>
      <c r="AQ321" s="25"/>
      <c r="AR321" s="1"/>
      <c r="AS321" s="25"/>
      <c r="AT321" s="25"/>
      <c r="AU321" s="25"/>
      <c r="AV321" s="25"/>
      <c r="AW321" s="25"/>
      <c r="AX321" s="36"/>
      <c r="AY321" s="25"/>
      <c r="AZ321" s="25"/>
      <c r="BA321" s="25" t="s">
        <v>9</v>
      </c>
      <c r="BB321" s="25"/>
      <c r="BC321" s="1"/>
      <c r="BD321" s="1"/>
      <c r="BE321" s="25"/>
      <c r="BF321" s="1"/>
      <c r="BG321" s="1"/>
      <c r="BH321" s="1"/>
      <c r="BI321" s="25"/>
      <c r="BJ321" s="6"/>
    </row>
    <row r="322" spans="1:62" ht="31">
      <c r="A322" s="23">
        <v>318</v>
      </c>
      <c r="B322" s="39" t="s">
        <v>6338</v>
      </c>
      <c r="C322" s="39" t="s">
        <v>3467</v>
      </c>
      <c r="D322" s="39" t="s">
        <v>1063</v>
      </c>
      <c r="E322" s="39">
        <v>70</v>
      </c>
      <c r="F322" s="39" t="s">
        <v>195</v>
      </c>
      <c r="G322" s="39" t="s">
        <v>195</v>
      </c>
      <c r="H322" s="23" t="str">
        <f t="shared" ref="H322:H326" si="84">REPLACE(B322,2,1,"O")</f>
        <v>潘O木</v>
      </c>
      <c r="I322" s="23" t="str">
        <f t="shared" ref="I322:I326" si="85">REPLACE(C322,2,1,"＊")</f>
        <v>1＊258886</v>
      </c>
      <c r="J322" s="39">
        <v>1131218</v>
      </c>
      <c r="K322" s="39" t="s">
        <v>734</v>
      </c>
      <c r="L322" s="39">
        <v>1410</v>
      </c>
      <c r="M322" s="1"/>
      <c r="N322" s="1"/>
      <c r="O322" s="1"/>
      <c r="P322" s="1"/>
      <c r="Q322" s="1"/>
      <c r="R322" s="1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1"/>
      <c r="AK322" s="1"/>
      <c r="AL322" s="1"/>
      <c r="AM322" s="25"/>
      <c r="AN322" s="25"/>
      <c r="AO322" s="25"/>
      <c r="AP322" s="25"/>
      <c r="AQ322" s="25"/>
      <c r="AR322" s="1"/>
      <c r="AS322" s="25"/>
      <c r="AT322" s="25"/>
      <c r="AU322" s="25"/>
      <c r="AV322" s="25"/>
      <c r="AW322" s="25"/>
      <c r="AX322" s="36"/>
      <c r="AY322" s="25"/>
      <c r="AZ322" s="25"/>
      <c r="BA322" s="25" t="s">
        <v>1899</v>
      </c>
      <c r="BB322" s="25"/>
      <c r="BC322" s="1"/>
      <c r="BD322" s="1"/>
      <c r="BE322" s="25"/>
      <c r="BF322" s="1"/>
      <c r="BG322" s="1"/>
      <c r="BH322" s="1"/>
      <c r="BI322" s="25"/>
      <c r="BJ322" s="6"/>
    </row>
    <row r="323" spans="1:62" ht="31">
      <c r="A323" s="23">
        <v>319</v>
      </c>
      <c r="B323" s="39" t="s">
        <v>1845</v>
      </c>
      <c r="C323" s="39" t="s">
        <v>1555</v>
      </c>
      <c r="D323" s="39" t="s">
        <v>1067</v>
      </c>
      <c r="E323" s="39">
        <v>68</v>
      </c>
      <c r="F323" s="39" t="s">
        <v>195</v>
      </c>
      <c r="G323" s="39" t="s">
        <v>195</v>
      </c>
      <c r="H323" s="23" t="str">
        <f t="shared" si="84"/>
        <v>楊O英</v>
      </c>
      <c r="I323" s="23" t="str">
        <f t="shared" si="85"/>
        <v>2＊086066</v>
      </c>
      <c r="J323" s="39">
        <v>1131218</v>
      </c>
      <c r="K323" s="39" t="s">
        <v>734</v>
      </c>
      <c r="L323" s="39">
        <v>1410</v>
      </c>
      <c r="M323" s="1"/>
      <c r="N323" s="1"/>
      <c r="O323" s="1"/>
      <c r="P323" s="1"/>
      <c r="Q323" s="1"/>
      <c r="R323" s="1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1"/>
      <c r="AK323" s="1"/>
      <c r="AL323" s="1"/>
      <c r="AM323" s="25"/>
      <c r="AN323" s="25"/>
      <c r="AO323" s="25"/>
      <c r="AP323" s="25"/>
      <c r="AQ323" s="25"/>
      <c r="AR323" s="1"/>
      <c r="AS323" s="25"/>
      <c r="AT323" s="25"/>
      <c r="AU323" s="25"/>
      <c r="AV323" s="25"/>
      <c r="AW323" s="25"/>
      <c r="AX323" s="36"/>
      <c r="AY323" s="25"/>
      <c r="AZ323" s="25"/>
      <c r="BA323" s="25" t="s">
        <v>9</v>
      </c>
      <c r="BB323" s="25"/>
      <c r="BC323" s="1"/>
      <c r="BD323" s="1"/>
      <c r="BE323" s="25"/>
      <c r="BF323" s="1"/>
      <c r="BG323" s="1"/>
      <c r="BH323" s="1"/>
      <c r="BI323" s="25"/>
      <c r="BJ323" s="6"/>
    </row>
    <row r="324" spans="1:62" ht="31">
      <c r="A324" s="23">
        <v>320</v>
      </c>
      <c r="B324" s="39" t="s">
        <v>6339</v>
      </c>
      <c r="C324" s="39" t="s">
        <v>6088</v>
      </c>
      <c r="D324" s="39" t="s">
        <v>1067</v>
      </c>
      <c r="E324" s="39">
        <v>59</v>
      </c>
      <c r="F324" s="39" t="s">
        <v>5946</v>
      </c>
      <c r="G324" s="39" t="s">
        <v>5993</v>
      </c>
      <c r="H324" s="23" t="str">
        <f t="shared" si="84"/>
        <v>王O雲</v>
      </c>
      <c r="I324" s="23" t="str">
        <f t="shared" si="85"/>
        <v>2＊057261</v>
      </c>
      <c r="J324" s="39">
        <v>1131220</v>
      </c>
      <c r="K324" s="39" t="s">
        <v>752</v>
      </c>
      <c r="L324" s="39">
        <v>1410</v>
      </c>
      <c r="M324" s="1"/>
      <c r="N324" s="1"/>
      <c r="O324" s="1"/>
      <c r="P324" s="1"/>
      <c r="Q324" s="1"/>
      <c r="R324" s="1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1"/>
      <c r="AK324" s="1"/>
      <c r="AL324" s="1"/>
      <c r="AM324" s="25"/>
      <c r="AN324" s="25"/>
      <c r="AO324" s="25"/>
      <c r="AP324" s="25"/>
      <c r="AQ324" s="25"/>
      <c r="AR324" s="1"/>
      <c r="AS324" s="25"/>
      <c r="AT324" s="25"/>
      <c r="AU324" s="25"/>
      <c r="AV324" s="25" t="s">
        <v>9</v>
      </c>
      <c r="AW324" s="25"/>
      <c r="AX324" s="36"/>
      <c r="AY324" s="25"/>
      <c r="AZ324" s="25"/>
      <c r="BA324" s="25"/>
      <c r="BB324" s="25"/>
      <c r="BC324" s="1"/>
      <c r="BD324" s="1"/>
      <c r="BE324" s="25"/>
      <c r="BF324" s="1"/>
      <c r="BG324" s="1"/>
      <c r="BH324" s="1"/>
      <c r="BI324" s="25" t="s">
        <v>1034</v>
      </c>
      <c r="BJ324" s="6"/>
    </row>
    <row r="325" spans="1:62" ht="31">
      <c r="A325" s="23">
        <v>321</v>
      </c>
      <c r="B325" s="39" t="s">
        <v>6340</v>
      </c>
      <c r="C325" s="39" t="s">
        <v>5986</v>
      </c>
      <c r="D325" s="39" t="s">
        <v>1063</v>
      </c>
      <c r="E325" s="39">
        <v>55</v>
      </c>
      <c r="F325" s="39" t="s">
        <v>5937</v>
      </c>
      <c r="G325" s="39"/>
      <c r="H325" s="23" t="str">
        <f t="shared" si="84"/>
        <v>蔡O達</v>
      </c>
      <c r="I325" s="108" t="str">
        <f t="shared" si="85"/>
        <v>2＊889787</v>
      </c>
      <c r="J325" s="39">
        <v>1131220</v>
      </c>
      <c r="K325" s="39" t="s">
        <v>753</v>
      </c>
      <c r="L325" s="39">
        <v>1410</v>
      </c>
      <c r="M325" s="1"/>
      <c r="N325" s="1"/>
      <c r="O325" s="1"/>
      <c r="P325" s="1"/>
      <c r="Q325" s="1"/>
      <c r="R325" s="1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1"/>
      <c r="AK325" s="1"/>
      <c r="AL325" s="1"/>
      <c r="AM325" s="25"/>
      <c r="AN325" s="25"/>
      <c r="AO325" s="25"/>
      <c r="AP325" s="25"/>
      <c r="AQ325" s="25"/>
      <c r="AR325" s="1" t="s">
        <v>9</v>
      </c>
      <c r="AS325" s="25"/>
      <c r="AT325" s="25"/>
      <c r="AU325" s="25"/>
      <c r="AV325" s="25"/>
      <c r="AW325" s="25"/>
      <c r="AX325" s="36"/>
      <c r="AY325" s="25"/>
      <c r="AZ325" s="25"/>
      <c r="BA325" s="25"/>
      <c r="BB325" s="25"/>
      <c r="BC325" s="1"/>
      <c r="BD325" s="1"/>
      <c r="BE325" s="25"/>
      <c r="BF325" s="1"/>
      <c r="BG325" s="1"/>
      <c r="BH325" s="1"/>
      <c r="BI325" s="25" t="s">
        <v>1034</v>
      </c>
      <c r="BJ325" s="6"/>
    </row>
    <row r="326" spans="1:62" ht="31">
      <c r="A326" s="23">
        <v>322</v>
      </c>
      <c r="B326" s="39" t="s">
        <v>6336</v>
      </c>
      <c r="C326" s="39" t="s">
        <v>6086</v>
      </c>
      <c r="D326" s="39" t="s">
        <v>1067</v>
      </c>
      <c r="E326" s="39">
        <v>85</v>
      </c>
      <c r="F326" s="39" t="s">
        <v>5495</v>
      </c>
      <c r="G326" s="39"/>
      <c r="H326" s="23" t="str">
        <f t="shared" si="84"/>
        <v>郭O英</v>
      </c>
      <c r="I326" s="108" t="str">
        <f t="shared" si="85"/>
        <v>0＊242295</v>
      </c>
      <c r="J326" s="39">
        <v>1131220</v>
      </c>
      <c r="K326" s="39" t="s">
        <v>753</v>
      </c>
      <c r="L326" s="39">
        <v>1410</v>
      </c>
      <c r="M326" s="1"/>
      <c r="N326" s="1"/>
      <c r="O326" s="1"/>
      <c r="P326" s="1"/>
      <c r="Q326" s="1"/>
      <c r="R326" s="1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1"/>
      <c r="AK326" s="1"/>
      <c r="AL326" s="1"/>
      <c r="AM326" s="25"/>
      <c r="AN326" s="25"/>
      <c r="AO326" s="25"/>
      <c r="AP326" s="25"/>
      <c r="AQ326" s="25"/>
      <c r="AR326" s="1" t="s">
        <v>9</v>
      </c>
      <c r="AS326" s="25"/>
      <c r="AT326" s="25"/>
      <c r="AU326" s="25"/>
      <c r="AV326" s="25"/>
      <c r="AW326" s="25"/>
      <c r="AX326" s="36"/>
      <c r="AY326" s="25"/>
      <c r="AZ326" s="25"/>
      <c r="BA326" s="25"/>
      <c r="BB326" s="25"/>
      <c r="BC326" s="1"/>
      <c r="BD326" s="1"/>
      <c r="BE326" s="25"/>
      <c r="BF326" s="1"/>
      <c r="BG326" s="1"/>
      <c r="BH326" s="1"/>
      <c r="BI326" s="25" t="s">
        <v>1034</v>
      </c>
      <c r="BJ326" s="6"/>
    </row>
    <row r="327" spans="1:62" ht="31">
      <c r="A327" s="23">
        <v>323</v>
      </c>
      <c r="B327" s="39" t="s">
        <v>6341</v>
      </c>
      <c r="C327" s="39" t="s">
        <v>6089</v>
      </c>
      <c r="D327" s="39" t="s">
        <v>1067</v>
      </c>
      <c r="E327" s="39">
        <v>82</v>
      </c>
      <c r="F327" s="39" t="s">
        <v>5963</v>
      </c>
      <c r="G327" s="39" t="s">
        <v>5965</v>
      </c>
      <c r="H327" s="39" t="s">
        <v>6342</v>
      </c>
      <c r="I327" s="23" t="str">
        <f t="shared" ref="I327:I330" si="86">REPLACE(C327,2,1,"＊")</f>
        <v>1＊361077</v>
      </c>
      <c r="J327" s="39">
        <v>1131220</v>
      </c>
      <c r="K327" s="39" t="s">
        <v>752</v>
      </c>
      <c r="L327" s="39">
        <v>1410</v>
      </c>
      <c r="M327" s="1"/>
      <c r="N327" s="1"/>
      <c r="O327" s="1"/>
      <c r="P327" s="1"/>
      <c r="Q327" s="1"/>
      <c r="R327" s="1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1"/>
      <c r="AK327" s="1"/>
      <c r="AL327" s="1"/>
      <c r="AM327" s="25"/>
      <c r="AN327" s="25"/>
      <c r="AO327" s="25"/>
      <c r="AP327" s="25"/>
      <c r="AQ327" s="25"/>
      <c r="AR327" s="1"/>
      <c r="AS327" s="25"/>
      <c r="AT327" s="25"/>
      <c r="AU327" s="25"/>
      <c r="AV327" s="25" t="s">
        <v>9</v>
      </c>
      <c r="AW327" s="25"/>
      <c r="AX327" s="36"/>
      <c r="AY327" s="25"/>
      <c r="AZ327" s="25"/>
      <c r="BA327" s="25"/>
      <c r="BB327" s="25"/>
      <c r="BC327" s="1"/>
      <c r="BD327" s="1"/>
      <c r="BE327" s="25"/>
      <c r="BF327" s="1"/>
      <c r="BG327" s="1"/>
      <c r="BH327" s="1"/>
      <c r="BI327" s="25" t="s">
        <v>1034</v>
      </c>
      <c r="BJ327" s="6"/>
    </row>
    <row r="328" spans="1:62" ht="31">
      <c r="A328" s="23">
        <v>324</v>
      </c>
      <c r="B328" s="39" t="s">
        <v>1318</v>
      </c>
      <c r="C328" s="39" t="s">
        <v>1030</v>
      </c>
      <c r="D328" s="39" t="s">
        <v>1067</v>
      </c>
      <c r="E328" s="39">
        <v>77</v>
      </c>
      <c r="F328" s="39" t="s">
        <v>195</v>
      </c>
      <c r="G328" s="39" t="s">
        <v>195</v>
      </c>
      <c r="H328" s="23" t="str">
        <f t="shared" ref="H328:H330" si="87">REPLACE(B328,2,1,"O")</f>
        <v>黃O惠</v>
      </c>
      <c r="I328" s="23" t="str">
        <f t="shared" si="86"/>
        <v>2＊398147</v>
      </c>
      <c r="J328" s="39">
        <v>1131220</v>
      </c>
      <c r="K328" s="39" t="s">
        <v>734</v>
      </c>
      <c r="L328" s="39">
        <v>1410</v>
      </c>
      <c r="M328" s="1"/>
      <c r="N328" s="1"/>
      <c r="O328" s="1"/>
      <c r="P328" s="1"/>
      <c r="Q328" s="1"/>
      <c r="R328" s="1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1"/>
      <c r="AK328" s="1"/>
      <c r="AL328" s="1"/>
      <c r="AM328" s="25"/>
      <c r="AN328" s="25"/>
      <c r="AO328" s="25"/>
      <c r="AP328" s="25"/>
      <c r="AQ328" s="25"/>
      <c r="AR328" s="1"/>
      <c r="AS328" s="25"/>
      <c r="AT328" s="25"/>
      <c r="AU328" s="25"/>
      <c r="AV328" s="25"/>
      <c r="AW328" s="25"/>
      <c r="AX328" s="36"/>
      <c r="AY328" s="25"/>
      <c r="AZ328" s="25"/>
      <c r="BA328" s="25" t="s">
        <v>9</v>
      </c>
      <c r="BB328" s="25"/>
      <c r="BC328" s="1"/>
      <c r="BD328" s="1"/>
      <c r="BE328" s="25"/>
      <c r="BF328" s="1"/>
      <c r="BG328" s="1"/>
      <c r="BH328" s="1"/>
      <c r="BI328" s="25"/>
      <c r="BJ328" s="6"/>
    </row>
    <row r="329" spans="1:62" ht="31">
      <c r="A329" s="23">
        <v>325</v>
      </c>
      <c r="B329" s="39" t="s">
        <v>6343</v>
      </c>
      <c r="C329" s="39" t="s">
        <v>6090</v>
      </c>
      <c r="D329" s="39" t="s">
        <v>1063</v>
      </c>
      <c r="E329" s="39">
        <v>65</v>
      </c>
      <c r="F329" s="39" t="s">
        <v>195</v>
      </c>
      <c r="G329" s="39" t="s">
        <v>195</v>
      </c>
      <c r="H329" s="23" t="str">
        <f t="shared" si="87"/>
        <v>孫O成</v>
      </c>
      <c r="I329" s="23" t="str">
        <f t="shared" si="86"/>
        <v>2＊760414</v>
      </c>
      <c r="J329" s="39">
        <v>1131220</v>
      </c>
      <c r="K329" s="39" t="s">
        <v>752</v>
      </c>
      <c r="L329" s="39">
        <v>1410</v>
      </c>
      <c r="M329" s="1"/>
      <c r="N329" s="1"/>
      <c r="O329" s="1"/>
      <c r="P329" s="1"/>
      <c r="Q329" s="1"/>
      <c r="R329" s="1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1"/>
      <c r="AK329" s="1"/>
      <c r="AL329" s="1"/>
      <c r="AM329" s="25"/>
      <c r="AN329" s="25"/>
      <c r="AO329" s="25"/>
      <c r="AP329" s="25"/>
      <c r="AQ329" s="25"/>
      <c r="AR329" s="1"/>
      <c r="AS329" s="25"/>
      <c r="AT329" s="25"/>
      <c r="AU329" s="25"/>
      <c r="AV329" s="25" t="s">
        <v>9</v>
      </c>
      <c r="AW329" s="25"/>
      <c r="AX329" s="36"/>
      <c r="AY329" s="25"/>
      <c r="AZ329" s="25"/>
      <c r="BA329" s="25"/>
      <c r="BB329" s="25"/>
      <c r="BC329" s="1"/>
      <c r="BD329" s="1"/>
      <c r="BE329" s="25"/>
      <c r="BF329" s="1"/>
      <c r="BG329" s="1"/>
      <c r="BH329" s="1"/>
      <c r="BI329" s="25" t="s">
        <v>1034</v>
      </c>
      <c r="BJ329" s="6"/>
    </row>
    <row r="330" spans="1:62" ht="17">
      <c r="A330" s="23">
        <v>326</v>
      </c>
      <c r="B330" s="39" t="s">
        <v>6344</v>
      </c>
      <c r="C330" s="39" t="s">
        <v>6091</v>
      </c>
      <c r="D330" s="39" t="s">
        <v>1063</v>
      </c>
      <c r="E330" s="39">
        <v>50</v>
      </c>
      <c r="F330" s="39" t="s">
        <v>195</v>
      </c>
      <c r="G330" s="39" t="s">
        <v>195</v>
      </c>
      <c r="H330" s="23" t="str">
        <f t="shared" si="87"/>
        <v>王O雄</v>
      </c>
      <c r="I330" s="23" t="str">
        <f t="shared" si="86"/>
        <v>2＊893494</v>
      </c>
      <c r="J330" s="39">
        <v>1131220</v>
      </c>
      <c r="K330" s="39">
        <v>5761300</v>
      </c>
      <c r="L330" s="39">
        <v>1410</v>
      </c>
      <c r="M330" s="1"/>
      <c r="N330" s="1"/>
      <c r="O330" s="1"/>
      <c r="P330" s="1"/>
      <c r="Q330" s="1"/>
      <c r="R330" s="1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1"/>
      <c r="AK330" s="1"/>
      <c r="AL330" s="1"/>
      <c r="AM330" s="25"/>
      <c r="AN330" s="25"/>
      <c r="AO330" s="25"/>
      <c r="AP330" s="25"/>
      <c r="AQ330" s="25"/>
      <c r="AR330" s="1"/>
      <c r="AS330" s="25"/>
      <c r="AT330" s="25"/>
      <c r="AU330" s="25" t="s">
        <v>9</v>
      </c>
      <c r="AV330" s="25"/>
      <c r="AW330" s="25"/>
      <c r="AX330" s="36"/>
      <c r="AY330" s="25"/>
      <c r="AZ330" s="25"/>
      <c r="BA330" s="25"/>
      <c r="BB330" s="25"/>
      <c r="BC330" s="1"/>
      <c r="BD330" s="1"/>
      <c r="BE330" s="25"/>
      <c r="BF330" s="1"/>
      <c r="BG330" s="1"/>
      <c r="BH330" s="1"/>
      <c r="BI330" s="25"/>
      <c r="BJ330" s="6"/>
    </row>
    <row r="331" spans="1:62" ht="46.5">
      <c r="A331" s="23">
        <v>327</v>
      </c>
      <c r="B331" s="39" t="s">
        <v>6345</v>
      </c>
      <c r="C331" s="39" t="s">
        <v>6092</v>
      </c>
      <c r="D331" s="39" t="s">
        <v>1063</v>
      </c>
      <c r="E331" s="39">
        <v>58</v>
      </c>
      <c r="F331" s="39" t="s">
        <v>5964</v>
      </c>
      <c r="G331" s="39"/>
      <c r="H331" s="23" t="str">
        <f t="shared" ref="H331:H339" si="88">REPLACE(B331,2,1,"O")</f>
        <v>許O安</v>
      </c>
      <c r="I331" s="23" t="str">
        <f t="shared" ref="I331:I339" si="89">REPLACE(C331,2,1,"＊")</f>
        <v>2＊164865</v>
      </c>
      <c r="J331" s="39">
        <v>1131220</v>
      </c>
      <c r="K331" s="39" t="s">
        <v>748</v>
      </c>
      <c r="L331" s="39">
        <v>1410</v>
      </c>
      <c r="M331" s="1"/>
      <c r="N331" s="1"/>
      <c r="O331" s="1"/>
      <c r="P331" s="1"/>
      <c r="Q331" s="1"/>
      <c r="R331" s="1"/>
      <c r="S331" s="25"/>
      <c r="T331" s="25"/>
      <c r="U331" s="25"/>
      <c r="V331" s="25"/>
      <c r="W331" s="25" t="s">
        <v>9</v>
      </c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1"/>
      <c r="AK331" s="1"/>
      <c r="AL331" s="1"/>
      <c r="AM331" s="25"/>
      <c r="AN331" s="25"/>
      <c r="AO331" s="25"/>
      <c r="AP331" s="25"/>
      <c r="AQ331" s="25"/>
      <c r="AR331" s="1"/>
      <c r="AS331" s="25"/>
      <c r="AT331" s="25"/>
      <c r="AU331" s="25"/>
      <c r="AV331" s="25"/>
      <c r="AW331" s="25"/>
      <c r="AX331" s="36"/>
      <c r="AY331" s="25"/>
      <c r="AZ331" s="25"/>
      <c r="BA331" s="25"/>
      <c r="BB331" s="25"/>
      <c r="BC331" s="1"/>
      <c r="BD331" s="1"/>
      <c r="BE331" s="25"/>
      <c r="BF331" s="1"/>
      <c r="BG331" s="1"/>
      <c r="BH331" s="1"/>
      <c r="BI331" s="25" t="s">
        <v>1034</v>
      </c>
      <c r="BJ331" s="6"/>
    </row>
    <row r="332" spans="1:62" ht="31">
      <c r="A332" s="23">
        <v>328</v>
      </c>
      <c r="B332" s="39" t="s">
        <v>6346</v>
      </c>
      <c r="C332" s="39" t="s">
        <v>6093</v>
      </c>
      <c r="D332" s="39" t="s">
        <v>1067</v>
      </c>
      <c r="E332" s="39">
        <v>79</v>
      </c>
      <c r="F332" s="39" t="s">
        <v>5939</v>
      </c>
      <c r="G332" s="39" t="s">
        <v>5953</v>
      </c>
      <c r="H332" s="23" t="str">
        <f t="shared" si="88"/>
        <v>謝O霞</v>
      </c>
      <c r="I332" s="23" t="str">
        <f t="shared" si="89"/>
        <v>1＊504497</v>
      </c>
      <c r="J332" s="39">
        <v>1131220</v>
      </c>
      <c r="K332" s="39" t="s">
        <v>752</v>
      </c>
      <c r="L332" s="39">
        <v>1410</v>
      </c>
      <c r="M332" s="1"/>
      <c r="N332" s="1"/>
      <c r="O332" s="1"/>
      <c r="P332" s="1"/>
      <c r="Q332" s="1"/>
      <c r="R332" s="1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1"/>
      <c r="AK332" s="1"/>
      <c r="AL332" s="1"/>
      <c r="AM332" s="25"/>
      <c r="AN332" s="25"/>
      <c r="AO332" s="25"/>
      <c r="AP332" s="25"/>
      <c r="AQ332" s="25"/>
      <c r="AR332" s="1"/>
      <c r="AS332" s="25"/>
      <c r="AT332" s="25"/>
      <c r="AU332" s="25"/>
      <c r="AV332" s="25" t="s">
        <v>9</v>
      </c>
      <c r="AW332" s="25"/>
      <c r="AX332" s="36"/>
      <c r="AY332" s="25"/>
      <c r="AZ332" s="25"/>
      <c r="BA332" s="25"/>
      <c r="BB332" s="25"/>
      <c r="BC332" s="1"/>
      <c r="BD332" s="1"/>
      <c r="BE332" s="25"/>
      <c r="BF332" s="1"/>
      <c r="BG332" s="1"/>
      <c r="BH332" s="1"/>
      <c r="BI332" s="25" t="s">
        <v>1034</v>
      </c>
      <c r="BJ332" s="6"/>
    </row>
    <row r="333" spans="1:62" ht="31">
      <c r="A333" s="23">
        <v>329</v>
      </c>
      <c r="B333" s="39" t="s">
        <v>6347</v>
      </c>
      <c r="C333" s="39" t="s">
        <v>6094</v>
      </c>
      <c r="D333" s="39" t="s">
        <v>1063</v>
      </c>
      <c r="E333" s="39">
        <v>73</v>
      </c>
      <c r="F333" s="39" t="s">
        <v>5507</v>
      </c>
      <c r="G333" s="39"/>
      <c r="H333" s="23" t="str">
        <f t="shared" si="88"/>
        <v>王O進</v>
      </c>
      <c r="I333" s="23" t="str">
        <f t="shared" si="89"/>
        <v>0＊908838</v>
      </c>
      <c r="J333" s="39">
        <v>1131223</v>
      </c>
      <c r="K333" s="39" t="s">
        <v>6114</v>
      </c>
      <c r="L333" s="39">
        <v>1410</v>
      </c>
      <c r="M333" s="1"/>
      <c r="N333" s="1"/>
      <c r="O333" s="1"/>
      <c r="P333" s="1"/>
      <c r="Q333" s="1"/>
      <c r="R333" s="1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1"/>
      <c r="AK333" s="1"/>
      <c r="AL333" s="1"/>
      <c r="AM333" s="25"/>
      <c r="AN333" s="25"/>
      <c r="AO333" s="25"/>
      <c r="AP333" s="25"/>
      <c r="AQ333" s="25"/>
      <c r="AR333" s="1"/>
      <c r="AS333" s="25"/>
      <c r="AT333" s="25"/>
      <c r="AU333" s="25"/>
      <c r="AV333" s="25" t="s">
        <v>9</v>
      </c>
      <c r="AW333" s="25"/>
      <c r="AX333" s="36"/>
      <c r="AY333" s="25"/>
      <c r="AZ333" s="25"/>
      <c r="BA333" s="25"/>
      <c r="BB333" s="25"/>
      <c r="BC333" s="1"/>
      <c r="BD333" s="1"/>
      <c r="BE333" s="25"/>
      <c r="BF333" s="1"/>
      <c r="BG333" s="1"/>
      <c r="BH333" s="1"/>
      <c r="BI333" s="25" t="s">
        <v>1034</v>
      </c>
      <c r="BJ333" s="6"/>
    </row>
    <row r="334" spans="1:62" ht="31">
      <c r="A334" s="23">
        <v>330</v>
      </c>
      <c r="B334" s="39" t="s">
        <v>6347</v>
      </c>
      <c r="C334" s="39" t="s">
        <v>6094</v>
      </c>
      <c r="D334" s="39" t="s">
        <v>1063</v>
      </c>
      <c r="E334" s="39">
        <v>73</v>
      </c>
      <c r="F334" s="39" t="s">
        <v>5507</v>
      </c>
      <c r="G334" s="39"/>
      <c r="H334" s="23" t="str">
        <f t="shared" si="88"/>
        <v>王O進</v>
      </c>
      <c r="I334" s="23" t="str">
        <f t="shared" si="89"/>
        <v>0＊908838</v>
      </c>
      <c r="J334" s="39">
        <v>1131225</v>
      </c>
      <c r="K334" s="39" t="s">
        <v>753</v>
      </c>
      <c r="L334" s="39">
        <v>1410</v>
      </c>
      <c r="M334" s="1"/>
      <c r="N334" s="1"/>
      <c r="O334" s="1"/>
      <c r="P334" s="1"/>
      <c r="Q334" s="1"/>
      <c r="R334" s="1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1"/>
      <c r="AK334" s="1"/>
      <c r="AL334" s="1"/>
      <c r="AM334" s="25"/>
      <c r="AN334" s="25"/>
      <c r="AO334" s="25"/>
      <c r="AP334" s="25"/>
      <c r="AQ334" s="25"/>
      <c r="AR334" s="1" t="s">
        <v>9</v>
      </c>
      <c r="AS334" s="25"/>
      <c r="AT334" s="25"/>
      <c r="AU334" s="25"/>
      <c r="AV334" s="25"/>
      <c r="AW334" s="25"/>
      <c r="AX334" s="36"/>
      <c r="AY334" s="25"/>
      <c r="AZ334" s="25"/>
      <c r="BA334" s="25"/>
      <c r="BB334" s="25"/>
      <c r="BC334" s="1"/>
      <c r="BD334" s="1"/>
      <c r="BE334" s="25"/>
      <c r="BF334" s="1"/>
      <c r="BG334" s="1"/>
      <c r="BH334" s="1"/>
      <c r="BI334" s="25" t="s">
        <v>1034</v>
      </c>
      <c r="BJ334" s="6"/>
    </row>
    <row r="335" spans="1:62" ht="46.5">
      <c r="A335" s="23">
        <v>331</v>
      </c>
      <c r="B335" s="39" t="s">
        <v>6348</v>
      </c>
      <c r="C335" s="39" t="s">
        <v>6095</v>
      </c>
      <c r="D335" s="39" t="s">
        <v>1063</v>
      </c>
      <c r="E335" s="39">
        <v>55</v>
      </c>
      <c r="F335" s="39" t="s">
        <v>6042</v>
      </c>
      <c r="G335" s="39"/>
      <c r="H335" s="23" t="str">
        <f t="shared" si="88"/>
        <v>盧O二</v>
      </c>
      <c r="I335" s="23" t="str">
        <f t="shared" si="89"/>
        <v>1＊339319</v>
      </c>
      <c r="J335" s="39">
        <v>1131225</v>
      </c>
      <c r="K335" s="39" t="s">
        <v>765</v>
      </c>
      <c r="L335" s="39">
        <v>1410</v>
      </c>
      <c r="M335" s="1"/>
      <c r="N335" s="1"/>
      <c r="O335" s="1"/>
      <c r="P335" s="1"/>
      <c r="Q335" s="1"/>
      <c r="R335" s="1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1"/>
      <c r="AK335" s="1"/>
      <c r="AL335" s="1"/>
      <c r="AM335" s="25"/>
      <c r="AN335" s="25"/>
      <c r="AO335" s="25"/>
      <c r="AP335" s="25"/>
      <c r="AQ335" s="25"/>
      <c r="AR335" s="1" t="s">
        <v>9</v>
      </c>
      <c r="AS335" s="25"/>
      <c r="AT335" s="25"/>
      <c r="AU335" s="25"/>
      <c r="AV335" s="25" t="s">
        <v>9</v>
      </c>
      <c r="AW335" s="25"/>
      <c r="AX335" s="36"/>
      <c r="AY335" s="25"/>
      <c r="AZ335" s="25"/>
      <c r="BA335" s="25"/>
      <c r="BB335" s="25"/>
      <c r="BC335" s="1"/>
      <c r="BD335" s="1"/>
      <c r="BE335" s="25"/>
      <c r="BF335" s="1"/>
      <c r="BG335" s="1"/>
      <c r="BH335" s="1"/>
      <c r="BI335" s="25" t="s">
        <v>1034</v>
      </c>
      <c r="BJ335" s="6"/>
    </row>
    <row r="336" spans="1:62" ht="46.5">
      <c r="A336" s="23">
        <v>332</v>
      </c>
      <c r="B336" s="39" t="s">
        <v>5049</v>
      </c>
      <c r="C336" s="39" t="s">
        <v>4916</v>
      </c>
      <c r="D336" s="39" t="s">
        <v>1063</v>
      </c>
      <c r="E336" s="39">
        <v>64</v>
      </c>
      <c r="F336" s="39" t="s">
        <v>5954</v>
      </c>
      <c r="G336" s="39" t="s">
        <v>5956</v>
      </c>
      <c r="H336" s="23" t="str">
        <f t="shared" si="88"/>
        <v>許O發</v>
      </c>
      <c r="I336" s="23" t="str">
        <f t="shared" si="89"/>
        <v>1＊881937</v>
      </c>
      <c r="J336" s="39">
        <v>1131225</v>
      </c>
      <c r="K336" s="39" t="s">
        <v>748</v>
      </c>
      <c r="L336" s="39">
        <v>1410</v>
      </c>
      <c r="M336" s="1"/>
      <c r="N336" s="1"/>
      <c r="O336" s="1"/>
      <c r="P336" s="1"/>
      <c r="Q336" s="1"/>
      <c r="R336" s="1"/>
      <c r="S336" s="25"/>
      <c r="T336" s="25"/>
      <c r="U336" s="25"/>
      <c r="V336" s="25"/>
      <c r="W336" s="25" t="s">
        <v>9</v>
      </c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1"/>
      <c r="AK336" s="1"/>
      <c r="AL336" s="1"/>
      <c r="AM336" s="25"/>
      <c r="AN336" s="25"/>
      <c r="AO336" s="25"/>
      <c r="AP336" s="25"/>
      <c r="AQ336" s="25"/>
      <c r="AR336" s="1"/>
      <c r="AS336" s="25"/>
      <c r="AT336" s="25"/>
      <c r="AU336" s="25"/>
      <c r="AV336" s="25"/>
      <c r="AW336" s="25"/>
      <c r="AX336" s="36"/>
      <c r="AY336" s="25"/>
      <c r="AZ336" s="25"/>
      <c r="BA336" s="25"/>
      <c r="BB336" s="25"/>
      <c r="BC336" s="1"/>
      <c r="BD336" s="1"/>
      <c r="BE336" s="25"/>
      <c r="BF336" s="1"/>
      <c r="BG336" s="1"/>
      <c r="BH336" s="1"/>
      <c r="BI336" s="25" t="s">
        <v>1034</v>
      </c>
      <c r="BJ336" s="6"/>
    </row>
    <row r="337" spans="1:62" ht="31">
      <c r="A337" s="23">
        <v>333</v>
      </c>
      <c r="B337" s="39" t="s">
        <v>5774</v>
      </c>
      <c r="C337" s="39" t="s">
        <v>4151</v>
      </c>
      <c r="D337" s="39" t="s">
        <v>1063</v>
      </c>
      <c r="E337" s="39">
        <v>75</v>
      </c>
      <c r="F337" s="39" t="s">
        <v>195</v>
      </c>
      <c r="G337" s="39" t="s">
        <v>195</v>
      </c>
      <c r="H337" s="23" t="str">
        <f t="shared" si="88"/>
        <v>吳O發</v>
      </c>
      <c r="I337" s="23" t="str">
        <f t="shared" si="89"/>
        <v>1＊968839</v>
      </c>
      <c r="J337" s="39">
        <v>1131225</v>
      </c>
      <c r="K337" s="39" t="s">
        <v>734</v>
      </c>
      <c r="L337" s="39">
        <v>1410</v>
      </c>
      <c r="M337" s="1"/>
      <c r="N337" s="1"/>
      <c r="O337" s="1"/>
      <c r="P337" s="1"/>
      <c r="Q337" s="1"/>
      <c r="R337" s="1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1"/>
      <c r="AK337" s="1"/>
      <c r="AL337" s="1"/>
      <c r="AM337" s="25"/>
      <c r="AN337" s="25"/>
      <c r="AO337" s="25"/>
      <c r="AP337" s="25"/>
      <c r="AQ337" s="25"/>
      <c r="AR337" s="1"/>
      <c r="AS337" s="25"/>
      <c r="AT337" s="25"/>
      <c r="AU337" s="25"/>
      <c r="AV337" s="25"/>
      <c r="AW337" s="25"/>
      <c r="AX337" s="36"/>
      <c r="AY337" s="25"/>
      <c r="AZ337" s="25"/>
      <c r="BA337" s="25" t="s">
        <v>9</v>
      </c>
      <c r="BB337" s="25"/>
      <c r="BC337" s="1"/>
      <c r="BD337" s="1"/>
      <c r="BE337" s="25"/>
      <c r="BF337" s="1"/>
      <c r="BG337" s="1"/>
      <c r="BH337" s="1"/>
      <c r="BI337" s="25"/>
      <c r="BJ337" s="6"/>
    </row>
    <row r="338" spans="1:62" ht="31">
      <c r="A338" s="23">
        <v>334</v>
      </c>
      <c r="B338" s="39" t="s">
        <v>6349</v>
      </c>
      <c r="C338" s="39" t="s">
        <v>121</v>
      </c>
      <c r="D338" s="39" t="s">
        <v>1063</v>
      </c>
      <c r="E338" s="39">
        <v>68</v>
      </c>
      <c r="F338" s="39" t="s">
        <v>195</v>
      </c>
      <c r="G338" s="39" t="s">
        <v>195</v>
      </c>
      <c r="H338" s="23" t="str">
        <f t="shared" si="88"/>
        <v>何O興</v>
      </c>
      <c r="I338" s="23" t="str">
        <f t="shared" si="89"/>
        <v>1＊044421</v>
      </c>
      <c r="J338" s="39">
        <v>1131225</v>
      </c>
      <c r="K338" s="39" t="s">
        <v>734</v>
      </c>
      <c r="L338" s="39">
        <v>1410</v>
      </c>
      <c r="M338" s="1"/>
      <c r="N338" s="1"/>
      <c r="O338" s="1"/>
      <c r="P338" s="1"/>
      <c r="Q338" s="1"/>
      <c r="R338" s="1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1"/>
      <c r="AK338" s="1"/>
      <c r="AL338" s="1"/>
      <c r="AM338" s="25"/>
      <c r="AN338" s="25"/>
      <c r="AO338" s="25"/>
      <c r="AP338" s="25"/>
      <c r="AQ338" s="25"/>
      <c r="AR338" s="1"/>
      <c r="AS338" s="25"/>
      <c r="AT338" s="25"/>
      <c r="AU338" s="25"/>
      <c r="AV338" s="25"/>
      <c r="AW338" s="25"/>
      <c r="AX338" s="36"/>
      <c r="AY338" s="25"/>
      <c r="AZ338" s="25"/>
      <c r="BA338" s="25" t="s">
        <v>9</v>
      </c>
      <c r="BB338" s="25"/>
      <c r="BC338" s="1"/>
      <c r="BD338" s="1"/>
      <c r="BE338" s="25"/>
      <c r="BF338" s="1"/>
      <c r="BG338" s="1"/>
      <c r="BH338" s="1"/>
      <c r="BI338" s="25"/>
      <c r="BJ338" s="6"/>
    </row>
    <row r="339" spans="1:62" ht="31">
      <c r="A339" s="23">
        <v>335</v>
      </c>
      <c r="B339" s="39" t="s">
        <v>6350</v>
      </c>
      <c r="C339" s="39" t="s">
        <v>6096</v>
      </c>
      <c r="D339" s="39" t="s">
        <v>1063</v>
      </c>
      <c r="E339" s="39">
        <v>77</v>
      </c>
      <c r="F339" s="39" t="s">
        <v>5944</v>
      </c>
      <c r="G339" s="39"/>
      <c r="H339" s="23" t="str">
        <f t="shared" si="88"/>
        <v>蔡O秀</v>
      </c>
      <c r="I339" s="23" t="str">
        <f t="shared" si="89"/>
        <v>0＊730158</v>
      </c>
      <c r="J339" s="39">
        <v>1131227</v>
      </c>
      <c r="K339" s="39" t="s">
        <v>752</v>
      </c>
      <c r="L339" s="39">
        <v>1410</v>
      </c>
      <c r="M339" s="1"/>
      <c r="N339" s="1"/>
      <c r="O339" s="1"/>
      <c r="P339" s="1"/>
      <c r="Q339" s="1"/>
      <c r="R339" s="1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1"/>
      <c r="AK339" s="1"/>
      <c r="AL339" s="1"/>
      <c r="AM339" s="25"/>
      <c r="AN339" s="25"/>
      <c r="AO339" s="25"/>
      <c r="AP339" s="25"/>
      <c r="AQ339" s="25"/>
      <c r="AR339" s="1"/>
      <c r="AS339" s="25"/>
      <c r="AT339" s="25"/>
      <c r="AU339" s="25"/>
      <c r="AV339" s="25" t="s">
        <v>9</v>
      </c>
      <c r="AW339" s="25"/>
      <c r="AX339" s="36"/>
      <c r="AY339" s="25"/>
      <c r="AZ339" s="25"/>
      <c r="BA339" s="25"/>
      <c r="BB339" s="25"/>
      <c r="BC339" s="1"/>
      <c r="BD339" s="1"/>
      <c r="BE339" s="25"/>
      <c r="BF339" s="1"/>
      <c r="BG339" s="1"/>
      <c r="BH339" s="1"/>
      <c r="BI339" s="25" t="s">
        <v>1034</v>
      </c>
      <c r="BJ339" s="6"/>
    </row>
    <row r="340" spans="1:62" ht="46.5">
      <c r="A340" s="23">
        <v>336</v>
      </c>
      <c r="B340" s="39" t="s">
        <v>4041</v>
      </c>
      <c r="C340" s="39" t="s">
        <v>3746</v>
      </c>
      <c r="D340" s="39" t="s">
        <v>1067</v>
      </c>
      <c r="E340" s="39">
        <v>76</v>
      </c>
      <c r="F340" s="39" t="s">
        <v>195</v>
      </c>
      <c r="G340" s="39" t="s">
        <v>195</v>
      </c>
      <c r="H340" s="23" t="str">
        <f t="shared" ref="H340:H342" si="90">REPLACE(B340,2,1,"O")</f>
        <v>李O珠</v>
      </c>
      <c r="I340" s="23" t="str">
        <f t="shared" ref="I340:I342" si="91">REPLACE(C340,2,1,"＊")</f>
        <v>0＊199873</v>
      </c>
      <c r="J340" s="39">
        <v>1131227</v>
      </c>
      <c r="K340" s="39" t="s">
        <v>756</v>
      </c>
      <c r="L340" s="39">
        <v>1410</v>
      </c>
      <c r="M340" s="1"/>
      <c r="N340" s="1"/>
      <c r="O340" s="1"/>
      <c r="P340" s="1"/>
      <c r="Q340" s="1"/>
      <c r="R340" s="1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1"/>
      <c r="AK340" s="1"/>
      <c r="AL340" s="1"/>
      <c r="AM340" s="25"/>
      <c r="AN340" s="25"/>
      <c r="AO340" s="25"/>
      <c r="AP340" s="25"/>
      <c r="AQ340" s="25"/>
      <c r="AR340" s="1"/>
      <c r="AS340" s="25"/>
      <c r="AT340" s="25"/>
      <c r="AU340" s="25"/>
      <c r="AV340" s="25"/>
      <c r="AW340" s="25"/>
      <c r="AX340" s="36"/>
      <c r="AY340" s="25"/>
      <c r="AZ340" s="25"/>
      <c r="BA340" s="25" t="s">
        <v>9</v>
      </c>
      <c r="BB340" s="25"/>
      <c r="BC340" s="1"/>
      <c r="BD340" s="1"/>
      <c r="BE340" s="25"/>
      <c r="BF340" s="1" t="s">
        <v>760</v>
      </c>
      <c r="BG340" s="1"/>
      <c r="BH340" s="1"/>
      <c r="BI340" s="25"/>
      <c r="BJ340" s="6"/>
    </row>
    <row r="341" spans="1:62" ht="31">
      <c r="A341" s="23">
        <v>337</v>
      </c>
      <c r="B341" s="39" t="s">
        <v>1132</v>
      </c>
      <c r="C341" s="39" t="s">
        <v>844</v>
      </c>
      <c r="D341" s="39" t="s">
        <v>1067</v>
      </c>
      <c r="E341" s="39">
        <v>89</v>
      </c>
      <c r="F341" s="39" t="s">
        <v>195</v>
      </c>
      <c r="G341" s="39" t="s">
        <v>195</v>
      </c>
      <c r="H341" s="23" t="str">
        <f t="shared" si="90"/>
        <v>陳O喬</v>
      </c>
      <c r="I341" s="23" t="str">
        <f t="shared" si="91"/>
        <v>0＊995644</v>
      </c>
      <c r="J341" s="39">
        <v>1131227</v>
      </c>
      <c r="K341" s="39" t="s">
        <v>734</v>
      </c>
      <c r="L341" s="39">
        <v>1410</v>
      </c>
      <c r="M341" s="1"/>
      <c r="N341" s="1"/>
      <c r="O341" s="1"/>
      <c r="P341" s="1"/>
      <c r="Q341" s="1"/>
      <c r="R341" s="1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1"/>
      <c r="AK341" s="1"/>
      <c r="AL341" s="1"/>
      <c r="AM341" s="25"/>
      <c r="AN341" s="25"/>
      <c r="AO341" s="25"/>
      <c r="AP341" s="25"/>
      <c r="AQ341" s="25"/>
      <c r="AR341" s="1"/>
      <c r="AS341" s="25"/>
      <c r="AT341" s="25"/>
      <c r="AU341" s="25"/>
      <c r="AV341" s="25"/>
      <c r="AW341" s="25"/>
      <c r="AX341" s="36"/>
      <c r="AY341" s="25"/>
      <c r="AZ341" s="25"/>
      <c r="BA341" s="25" t="s">
        <v>9</v>
      </c>
      <c r="BB341" s="25"/>
      <c r="BC341" s="1"/>
      <c r="BD341" s="1"/>
      <c r="BE341" s="25"/>
      <c r="BF341" s="1"/>
      <c r="BG341" s="1"/>
      <c r="BH341" s="1"/>
      <c r="BI341" s="25"/>
      <c r="BJ341" s="6"/>
    </row>
    <row r="342" spans="1:62" ht="46.5">
      <c r="A342" s="23">
        <v>338</v>
      </c>
      <c r="B342" s="39" t="s">
        <v>1299</v>
      </c>
      <c r="C342" s="39" t="s">
        <v>1015</v>
      </c>
      <c r="D342" s="39" t="s">
        <v>1063</v>
      </c>
      <c r="E342" s="39">
        <v>72</v>
      </c>
      <c r="F342" s="39" t="s">
        <v>195</v>
      </c>
      <c r="G342" s="39" t="s">
        <v>195</v>
      </c>
      <c r="H342" s="23" t="str">
        <f t="shared" si="90"/>
        <v>陳O樹</v>
      </c>
      <c r="I342" s="23" t="str">
        <f t="shared" si="91"/>
        <v>1＊627452</v>
      </c>
      <c r="J342" s="39">
        <v>1131227</v>
      </c>
      <c r="K342" s="39" t="s">
        <v>5076</v>
      </c>
      <c r="L342" s="39">
        <v>1410</v>
      </c>
      <c r="M342" s="1"/>
      <c r="N342" s="1"/>
      <c r="O342" s="1"/>
      <c r="P342" s="1"/>
      <c r="Q342" s="1"/>
      <c r="R342" s="1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1"/>
      <c r="AK342" s="1"/>
      <c r="AL342" s="1"/>
      <c r="AM342" s="25"/>
      <c r="AN342" s="25"/>
      <c r="AO342" s="25"/>
      <c r="AP342" s="25"/>
      <c r="AQ342" s="25"/>
      <c r="AR342" s="1"/>
      <c r="AS342" s="25"/>
      <c r="AT342" s="25"/>
      <c r="AU342" s="25"/>
      <c r="AV342" s="25"/>
      <c r="AW342" s="25"/>
      <c r="AX342" s="36"/>
      <c r="AY342" s="25"/>
      <c r="AZ342" s="25"/>
      <c r="BA342" s="25" t="s">
        <v>9</v>
      </c>
      <c r="BB342" s="25"/>
      <c r="BC342" s="1"/>
      <c r="BD342" s="1"/>
      <c r="BE342" s="25"/>
      <c r="BF342" s="1"/>
      <c r="BG342" s="1" t="s">
        <v>9</v>
      </c>
      <c r="BH342" s="1"/>
      <c r="BI342" s="25"/>
      <c r="BJ342" s="6"/>
    </row>
    <row r="343" spans="1:62" ht="46.5">
      <c r="A343" s="23">
        <v>339</v>
      </c>
      <c r="B343" s="39" t="s">
        <v>6351</v>
      </c>
      <c r="C343" s="39" t="s">
        <v>6097</v>
      </c>
      <c r="D343" s="39" t="s">
        <v>1067</v>
      </c>
      <c r="E343" s="39">
        <v>66</v>
      </c>
      <c r="F343" s="39" t="s">
        <v>195</v>
      </c>
      <c r="G343" s="39" t="s">
        <v>195</v>
      </c>
      <c r="H343" s="23" t="str">
        <f>REPLACE(B343,2,1,"O")</f>
        <v>李O純</v>
      </c>
      <c r="I343" s="23" t="str">
        <f>REPLACE(C343,2,1,"＊")</f>
        <v>2＊508940</v>
      </c>
      <c r="J343" s="39">
        <v>1131227</v>
      </c>
      <c r="K343" s="39" t="s">
        <v>738</v>
      </c>
      <c r="L343" s="39">
        <v>1410</v>
      </c>
      <c r="M343" s="1"/>
      <c r="N343" s="1"/>
      <c r="O343" s="1"/>
      <c r="P343" s="1"/>
      <c r="Q343" s="1"/>
      <c r="R343" s="1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1"/>
      <c r="AK343" s="1"/>
      <c r="AL343" s="1"/>
      <c r="AM343" s="25"/>
      <c r="AN343" s="25"/>
      <c r="AO343" s="25"/>
      <c r="AP343" s="25"/>
      <c r="AQ343" s="25"/>
      <c r="AR343" s="1"/>
      <c r="AS343" s="25"/>
      <c r="AT343" s="25"/>
      <c r="AU343" s="25"/>
      <c r="AV343" s="25"/>
      <c r="AW343" s="25"/>
      <c r="AX343" s="36"/>
      <c r="AY343" s="25" t="s">
        <v>9</v>
      </c>
      <c r="AZ343" s="25"/>
      <c r="BA343" s="25" t="s">
        <v>9</v>
      </c>
      <c r="BB343" s="25"/>
      <c r="BC343" s="1"/>
      <c r="BD343" s="1"/>
      <c r="BE343" s="25"/>
      <c r="BF343" s="1"/>
      <c r="BG343" s="1"/>
      <c r="BH343" s="1"/>
      <c r="BI343" s="25"/>
      <c r="BJ343" s="6"/>
    </row>
    <row r="344" spans="1:62" ht="31">
      <c r="A344" s="23">
        <v>340</v>
      </c>
      <c r="B344" s="39" t="s">
        <v>6336</v>
      </c>
      <c r="C344" s="39" t="s">
        <v>6086</v>
      </c>
      <c r="D344" s="39" t="s">
        <v>1067</v>
      </c>
      <c r="E344" s="39">
        <v>85</v>
      </c>
      <c r="F344" s="39" t="s">
        <v>5495</v>
      </c>
      <c r="G344" s="39"/>
      <c r="H344" s="23" t="str">
        <f>REPLACE(B344,2,1,"O")</f>
        <v>郭O英</v>
      </c>
      <c r="I344" s="108" t="str">
        <f>REPLACE(C344,2,1,"＊")</f>
        <v>0＊242295</v>
      </c>
      <c r="J344" s="39">
        <v>1131230</v>
      </c>
      <c r="K344" s="39" t="s">
        <v>753</v>
      </c>
      <c r="L344" s="39">
        <v>1410</v>
      </c>
      <c r="M344" s="1"/>
      <c r="N344" s="1"/>
      <c r="O344" s="1"/>
      <c r="P344" s="1"/>
      <c r="Q344" s="1"/>
      <c r="R344" s="1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1"/>
      <c r="AK344" s="1"/>
      <c r="AL344" s="1"/>
      <c r="AM344" s="25"/>
      <c r="AN344" s="25"/>
      <c r="AO344" s="25"/>
      <c r="AP344" s="25"/>
      <c r="AQ344" s="25"/>
      <c r="AR344" s="1" t="s">
        <v>9</v>
      </c>
      <c r="AS344" s="25"/>
      <c r="AT344" s="25"/>
      <c r="AU344" s="25"/>
      <c r="AV344" s="25"/>
      <c r="AW344" s="25"/>
      <c r="AX344" s="36"/>
      <c r="AY344" s="25"/>
      <c r="AZ344" s="25"/>
      <c r="BA344" s="25"/>
      <c r="BB344" s="25"/>
      <c r="BC344" s="1"/>
      <c r="BD344" s="1"/>
      <c r="BE344" s="25"/>
      <c r="BF344" s="1"/>
      <c r="BG344" s="1"/>
      <c r="BH344" s="1"/>
      <c r="BI344" s="25" t="s">
        <v>1034</v>
      </c>
      <c r="BJ344" s="6"/>
    </row>
    <row r="345" spans="1:62" ht="31">
      <c r="A345" s="23">
        <v>341</v>
      </c>
      <c r="B345" s="39" t="s">
        <v>6352</v>
      </c>
      <c r="C345" s="39" t="s">
        <v>6098</v>
      </c>
      <c r="D345" s="39" t="s">
        <v>1063</v>
      </c>
      <c r="E345" s="39">
        <v>71</v>
      </c>
      <c r="F345" s="39" t="s">
        <v>5492</v>
      </c>
      <c r="G345" s="39"/>
      <c r="H345" s="23" t="str">
        <f>REPLACE(B345,2,1,"O")</f>
        <v>吳O財</v>
      </c>
      <c r="I345" s="23" t="str">
        <f>REPLACE(C345,2,1,"＊")</f>
        <v>0＊063707</v>
      </c>
      <c r="J345" s="39">
        <v>1131230</v>
      </c>
      <c r="K345" s="39" t="s">
        <v>752</v>
      </c>
      <c r="L345" s="39">
        <v>1410</v>
      </c>
      <c r="M345" s="1"/>
      <c r="N345" s="1"/>
      <c r="O345" s="1"/>
      <c r="P345" s="1"/>
      <c r="Q345" s="1"/>
      <c r="R345" s="1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1"/>
      <c r="AK345" s="1"/>
      <c r="AL345" s="1"/>
      <c r="AM345" s="25"/>
      <c r="AN345" s="25"/>
      <c r="AO345" s="25"/>
      <c r="AP345" s="25"/>
      <c r="AQ345" s="25"/>
      <c r="AR345" s="1"/>
      <c r="AS345" s="25"/>
      <c r="AT345" s="25"/>
      <c r="AU345" s="25"/>
      <c r="AV345" s="25" t="s">
        <v>9</v>
      </c>
      <c r="AW345" s="25"/>
      <c r="AX345" s="36"/>
      <c r="AY345" s="25"/>
      <c r="AZ345" s="25"/>
      <c r="BA345" s="25"/>
      <c r="BB345" s="25"/>
      <c r="BC345" s="1"/>
      <c r="BD345" s="1"/>
      <c r="BE345" s="25"/>
      <c r="BF345" s="1"/>
      <c r="BG345" s="1"/>
      <c r="BH345" s="1"/>
      <c r="BI345" s="25" t="s">
        <v>1034</v>
      </c>
      <c r="BJ345" s="6"/>
    </row>
    <row r="346" spans="1:62" ht="17">
      <c r="A346" s="9"/>
      <c r="B346" s="109"/>
      <c r="C346" s="109"/>
      <c r="D346" s="109"/>
      <c r="E346" s="109"/>
      <c r="F346" s="109"/>
      <c r="G346" s="109"/>
      <c r="H346" s="109"/>
      <c r="I346" s="109"/>
      <c r="J346" s="109"/>
      <c r="K346" s="109"/>
      <c r="L346" s="110" t="s">
        <v>6353</v>
      </c>
      <c r="M346" s="45">
        <f>COUNTIF(M5:M345,"V")+COUNTIF(M5:M345,"Bil.")*2+1</f>
        <v>2</v>
      </c>
      <c r="N346" s="45">
        <f t="shared" ref="N346:R346" si="92">COUNTIF(N5:N345,"V")+COUNTIF(N5:N345,"Bil.")*2</f>
        <v>6</v>
      </c>
      <c r="O346" s="45">
        <f t="shared" si="92"/>
        <v>0</v>
      </c>
      <c r="P346" s="45">
        <f t="shared" si="92"/>
        <v>5</v>
      </c>
      <c r="Q346" s="45">
        <f t="shared" si="92"/>
        <v>4</v>
      </c>
      <c r="R346" s="45">
        <f t="shared" si="92"/>
        <v>1</v>
      </c>
      <c r="S346" s="45">
        <f>COUNTA(S5:S345)</f>
        <v>0</v>
      </c>
      <c r="T346" s="45">
        <f>COUNTIF(T5:T345,"*")</f>
        <v>1</v>
      </c>
      <c r="U346" s="45">
        <f>COUNTA(U5:U345)+1</f>
        <v>2</v>
      </c>
      <c r="V346" s="45">
        <f t="shared" ref="V346:X346" si="93">COUNTIF(V5:V345,"V")</f>
        <v>5</v>
      </c>
      <c r="W346" s="45">
        <f t="shared" si="93"/>
        <v>12</v>
      </c>
      <c r="X346" s="45">
        <f t="shared" si="93"/>
        <v>0</v>
      </c>
      <c r="Y346" s="45">
        <f t="shared" ref="Y346:Z346" si="94">COUNTIF(Y5:Y345,"*")</f>
        <v>1</v>
      </c>
      <c r="Z346" s="45">
        <f t="shared" si="94"/>
        <v>3</v>
      </c>
      <c r="AA346" s="45">
        <f>COUNTIF(AA5:AA345,"V")</f>
        <v>0</v>
      </c>
      <c r="AB346" s="45">
        <f>COUNTIF(AB5:AB345,"*")</f>
        <v>3</v>
      </c>
      <c r="AC346" s="45">
        <f>COUNTIF(AC5:AC345,"V")</f>
        <v>0</v>
      </c>
      <c r="AD346" s="45">
        <f>COUNTIF(AD5:AD345,"*")</f>
        <v>0</v>
      </c>
      <c r="AE346" s="45">
        <f>COUNTIF(AE5:AE345,"V")</f>
        <v>0</v>
      </c>
      <c r="AF346" s="45">
        <f>COUNTA(AF5:AF345)</f>
        <v>0</v>
      </c>
      <c r="AG346" s="45">
        <f t="shared" ref="AG346:AJ346" si="95">COUNTIF(AG5:AG345,"V")</f>
        <v>0</v>
      </c>
      <c r="AH346" s="45">
        <f t="shared" si="95"/>
        <v>0</v>
      </c>
      <c r="AI346" s="45">
        <f t="shared" si="95"/>
        <v>0</v>
      </c>
      <c r="AJ346" s="45">
        <f t="shared" si="95"/>
        <v>0</v>
      </c>
      <c r="AK346" s="45">
        <f t="shared" ref="AK346:AL346" si="96">COUNTIF(AK5:AK345,"*")</f>
        <v>0</v>
      </c>
      <c r="AL346" s="45">
        <f t="shared" si="96"/>
        <v>0</v>
      </c>
      <c r="AM346" s="45">
        <f t="shared" ref="AM346:AO346" si="97">COUNTIF(AM5:AM345,"V")</f>
        <v>0</v>
      </c>
      <c r="AN346" s="45">
        <f t="shared" si="97"/>
        <v>0</v>
      </c>
      <c r="AO346" s="45">
        <f t="shared" si="97"/>
        <v>0</v>
      </c>
      <c r="AP346" s="45">
        <f>COUNTA(AP5:AP345)</f>
        <v>0</v>
      </c>
      <c r="AQ346" s="45">
        <f t="shared" ref="AQ346:AZ346" si="98">COUNTIF(AQ5:AQ345,"V")</f>
        <v>0</v>
      </c>
      <c r="AR346" s="45">
        <f t="shared" si="98"/>
        <v>10</v>
      </c>
      <c r="AS346" s="45">
        <f t="shared" si="98"/>
        <v>4</v>
      </c>
      <c r="AT346" s="45">
        <f t="shared" si="98"/>
        <v>25</v>
      </c>
      <c r="AU346" s="45">
        <f t="shared" si="98"/>
        <v>12</v>
      </c>
      <c r="AV346" s="45">
        <f t="shared" si="98"/>
        <v>40</v>
      </c>
      <c r="AW346" s="45">
        <f t="shared" si="98"/>
        <v>4</v>
      </c>
      <c r="AX346" s="45">
        <f t="shared" si="98"/>
        <v>16</v>
      </c>
      <c r="AY346" s="45">
        <f t="shared" si="98"/>
        <v>4</v>
      </c>
      <c r="AZ346" s="45">
        <f t="shared" si="98"/>
        <v>21</v>
      </c>
      <c r="BA346" s="45">
        <f t="shared" ref="BA346:BB346" si="99">COUNTA(BA5:BA345)</f>
        <v>153</v>
      </c>
      <c r="BB346" s="45">
        <f t="shared" si="99"/>
        <v>43</v>
      </c>
      <c r="BC346" s="45">
        <f>COUNTIF(BC5:BC345,"V")</f>
        <v>6</v>
      </c>
      <c r="BD346" s="45">
        <f t="shared" ref="BD346:BF346" si="100">COUNTIF(BD5:BD345,"*")</f>
        <v>0</v>
      </c>
      <c r="BE346" s="45">
        <f t="shared" si="100"/>
        <v>15</v>
      </c>
      <c r="BF346" s="45">
        <f t="shared" si="100"/>
        <v>5</v>
      </c>
      <c r="BG346" s="45">
        <f t="shared" ref="BG346:BH346" si="101">COUNTIF(BG5:BG345,"V")</f>
        <v>8</v>
      </c>
      <c r="BH346" s="45">
        <f t="shared" si="101"/>
        <v>0</v>
      </c>
      <c r="BI346" s="45">
        <f>COUNTA(BI5:BI345)</f>
        <v>65</v>
      </c>
      <c r="BJ346" s="6"/>
    </row>
    <row r="347" spans="1:62">
      <c r="A347" s="8"/>
      <c r="B347" s="41"/>
      <c r="C347" s="41"/>
      <c r="D347" s="41"/>
      <c r="E347" s="41"/>
      <c r="F347" s="41"/>
      <c r="G347" s="4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6"/>
    </row>
    <row r="348" spans="1:62">
      <c r="A348" s="8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140" t="s">
        <v>6115</v>
      </c>
      <c r="U348" s="41"/>
      <c r="V348" s="41"/>
      <c r="W348" s="41"/>
      <c r="X348" s="41"/>
      <c r="Y348" s="142" t="s">
        <v>5925</v>
      </c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142" t="s">
        <v>1879</v>
      </c>
      <c r="BB348" s="143" t="s">
        <v>1879</v>
      </c>
      <c r="BC348" s="41"/>
      <c r="BD348" s="41"/>
      <c r="BE348" s="41"/>
      <c r="BF348" s="41"/>
      <c r="BG348" s="41"/>
      <c r="BH348" s="41"/>
      <c r="BI348" s="90" t="s">
        <v>1034</v>
      </c>
      <c r="BJ348" s="6"/>
    </row>
    <row r="349" spans="1:62">
      <c r="A349" s="8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141"/>
      <c r="U349" s="41"/>
      <c r="V349" s="41"/>
      <c r="W349" s="41"/>
      <c r="X349" s="41"/>
      <c r="Y349" s="130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130"/>
      <c r="BB349" s="144"/>
      <c r="BC349" s="41"/>
      <c r="BD349" s="41"/>
      <c r="BE349" s="41"/>
      <c r="BF349" s="41"/>
      <c r="BG349" s="41"/>
      <c r="BH349" s="41"/>
      <c r="BI349" s="91">
        <f>COUNTIF(BI5:BI345,"*ECHO*")</f>
        <v>59</v>
      </c>
      <c r="BJ349" s="6"/>
    </row>
    <row r="350" spans="1:62" ht="31">
      <c r="A350" s="8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101" t="s">
        <v>4649</v>
      </c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102">
        <f>COUNTIF(BA5:BA345,"*S*")+COUNTIF(BA5:BA345,"*Central vein*")</f>
        <v>8</v>
      </c>
      <c r="BB350" s="103">
        <f>COUNTIF(BB5:BB345,"*Central vein*")+COUNTIF(BB5:BB345,"*S*")</f>
        <v>41</v>
      </c>
      <c r="BC350" s="41"/>
      <c r="BD350" s="41"/>
      <c r="BE350" s="41"/>
      <c r="BF350" s="41"/>
      <c r="BG350" s="41"/>
      <c r="BH350" s="41"/>
      <c r="BI350" s="90" t="s">
        <v>1043</v>
      </c>
      <c r="BJ350" s="6"/>
    </row>
    <row r="351" spans="1:62">
      <c r="A351" s="8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104">
        <f>COUNTIF(BA5:BA345,"V")</f>
        <v>145</v>
      </c>
      <c r="BB351" s="104">
        <f>COUNTIF(BB5:BB345,"*a.*")</f>
        <v>2</v>
      </c>
      <c r="BC351" s="41"/>
      <c r="BD351" s="41"/>
      <c r="BE351" s="41"/>
      <c r="BF351" s="41"/>
      <c r="BG351" s="41"/>
      <c r="BH351" s="41"/>
      <c r="BI351" s="93">
        <f>COUNTIF(BI5:BI345,"*Exploration vascular*")</f>
        <v>5</v>
      </c>
      <c r="BJ351" s="6"/>
    </row>
    <row r="352" spans="1:62">
      <c r="A352" s="8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112" t="s">
        <v>6113</v>
      </c>
      <c r="BJ352" s="6"/>
    </row>
    <row r="353" spans="1:62">
      <c r="A353" s="8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105">
        <v>1</v>
      </c>
      <c r="BJ353" s="6"/>
    </row>
    <row r="354" spans="1:6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19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6"/>
    </row>
    <row r="355" spans="1:6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19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6"/>
    </row>
    <row r="356" spans="1:6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19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6"/>
    </row>
    <row r="357" spans="1:62" ht="17">
      <c r="A357" s="6"/>
      <c r="B357" s="6"/>
      <c r="C357" s="3"/>
      <c r="D357" s="6"/>
      <c r="E357" s="6"/>
      <c r="F357" s="6"/>
      <c r="G357" s="6"/>
      <c r="H357" s="21"/>
      <c r="I357" s="3"/>
      <c r="J357" s="4"/>
      <c r="K357" s="5"/>
      <c r="L357" s="5"/>
      <c r="M357" s="6" t="s">
        <v>1322</v>
      </c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10"/>
      <c r="BJ357" s="6"/>
    </row>
    <row r="358" spans="1:62">
      <c r="A358" s="6"/>
      <c r="B358" s="6"/>
      <c r="C358" s="5"/>
      <c r="D358" s="6"/>
      <c r="E358" s="6"/>
      <c r="F358" s="6"/>
      <c r="G358" s="6"/>
      <c r="H358" s="23" t="str">
        <f>REPLACE(B358,2,1,"O")</f>
        <v>O</v>
      </c>
      <c r="I358" s="23" t="str">
        <f>REPLACE(C358,2,1,"＊")</f>
        <v>＊</v>
      </c>
      <c r="J358" s="6"/>
      <c r="L358" s="5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10"/>
      <c r="BJ358" s="6"/>
    </row>
    <row r="359" spans="1:62">
      <c r="A359" s="6"/>
      <c r="B359" s="6"/>
      <c r="C359" s="3"/>
      <c r="D359" s="6"/>
      <c r="E359" s="6"/>
      <c r="F359" s="6"/>
      <c r="G359" s="6"/>
      <c r="H359" s="6"/>
      <c r="I359" s="3"/>
      <c r="J359" s="4"/>
      <c r="L359" s="5"/>
      <c r="M359" s="136" t="s">
        <v>1323</v>
      </c>
      <c r="N359" s="13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10"/>
      <c r="BJ359" s="6"/>
    </row>
    <row r="360" spans="1:62">
      <c r="A360" s="6"/>
      <c r="B360" s="6"/>
      <c r="C360" s="6"/>
      <c r="D360" s="6"/>
      <c r="E360" s="6"/>
      <c r="F360" s="6"/>
      <c r="G360" s="6"/>
      <c r="I360" s="6"/>
      <c r="J360" s="6"/>
      <c r="L360" s="5"/>
      <c r="M360" s="6"/>
      <c r="N360" s="6"/>
      <c r="O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10"/>
      <c r="BJ360" s="6"/>
    </row>
    <row r="361" spans="1:62">
      <c r="C361" s="6"/>
      <c r="H361" s="136" t="s">
        <v>1324</v>
      </c>
      <c r="I361" s="136"/>
      <c r="J361" s="6"/>
      <c r="R361" s="6"/>
    </row>
    <row r="362" spans="1:62">
      <c r="C362" s="6"/>
      <c r="H362" s="136"/>
      <c r="I362" s="136"/>
      <c r="J362" s="6"/>
      <c r="R362" s="6"/>
    </row>
    <row r="363" spans="1:62">
      <c r="H363" s="136"/>
      <c r="I363" s="136"/>
      <c r="R363" s="6"/>
    </row>
    <row r="364" spans="1:62">
      <c r="H364" s="6"/>
      <c r="R364" s="6"/>
    </row>
    <row r="365" spans="1:62">
      <c r="H365" s="6"/>
      <c r="R365" s="6"/>
    </row>
    <row r="366" spans="1:62">
      <c r="R366" s="6"/>
    </row>
    <row r="367" spans="1:62">
      <c r="R367" s="6"/>
    </row>
    <row r="368" spans="1:62">
      <c r="R368" s="6"/>
    </row>
    <row r="369" spans="18:18">
      <c r="R369" s="6"/>
    </row>
    <row r="370" spans="18:18">
      <c r="R370" s="6"/>
    </row>
    <row r="371" spans="18:18">
      <c r="R371" s="6"/>
    </row>
    <row r="372" spans="18:18">
      <c r="R372" s="6"/>
    </row>
    <row r="373" spans="18:18">
      <c r="R373" s="6"/>
    </row>
    <row r="374" spans="18:18">
      <c r="R374" s="6"/>
    </row>
    <row r="375" spans="18:18">
      <c r="R375" s="6"/>
    </row>
    <row r="376" spans="18:18">
      <c r="R376" s="8"/>
    </row>
    <row r="377" spans="18:18">
      <c r="R377" s="6"/>
    </row>
    <row r="378" spans="18:18">
      <c r="R378" s="6"/>
    </row>
    <row r="379" spans="18:18">
      <c r="R379" s="6"/>
    </row>
    <row r="380" spans="18:18">
      <c r="R380" s="6"/>
    </row>
    <row r="381" spans="18:18">
      <c r="R381" s="7"/>
    </row>
    <row r="382" spans="18:18">
      <c r="R382" s="7"/>
    </row>
    <row r="383" spans="18:18">
      <c r="R383" s="7"/>
    </row>
  </sheetData>
  <mergeCells count="62">
    <mergeCell ref="T348:T349"/>
    <mergeCell ref="Y348:Y349"/>
    <mergeCell ref="BA348:BA349"/>
    <mergeCell ref="BB348:BB349"/>
    <mergeCell ref="BC3:BC4"/>
    <mergeCell ref="Y3:Y4"/>
    <mergeCell ref="BD3:BD4"/>
    <mergeCell ref="BE3:BE4"/>
    <mergeCell ref="Z3:Z4"/>
    <mergeCell ref="AA3:AA4"/>
    <mergeCell ref="AB3:AB4"/>
    <mergeCell ref="AE3:AG3"/>
    <mergeCell ref="AH3:AI3"/>
    <mergeCell ref="AJ3:AJ4"/>
    <mergeCell ref="AR2:AR4"/>
    <mergeCell ref="AS2:AT3"/>
    <mergeCell ref="AU2:AV3"/>
    <mergeCell ref="M359:N359"/>
    <mergeCell ref="H361:I363"/>
    <mergeCell ref="AW3:AX3"/>
    <mergeCell ref="AY3:AZ3"/>
    <mergeCell ref="BA3:BB3"/>
    <mergeCell ref="R2:R4"/>
    <mergeCell ref="S2:T3"/>
    <mergeCell ref="U2:AB2"/>
    <mergeCell ref="AC2:AD3"/>
    <mergeCell ref="AW2:BG2"/>
    <mergeCell ref="AK3:AK4"/>
    <mergeCell ref="AL3:AL4"/>
    <mergeCell ref="AM3:AN3"/>
    <mergeCell ref="AO3:AQ3"/>
    <mergeCell ref="AH2:AL2"/>
    <mergeCell ref="AM2:AQ2"/>
    <mergeCell ref="BF3:BF4"/>
    <mergeCell ref="BG3:BG4"/>
    <mergeCell ref="BI1:BI4"/>
    <mergeCell ref="M2:M4"/>
    <mergeCell ref="N2:N4"/>
    <mergeCell ref="O2:O4"/>
    <mergeCell ref="P2:P4"/>
    <mergeCell ref="M1:R1"/>
    <mergeCell ref="S1:AG1"/>
    <mergeCell ref="AH1:AQ1"/>
    <mergeCell ref="AR1:BG1"/>
    <mergeCell ref="BH1:BH4"/>
    <mergeCell ref="AE2:AG2"/>
    <mergeCell ref="U3:U4"/>
    <mergeCell ref="V3:W3"/>
    <mergeCell ref="X3:X4"/>
    <mergeCell ref="Q2:Q4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</mergeCells>
  <phoneticPr fontId="9" type="noConversion"/>
  <pageMargins left="0.19685039370078741" right="0" top="0.43307086614173229" bottom="0.31496062992125984" header="0.23622047244094491" footer="0"/>
  <pageSetup paperSize="9" scale="40" fitToHeight="0" orientation="landscape" r:id="rId1"/>
  <headerFooter>
    <oddHeader xml:space="preserve">&amp;C&amp;"標楷體,粗體"&amp;24新光醫院 113 年 12 月份心臟血管外科年度手術人數申報表&amp;R   </oddHeader>
    <oddFooter>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421"/>
  <sheetViews>
    <sheetView zoomScale="90" zoomScaleNormal="90" zoomScaleSheetLayoutView="55" workbookViewId="0">
      <pane xSplit="11" ySplit="4" topLeftCell="L5" activePane="bottomRight" state="frozen"/>
      <selection pane="topRight" activeCell="J1" sqref="J1"/>
      <selection pane="bottomLeft" activeCell="A5" sqref="A5"/>
      <selection pane="bottomRight" activeCell="Y438" sqref="Y438"/>
    </sheetView>
  </sheetViews>
  <sheetFormatPr defaultColWidth="14.81640625" defaultRowHeight="15.5"/>
  <cols>
    <col min="1" max="1" width="6.453125" style="7" bestFit="1" customWidth="1"/>
    <col min="2" max="2" width="11.08984375" style="7" hidden="1" customWidth="1"/>
    <col min="3" max="3" width="11.1796875" style="7" hidden="1" customWidth="1"/>
    <col min="4" max="4" width="4.08984375" style="7" hidden="1" customWidth="1"/>
    <col min="5" max="5" width="6.453125" style="7" hidden="1" customWidth="1"/>
    <col min="6" max="7" width="11.1796875" style="7" hidden="1" customWidth="1"/>
    <col min="8" max="8" width="10" style="7" customWidth="1"/>
    <col min="9" max="9" width="11.90625" style="7" customWidth="1"/>
    <col min="10" max="10" width="9.453125" style="7" bestFit="1" customWidth="1"/>
    <col min="11" max="11" width="10.453125" style="6" bestFit="1" customWidth="1"/>
    <col min="12" max="12" width="6.453125" style="7" bestFit="1" customWidth="1"/>
    <col min="13" max="13" width="9.6328125" style="2" bestFit="1" customWidth="1"/>
    <col min="14" max="14" width="6.6328125" style="2" bestFit="1" customWidth="1"/>
    <col min="15" max="15" width="4.90625" style="2" bestFit="1" customWidth="1"/>
    <col min="16" max="16" width="5.90625" style="2" bestFit="1" customWidth="1"/>
    <col min="17" max="17" width="5.453125" style="2" bestFit="1" customWidth="1"/>
    <col min="18" max="18" width="9.6328125" style="2" bestFit="1" customWidth="1"/>
    <col min="19" max="19" width="6" style="2" bestFit="1" customWidth="1"/>
    <col min="20" max="20" width="4.54296875" style="2" bestFit="1" customWidth="1"/>
    <col min="21" max="21" width="6" style="2" bestFit="1" customWidth="1"/>
    <col min="22" max="22" width="3" style="2" bestFit="1" customWidth="1"/>
    <col min="23" max="23" width="3.1796875" style="2" bestFit="1" customWidth="1"/>
    <col min="24" max="24" width="3.81640625" style="2" bestFit="1" customWidth="1"/>
    <col min="25" max="25" width="9.08984375" style="2" bestFit="1" customWidth="1"/>
    <col min="26" max="26" width="11.6328125" style="2" bestFit="1" customWidth="1"/>
    <col min="27" max="27" width="8.1796875" style="2" bestFit="1" customWidth="1"/>
    <col min="28" max="28" width="12" style="2" bestFit="1" customWidth="1"/>
    <col min="29" max="29" width="6" style="2" bestFit="1" customWidth="1"/>
    <col min="30" max="30" width="5.90625" style="2" bestFit="1" customWidth="1"/>
    <col min="31" max="31" width="6" style="2" bestFit="1" customWidth="1"/>
    <col min="32" max="32" width="9.36328125" style="2" bestFit="1" customWidth="1"/>
    <col min="33" max="33" width="7.54296875" style="2" bestFit="1" customWidth="1"/>
    <col min="34" max="35" width="3.1796875" style="2" bestFit="1" customWidth="1"/>
    <col min="36" max="36" width="3.81640625" style="2" bestFit="1" customWidth="1"/>
    <col min="37" max="37" width="5" style="2" bestFit="1" customWidth="1"/>
    <col min="38" max="38" width="5.1796875" style="2" bestFit="1" customWidth="1"/>
    <col min="39" max="39" width="3.1796875" style="2" bestFit="1" customWidth="1"/>
    <col min="40" max="40" width="2.81640625" style="2" bestFit="1" customWidth="1"/>
    <col min="41" max="41" width="6" style="2" bestFit="1" customWidth="1"/>
    <col min="42" max="42" width="6.81640625" style="2" bestFit="1" customWidth="1"/>
    <col min="43" max="43" width="9" style="2" bestFit="1" customWidth="1"/>
    <col min="44" max="44" width="6.81640625" style="2" bestFit="1" customWidth="1"/>
    <col min="45" max="45" width="3.1796875" style="2" bestFit="1" customWidth="1"/>
    <col min="46" max="49" width="3.90625" style="2" bestFit="1" customWidth="1"/>
    <col min="50" max="50" width="5" style="2" bestFit="1" customWidth="1"/>
    <col min="51" max="51" width="6" style="2" bestFit="1" customWidth="1"/>
    <col min="52" max="52" width="5.453125" style="2" bestFit="1" customWidth="1"/>
    <col min="53" max="54" width="12.6328125" style="2" bestFit="1" customWidth="1"/>
    <col min="55" max="55" width="3.90625" style="2" bestFit="1" customWidth="1"/>
    <col min="56" max="56" width="5" style="2" bestFit="1" customWidth="1"/>
    <col min="57" max="57" width="5.1796875" style="2" bestFit="1" customWidth="1"/>
    <col min="58" max="58" width="6" style="2" bestFit="1" customWidth="1"/>
    <col min="59" max="59" width="9.453125" style="2" bestFit="1" customWidth="1"/>
    <col min="60" max="60" width="6.08984375" style="2" bestFit="1" customWidth="1"/>
    <col min="61" max="61" width="13.1796875" style="2" bestFit="1" customWidth="1"/>
    <col min="62" max="62" width="3.1796875" style="2" bestFit="1" customWidth="1"/>
    <col min="63" max="16384" width="14.81640625" style="2"/>
  </cols>
  <sheetData>
    <row r="1" spans="1:62">
      <c r="A1" s="115" t="s">
        <v>0</v>
      </c>
      <c r="B1" s="115" t="s">
        <v>1</v>
      </c>
      <c r="C1" s="117" t="s">
        <v>45</v>
      </c>
      <c r="D1" s="134" t="s">
        <v>2</v>
      </c>
      <c r="E1" s="134" t="s">
        <v>3</v>
      </c>
      <c r="F1" s="134" t="s">
        <v>52</v>
      </c>
      <c r="G1" s="134" t="s">
        <v>53</v>
      </c>
      <c r="H1" s="115" t="s">
        <v>1</v>
      </c>
      <c r="I1" s="117" t="s">
        <v>45</v>
      </c>
      <c r="J1" s="119" t="s">
        <v>46</v>
      </c>
      <c r="K1" s="113" t="s">
        <v>47</v>
      </c>
      <c r="L1" s="113" t="s">
        <v>50</v>
      </c>
      <c r="M1" s="125" t="s">
        <v>4</v>
      </c>
      <c r="N1" s="126"/>
      <c r="O1" s="126"/>
      <c r="P1" s="126"/>
      <c r="Q1" s="126"/>
      <c r="R1" s="127"/>
      <c r="S1" s="121" t="s">
        <v>5</v>
      </c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1"/>
      <c r="AI1" s="122"/>
      <c r="AJ1" s="122"/>
      <c r="AK1" s="122"/>
      <c r="AL1" s="122"/>
      <c r="AM1" s="122"/>
      <c r="AN1" s="122"/>
      <c r="AO1" s="122"/>
      <c r="AP1" s="122"/>
      <c r="AQ1" s="122"/>
      <c r="AR1" s="126"/>
      <c r="AS1" s="126"/>
      <c r="AT1" s="126"/>
      <c r="AU1" s="126"/>
      <c r="AV1" s="126"/>
      <c r="AW1" s="126"/>
      <c r="AX1" s="126"/>
      <c r="AY1" s="126"/>
      <c r="AZ1" s="126"/>
      <c r="BA1" s="126"/>
      <c r="BB1" s="126"/>
      <c r="BC1" s="126"/>
      <c r="BD1" s="126"/>
      <c r="BE1" s="126"/>
      <c r="BF1" s="126"/>
      <c r="BG1" s="127"/>
      <c r="BH1" s="121" t="s">
        <v>7</v>
      </c>
      <c r="BI1" s="121" t="s">
        <v>8</v>
      </c>
      <c r="BJ1" s="6" t="s">
        <v>9</v>
      </c>
    </row>
    <row r="2" spans="1:62">
      <c r="A2" s="116"/>
      <c r="B2" s="133"/>
      <c r="C2" s="118"/>
      <c r="D2" s="135"/>
      <c r="E2" s="135"/>
      <c r="F2" s="135"/>
      <c r="G2" s="135"/>
      <c r="H2" s="116"/>
      <c r="I2" s="118"/>
      <c r="J2" s="116"/>
      <c r="K2" s="133"/>
      <c r="L2" s="116"/>
      <c r="M2" s="123" t="s">
        <v>51</v>
      </c>
      <c r="N2" s="124" t="s">
        <v>10</v>
      </c>
      <c r="O2" s="123" t="s">
        <v>11</v>
      </c>
      <c r="P2" s="123" t="s">
        <v>12</v>
      </c>
      <c r="Q2" s="123" t="s">
        <v>13</v>
      </c>
      <c r="R2" s="128" t="s">
        <v>49</v>
      </c>
      <c r="S2" s="123" t="s">
        <v>14</v>
      </c>
      <c r="T2" s="122"/>
      <c r="U2" s="123" t="s">
        <v>15</v>
      </c>
      <c r="V2" s="122"/>
      <c r="W2" s="122"/>
      <c r="X2" s="122"/>
      <c r="Y2" s="122"/>
      <c r="Z2" s="122"/>
      <c r="AA2" s="122"/>
      <c r="AB2" s="122"/>
      <c r="AC2" s="123" t="s">
        <v>16</v>
      </c>
      <c r="AD2" s="122"/>
      <c r="AE2" s="123" t="s">
        <v>17</v>
      </c>
      <c r="AF2" s="122"/>
      <c r="AG2" s="122"/>
      <c r="AH2" s="137" t="s">
        <v>3502</v>
      </c>
      <c r="AI2" s="138"/>
      <c r="AJ2" s="138"/>
      <c r="AK2" s="138"/>
      <c r="AL2" s="139"/>
      <c r="AM2" s="137" t="s">
        <v>18</v>
      </c>
      <c r="AN2" s="138"/>
      <c r="AO2" s="138"/>
      <c r="AP2" s="138"/>
      <c r="AQ2" s="139"/>
      <c r="AR2" s="123" t="s">
        <v>19</v>
      </c>
      <c r="AS2" s="123" t="s">
        <v>20</v>
      </c>
      <c r="AT2" s="122"/>
      <c r="AU2" s="123" t="s">
        <v>48</v>
      </c>
      <c r="AV2" s="122"/>
      <c r="AW2" s="123" t="s">
        <v>21</v>
      </c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6"/>
    </row>
    <row r="3" spans="1:62">
      <c r="A3" s="116"/>
      <c r="B3" s="133"/>
      <c r="C3" s="118"/>
      <c r="D3" s="135"/>
      <c r="E3" s="135"/>
      <c r="F3" s="135"/>
      <c r="G3" s="135"/>
      <c r="H3" s="116"/>
      <c r="I3" s="118"/>
      <c r="J3" s="116"/>
      <c r="K3" s="133"/>
      <c r="L3" s="116"/>
      <c r="M3" s="122"/>
      <c r="N3" s="122"/>
      <c r="O3" s="122"/>
      <c r="P3" s="122"/>
      <c r="Q3" s="122"/>
      <c r="R3" s="129"/>
      <c r="S3" s="122"/>
      <c r="T3" s="122"/>
      <c r="U3" s="123" t="s">
        <v>22</v>
      </c>
      <c r="V3" s="123" t="s">
        <v>23</v>
      </c>
      <c r="W3" s="122"/>
      <c r="X3" s="123" t="s">
        <v>24</v>
      </c>
      <c r="Y3" s="123" t="s">
        <v>25</v>
      </c>
      <c r="Z3" s="123" t="s">
        <v>26</v>
      </c>
      <c r="AA3" s="123" t="s">
        <v>27</v>
      </c>
      <c r="AB3" s="123" t="s">
        <v>28</v>
      </c>
      <c r="AC3" s="122"/>
      <c r="AD3" s="122"/>
      <c r="AE3" s="123" t="s">
        <v>29</v>
      </c>
      <c r="AF3" s="122"/>
      <c r="AG3" s="122"/>
      <c r="AH3" s="123" t="s">
        <v>23</v>
      </c>
      <c r="AI3" s="122"/>
      <c r="AJ3" s="123" t="s">
        <v>24</v>
      </c>
      <c r="AK3" s="123" t="s">
        <v>25</v>
      </c>
      <c r="AL3" s="123" t="s">
        <v>28</v>
      </c>
      <c r="AM3" s="123" t="s">
        <v>30</v>
      </c>
      <c r="AN3" s="122"/>
      <c r="AO3" s="123" t="s">
        <v>29</v>
      </c>
      <c r="AP3" s="122"/>
      <c r="AQ3" s="122"/>
      <c r="AR3" s="122"/>
      <c r="AS3" s="122"/>
      <c r="AT3" s="122"/>
      <c r="AU3" s="122"/>
      <c r="AV3" s="122"/>
      <c r="AW3" s="123" t="s">
        <v>31</v>
      </c>
      <c r="AX3" s="122"/>
      <c r="AY3" s="123" t="s">
        <v>29</v>
      </c>
      <c r="AZ3" s="122"/>
      <c r="BA3" s="123" t="s">
        <v>23</v>
      </c>
      <c r="BB3" s="122"/>
      <c r="BC3" s="123" t="s">
        <v>24</v>
      </c>
      <c r="BD3" s="123" t="s">
        <v>25</v>
      </c>
      <c r="BE3" s="123" t="s">
        <v>28</v>
      </c>
      <c r="BF3" s="123" t="s">
        <v>32</v>
      </c>
      <c r="BG3" s="123" t="s">
        <v>33</v>
      </c>
      <c r="BH3" s="122"/>
      <c r="BI3" s="122"/>
      <c r="BJ3" s="6"/>
    </row>
    <row r="4" spans="1:62" ht="46.5">
      <c r="A4" s="116"/>
      <c r="B4" s="133"/>
      <c r="C4" s="118"/>
      <c r="D4" s="135"/>
      <c r="E4" s="135"/>
      <c r="F4" s="135"/>
      <c r="G4" s="135"/>
      <c r="H4" s="116"/>
      <c r="I4" s="118"/>
      <c r="J4" s="116"/>
      <c r="K4" s="133"/>
      <c r="L4" s="116"/>
      <c r="M4" s="132"/>
      <c r="N4" s="132"/>
      <c r="O4" s="132"/>
      <c r="P4" s="132"/>
      <c r="Q4" s="132"/>
      <c r="R4" s="129"/>
      <c r="S4" s="24" t="s">
        <v>22</v>
      </c>
      <c r="T4" s="24" t="s">
        <v>34</v>
      </c>
      <c r="U4" s="132"/>
      <c r="V4" s="24" t="s">
        <v>35</v>
      </c>
      <c r="W4" s="24" t="s">
        <v>36</v>
      </c>
      <c r="X4" s="132"/>
      <c r="Y4" s="132"/>
      <c r="Z4" s="132"/>
      <c r="AA4" s="132"/>
      <c r="AB4" s="132"/>
      <c r="AC4" s="24" t="s">
        <v>22</v>
      </c>
      <c r="AD4" s="24" t="s">
        <v>37</v>
      </c>
      <c r="AE4" s="24" t="s">
        <v>22</v>
      </c>
      <c r="AF4" s="24" t="s">
        <v>38</v>
      </c>
      <c r="AG4" s="24" t="s">
        <v>774</v>
      </c>
      <c r="AH4" s="24" t="s">
        <v>35</v>
      </c>
      <c r="AI4" s="24" t="s">
        <v>36</v>
      </c>
      <c r="AJ4" s="132"/>
      <c r="AK4" s="132"/>
      <c r="AL4" s="132"/>
      <c r="AM4" s="24" t="s">
        <v>40</v>
      </c>
      <c r="AN4" s="24" t="s">
        <v>41</v>
      </c>
      <c r="AO4" s="24" t="s">
        <v>22</v>
      </c>
      <c r="AP4" s="24" t="s">
        <v>38</v>
      </c>
      <c r="AQ4" s="24" t="s">
        <v>772</v>
      </c>
      <c r="AR4" s="132"/>
      <c r="AS4" s="24" t="s">
        <v>40</v>
      </c>
      <c r="AT4" s="24" t="s">
        <v>41</v>
      </c>
      <c r="AU4" s="24" t="s">
        <v>40</v>
      </c>
      <c r="AV4" s="24" t="s">
        <v>41</v>
      </c>
      <c r="AW4" s="24" t="s">
        <v>42</v>
      </c>
      <c r="AX4" s="24" t="s">
        <v>43</v>
      </c>
      <c r="AY4" s="24" t="s">
        <v>22</v>
      </c>
      <c r="AZ4" s="24" t="s">
        <v>44</v>
      </c>
      <c r="BA4" s="24" t="s">
        <v>35</v>
      </c>
      <c r="BB4" s="24" t="s">
        <v>36</v>
      </c>
      <c r="BC4" s="132"/>
      <c r="BD4" s="132"/>
      <c r="BE4" s="132"/>
      <c r="BF4" s="132"/>
      <c r="BG4" s="132"/>
      <c r="BH4" s="132"/>
      <c r="BI4" s="132"/>
      <c r="BJ4" s="6"/>
    </row>
    <row r="5" spans="1:62" ht="17">
      <c r="A5" s="23">
        <v>1</v>
      </c>
      <c r="B5" s="39" t="s">
        <v>5825</v>
      </c>
      <c r="C5" s="39" t="s">
        <v>5480</v>
      </c>
      <c r="D5" s="39" t="s">
        <v>1067</v>
      </c>
      <c r="E5" s="39">
        <v>73</v>
      </c>
      <c r="F5" s="39"/>
      <c r="G5" s="39"/>
      <c r="H5" s="39" t="s">
        <v>5825</v>
      </c>
      <c r="I5" s="23" t="str">
        <f t="shared" ref="I5:I68" si="0">REPLACE(C5,2,1,"＊")</f>
        <v>0＊748678</v>
      </c>
      <c r="J5" s="39">
        <v>1131107</v>
      </c>
      <c r="K5" s="39" t="s">
        <v>70</v>
      </c>
      <c r="L5" s="39">
        <v>1058</v>
      </c>
      <c r="M5" s="1"/>
      <c r="N5" s="1"/>
      <c r="O5" s="1"/>
      <c r="P5" s="1"/>
      <c r="Q5" s="1"/>
      <c r="R5" s="1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1"/>
      <c r="AK5" s="1"/>
      <c r="AL5" s="1"/>
      <c r="AM5" s="25"/>
      <c r="AN5" s="25"/>
      <c r="AO5" s="25"/>
      <c r="AP5" s="25"/>
      <c r="AQ5" s="25"/>
      <c r="AR5" s="1"/>
      <c r="AS5" s="25"/>
      <c r="AT5" s="25" t="s">
        <v>9</v>
      </c>
      <c r="AU5" s="25"/>
      <c r="AV5" s="25"/>
      <c r="AW5" s="25"/>
      <c r="AX5" s="36"/>
      <c r="AY5" s="25"/>
      <c r="AZ5" s="25"/>
      <c r="BA5" s="1"/>
      <c r="BB5" s="25"/>
      <c r="BC5" s="1"/>
      <c r="BD5" s="1"/>
      <c r="BE5" s="25"/>
      <c r="BF5" s="1"/>
      <c r="BG5" s="1"/>
      <c r="BH5" s="1"/>
      <c r="BI5" s="25"/>
      <c r="BJ5" s="6"/>
    </row>
    <row r="6" spans="1:62" ht="17">
      <c r="A6" s="23">
        <v>2</v>
      </c>
      <c r="B6" s="39" t="s">
        <v>5826</v>
      </c>
      <c r="C6" s="39" t="s">
        <v>5482</v>
      </c>
      <c r="D6" s="39" t="s">
        <v>1063</v>
      </c>
      <c r="E6" s="39">
        <v>73</v>
      </c>
      <c r="F6" s="39"/>
      <c r="G6" s="39"/>
      <c r="H6" s="39" t="s">
        <v>5826</v>
      </c>
      <c r="I6" s="23" t="str">
        <f t="shared" si="0"/>
        <v>0＊857571</v>
      </c>
      <c r="J6" s="39">
        <v>1131107</v>
      </c>
      <c r="K6" s="39" t="s">
        <v>70</v>
      </c>
      <c r="L6" s="39">
        <v>1058</v>
      </c>
      <c r="M6" s="1"/>
      <c r="N6" s="1"/>
      <c r="O6" s="1"/>
      <c r="P6" s="1"/>
      <c r="Q6" s="1"/>
      <c r="R6" s="1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1"/>
      <c r="AK6" s="1"/>
      <c r="AL6" s="1"/>
      <c r="AM6" s="25"/>
      <c r="AN6" s="25"/>
      <c r="AO6" s="25"/>
      <c r="AP6" s="25"/>
      <c r="AQ6" s="25"/>
      <c r="AR6" s="1"/>
      <c r="AS6" s="25"/>
      <c r="AT6" s="25" t="s">
        <v>9</v>
      </c>
      <c r="AU6" s="25"/>
      <c r="AV6" s="25"/>
      <c r="AW6" s="25"/>
      <c r="AX6" s="36"/>
      <c r="AY6" s="25"/>
      <c r="AZ6" s="25"/>
      <c r="BA6" s="1"/>
      <c r="BB6" s="25"/>
      <c r="BC6" s="1"/>
      <c r="BD6" s="1"/>
      <c r="BE6" s="25"/>
      <c r="BF6" s="1"/>
      <c r="BG6" s="1"/>
      <c r="BH6" s="1"/>
      <c r="BI6" s="25"/>
      <c r="BJ6" s="6"/>
    </row>
    <row r="7" spans="1:62" ht="17">
      <c r="A7" s="23">
        <v>3</v>
      </c>
      <c r="B7" s="39" t="s">
        <v>5827</v>
      </c>
      <c r="C7" s="39" t="s">
        <v>5483</v>
      </c>
      <c r="D7" s="39" t="s">
        <v>1063</v>
      </c>
      <c r="E7" s="39">
        <v>78</v>
      </c>
      <c r="F7" s="39"/>
      <c r="G7" s="39"/>
      <c r="H7" s="39" t="s">
        <v>5827</v>
      </c>
      <c r="I7" s="23" t="str">
        <f t="shared" si="0"/>
        <v>1＊544738</v>
      </c>
      <c r="J7" s="39">
        <v>1131114</v>
      </c>
      <c r="K7" s="39" t="s">
        <v>70</v>
      </c>
      <c r="L7" s="39">
        <v>1058</v>
      </c>
      <c r="M7" s="1"/>
      <c r="N7" s="1"/>
      <c r="O7" s="1"/>
      <c r="P7" s="1"/>
      <c r="Q7" s="1"/>
      <c r="R7" s="1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1"/>
      <c r="AK7" s="1"/>
      <c r="AL7" s="1"/>
      <c r="AM7" s="25"/>
      <c r="AN7" s="25"/>
      <c r="AO7" s="25"/>
      <c r="AP7" s="25"/>
      <c r="AQ7" s="25"/>
      <c r="AR7" s="1"/>
      <c r="AS7" s="25"/>
      <c r="AT7" s="25" t="s">
        <v>9</v>
      </c>
      <c r="AU7" s="25"/>
      <c r="AV7" s="25"/>
      <c r="AW7" s="25"/>
      <c r="AX7" s="36"/>
      <c r="AY7" s="25"/>
      <c r="AZ7" s="25"/>
      <c r="BA7" s="1"/>
      <c r="BB7" s="25"/>
      <c r="BC7" s="1"/>
      <c r="BD7" s="1"/>
      <c r="BE7" s="25"/>
      <c r="BF7" s="1"/>
      <c r="BG7" s="1"/>
      <c r="BH7" s="1"/>
      <c r="BI7" s="25"/>
      <c r="BJ7" s="6"/>
    </row>
    <row r="8" spans="1:62" ht="17">
      <c r="A8" s="23">
        <v>4</v>
      </c>
      <c r="B8" s="39" t="s">
        <v>5828</v>
      </c>
      <c r="C8" s="39" t="s">
        <v>5485</v>
      </c>
      <c r="D8" s="39" t="s">
        <v>1063</v>
      </c>
      <c r="E8" s="39">
        <v>35</v>
      </c>
      <c r="F8" s="39"/>
      <c r="G8" s="39"/>
      <c r="H8" s="39" t="s">
        <v>5828</v>
      </c>
      <c r="I8" s="23" t="str">
        <f t="shared" si="0"/>
        <v>2＊860022</v>
      </c>
      <c r="J8" s="39">
        <v>1131121</v>
      </c>
      <c r="K8" s="39" t="s">
        <v>70</v>
      </c>
      <c r="L8" s="39">
        <v>1058</v>
      </c>
      <c r="M8" s="1"/>
      <c r="N8" s="1"/>
      <c r="O8" s="1"/>
      <c r="P8" s="1"/>
      <c r="Q8" s="1"/>
      <c r="R8" s="1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1"/>
      <c r="AK8" s="1"/>
      <c r="AL8" s="1"/>
      <c r="AM8" s="25"/>
      <c r="AN8" s="25"/>
      <c r="AO8" s="25"/>
      <c r="AP8" s="25"/>
      <c r="AQ8" s="25"/>
      <c r="AR8" s="1"/>
      <c r="AS8" s="25"/>
      <c r="AT8" s="25" t="s">
        <v>9</v>
      </c>
      <c r="AU8" s="25"/>
      <c r="AV8" s="25"/>
      <c r="AW8" s="25"/>
      <c r="AX8" s="36"/>
      <c r="AY8" s="25"/>
      <c r="AZ8" s="25"/>
      <c r="BA8" s="25"/>
      <c r="BB8" s="25"/>
      <c r="BC8" s="1"/>
      <c r="BD8" s="1"/>
      <c r="BE8" s="25"/>
      <c r="BF8" s="1"/>
      <c r="BG8" s="1"/>
      <c r="BH8" s="1"/>
      <c r="BI8" s="25"/>
      <c r="BJ8" s="6"/>
    </row>
    <row r="9" spans="1:62" ht="31">
      <c r="A9" s="23">
        <v>5</v>
      </c>
      <c r="B9" s="39" t="s">
        <v>5829</v>
      </c>
      <c r="C9" s="39" t="s">
        <v>5487</v>
      </c>
      <c r="D9" s="39" t="s">
        <v>1067</v>
      </c>
      <c r="E9" s="39">
        <v>63</v>
      </c>
      <c r="F9" s="39" t="s">
        <v>5488</v>
      </c>
      <c r="G9" s="39" t="s">
        <v>5489</v>
      </c>
      <c r="H9" s="39" t="s">
        <v>5829</v>
      </c>
      <c r="I9" s="23" t="str">
        <f t="shared" si="0"/>
        <v>1＊825159</v>
      </c>
      <c r="J9" s="39">
        <v>1131125</v>
      </c>
      <c r="K9" s="39" t="s">
        <v>715</v>
      </c>
      <c r="L9" s="39">
        <v>1058</v>
      </c>
      <c r="M9" s="1"/>
      <c r="N9" s="1"/>
      <c r="O9" s="1" t="s">
        <v>716</v>
      </c>
      <c r="P9" s="1" t="s">
        <v>9</v>
      </c>
      <c r="Q9" s="1" t="s">
        <v>9</v>
      </c>
      <c r="R9" s="1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1"/>
      <c r="AK9" s="1"/>
      <c r="AL9" s="1"/>
      <c r="AM9" s="25"/>
      <c r="AN9" s="25"/>
      <c r="AO9" s="25"/>
      <c r="AP9" s="25"/>
      <c r="AQ9" s="25"/>
      <c r="AR9" s="1"/>
      <c r="AS9" s="25"/>
      <c r="AT9" s="25"/>
      <c r="AU9" s="25"/>
      <c r="AV9" s="25"/>
      <c r="AW9" s="25"/>
      <c r="AX9" s="36"/>
      <c r="AY9" s="25"/>
      <c r="AZ9" s="25"/>
      <c r="BA9" s="25"/>
      <c r="BB9" s="25"/>
      <c r="BC9" s="1"/>
      <c r="BD9" s="1"/>
      <c r="BE9" s="25"/>
      <c r="BF9" s="1"/>
      <c r="BG9" s="1"/>
      <c r="BH9" s="1"/>
      <c r="BI9" s="25" t="s">
        <v>1034</v>
      </c>
      <c r="BJ9" s="6"/>
    </row>
    <row r="10" spans="1:62" ht="17">
      <c r="A10" s="23">
        <v>6</v>
      </c>
      <c r="B10" s="39" t="s">
        <v>5830</v>
      </c>
      <c r="C10" s="39" t="s">
        <v>5491</v>
      </c>
      <c r="D10" s="39" t="s">
        <v>1067</v>
      </c>
      <c r="E10" s="39">
        <v>64</v>
      </c>
      <c r="F10" s="39"/>
      <c r="G10" s="39"/>
      <c r="H10" s="39" t="s">
        <v>5830</v>
      </c>
      <c r="I10" s="23" t="str">
        <f t="shared" si="0"/>
        <v>0＊823451</v>
      </c>
      <c r="J10" s="39">
        <v>1131128</v>
      </c>
      <c r="K10" s="39" t="s">
        <v>70</v>
      </c>
      <c r="L10" s="39">
        <v>1058</v>
      </c>
      <c r="M10" s="1"/>
      <c r="N10" s="1"/>
      <c r="O10" s="1"/>
      <c r="P10" s="1"/>
      <c r="Q10" s="1"/>
      <c r="R10" s="1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1"/>
      <c r="AK10" s="1"/>
      <c r="AL10" s="1"/>
      <c r="AM10" s="25"/>
      <c r="AN10" s="25"/>
      <c r="AO10" s="25"/>
      <c r="AP10" s="25"/>
      <c r="AQ10" s="25"/>
      <c r="AR10" s="1"/>
      <c r="AS10" s="25" t="s">
        <v>9</v>
      </c>
      <c r="AT10" s="25"/>
      <c r="AU10" s="25"/>
      <c r="AV10" s="25"/>
      <c r="AW10" s="25"/>
      <c r="AX10" s="36"/>
      <c r="AY10" s="25"/>
      <c r="AZ10" s="25"/>
      <c r="BA10" s="25"/>
      <c r="BB10" s="25"/>
      <c r="BC10" s="1"/>
      <c r="BD10" s="1"/>
      <c r="BE10" s="25"/>
      <c r="BF10" s="1"/>
      <c r="BG10" s="1"/>
      <c r="BH10" s="1"/>
      <c r="BI10" s="25"/>
      <c r="BJ10" s="6"/>
    </row>
    <row r="11" spans="1:62" ht="17">
      <c r="A11" s="23">
        <v>7</v>
      </c>
      <c r="B11" s="39" t="s">
        <v>5831</v>
      </c>
      <c r="C11" s="39" t="s">
        <v>5493</v>
      </c>
      <c r="D11" s="39" t="s">
        <v>1063</v>
      </c>
      <c r="E11" s="39">
        <v>51</v>
      </c>
      <c r="F11" s="39"/>
      <c r="G11" s="39"/>
      <c r="H11" s="39" t="s">
        <v>5831</v>
      </c>
      <c r="I11" s="23" t="str">
        <f t="shared" si="0"/>
        <v>0＊266907</v>
      </c>
      <c r="J11" s="39">
        <v>1131128</v>
      </c>
      <c r="K11" s="39" t="s">
        <v>70</v>
      </c>
      <c r="L11" s="39">
        <v>1058</v>
      </c>
      <c r="M11" s="1"/>
      <c r="N11" s="1"/>
      <c r="O11" s="1"/>
      <c r="P11" s="1"/>
      <c r="Q11" s="1"/>
      <c r="R11" s="1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1"/>
      <c r="AK11" s="1"/>
      <c r="AL11" s="1"/>
      <c r="AM11" s="25"/>
      <c r="AN11" s="25"/>
      <c r="AO11" s="25"/>
      <c r="AP11" s="25"/>
      <c r="AQ11" s="25"/>
      <c r="AR11" s="1"/>
      <c r="AS11" s="25"/>
      <c r="AT11" s="25" t="s">
        <v>9</v>
      </c>
      <c r="AU11" s="25"/>
      <c r="AV11" s="25"/>
      <c r="AW11" s="25"/>
      <c r="AX11" s="36"/>
      <c r="AY11" s="25"/>
      <c r="AZ11" s="25"/>
      <c r="BA11" s="25"/>
      <c r="BB11" s="25"/>
      <c r="BC11" s="1"/>
      <c r="BD11" s="1"/>
      <c r="BE11" s="25"/>
      <c r="BF11" s="1"/>
      <c r="BG11" s="1"/>
      <c r="BH11" s="1"/>
      <c r="BI11" s="25"/>
      <c r="BJ11" s="6"/>
    </row>
    <row r="12" spans="1:62" ht="31">
      <c r="A12" s="23">
        <v>8</v>
      </c>
      <c r="B12" s="39" t="s">
        <v>5832</v>
      </c>
      <c r="C12" s="39" t="s">
        <v>5494</v>
      </c>
      <c r="D12" s="39" t="s">
        <v>1067</v>
      </c>
      <c r="E12" s="39">
        <v>49</v>
      </c>
      <c r="F12" s="39"/>
      <c r="G12" s="39"/>
      <c r="H12" s="39" t="s">
        <v>5832</v>
      </c>
      <c r="I12" s="23" t="str">
        <f t="shared" si="0"/>
        <v>2＊111486</v>
      </c>
      <c r="J12" s="39">
        <v>1131128</v>
      </c>
      <c r="K12" s="39" t="s">
        <v>715</v>
      </c>
      <c r="L12" s="39">
        <v>1058</v>
      </c>
      <c r="M12" s="1"/>
      <c r="N12" s="1"/>
      <c r="O12" s="1"/>
      <c r="P12" s="1" t="s">
        <v>9</v>
      </c>
      <c r="Q12" s="1" t="s">
        <v>9</v>
      </c>
      <c r="R12" s="1" t="s">
        <v>716</v>
      </c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1"/>
      <c r="AK12" s="1"/>
      <c r="AL12" s="1"/>
      <c r="AM12" s="25"/>
      <c r="AN12" s="25"/>
      <c r="AO12" s="25"/>
      <c r="AP12" s="25"/>
      <c r="AQ12" s="25"/>
      <c r="AR12" s="1"/>
      <c r="AS12" s="25"/>
      <c r="AT12" s="25"/>
      <c r="AU12" s="25"/>
      <c r="AV12" s="25"/>
      <c r="AW12" s="25"/>
      <c r="AX12" s="36"/>
      <c r="AY12" s="25"/>
      <c r="AZ12" s="25"/>
      <c r="BA12" s="25"/>
      <c r="BB12" s="25"/>
      <c r="BC12" s="1"/>
      <c r="BD12" s="1"/>
      <c r="BE12" s="25"/>
      <c r="BF12" s="1"/>
      <c r="BG12" s="1"/>
      <c r="BH12" s="1"/>
      <c r="BI12" s="25" t="s">
        <v>1034</v>
      </c>
      <c r="BJ12" s="6"/>
    </row>
    <row r="13" spans="1:62" ht="31">
      <c r="A13" s="23">
        <v>9</v>
      </c>
      <c r="B13" s="39" t="s">
        <v>5833</v>
      </c>
      <c r="C13" s="39" t="s">
        <v>4241</v>
      </c>
      <c r="D13" s="39" t="s">
        <v>1067</v>
      </c>
      <c r="E13" s="39">
        <v>55</v>
      </c>
      <c r="F13" s="39"/>
      <c r="G13" s="39"/>
      <c r="H13" s="39" t="s">
        <v>5833</v>
      </c>
      <c r="I13" s="23" t="str">
        <f t="shared" si="0"/>
        <v>0＊100195</v>
      </c>
      <c r="J13" s="39">
        <v>1131111</v>
      </c>
      <c r="K13" s="39" t="s">
        <v>77</v>
      </c>
      <c r="L13" s="39">
        <v>1125</v>
      </c>
      <c r="M13" s="1"/>
      <c r="N13" s="1"/>
      <c r="O13" s="1"/>
      <c r="P13" s="1"/>
      <c r="Q13" s="1"/>
      <c r="R13" s="1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1"/>
      <c r="AK13" s="1"/>
      <c r="AL13" s="1"/>
      <c r="AM13" s="25"/>
      <c r="AN13" s="25"/>
      <c r="AO13" s="25"/>
      <c r="AP13" s="25"/>
      <c r="AQ13" s="25"/>
      <c r="AR13" s="1"/>
      <c r="AS13" s="25"/>
      <c r="AT13" s="25"/>
      <c r="AU13" s="25"/>
      <c r="AV13" s="25"/>
      <c r="AW13" s="25"/>
      <c r="AX13" s="36"/>
      <c r="AY13" s="25"/>
      <c r="AZ13" s="25"/>
      <c r="BA13" s="25"/>
      <c r="BB13" s="25"/>
      <c r="BC13" s="1"/>
      <c r="BD13" s="1"/>
      <c r="BE13" s="25"/>
      <c r="BF13" s="1"/>
      <c r="BG13" s="1"/>
      <c r="BH13" s="1"/>
      <c r="BI13" s="25" t="s">
        <v>5930</v>
      </c>
      <c r="BJ13" s="6"/>
    </row>
    <row r="14" spans="1:62" ht="46.5">
      <c r="A14" s="23">
        <v>10</v>
      </c>
      <c r="B14" s="39" t="s">
        <v>5834</v>
      </c>
      <c r="C14" s="39" t="s">
        <v>5499</v>
      </c>
      <c r="D14" s="39" t="s">
        <v>1063</v>
      </c>
      <c r="E14" s="39">
        <v>52</v>
      </c>
      <c r="F14" s="39"/>
      <c r="G14" s="39"/>
      <c r="H14" s="39" t="s">
        <v>5834</v>
      </c>
      <c r="I14" s="23" t="str">
        <f t="shared" si="0"/>
        <v>0＊079940</v>
      </c>
      <c r="J14" s="39">
        <v>1131112</v>
      </c>
      <c r="K14" s="39" t="s">
        <v>77</v>
      </c>
      <c r="L14" s="39">
        <v>1125</v>
      </c>
      <c r="M14" s="1"/>
      <c r="N14" s="1"/>
      <c r="O14" s="1"/>
      <c r="P14" s="1"/>
      <c r="Q14" s="1"/>
      <c r="R14" s="1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1"/>
      <c r="AK14" s="1"/>
      <c r="AL14" s="1"/>
      <c r="AM14" s="25"/>
      <c r="AN14" s="25"/>
      <c r="AO14" s="25"/>
      <c r="AP14" s="25"/>
      <c r="AQ14" s="25"/>
      <c r="AR14" s="1"/>
      <c r="AS14" s="25"/>
      <c r="AT14" s="25"/>
      <c r="AU14" s="25"/>
      <c r="AV14" s="25"/>
      <c r="AW14" s="25"/>
      <c r="AX14" s="36"/>
      <c r="AY14" s="25"/>
      <c r="AZ14" s="25"/>
      <c r="BA14" s="25"/>
      <c r="BB14" s="25"/>
      <c r="BC14" s="1"/>
      <c r="BD14" s="1"/>
      <c r="BE14" s="1"/>
      <c r="BF14" s="1"/>
      <c r="BG14" s="1"/>
      <c r="BH14" s="1"/>
      <c r="BI14" s="25" t="s">
        <v>1882</v>
      </c>
      <c r="BJ14" s="6"/>
    </row>
    <row r="15" spans="1:62" ht="46.5">
      <c r="A15" s="23">
        <v>11</v>
      </c>
      <c r="B15" s="39" t="s">
        <v>5835</v>
      </c>
      <c r="C15" s="39" t="s">
        <v>1436</v>
      </c>
      <c r="D15" s="39" t="s">
        <v>1067</v>
      </c>
      <c r="E15" s="39">
        <v>66</v>
      </c>
      <c r="F15" s="39"/>
      <c r="G15" s="39"/>
      <c r="H15" s="39" t="s">
        <v>5835</v>
      </c>
      <c r="I15" s="23" t="str">
        <f t="shared" si="0"/>
        <v>2＊426431</v>
      </c>
      <c r="J15" s="39">
        <v>1131112</v>
      </c>
      <c r="K15" s="39" t="s">
        <v>77</v>
      </c>
      <c r="L15" s="39">
        <v>1125</v>
      </c>
      <c r="M15" s="1"/>
      <c r="N15" s="1"/>
      <c r="O15" s="1"/>
      <c r="P15" s="1"/>
      <c r="Q15" s="1"/>
      <c r="R15" s="1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1"/>
      <c r="AK15" s="1"/>
      <c r="AL15" s="1"/>
      <c r="AM15" s="25"/>
      <c r="AN15" s="25"/>
      <c r="AO15" s="25"/>
      <c r="AP15" s="25"/>
      <c r="AQ15" s="25"/>
      <c r="AR15" s="1"/>
      <c r="AS15" s="25"/>
      <c r="AT15" s="25"/>
      <c r="AU15" s="25"/>
      <c r="AV15" s="25"/>
      <c r="AW15" s="25"/>
      <c r="AX15" s="36"/>
      <c r="AY15" s="25"/>
      <c r="AZ15" s="25"/>
      <c r="BA15" s="25"/>
      <c r="BB15" s="25"/>
      <c r="BC15" s="1"/>
      <c r="BD15" s="1"/>
      <c r="BE15" s="25"/>
      <c r="BF15" s="1"/>
      <c r="BG15" s="1"/>
      <c r="BH15" s="1"/>
      <c r="BI15" s="25" t="s">
        <v>1882</v>
      </c>
      <c r="BJ15" s="6"/>
    </row>
    <row r="16" spans="1:62" ht="17">
      <c r="A16" s="23">
        <v>12</v>
      </c>
      <c r="B16" s="39" t="s">
        <v>5836</v>
      </c>
      <c r="C16" s="39" t="s">
        <v>2143</v>
      </c>
      <c r="D16" s="39" t="s">
        <v>1067</v>
      </c>
      <c r="E16" s="39">
        <v>54</v>
      </c>
      <c r="F16" s="39"/>
      <c r="G16" s="39"/>
      <c r="H16" s="39" t="s">
        <v>5836</v>
      </c>
      <c r="I16" s="23" t="str">
        <f t="shared" si="0"/>
        <v>2＊614025</v>
      </c>
      <c r="J16" s="39">
        <v>1131112</v>
      </c>
      <c r="K16" s="39" t="s">
        <v>72</v>
      </c>
      <c r="L16" s="39">
        <v>1125</v>
      </c>
      <c r="M16" s="1"/>
      <c r="N16" s="1"/>
      <c r="O16" s="1"/>
      <c r="P16" s="1"/>
      <c r="Q16" s="1"/>
      <c r="R16" s="1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1"/>
      <c r="AK16" s="1"/>
      <c r="AL16" s="1"/>
      <c r="AM16" s="25"/>
      <c r="AN16" s="25"/>
      <c r="AO16" s="25"/>
      <c r="AP16" s="25"/>
      <c r="AQ16" s="25"/>
      <c r="AR16" s="1"/>
      <c r="AS16" s="25"/>
      <c r="AT16" s="25"/>
      <c r="AU16" s="25"/>
      <c r="AV16" s="25"/>
      <c r="AW16" s="25"/>
      <c r="AX16" s="36" t="s">
        <v>9</v>
      </c>
      <c r="AY16" s="25"/>
      <c r="AZ16" s="25"/>
      <c r="BA16" s="25"/>
      <c r="BB16" s="25"/>
      <c r="BC16" s="1"/>
      <c r="BD16" s="1"/>
      <c r="BE16" s="25"/>
      <c r="BF16" s="1"/>
      <c r="BG16" s="1"/>
      <c r="BH16" s="1"/>
      <c r="BI16" s="25"/>
      <c r="BJ16" s="6"/>
    </row>
    <row r="17" spans="1:62" ht="31">
      <c r="A17" s="23">
        <v>13</v>
      </c>
      <c r="B17" s="39" t="s">
        <v>5837</v>
      </c>
      <c r="C17" s="39" t="s">
        <v>4858</v>
      </c>
      <c r="D17" s="39" t="s">
        <v>1067</v>
      </c>
      <c r="E17" s="39">
        <v>68</v>
      </c>
      <c r="F17" s="39"/>
      <c r="G17" s="39"/>
      <c r="H17" s="39" t="s">
        <v>5837</v>
      </c>
      <c r="I17" s="23" t="str">
        <f t="shared" si="0"/>
        <v>2＊808950</v>
      </c>
      <c r="J17" s="39">
        <v>1131112</v>
      </c>
      <c r="K17" s="39" t="s">
        <v>722</v>
      </c>
      <c r="L17" s="39">
        <v>1125</v>
      </c>
      <c r="M17" s="1"/>
      <c r="N17" s="1"/>
      <c r="O17" s="1"/>
      <c r="P17" s="1"/>
      <c r="Q17" s="1"/>
      <c r="R17" s="1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1"/>
      <c r="AK17" s="1"/>
      <c r="AL17" s="1"/>
      <c r="AM17" s="25"/>
      <c r="AN17" s="25"/>
      <c r="AO17" s="25"/>
      <c r="AP17" s="25"/>
      <c r="AQ17" s="25"/>
      <c r="AR17" s="1"/>
      <c r="AS17" s="25"/>
      <c r="AT17" s="25"/>
      <c r="AU17" s="25"/>
      <c r="AV17" s="25" t="s">
        <v>9</v>
      </c>
      <c r="AW17" s="25"/>
      <c r="AX17" s="36"/>
      <c r="AY17" s="25"/>
      <c r="AZ17" s="25"/>
      <c r="BA17" s="1"/>
      <c r="BB17" s="25"/>
      <c r="BC17" s="1"/>
      <c r="BD17" s="1"/>
      <c r="BE17" s="25"/>
      <c r="BF17" s="1"/>
      <c r="BG17" s="1"/>
      <c r="BH17" s="1"/>
      <c r="BI17" s="25" t="s">
        <v>5805</v>
      </c>
      <c r="BJ17" s="6"/>
    </row>
    <row r="18" spans="1:62" ht="17">
      <c r="A18" s="23">
        <v>14</v>
      </c>
      <c r="B18" s="39" t="s">
        <v>5838</v>
      </c>
      <c r="C18" s="39" t="s">
        <v>240</v>
      </c>
      <c r="D18" s="39" t="s">
        <v>1063</v>
      </c>
      <c r="E18" s="39">
        <v>82</v>
      </c>
      <c r="F18" s="39"/>
      <c r="G18" s="39"/>
      <c r="H18" s="39" t="s">
        <v>5838</v>
      </c>
      <c r="I18" s="23" t="str">
        <f t="shared" si="0"/>
        <v>1＊763688</v>
      </c>
      <c r="J18" s="39">
        <v>1131112</v>
      </c>
      <c r="K18" s="39" t="s">
        <v>77</v>
      </c>
      <c r="L18" s="39">
        <v>1125</v>
      </c>
      <c r="M18" s="1"/>
      <c r="N18" s="1"/>
      <c r="O18" s="1"/>
      <c r="P18" s="1"/>
      <c r="Q18" s="1"/>
      <c r="R18" s="1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1"/>
      <c r="AK18" s="1"/>
      <c r="AL18" s="1"/>
      <c r="AM18" s="25"/>
      <c r="AN18" s="25"/>
      <c r="AO18" s="25"/>
      <c r="AP18" s="25"/>
      <c r="AQ18" s="25"/>
      <c r="AR18" s="1"/>
      <c r="AS18" s="25"/>
      <c r="AT18" s="25"/>
      <c r="AU18" s="25"/>
      <c r="AV18" s="25"/>
      <c r="AW18" s="25"/>
      <c r="AX18" s="36"/>
      <c r="AY18" s="25"/>
      <c r="AZ18" s="25"/>
      <c r="BA18" s="25"/>
      <c r="BB18" s="25"/>
      <c r="BC18" s="1"/>
      <c r="BD18" s="1"/>
      <c r="BE18" s="25"/>
      <c r="BF18" s="1"/>
      <c r="BG18" s="1" t="s">
        <v>9</v>
      </c>
      <c r="BH18" s="1"/>
      <c r="BI18" s="25"/>
      <c r="BJ18" s="6"/>
    </row>
    <row r="19" spans="1:62" ht="17">
      <c r="A19" s="23">
        <v>15</v>
      </c>
      <c r="B19" s="39" t="s">
        <v>5839</v>
      </c>
      <c r="C19" s="39" t="s">
        <v>2979</v>
      </c>
      <c r="D19" s="39" t="s">
        <v>1067</v>
      </c>
      <c r="E19" s="39">
        <v>60</v>
      </c>
      <c r="F19" s="39"/>
      <c r="G19" s="39"/>
      <c r="H19" s="39" t="s">
        <v>5839</v>
      </c>
      <c r="I19" s="23" t="str">
        <f t="shared" si="0"/>
        <v>1＊859262</v>
      </c>
      <c r="J19" s="39">
        <v>1131112</v>
      </c>
      <c r="K19" s="39" t="s">
        <v>72</v>
      </c>
      <c r="L19" s="39">
        <v>1125</v>
      </c>
      <c r="M19" s="1"/>
      <c r="N19" s="1"/>
      <c r="O19" s="1"/>
      <c r="P19" s="1"/>
      <c r="Q19" s="1"/>
      <c r="R19" s="1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1"/>
      <c r="AK19" s="1"/>
      <c r="AL19" s="1"/>
      <c r="AM19" s="25"/>
      <c r="AN19" s="25"/>
      <c r="AO19" s="25"/>
      <c r="AP19" s="25"/>
      <c r="AQ19" s="25"/>
      <c r="AR19" s="1"/>
      <c r="AS19" s="25"/>
      <c r="AT19" s="25"/>
      <c r="AU19" s="25"/>
      <c r="AV19" s="25"/>
      <c r="AW19" s="25"/>
      <c r="AX19" s="36" t="s">
        <v>9</v>
      </c>
      <c r="AY19" s="25"/>
      <c r="AZ19" s="25"/>
      <c r="BA19" s="25"/>
      <c r="BB19" s="25"/>
      <c r="BC19" s="1"/>
      <c r="BD19" s="1"/>
      <c r="BE19" s="25"/>
      <c r="BF19" s="1"/>
      <c r="BG19" s="1"/>
      <c r="BH19" s="1"/>
      <c r="BI19" s="25"/>
      <c r="BJ19" s="6"/>
    </row>
    <row r="20" spans="1:62" ht="17">
      <c r="A20" s="23">
        <v>16</v>
      </c>
      <c r="B20" s="39" t="s">
        <v>5840</v>
      </c>
      <c r="C20" s="39" t="s">
        <v>5168</v>
      </c>
      <c r="D20" s="39" t="s">
        <v>1063</v>
      </c>
      <c r="E20" s="39">
        <v>45</v>
      </c>
      <c r="F20" s="39"/>
      <c r="G20" s="39"/>
      <c r="H20" s="39" t="s">
        <v>5840</v>
      </c>
      <c r="I20" s="23" t="str">
        <f t="shared" si="0"/>
        <v>2＊825101</v>
      </c>
      <c r="J20" s="39">
        <v>1131112</v>
      </c>
      <c r="K20" s="39" t="s">
        <v>77</v>
      </c>
      <c r="L20" s="39">
        <v>1125</v>
      </c>
      <c r="M20" s="1"/>
      <c r="N20" s="1"/>
      <c r="O20" s="1"/>
      <c r="P20" s="1"/>
      <c r="Q20" s="1"/>
      <c r="R20" s="1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1"/>
      <c r="AK20" s="1"/>
      <c r="AL20" s="1"/>
      <c r="AM20" s="25"/>
      <c r="AN20" s="25"/>
      <c r="AO20" s="25"/>
      <c r="AP20" s="25"/>
      <c r="AQ20" s="25"/>
      <c r="AR20" s="1"/>
      <c r="AS20" s="25"/>
      <c r="AT20" s="25"/>
      <c r="AU20" s="25"/>
      <c r="AV20" s="25"/>
      <c r="AW20" s="25"/>
      <c r="AX20" s="36"/>
      <c r="AY20" s="25"/>
      <c r="AZ20" s="25"/>
      <c r="BA20" s="25"/>
      <c r="BB20" s="25"/>
      <c r="BC20" s="1"/>
      <c r="BD20" s="1"/>
      <c r="BE20" s="25"/>
      <c r="BF20" s="1"/>
      <c r="BG20" s="1" t="s">
        <v>9</v>
      </c>
      <c r="BH20" s="1"/>
      <c r="BI20" s="25"/>
      <c r="BJ20" s="6"/>
    </row>
    <row r="21" spans="1:62" ht="17">
      <c r="A21" s="23">
        <v>17</v>
      </c>
      <c r="B21" s="39" t="s">
        <v>5841</v>
      </c>
      <c r="C21" s="39" t="s">
        <v>244</v>
      </c>
      <c r="D21" s="39" t="s">
        <v>1067</v>
      </c>
      <c r="E21" s="39">
        <v>69</v>
      </c>
      <c r="F21" s="39"/>
      <c r="G21" s="39"/>
      <c r="H21" s="39" t="s">
        <v>5841</v>
      </c>
      <c r="I21" s="23" t="str">
        <f t="shared" si="0"/>
        <v>1＊959371</v>
      </c>
      <c r="J21" s="39">
        <v>1131112</v>
      </c>
      <c r="K21" s="39" t="s">
        <v>72</v>
      </c>
      <c r="L21" s="39">
        <v>1125</v>
      </c>
      <c r="M21" s="1"/>
      <c r="N21" s="1"/>
      <c r="O21" s="1"/>
      <c r="P21" s="1"/>
      <c r="Q21" s="1"/>
      <c r="R21" s="1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1"/>
      <c r="AK21" s="1"/>
      <c r="AL21" s="1"/>
      <c r="AM21" s="25"/>
      <c r="AN21" s="25"/>
      <c r="AO21" s="25"/>
      <c r="AP21" s="25"/>
      <c r="AQ21" s="25"/>
      <c r="AR21" s="1"/>
      <c r="AS21" s="25"/>
      <c r="AT21" s="25"/>
      <c r="AU21" s="25"/>
      <c r="AV21" s="25"/>
      <c r="AW21" s="25"/>
      <c r="AX21" s="36" t="s">
        <v>9</v>
      </c>
      <c r="AY21" s="25"/>
      <c r="AZ21" s="25"/>
      <c r="BA21" s="1"/>
      <c r="BB21" s="25"/>
      <c r="BC21" s="1"/>
      <c r="BD21" s="1"/>
      <c r="BE21" s="25"/>
      <c r="BF21" s="1"/>
      <c r="BG21" s="1"/>
      <c r="BH21" s="1"/>
      <c r="BI21" s="25"/>
      <c r="BJ21" s="6"/>
    </row>
    <row r="22" spans="1:62" ht="31">
      <c r="A22" s="23">
        <v>18</v>
      </c>
      <c r="B22" s="39" t="s">
        <v>5842</v>
      </c>
      <c r="C22" s="39" t="s">
        <v>3134</v>
      </c>
      <c r="D22" s="39" t="s">
        <v>1067</v>
      </c>
      <c r="E22" s="39">
        <v>50</v>
      </c>
      <c r="F22" s="39"/>
      <c r="G22" s="39"/>
      <c r="H22" s="39" t="s">
        <v>5842</v>
      </c>
      <c r="I22" s="23" t="str">
        <f t="shared" si="0"/>
        <v>2＊640158</v>
      </c>
      <c r="J22" s="39">
        <v>1131126</v>
      </c>
      <c r="K22" s="39" t="s">
        <v>82</v>
      </c>
      <c r="L22" s="39">
        <v>1125</v>
      </c>
      <c r="M22" s="1"/>
      <c r="N22" s="1"/>
      <c r="O22" s="1"/>
      <c r="P22" s="1"/>
      <c r="Q22" s="1"/>
      <c r="R22" s="1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1"/>
      <c r="AK22" s="1"/>
      <c r="AL22" s="1"/>
      <c r="AM22" s="25"/>
      <c r="AN22" s="25"/>
      <c r="AO22" s="25"/>
      <c r="AP22" s="25"/>
      <c r="AQ22" s="25"/>
      <c r="AR22" s="1"/>
      <c r="AS22" s="25"/>
      <c r="AT22" s="25"/>
      <c r="AU22" s="25"/>
      <c r="AV22" s="25"/>
      <c r="AW22" s="25"/>
      <c r="AX22" s="36"/>
      <c r="AY22" s="25"/>
      <c r="AZ22" s="25"/>
      <c r="BA22" s="25"/>
      <c r="BB22" s="25"/>
      <c r="BC22" s="1"/>
      <c r="BD22" s="1"/>
      <c r="BE22" s="25"/>
      <c r="BF22" s="1"/>
      <c r="BG22" s="1"/>
      <c r="BH22" s="1"/>
      <c r="BI22" s="25" t="s">
        <v>1043</v>
      </c>
      <c r="BJ22" s="6"/>
    </row>
    <row r="23" spans="1:62" ht="17">
      <c r="A23" s="23">
        <v>19</v>
      </c>
      <c r="B23" s="39" t="s">
        <v>5843</v>
      </c>
      <c r="C23" s="39" t="s">
        <v>2708</v>
      </c>
      <c r="D23" s="39" t="s">
        <v>1063</v>
      </c>
      <c r="E23" s="39">
        <v>72</v>
      </c>
      <c r="F23" s="39"/>
      <c r="G23" s="39"/>
      <c r="H23" s="39" t="s">
        <v>5843</v>
      </c>
      <c r="I23" s="23" t="str">
        <f t="shared" si="0"/>
        <v>2＊893238</v>
      </c>
      <c r="J23" s="39">
        <v>1131126</v>
      </c>
      <c r="K23" s="39" t="s">
        <v>72</v>
      </c>
      <c r="L23" s="39">
        <v>1125</v>
      </c>
      <c r="M23" s="1"/>
      <c r="N23" s="1"/>
      <c r="O23" s="1"/>
      <c r="P23" s="1"/>
      <c r="Q23" s="1"/>
      <c r="R23" s="1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1"/>
      <c r="AK23" s="1"/>
      <c r="AL23" s="1"/>
      <c r="AM23" s="25"/>
      <c r="AN23" s="25"/>
      <c r="AO23" s="25"/>
      <c r="AP23" s="25"/>
      <c r="AQ23" s="25"/>
      <c r="AR23" s="1"/>
      <c r="AS23" s="25"/>
      <c r="AT23" s="25"/>
      <c r="AU23" s="25"/>
      <c r="AV23" s="25"/>
      <c r="AW23" s="25"/>
      <c r="AX23" s="36" t="s">
        <v>9</v>
      </c>
      <c r="AY23" s="25"/>
      <c r="AZ23" s="25"/>
      <c r="BA23" s="25"/>
      <c r="BB23" s="25"/>
      <c r="BC23" s="1"/>
      <c r="BD23" s="1"/>
      <c r="BE23" s="25"/>
      <c r="BF23" s="1"/>
      <c r="BG23" s="1"/>
      <c r="BH23" s="1"/>
      <c r="BI23" s="25"/>
      <c r="BJ23" s="6"/>
    </row>
    <row r="24" spans="1:62" ht="31">
      <c r="A24" s="23">
        <v>20</v>
      </c>
      <c r="B24" s="39" t="s">
        <v>5844</v>
      </c>
      <c r="C24" s="39" t="s">
        <v>859</v>
      </c>
      <c r="D24" s="39" t="s">
        <v>1063</v>
      </c>
      <c r="E24" s="39">
        <v>67</v>
      </c>
      <c r="F24" s="39"/>
      <c r="G24" s="39"/>
      <c r="H24" s="39" t="s">
        <v>5844</v>
      </c>
      <c r="I24" s="23" t="str">
        <f t="shared" si="0"/>
        <v>1＊091220</v>
      </c>
      <c r="J24" s="39">
        <v>1131126</v>
      </c>
      <c r="K24" s="39" t="s">
        <v>82</v>
      </c>
      <c r="L24" s="39">
        <v>1125</v>
      </c>
      <c r="M24" s="1"/>
      <c r="N24" s="1"/>
      <c r="O24" s="1"/>
      <c r="P24" s="1"/>
      <c r="Q24" s="1"/>
      <c r="R24" s="1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1"/>
      <c r="AK24" s="1"/>
      <c r="AL24" s="1"/>
      <c r="AM24" s="25"/>
      <c r="AN24" s="25"/>
      <c r="AO24" s="25"/>
      <c r="AP24" s="25"/>
      <c r="AQ24" s="25"/>
      <c r="AR24" s="1"/>
      <c r="AS24" s="25"/>
      <c r="AT24" s="25"/>
      <c r="AU24" s="25"/>
      <c r="AV24" s="25"/>
      <c r="AW24" s="25"/>
      <c r="AX24" s="36"/>
      <c r="AY24" s="25"/>
      <c r="AZ24" s="25"/>
      <c r="BA24" s="25"/>
      <c r="BB24" s="25"/>
      <c r="BC24" s="1"/>
      <c r="BD24" s="1"/>
      <c r="BE24" s="25"/>
      <c r="BF24" s="1"/>
      <c r="BG24" s="1"/>
      <c r="BH24" s="1"/>
      <c r="BI24" s="25" t="s">
        <v>1043</v>
      </c>
      <c r="BJ24" s="6"/>
    </row>
    <row r="25" spans="1:62" ht="17">
      <c r="A25" s="23">
        <v>21</v>
      </c>
      <c r="B25" s="39" t="s">
        <v>5845</v>
      </c>
      <c r="C25" s="39" t="s">
        <v>5504</v>
      </c>
      <c r="D25" s="39" t="s">
        <v>1067</v>
      </c>
      <c r="E25" s="39">
        <v>41</v>
      </c>
      <c r="F25" s="39"/>
      <c r="G25" s="39"/>
      <c r="H25" s="39" t="s">
        <v>5845</v>
      </c>
      <c r="I25" s="23" t="str">
        <f t="shared" si="0"/>
        <v>2＊850757</v>
      </c>
      <c r="J25" s="39">
        <v>1131126</v>
      </c>
      <c r="K25" s="39" t="s">
        <v>72</v>
      </c>
      <c r="L25" s="39">
        <v>1125</v>
      </c>
      <c r="M25" s="1"/>
      <c r="N25" s="1"/>
      <c r="O25" s="1"/>
      <c r="P25" s="1"/>
      <c r="Q25" s="1"/>
      <c r="R25" s="1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1"/>
      <c r="AK25" s="1"/>
      <c r="AL25" s="1"/>
      <c r="AM25" s="25"/>
      <c r="AN25" s="25"/>
      <c r="AO25" s="25"/>
      <c r="AP25" s="25"/>
      <c r="AQ25" s="25"/>
      <c r="AR25" s="1"/>
      <c r="AS25" s="25"/>
      <c r="AT25" s="25"/>
      <c r="AU25" s="25"/>
      <c r="AV25" s="25"/>
      <c r="AW25" s="25"/>
      <c r="AX25" s="36" t="s">
        <v>9</v>
      </c>
      <c r="AY25" s="25"/>
      <c r="AZ25" s="25"/>
      <c r="BA25" s="1"/>
      <c r="BB25" s="25"/>
      <c r="BC25" s="1"/>
      <c r="BD25" s="1"/>
      <c r="BE25" s="25"/>
      <c r="BF25" s="1"/>
      <c r="BG25" s="1"/>
      <c r="BH25" s="1"/>
      <c r="BI25" s="25"/>
      <c r="BJ25" s="6"/>
    </row>
    <row r="26" spans="1:62" ht="17">
      <c r="A26" s="23">
        <v>22</v>
      </c>
      <c r="B26" s="39" t="s">
        <v>5846</v>
      </c>
      <c r="C26" s="39" t="s">
        <v>1443</v>
      </c>
      <c r="D26" s="39" t="s">
        <v>1063</v>
      </c>
      <c r="E26" s="39">
        <v>69</v>
      </c>
      <c r="F26" s="39"/>
      <c r="G26" s="39"/>
      <c r="H26" s="39" t="s">
        <v>5846</v>
      </c>
      <c r="I26" s="23" t="str">
        <f t="shared" si="0"/>
        <v>0＊235760</v>
      </c>
      <c r="J26" s="39">
        <v>1131126</v>
      </c>
      <c r="K26" s="39" t="s">
        <v>77</v>
      </c>
      <c r="L26" s="39">
        <v>1125</v>
      </c>
      <c r="M26" s="1"/>
      <c r="N26" s="1"/>
      <c r="O26" s="1"/>
      <c r="P26" s="1"/>
      <c r="Q26" s="1"/>
      <c r="R26" s="1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1"/>
      <c r="AK26" s="1"/>
      <c r="AL26" s="1"/>
      <c r="AM26" s="25"/>
      <c r="AN26" s="25"/>
      <c r="AO26" s="25"/>
      <c r="AP26" s="25"/>
      <c r="AQ26" s="25"/>
      <c r="AR26" s="1"/>
      <c r="AS26" s="25"/>
      <c r="AT26" s="25"/>
      <c r="AU26" s="25"/>
      <c r="AV26" s="25"/>
      <c r="AW26" s="25"/>
      <c r="AX26" s="36"/>
      <c r="AY26" s="25"/>
      <c r="AZ26" s="25"/>
      <c r="BA26" s="25"/>
      <c r="BB26" s="25"/>
      <c r="BC26" s="1"/>
      <c r="BD26" s="1"/>
      <c r="BE26" s="25"/>
      <c r="BF26" s="1"/>
      <c r="BG26" s="1" t="s">
        <v>9</v>
      </c>
      <c r="BH26" s="1"/>
      <c r="BI26" s="25"/>
      <c r="BJ26" s="6"/>
    </row>
    <row r="27" spans="1:62" ht="46.5">
      <c r="A27" s="23">
        <v>23</v>
      </c>
      <c r="B27" s="39" t="s">
        <v>5847</v>
      </c>
      <c r="C27" s="39" t="s">
        <v>5505</v>
      </c>
      <c r="D27" s="39" t="s">
        <v>1067</v>
      </c>
      <c r="E27" s="39">
        <v>40</v>
      </c>
      <c r="F27" s="39" t="s">
        <v>5490</v>
      </c>
      <c r="G27" s="39" t="s">
        <v>5506</v>
      </c>
      <c r="H27" s="39" t="s">
        <v>5847</v>
      </c>
      <c r="I27" s="23" t="str">
        <f t="shared" si="0"/>
        <v>2＊143487</v>
      </c>
      <c r="J27" s="39">
        <v>1131126</v>
      </c>
      <c r="K27" s="39" t="s">
        <v>5806</v>
      </c>
      <c r="L27" s="39">
        <v>1125</v>
      </c>
      <c r="M27" s="1"/>
      <c r="N27" s="1"/>
      <c r="O27" s="1"/>
      <c r="P27" s="1" t="s">
        <v>9</v>
      </c>
      <c r="Q27" s="1"/>
      <c r="R27" s="1" t="s">
        <v>9</v>
      </c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1"/>
      <c r="AK27" s="1"/>
      <c r="AL27" s="1"/>
      <c r="AM27" s="25"/>
      <c r="AN27" s="25"/>
      <c r="AO27" s="25"/>
      <c r="AP27" s="25"/>
      <c r="AQ27" s="25"/>
      <c r="AR27" s="1"/>
      <c r="AS27" s="25"/>
      <c r="AT27" s="25"/>
      <c r="AU27" s="25"/>
      <c r="AV27" s="25"/>
      <c r="AW27" s="25"/>
      <c r="AX27" s="36"/>
      <c r="AY27" s="25"/>
      <c r="AZ27" s="25"/>
      <c r="BA27" s="25"/>
      <c r="BB27" s="25"/>
      <c r="BC27" s="1"/>
      <c r="BD27" s="1"/>
      <c r="BE27" s="25"/>
      <c r="BF27" s="1"/>
      <c r="BG27" s="1"/>
      <c r="BH27" s="1"/>
      <c r="BI27" s="11" t="s">
        <v>1034</v>
      </c>
      <c r="BJ27" s="6"/>
    </row>
    <row r="28" spans="1:62" ht="17">
      <c r="A28" s="23">
        <v>24</v>
      </c>
      <c r="B28" s="39" t="s">
        <v>5848</v>
      </c>
      <c r="C28" s="39" t="s">
        <v>5351</v>
      </c>
      <c r="D28" s="39" t="s">
        <v>1063</v>
      </c>
      <c r="E28" s="39">
        <v>58</v>
      </c>
      <c r="F28" s="39"/>
      <c r="G28" s="39"/>
      <c r="H28" s="39" t="s">
        <v>5848</v>
      </c>
      <c r="I28" s="23" t="str">
        <f t="shared" si="0"/>
        <v>2＊703326</v>
      </c>
      <c r="J28" s="39">
        <v>1131106</v>
      </c>
      <c r="K28" s="39" t="s">
        <v>77</v>
      </c>
      <c r="L28" s="40" t="s">
        <v>721</v>
      </c>
      <c r="M28" s="1"/>
      <c r="N28" s="1"/>
      <c r="O28" s="1"/>
      <c r="P28" s="1"/>
      <c r="Q28" s="1"/>
      <c r="R28" s="1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1"/>
      <c r="AK28" s="1"/>
      <c r="AL28" s="1"/>
      <c r="AM28" s="25"/>
      <c r="AN28" s="25"/>
      <c r="AO28" s="25"/>
      <c r="AP28" s="25"/>
      <c r="AQ28" s="25"/>
      <c r="AR28" s="1"/>
      <c r="AS28" s="25"/>
      <c r="AT28" s="25"/>
      <c r="AU28" s="25"/>
      <c r="AV28" s="25"/>
      <c r="AW28" s="25"/>
      <c r="AX28" s="36"/>
      <c r="AY28" s="25"/>
      <c r="AZ28" s="25"/>
      <c r="BA28" s="25"/>
      <c r="BB28" s="25"/>
      <c r="BC28" s="1"/>
      <c r="BD28" s="1"/>
      <c r="BE28" s="25"/>
      <c r="BF28" s="1"/>
      <c r="BG28" s="1" t="s">
        <v>9</v>
      </c>
      <c r="BH28" s="1"/>
      <c r="BI28" s="25"/>
      <c r="BJ28" s="6"/>
    </row>
    <row r="29" spans="1:62" ht="17">
      <c r="A29" s="23">
        <v>25</v>
      </c>
      <c r="B29" s="39" t="s">
        <v>5849</v>
      </c>
      <c r="C29" s="39" t="s">
        <v>5513</v>
      </c>
      <c r="D29" s="39" t="s">
        <v>1067</v>
      </c>
      <c r="E29" s="39">
        <v>77</v>
      </c>
      <c r="F29" s="39"/>
      <c r="G29" s="39"/>
      <c r="H29" s="39" t="s">
        <v>5849</v>
      </c>
      <c r="I29" s="23" t="str">
        <f t="shared" si="0"/>
        <v>0＊105203</v>
      </c>
      <c r="J29" s="39">
        <v>1131106</v>
      </c>
      <c r="K29" s="39" t="s">
        <v>79</v>
      </c>
      <c r="L29" s="40" t="s">
        <v>721</v>
      </c>
      <c r="M29" s="1"/>
      <c r="N29" s="1"/>
      <c r="O29" s="1"/>
      <c r="P29" s="1"/>
      <c r="Q29" s="1"/>
      <c r="R29" s="1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1"/>
      <c r="AK29" s="1"/>
      <c r="AL29" s="1"/>
      <c r="AM29" s="25"/>
      <c r="AN29" s="25"/>
      <c r="AO29" s="25"/>
      <c r="AP29" s="25"/>
      <c r="AQ29" s="25"/>
      <c r="AR29" s="1"/>
      <c r="AS29" s="25"/>
      <c r="AT29" s="25"/>
      <c r="AU29" s="25"/>
      <c r="AV29" s="25" t="s">
        <v>9</v>
      </c>
      <c r="AW29" s="25"/>
      <c r="AX29" s="36"/>
      <c r="AY29" s="25"/>
      <c r="AZ29" s="25"/>
      <c r="BA29" s="25"/>
      <c r="BB29" s="25"/>
      <c r="BC29" s="1"/>
      <c r="BD29" s="1"/>
      <c r="BE29" s="25"/>
      <c r="BF29" s="1"/>
      <c r="BG29" s="1"/>
      <c r="BH29" s="1"/>
      <c r="BI29" s="25"/>
      <c r="BJ29" s="6"/>
    </row>
    <row r="30" spans="1:62" ht="17">
      <c r="A30" s="23">
        <v>26</v>
      </c>
      <c r="B30" s="39" t="s">
        <v>5850</v>
      </c>
      <c r="C30" s="39" t="s">
        <v>1408</v>
      </c>
      <c r="D30" s="39" t="s">
        <v>1067</v>
      </c>
      <c r="E30" s="39">
        <v>80</v>
      </c>
      <c r="F30" s="39"/>
      <c r="G30" s="39"/>
      <c r="H30" s="39" t="s">
        <v>5850</v>
      </c>
      <c r="I30" s="23" t="str">
        <f t="shared" si="0"/>
        <v>0＊123940</v>
      </c>
      <c r="J30" s="39">
        <v>1131106</v>
      </c>
      <c r="K30" s="39" t="s">
        <v>80</v>
      </c>
      <c r="L30" s="40" t="s">
        <v>721</v>
      </c>
      <c r="M30" s="1"/>
      <c r="N30" s="1"/>
      <c r="O30" s="1"/>
      <c r="P30" s="1"/>
      <c r="Q30" s="1"/>
      <c r="R30" s="1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1"/>
      <c r="AK30" s="1"/>
      <c r="AL30" s="1"/>
      <c r="AM30" s="25"/>
      <c r="AN30" s="25"/>
      <c r="AO30" s="25"/>
      <c r="AP30" s="25"/>
      <c r="AQ30" s="25"/>
      <c r="AR30" s="1"/>
      <c r="AS30" s="25"/>
      <c r="AT30" s="25"/>
      <c r="AU30" s="25"/>
      <c r="AV30" s="25"/>
      <c r="AW30" s="25" t="s">
        <v>9</v>
      </c>
      <c r="AX30" s="36"/>
      <c r="AY30" s="25"/>
      <c r="AZ30" s="25"/>
      <c r="BA30" s="25"/>
      <c r="BB30" s="25"/>
      <c r="BC30" s="1"/>
      <c r="BD30" s="1"/>
      <c r="BE30" s="25"/>
      <c r="BF30" s="1"/>
      <c r="BG30" s="1"/>
      <c r="BH30" s="1"/>
      <c r="BI30" s="25"/>
      <c r="BJ30" s="6"/>
    </row>
    <row r="31" spans="1:62" ht="17">
      <c r="A31" s="23">
        <v>27</v>
      </c>
      <c r="B31" s="39" t="s">
        <v>5851</v>
      </c>
      <c r="C31" s="39" t="s">
        <v>5515</v>
      </c>
      <c r="D31" s="39" t="s">
        <v>1067</v>
      </c>
      <c r="E31" s="39">
        <v>45</v>
      </c>
      <c r="F31" s="39"/>
      <c r="G31" s="39"/>
      <c r="H31" s="39" t="s">
        <v>5851</v>
      </c>
      <c r="I31" s="23" t="str">
        <f t="shared" si="0"/>
        <v>2＊268220</v>
      </c>
      <c r="J31" s="39">
        <v>1131106</v>
      </c>
      <c r="K31" s="39" t="s">
        <v>73</v>
      </c>
      <c r="L31" s="40" t="s">
        <v>721</v>
      </c>
      <c r="M31" s="1"/>
      <c r="N31" s="1"/>
      <c r="O31" s="1"/>
      <c r="P31" s="1"/>
      <c r="Q31" s="1"/>
      <c r="R31" s="1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1"/>
      <c r="AK31" s="1"/>
      <c r="AL31" s="1"/>
      <c r="AM31" s="25"/>
      <c r="AN31" s="25"/>
      <c r="AO31" s="25"/>
      <c r="AP31" s="25"/>
      <c r="AQ31" s="25"/>
      <c r="AR31" s="1"/>
      <c r="AS31" s="25"/>
      <c r="AT31" s="25"/>
      <c r="AU31" s="25"/>
      <c r="AV31" s="25"/>
      <c r="AW31" s="25"/>
      <c r="AX31" s="36"/>
      <c r="AY31" s="25"/>
      <c r="AZ31" s="25"/>
      <c r="BA31" s="25" t="s">
        <v>9</v>
      </c>
      <c r="BB31" s="25"/>
      <c r="BC31" s="1"/>
      <c r="BD31" s="1"/>
      <c r="BE31" s="25"/>
      <c r="BF31" s="1"/>
      <c r="BG31" s="1"/>
      <c r="BH31" s="1"/>
      <c r="BI31" s="25"/>
      <c r="BJ31" s="6"/>
    </row>
    <row r="32" spans="1:62" ht="17">
      <c r="A32" s="23">
        <v>28</v>
      </c>
      <c r="B32" s="39" t="s">
        <v>5852</v>
      </c>
      <c r="C32" s="39" t="s">
        <v>840</v>
      </c>
      <c r="D32" s="39" t="s">
        <v>1067</v>
      </c>
      <c r="E32" s="39">
        <v>68</v>
      </c>
      <c r="F32" s="39"/>
      <c r="G32" s="39"/>
      <c r="H32" s="39" t="s">
        <v>5852</v>
      </c>
      <c r="I32" s="23" t="str">
        <f t="shared" si="0"/>
        <v>0＊329014</v>
      </c>
      <c r="J32" s="39">
        <v>1131111</v>
      </c>
      <c r="K32" s="39" t="s">
        <v>80</v>
      </c>
      <c r="L32" s="40" t="s">
        <v>721</v>
      </c>
      <c r="M32" s="1"/>
      <c r="N32" s="1"/>
      <c r="O32" s="1"/>
      <c r="P32" s="1"/>
      <c r="Q32" s="1"/>
      <c r="R32" s="1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1"/>
      <c r="AK32" s="1"/>
      <c r="AL32" s="1"/>
      <c r="AM32" s="25"/>
      <c r="AN32" s="25"/>
      <c r="AO32" s="25"/>
      <c r="AP32" s="25"/>
      <c r="AQ32" s="25"/>
      <c r="AR32" s="1"/>
      <c r="AS32" s="25"/>
      <c r="AT32" s="25"/>
      <c r="AU32" s="25"/>
      <c r="AV32" s="25"/>
      <c r="AW32" s="25" t="s">
        <v>9</v>
      </c>
      <c r="AX32" s="36"/>
      <c r="AY32" s="25"/>
      <c r="AZ32" s="25"/>
      <c r="BA32" s="25"/>
      <c r="BB32" s="25"/>
      <c r="BC32" s="1"/>
      <c r="BD32" s="1"/>
      <c r="BE32" s="25"/>
      <c r="BF32" s="1"/>
      <c r="BG32" s="1"/>
      <c r="BH32" s="1"/>
      <c r="BI32" s="25"/>
      <c r="BJ32" s="6"/>
    </row>
    <row r="33" spans="1:62" ht="17">
      <c r="A33" s="23">
        <v>29</v>
      </c>
      <c r="B33" s="39" t="s">
        <v>5853</v>
      </c>
      <c r="C33" s="39" t="s">
        <v>5516</v>
      </c>
      <c r="D33" s="39" t="s">
        <v>1067</v>
      </c>
      <c r="E33" s="39">
        <v>63</v>
      </c>
      <c r="F33" s="39"/>
      <c r="G33" s="39"/>
      <c r="H33" s="39" t="s">
        <v>5853</v>
      </c>
      <c r="I33" s="23" t="str">
        <f t="shared" si="0"/>
        <v>0＊114967</v>
      </c>
      <c r="J33" s="39">
        <v>1131111</v>
      </c>
      <c r="K33" s="39" t="s">
        <v>70</v>
      </c>
      <c r="L33" s="40" t="s">
        <v>721</v>
      </c>
      <c r="M33" s="1"/>
      <c r="N33" s="1"/>
      <c r="O33" s="1"/>
      <c r="P33" s="1"/>
      <c r="Q33" s="1"/>
      <c r="R33" s="1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1"/>
      <c r="AK33" s="1"/>
      <c r="AL33" s="1"/>
      <c r="AM33" s="25"/>
      <c r="AN33" s="25"/>
      <c r="AO33" s="25"/>
      <c r="AP33" s="25"/>
      <c r="AQ33" s="25"/>
      <c r="AR33" s="1"/>
      <c r="AS33" s="25"/>
      <c r="AT33" s="25" t="s">
        <v>9</v>
      </c>
      <c r="AU33" s="25"/>
      <c r="AV33" s="25"/>
      <c r="AW33" s="25"/>
      <c r="AX33" s="36"/>
      <c r="AY33" s="25"/>
      <c r="AZ33" s="25"/>
      <c r="BA33" s="25"/>
      <c r="BB33" s="25"/>
      <c r="BC33" s="1"/>
      <c r="BD33" s="1"/>
      <c r="BE33" s="25"/>
      <c r="BF33" s="1"/>
      <c r="BG33" s="1"/>
      <c r="BH33" s="1"/>
      <c r="BI33" s="25"/>
      <c r="BJ33" s="6"/>
    </row>
    <row r="34" spans="1:62" ht="17">
      <c r="A34" s="23">
        <v>30</v>
      </c>
      <c r="B34" s="39" t="s">
        <v>5854</v>
      </c>
      <c r="C34" s="39" t="s">
        <v>5517</v>
      </c>
      <c r="D34" s="39" t="s">
        <v>1063</v>
      </c>
      <c r="E34" s="39">
        <v>83</v>
      </c>
      <c r="F34" s="39"/>
      <c r="G34" s="39"/>
      <c r="H34" s="39" t="s">
        <v>5854</v>
      </c>
      <c r="I34" s="23" t="str">
        <f t="shared" si="0"/>
        <v>0＊129290</v>
      </c>
      <c r="J34" s="39">
        <v>1131113</v>
      </c>
      <c r="K34" s="39" t="s">
        <v>70</v>
      </c>
      <c r="L34" s="40" t="s">
        <v>721</v>
      </c>
      <c r="M34" s="1"/>
      <c r="N34" s="1"/>
      <c r="O34" s="1"/>
      <c r="P34" s="1"/>
      <c r="Q34" s="1"/>
      <c r="R34" s="1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1"/>
      <c r="AK34" s="1"/>
      <c r="AL34" s="1"/>
      <c r="AM34" s="25"/>
      <c r="AN34" s="25"/>
      <c r="AO34" s="25"/>
      <c r="AP34" s="25"/>
      <c r="AQ34" s="25"/>
      <c r="AR34" s="1"/>
      <c r="AS34" s="25"/>
      <c r="AT34" s="25" t="s">
        <v>9</v>
      </c>
      <c r="AU34" s="25"/>
      <c r="AV34" s="25"/>
      <c r="AW34" s="25"/>
      <c r="AX34" s="36"/>
      <c r="AY34" s="25"/>
      <c r="AZ34" s="25"/>
      <c r="BA34" s="25"/>
      <c r="BB34" s="25"/>
      <c r="BC34" s="1"/>
      <c r="BD34" s="1"/>
      <c r="BE34" s="25"/>
      <c r="BF34" s="1"/>
      <c r="BG34" s="1"/>
      <c r="BH34" s="1"/>
      <c r="BI34" s="25"/>
      <c r="BJ34" s="6"/>
    </row>
    <row r="35" spans="1:62" ht="17">
      <c r="A35" s="23">
        <v>31</v>
      </c>
      <c r="B35" s="39" t="s">
        <v>5855</v>
      </c>
      <c r="C35" s="39" t="s">
        <v>5518</v>
      </c>
      <c r="D35" s="39" t="s">
        <v>1063</v>
      </c>
      <c r="E35" s="39">
        <v>63</v>
      </c>
      <c r="F35" s="39"/>
      <c r="G35" s="39"/>
      <c r="H35" s="39" t="s">
        <v>5855</v>
      </c>
      <c r="I35" s="23" t="str">
        <f t="shared" si="0"/>
        <v>2＊865213</v>
      </c>
      <c r="J35" s="39">
        <v>1131113</v>
      </c>
      <c r="K35" s="39" t="s">
        <v>72</v>
      </c>
      <c r="L35" s="40" t="s">
        <v>721</v>
      </c>
      <c r="M35" s="1"/>
      <c r="N35" s="1"/>
      <c r="O35" s="1"/>
      <c r="P35" s="1"/>
      <c r="Q35" s="1"/>
      <c r="R35" s="1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1"/>
      <c r="AK35" s="1"/>
      <c r="AL35" s="1"/>
      <c r="AM35" s="25"/>
      <c r="AN35" s="25"/>
      <c r="AO35" s="25"/>
      <c r="AP35" s="25"/>
      <c r="AQ35" s="25"/>
      <c r="AR35" s="1"/>
      <c r="AS35" s="25"/>
      <c r="AT35" s="25"/>
      <c r="AU35" s="25"/>
      <c r="AV35" s="25"/>
      <c r="AW35" s="25"/>
      <c r="AX35" s="36" t="s">
        <v>9</v>
      </c>
      <c r="AY35" s="25"/>
      <c r="AZ35" s="25"/>
      <c r="BA35" s="25"/>
      <c r="BB35" s="25"/>
      <c r="BC35" s="1"/>
      <c r="BD35" s="1"/>
      <c r="BE35" s="25"/>
      <c r="BF35" s="1"/>
      <c r="BG35" s="1"/>
      <c r="BH35" s="1"/>
      <c r="BI35" s="25"/>
      <c r="BJ35" s="6"/>
    </row>
    <row r="36" spans="1:62" ht="17">
      <c r="A36" s="23">
        <v>32</v>
      </c>
      <c r="B36" s="39" t="s">
        <v>5856</v>
      </c>
      <c r="C36" s="39" t="s">
        <v>5519</v>
      </c>
      <c r="D36" s="39" t="s">
        <v>1067</v>
      </c>
      <c r="E36" s="39">
        <v>67</v>
      </c>
      <c r="F36" s="39"/>
      <c r="G36" s="39"/>
      <c r="H36" s="39" t="s">
        <v>5856</v>
      </c>
      <c r="I36" s="23" t="str">
        <f t="shared" si="0"/>
        <v>2＊823468</v>
      </c>
      <c r="J36" s="39">
        <v>1131113</v>
      </c>
      <c r="K36" s="39" t="s">
        <v>73</v>
      </c>
      <c r="L36" s="40" t="s">
        <v>721</v>
      </c>
      <c r="M36" s="1"/>
      <c r="N36" s="1"/>
      <c r="O36" s="1"/>
      <c r="P36" s="1"/>
      <c r="Q36" s="1"/>
      <c r="R36" s="1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1"/>
      <c r="AK36" s="1"/>
      <c r="AL36" s="1"/>
      <c r="AM36" s="25"/>
      <c r="AN36" s="25"/>
      <c r="AO36" s="25"/>
      <c r="AP36" s="25"/>
      <c r="AQ36" s="25"/>
      <c r="AR36" s="1"/>
      <c r="AS36" s="25"/>
      <c r="AT36" s="25"/>
      <c r="AU36" s="25"/>
      <c r="AV36" s="25"/>
      <c r="AW36" s="25"/>
      <c r="AX36" s="36"/>
      <c r="AY36" s="25"/>
      <c r="AZ36" s="25"/>
      <c r="BA36" s="25" t="s">
        <v>9</v>
      </c>
      <c r="BB36" s="25"/>
      <c r="BC36" s="1"/>
      <c r="BD36" s="1"/>
      <c r="BE36" s="25"/>
      <c r="BF36" s="1"/>
      <c r="BG36" s="1"/>
      <c r="BH36" s="1"/>
      <c r="BI36" s="25"/>
      <c r="BJ36" s="6"/>
    </row>
    <row r="37" spans="1:62" ht="17">
      <c r="A37" s="23">
        <v>33</v>
      </c>
      <c r="B37" s="39" t="s">
        <v>5857</v>
      </c>
      <c r="C37" s="39" t="s">
        <v>5520</v>
      </c>
      <c r="D37" s="39" t="s">
        <v>1067</v>
      </c>
      <c r="E37" s="39">
        <v>81</v>
      </c>
      <c r="F37" s="39"/>
      <c r="G37" s="39"/>
      <c r="H37" s="39" t="s">
        <v>5857</v>
      </c>
      <c r="I37" s="23" t="str">
        <f t="shared" si="0"/>
        <v>2＊000507</v>
      </c>
      <c r="J37" s="39">
        <v>1131118</v>
      </c>
      <c r="K37" s="39" t="s">
        <v>80</v>
      </c>
      <c r="L37" s="40" t="s">
        <v>721</v>
      </c>
      <c r="M37" s="1"/>
      <c r="N37" s="1"/>
      <c r="O37" s="1"/>
      <c r="P37" s="1"/>
      <c r="Q37" s="1"/>
      <c r="R37" s="1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1"/>
      <c r="AK37" s="1"/>
      <c r="AL37" s="1"/>
      <c r="AM37" s="25"/>
      <c r="AN37" s="25"/>
      <c r="AO37" s="25"/>
      <c r="AP37" s="25"/>
      <c r="AQ37" s="25"/>
      <c r="AR37" s="1"/>
      <c r="AS37" s="25"/>
      <c r="AT37" s="25"/>
      <c r="AU37" s="25"/>
      <c r="AV37" s="25"/>
      <c r="AW37" s="25" t="s">
        <v>9</v>
      </c>
      <c r="AX37" s="36"/>
      <c r="AY37" s="25"/>
      <c r="AZ37" s="25"/>
      <c r="BA37" s="25"/>
      <c r="BB37" s="25"/>
      <c r="BC37" s="1"/>
      <c r="BD37" s="1"/>
      <c r="BE37" s="25"/>
      <c r="BF37" s="1"/>
      <c r="BG37" s="1"/>
      <c r="BH37" s="1"/>
      <c r="BI37" s="25"/>
      <c r="BJ37" s="6"/>
    </row>
    <row r="38" spans="1:62" ht="17">
      <c r="A38" s="23">
        <v>34</v>
      </c>
      <c r="B38" s="39" t="s">
        <v>5858</v>
      </c>
      <c r="C38" s="39" t="s">
        <v>5522</v>
      </c>
      <c r="D38" s="39" t="s">
        <v>1063</v>
      </c>
      <c r="E38" s="39">
        <v>69</v>
      </c>
      <c r="F38" s="39"/>
      <c r="G38" s="39"/>
      <c r="H38" s="39" t="s">
        <v>5858</v>
      </c>
      <c r="I38" s="23" t="str">
        <f t="shared" si="0"/>
        <v>0＊583838</v>
      </c>
      <c r="J38" s="39">
        <v>1131118</v>
      </c>
      <c r="K38" s="39" t="s">
        <v>300</v>
      </c>
      <c r="L38" s="40" t="s">
        <v>721</v>
      </c>
      <c r="M38" s="1"/>
      <c r="N38" s="1"/>
      <c r="O38" s="1"/>
      <c r="P38" s="1"/>
      <c r="Q38" s="1"/>
      <c r="R38" s="1" t="s">
        <v>9</v>
      </c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1"/>
      <c r="AK38" s="1"/>
      <c r="AL38" s="1"/>
      <c r="AM38" s="25"/>
      <c r="AN38" s="25"/>
      <c r="AO38" s="25"/>
      <c r="AP38" s="25"/>
      <c r="AQ38" s="25"/>
      <c r="AR38" s="1"/>
      <c r="AS38" s="25"/>
      <c r="AT38" s="25"/>
      <c r="AU38" s="25"/>
      <c r="AV38" s="25"/>
      <c r="AW38" s="25"/>
      <c r="AX38" s="36"/>
      <c r="AY38" s="25"/>
      <c r="AZ38" s="25"/>
      <c r="BA38" s="25"/>
      <c r="BB38" s="25"/>
      <c r="BC38" s="1"/>
      <c r="BD38" s="1"/>
      <c r="BE38" s="25"/>
      <c r="BF38" s="1"/>
      <c r="BG38" s="1"/>
      <c r="BH38" s="1"/>
      <c r="BI38" s="25"/>
      <c r="BJ38" s="6"/>
    </row>
    <row r="39" spans="1:62" ht="17">
      <c r="A39" s="23">
        <v>35</v>
      </c>
      <c r="B39" s="39" t="s">
        <v>5859</v>
      </c>
      <c r="C39" s="39" t="s">
        <v>5523</v>
      </c>
      <c r="D39" s="39" t="s">
        <v>1063</v>
      </c>
      <c r="E39" s="39">
        <v>45</v>
      </c>
      <c r="F39" s="39" t="s">
        <v>5524</v>
      </c>
      <c r="G39" s="39"/>
      <c r="H39" s="39" t="s">
        <v>5859</v>
      </c>
      <c r="I39" s="23" t="str">
        <f t="shared" si="0"/>
        <v>0＊503834</v>
      </c>
      <c r="J39" s="39">
        <v>1131118</v>
      </c>
      <c r="K39" s="39" t="s">
        <v>70</v>
      </c>
      <c r="L39" s="40" t="s">
        <v>721</v>
      </c>
      <c r="M39" s="1"/>
      <c r="N39" s="1"/>
      <c r="O39" s="1"/>
      <c r="P39" s="1"/>
      <c r="Q39" s="1"/>
      <c r="R39" s="1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1"/>
      <c r="AK39" s="1"/>
      <c r="AL39" s="1"/>
      <c r="AM39" s="25"/>
      <c r="AN39" s="25"/>
      <c r="AO39" s="25"/>
      <c r="AP39" s="25"/>
      <c r="AQ39" s="25"/>
      <c r="AR39" s="1"/>
      <c r="AS39" s="25"/>
      <c r="AT39" s="25" t="s">
        <v>9</v>
      </c>
      <c r="AU39" s="25"/>
      <c r="AV39" s="25"/>
      <c r="AW39" s="25"/>
      <c r="AX39" s="36"/>
      <c r="AY39" s="25"/>
      <c r="AZ39" s="25"/>
      <c r="BA39" s="25"/>
      <c r="BB39" s="25"/>
      <c r="BC39" s="1"/>
      <c r="BD39" s="1"/>
      <c r="BE39" s="25"/>
      <c r="BF39" s="1"/>
      <c r="BG39" s="1"/>
      <c r="BH39" s="1"/>
      <c r="BI39" s="25"/>
      <c r="BJ39" s="6"/>
    </row>
    <row r="40" spans="1:62" ht="17">
      <c r="A40" s="23">
        <v>36</v>
      </c>
      <c r="B40" s="39" t="s">
        <v>5860</v>
      </c>
      <c r="C40" s="39" t="s">
        <v>1463</v>
      </c>
      <c r="D40" s="39" t="s">
        <v>1063</v>
      </c>
      <c r="E40" s="39">
        <v>84</v>
      </c>
      <c r="F40" s="39"/>
      <c r="G40" s="39"/>
      <c r="H40" s="39" t="s">
        <v>5860</v>
      </c>
      <c r="I40" s="23" t="str">
        <f t="shared" si="0"/>
        <v>1＊204317</v>
      </c>
      <c r="J40" s="39">
        <v>1131118</v>
      </c>
      <c r="K40" s="39" t="s">
        <v>73</v>
      </c>
      <c r="L40" s="40" t="s">
        <v>721</v>
      </c>
      <c r="M40" s="1"/>
      <c r="N40" s="1"/>
      <c r="O40" s="1"/>
      <c r="P40" s="1"/>
      <c r="Q40" s="1"/>
      <c r="R40" s="1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1"/>
      <c r="AK40" s="1"/>
      <c r="AL40" s="1"/>
      <c r="AM40" s="25"/>
      <c r="AN40" s="25"/>
      <c r="AO40" s="25"/>
      <c r="AP40" s="25"/>
      <c r="AQ40" s="25"/>
      <c r="AR40" s="1"/>
      <c r="AS40" s="25"/>
      <c r="AT40" s="25"/>
      <c r="AU40" s="25"/>
      <c r="AV40" s="25"/>
      <c r="AW40" s="25"/>
      <c r="AX40" s="36"/>
      <c r="AY40" s="25"/>
      <c r="AZ40" s="25"/>
      <c r="BA40" s="25" t="s">
        <v>9</v>
      </c>
      <c r="BB40" s="25"/>
      <c r="BC40" s="1"/>
      <c r="BD40" s="1"/>
      <c r="BE40" s="25"/>
      <c r="BF40" s="1"/>
      <c r="BG40" s="1"/>
      <c r="BH40" s="1"/>
      <c r="BI40" s="25"/>
      <c r="BJ40" s="6"/>
    </row>
    <row r="41" spans="1:62" ht="17">
      <c r="A41" s="23">
        <v>37</v>
      </c>
      <c r="B41" s="39" t="s">
        <v>5861</v>
      </c>
      <c r="C41" s="39" t="s">
        <v>4240</v>
      </c>
      <c r="D41" s="39" t="s">
        <v>1067</v>
      </c>
      <c r="E41" s="39">
        <v>78</v>
      </c>
      <c r="F41" s="39"/>
      <c r="G41" s="39"/>
      <c r="H41" s="39" t="s">
        <v>5861</v>
      </c>
      <c r="I41" s="23" t="str">
        <f t="shared" si="0"/>
        <v>1＊622874</v>
      </c>
      <c r="J41" s="39">
        <v>1131118</v>
      </c>
      <c r="K41" s="39" t="s">
        <v>72</v>
      </c>
      <c r="L41" s="40" t="s">
        <v>721</v>
      </c>
      <c r="M41" s="1"/>
      <c r="N41" s="1"/>
      <c r="O41" s="1"/>
      <c r="P41" s="1"/>
      <c r="Q41" s="1"/>
      <c r="R41" s="1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1"/>
      <c r="AK41" s="1"/>
      <c r="AL41" s="1"/>
      <c r="AM41" s="25"/>
      <c r="AN41" s="25"/>
      <c r="AO41" s="25"/>
      <c r="AP41" s="25"/>
      <c r="AQ41" s="25"/>
      <c r="AR41" s="1"/>
      <c r="AS41" s="25"/>
      <c r="AT41" s="25"/>
      <c r="AU41" s="25"/>
      <c r="AV41" s="25"/>
      <c r="AW41" s="25"/>
      <c r="AX41" s="36" t="s">
        <v>9</v>
      </c>
      <c r="AY41" s="25"/>
      <c r="AZ41" s="25"/>
      <c r="BA41" s="25"/>
      <c r="BB41" s="25"/>
      <c r="BC41" s="1"/>
      <c r="BD41" s="1"/>
      <c r="BE41" s="25"/>
      <c r="BF41" s="1"/>
      <c r="BG41" s="1"/>
      <c r="BH41" s="1"/>
      <c r="BI41" s="25"/>
      <c r="BJ41" s="6"/>
    </row>
    <row r="42" spans="1:62" ht="31">
      <c r="A42" s="23">
        <v>38</v>
      </c>
      <c r="B42" s="39" t="s">
        <v>5862</v>
      </c>
      <c r="C42" s="39" t="s">
        <v>2889</v>
      </c>
      <c r="D42" s="39" t="s">
        <v>1067</v>
      </c>
      <c r="E42" s="39">
        <v>57</v>
      </c>
      <c r="F42" s="39"/>
      <c r="G42" s="39"/>
      <c r="H42" s="39" t="s">
        <v>5862</v>
      </c>
      <c r="I42" s="23" t="str">
        <f t="shared" si="0"/>
        <v>2＊320108</v>
      </c>
      <c r="J42" s="39">
        <v>1131118</v>
      </c>
      <c r="K42" s="39" t="s">
        <v>724</v>
      </c>
      <c r="L42" s="40" t="s">
        <v>721</v>
      </c>
      <c r="M42" s="1"/>
      <c r="N42" s="1"/>
      <c r="O42" s="1"/>
      <c r="P42" s="1"/>
      <c r="Q42" s="1"/>
      <c r="R42" s="1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1"/>
      <c r="AK42" s="1"/>
      <c r="AL42" s="1"/>
      <c r="AM42" s="25"/>
      <c r="AN42" s="25"/>
      <c r="AO42" s="25"/>
      <c r="AP42" s="25"/>
      <c r="AQ42" s="25"/>
      <c r="AR42" s="1"/>
      <c r="AS42" s="25"/>
      <c r="AT42" s="25"/>
      <c r="AU42" s="25"/>
      <c r="AV42" s="25"/>
      <c r="AW42" s="25"/>
      <c r="AX42" s="36"/>
      <c r="AY42" s="25" t="s">
        <v>9</v>
      </c>
      <c r="AZ42" s="25"/>
      <c r="BA42" s="25" t="s">
        <v>9</v>
      </c>
      <c r="BB42" s="25"/>
      <c r="BC42" s="1"/>
      <c r="BD42" s="1"/>
      <c r="BE42" s="25"/>
      <c r="BF42" s="1"/>
      <c r="BG42" s="1"/>
      <c r="BH42" s="1"/>
      <c r="BI42" s="25"/>
      <c r="BJ42" s="6"/>
    </row>
    <row r="43" spans="1:62" ht="17">
      <c r="A43" s="23">
        <v>39</v>
      </c>
      <c r="B43" s="39" t="s">
        <v>5863</v>
      </c>
      <c r="C43" s="39" t="s">
        <v>5525</v>
      </c>
      <c r="D43" s="39" t="s">
        <v>1067</v>
      </c>
      <c r="E43" s="39">
        <v>45</v>
      </c>
      <c r="F43" s="39" t="s">
        <v>5511</v>
      </c>
      <c r="G43" s="39" t="s">
        <v>5501</v>
      </c>
      <c r="H43" s="39" t="s">
        <v>5863</v>
      </c>
      <c r="I43" s="23" t="str">
        <f t="shared" si="0"/>
        <v>0＊496171</v>
      </c>
      <c r="J43" s="39">
        <v>1131120</v>
      </c>
      <c r="K43" s="39" t="s">
        <v>351</v>
      </c>
      <c r="L43" s="40" t="s">
        <v>721</v>
      </c>
      <c r="M43" s="1"/>
      <c r="N43" s="1" t="s">
        <v>9</v>
      </c>
      <c r="O43" s="1"/>
      <c r="P43" s="1" t="s">
        <v>9</v>
      </c>
      <c r="Q43" s="1"/>
      <c r="R43" s="1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1"/>
      <c r="AK43" s="1"/>
      <c r="AL43" s="1"/>
      <c r="AM43" s="25"/>
      <c r="AN43" s="25"/>
      <c r="AO43" s="25"/>
      <c r="AP43" s="25"/>
      <c r="AQ43" s="25"/>
      <c r="AR43" s="1"/>
      <c r="AS43" s="25"/>
      <c r="AT43" s="25"/>
      <c r="AU43" s="25"/>
      <c r="AV43" s="25"/>
      <c r="AW43" s="25"/>
      <c r="AX43" s="36"/>
      <c r="AY43" s="25"/>
      <c r="AZ43" s="25"/>
      <c r="BA43" s="25"/>
      <c r="BB43" s="25"/>
      <c r="BC43" s="1"/>
      <c r="BD43" s="1"/>
      <c r="BE43" s="25"/>
      <c r="BF43" s="1"/>
      <c r="BG43" s="1"/>
      <c r="BH43" s="1"/>
      <c r="BI43" s="25"/>
      <c r="BJ43" s="6"/>
    </row>
    <row r="44" spans="1:62" ht="17">
      <c r="A44" s="23">
        <v>40</v>
      </c>
      <c r="B44" s="39" t="s">
        <v>5864</v>
      </c>
      <c r="C44" s="39" t="s">
        <v>5526</v>
      </c>
      <c r="D44" s="39" t="s">
        <v>1067</v>
      </c>
      <c r="E44" s="39">
        <v>79</v>
      </c>
      <c r="F44" s="39"/>
      <c r="G44" s="39"/>
      <c r="H44" s="39" t="s">
        <v>5864</v>
      </c>
      <c r="I44" s="23" t="str">
        <f t="shared" si="0"/>
        <v>2＊872720</v>
      </c>
      <c r="J44" s="39">
        <v>1131120</v>
      </c>
      <c r="K44" s="39" t="s">
        <v>72</v>
      </c>
      <c r="L44" s="40" t="s">
        <v>721</v>
      </c>
      <c r="M44" s="1"/>
      <c r="N44" s="1"/>
      <c r="O44" s="1"/>
      <c r="P44" s="1"/>
      <c r="Q44" s="1"/>
      <c r="R44" s="1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1"/>
      <c r="AK44" s="1"/>
      <c r="AL44" s="1"/>
      <c r="AM44" s="25"/>
      <c r="AN44" s="25"/>
      <c r="AO44" s="25"/>
      <c r="AP44" s="25"/>
      <c r="AQ44" s="25"/>
      <c r="AR44" s="1"/>
      <c r="AS44" s="25"/>
      <c r="AT44" s="25"/>
      <c r="AU44" s="25"/>
      <c r="AV44" s="25"/>
      <c r="AW44" s="25"/>
      <c r="AX44" s="36" t="s">
        <v>9</v>
      </c>
      <c r="AY44" s="25"/>
      <c r="AZ44" s="25"/>
      <c r="BA44" s="25"/>
      <c r="BB44" s="25"/>
      <c r="BC44" s="1"/>
      <c r="BD44" s="1"/>
      <c r="BE44" s="25"/>
      <c r="BF44" s="1"/>
      <c r="BG44" s="1"/>
      <c r="BH44" s="1"/>
      <c r="BI44" s="25"/>
      <c r="BJ44" s="6"/>
    </row>
    <row r="45" spans="1:62" ht="17">
      <c r="A45" s="23">
        <v>41</v>
      </c>
      <c r="B45" s="39" t="s">
        <v>5865</v>
      </c>
      <c r="C45" s="39" t="s">
        <v>3478</v>
      </c>
      <c r="D45" s="39" t="s">
        <v>1067</v>
      </c>
      <c r="E45" s="39">
        <v>72</v>
      </c>
      <c r="F45" s="39"/>
      <c r="G45" s="39"/>
      <c r="H45" s="39" t="s">
        <v>5865</v>
      </c>
      <c r="I45" s="23" t="str">
        <f t="shared" si="0"/>
        <v>0＊731523</v>
      </c>
      <c r="J45" s="39">
        <v>1131120</v>
      </c>
      <c r="K45" s="39" t="s">
        <v>79</v>
      </c>
      <c r="L45" s="40" t="s">
        <v>721</v>
      </c>
      <c r="M45" s="1"/>
      <c r="N45" s="1"/>
      <c r="O45" s="1"/>
      <c r="P45" s="1"/>
      <c r="Q45" s="1"/>
      <c r="R45" s="1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1"/>
      <c r="AK45" s="1"/>
      <c r="AL45" s="1"/>
      <c r="AM45" s="25"/>
      <c r="AN45" s="25"/>
      <c r="AO45" s="25"/>
      <c r="AP45" s="25"/>
      <c r="AQ45" s="25"/>
      <c r="AR45" s="1"/>
      <c r="AS45" s="25"/>
      <c r="AT45" s="25"/>
      <c r="AU45" s="25"/>
      <c r="AV45" s="25" t="s">
        <v>9</v>
      </c>
      <c r="AW45" s="25"/>
      <c r="AX45" s="36"/>
      <c r="AY45" s="25"/>
      <c r="AZ45" s="25"/>
      <c r="BA45" s="25"/>
      <c r="BB45" s="25"/>
      <c r="BC45" s="1"/>
      <c r="BD45" s="1"/>
      <c r="BE45" s="25"/>
      <c r="BF45" s="1"/>
      <c r="BG45" s="1"/>
      <c r="BH45" s="1"/>
      <c r="BI45" s="25"/>
      <c r="BJ45" s="6"/>
    </row>
    <row r="46" spans="1:62" ht="17">
      <c r="A46" s="23">
        <v>42</v>
      </c>
      <c r="B46" s="39" t="s">
        <v>5866</v>
      </c>
      <c r="C46" s="39" t="s">
        <v>5527</v>
      </c>
      <c r="D46" s="39" t="s">
        <v>1063</v>
      </c>
      <c r="E46" s="39">
        <v>82</v>
      </c>
      <c r="F46" s="39"/>
      <c r="G46" s="39"/>
      <c r="H46" s="39" t="s">
        <v>5866</v>
      </c>
      <c r="I46" s="23" t="str">
        <f t="shared" si="0"/>
        <v>2＊868217</v>
      </c>
      <c r="J46" s="39">
        <v>1131120</v>
      </c>
      <c r="K46" s="39" t="s">
        <v>72</v>
      </c>
      <c r="L46" s="40" t="s">
        <v>721</v>
      </c>
      <c r="M46" s="1"/>
      <c r="N46" s="1"/>
      <c r="O46" s="1"/>
      <c r="P46" s="1"/>
      <c r="Q46" s="1"/>
      <c r="R46" s="1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1"/>
      <c r="AK46" s="1"/>
      <c r="AL46" s="1"/>
      <c r="AM46" s="25"/>
      <c r="AN46" s="25"/>
      <c r="AO46" s="25"/>
      <c r="AP46" s="25"/>
      <c r="AQ46" s="25"/>
      <c r="AR46" s="1"/>
      <c r="AS46" s="25"/>
      <c r="AT46" s="25"/>
      <c r="AU46" s="25"/>
      <c r="AV46" s="25"/>
      <c r="AW46" s="25"/>
      <c r="AX46" s="36" t="s">
        <v>9</v>
      </c>
      <c r="AY46" s="25"/>
      <c r="AZ46" s="25"/>
      <c r="BA46" s="25"/>
      <c r="BB46" s="25"/>
      <c r="BC46" s="1"/>
      <c r="BD46" s="1"/>
      <c r="BE46" s="25"/>
      <c r="BF46" s="1"/>
      <c r="BG46" s="1"/>
      <c r="BH46" s="1"/>
      <c r="BI46" s="25"/>
      <c r="BJ46" s="6"/>
    </row>
    <row r="47" spans="1:62" ht="17">
      <c r="A47" s="23">
        <v>43</v>
      </c>
      <c r="B47" s="39" t="s">
        <v>5867</v>
      </c>
      <c r="C47" s="39" t="s">
        <v>5528</v>
      </c>
      <c r="D47" s="39" t="s">
        <v>1067</v>
      </c>
      <c r="E47" s="39">
        <v>54</v>
      </c>
      <c r="F47" s="39"/>
      <c r="G47" s="39"/>
      <c r="H47" s="39" t="s">
        <v>5867</v>
      </c>
      <c r="I47" s="23" t="str">
        <f t="shared" si="0"/>
        <v>2＊868000</v>
      </c>
      <c r="J47" s="39">
        <v>1131120</v>
      </c>
      <c r="K47" s="39" t="s">
        <v>72</v>
      </c>
      <c r="L47" s="40" t="s">
        <v>721</v>
      </c>
      <c r="M47" s="1"/>
      <c r="N47" s="1"/>
      <c r="O47" s="1"/>
      <c r="P47" s="1"/>
      <c r="Q47" s="1"/>
      <c r="R47" s="1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1"/>
      <c r="AK47" s="1"/>
      <c r="AL47" s="1"/>
      <c r="AM47" s="25"/>
      <c r="AN47" s="25"/>
      <c r="AO47" s="25"/>
      <c r="AP47" s="25"/>
      <c r="AQ47" s="25"/>
      <c r="AR47" s="1"/>
      <c r="AS47" s="25"/>
      <c r="AT47" s="25"/>
      <c r="AU47" s="25"/>
      <c r="AV47" s="25"/>
      <c r="AW47" s="25"/>
      <c r="AX47" s="36" t="s">
        <v>9</v>
      </c>
      <c r="AY47" s="25"/>
      <c r="AZ47" s="25"/>
      <c r="BA47" s="25"/>
      <c r="BB47" s="25"/>
      <c r="BC47" s="1"/>
      <c r="BD47" s="1"/>
      <c r="BE47" s="25"/>
      <c r="BF47" s="1"/>
      <c r="BG47" s="1"/>
      <c r="BH47" s="1"/>
      <c r="BI47" s="25"/>
      <c r="BJ47" s="6"/>
    </row>
    <row r="48" spans="1:62" ht="17">
      <c r="A48" s="23">
        <v>44</v>
      </c>
      <c r="B48" s="39" t="s">
        <v>5868</v>
      </c>
      <c r="C48" s="39" t="s">
        <v>3666</v>
      </c>
      <c r="D48" s="39" t="s">
        <v>1063</v>
      </c>
      <c r="E48" s="39">
        <v>53</v>
      </c>
      <c r="F48" s="39"/>
      <c r="G48" s="39"/>
      <c r="H48" s="39" t="s">
        <v>5868</v>
      </c>
      <c r="I48" s="23" t="str">
        <f t="shared" si="0"/>
        <v>0＊553484</v>
      </c>
      <c r="J48" s="39">
        <v>1131125</v>
      </c>
      <c r="K48" s="39" t="s">
        <v>74</v>
      </c>
      <c r="L48" s="40" t="s">
        <v>721</v>
      </c>
      <c r="M48" s="1"/>
      <c r="N48" s="1"/>
      <c r="O48" s="1"/>
      <c r="P48" s="1"/>
      <c r="Q48" s="1"/>
      <c r="R48" s="1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1"/>
      <c r="AK48" s="1"/>
      <c r="AL48" s="1"/>
      <c r="AM48" s="25"/>
      <c r="AN48" s="25"/>
      <c r="AO48" s="25"/>
      <c r="AP48" s="25"/>
      <c r="AQ48" s="25"/>
      <c r="AR48" s="1"/>
      <c r="AS48" s="25"/>
      <c r="AT48" s="25"/>
      <c r="AU48" s="25"/>
      <c r="AV48" s="25"/>
      <c r="AW48" s="25"/>
      <c r="AX48" s="36"/>
      <c r="AY48" s="25"/>
      <c r="AZ48" s="25"/>
      <c r="BA48" s="25"/>
      <c r="BB48" s="25" t="s">
        <v>1879</v>
      </c>
      <c r="BC48" s="1"/>
      <c r="BD48" s="1"/>
      <c r="BE48" s="25"/>
      <c r="BF48" s="1"/>
      <c r="BG48" s="1"/>
      <c r="BH48" s="1"/>
      <c r="BI48" s="25"/>
      <c r="BJ48" s="6"/>
    </row>
    <row r="49" spans="1:62" ht="17">
      <c r="A49" s="23">
        <v>45</v>
      </c>
      <c r="B49" s="39" t="s">
        <v>5869</v>
      </c>
      <c r="C49" s="39" t="s">
        <v>2114</v>
      </c>
      <c r="D49" s="39" t="s">
        <v>1063</v>
      </c>
      <c r="E49" s="39">
        <v>60</v>
      </c>
      <c r="F49" s="39"/>
      <c r="G49" s="39"/>
      <c r="H49" s="39" t="s">
        <v>5869</v>
      </c>
      <c r="I49" s="23" t="str">
        <f t="shared" si="0"/>
        <v>1＊026296</v>
      </c>
      <c r="J49" s="39">
        <v>1131125</v>
      </c>
      <c r="K49" s="39" t="s">
        <v>80</v>
      </c>
      <c r="L49" s="40" t="s">
        <v>721</v>
      </c>
      <c r="M49" s="1"/>
      <c r="N49" s="1"/>
      <c r="O49" s="1"/>
      <c r="P49" s="1"/>
      <c r="Q49" s="1"/>
      <c r="R49" s="1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1"/>
      <c r="AK49" s="1"/>
      <c r="AL49" s="1"/>
      <c r="AM49" s="25"/>
      <c r="AN49" s="25"/>
      <c r="AO49" s="25"/>
      <c r="AP49" s="25"/>
      <c r="AQ49" s="25"/>
      <c r="AR49" s="1"/>
      <c r="AS49" s="25"/>
      <c r="AT49" s="25"/>
      <c r="AU49" s="25"/>
      <c r="AV49" s="25"/>
      <c r="AW49" s="25" t="s">
        <v>9</v>
      </c>
      <c r="AX49" s="36"/>
      <c r="AY49" s="25"/>
      <c r="AZ49" s="25"/>
      <c r="BA49" s="25"/>
      <c r="BB49" s="25"/>
      <c r="BC49" s="1"/>
      <c r="BD49" s="1"/>
      <c r="BE49" s="25"/>
      <c r="BF49" s="1"/>
      <c r="BG49" s="1"/>
      <c r="BH49" s="1"/>
      <c r="BI49" s="25"/>
      <c r="BJ49" s="6"/>
    </row>
    <row r="50" spans="1:62" ht="17">
      <c r="A50" s="23">
        <v>46</v>
      </c>
      <c r="B50" s="39" t="s">
        <v>5870</v>
      </c>
      <c r="C50" s="39" t="s">
        <v>5531</v>
      </c>
      <c r="D50" s="39" t="s">
        <v>1063</v>
      </c>
      <c r="E50" s="39">
        <v>63</v>
      </c>
      <c r="F50" s="39"/>
      <c r="G50" s="39"/>
      <c r="H50" s="39" t="s">
        <v>5870</v>
      </c>
      <c r="I50" s="23" t="str">
        <f t="shared" si="0"/>
        <v>2＊207370</v>
      </c>
      <c r="J50" s="39">
        <v>1131127</v>
      </c>
      <c r="K50" s="39" t="s">
        <v>77</v>
      </c>
      <c r="L50" s="40" t="s">
        <v>721</v>
      </c>
      <c r="M50" s="1"/>
      <c r="N50" s="1"/>
      <c r="O50" s="1"/>
      <c r="P50" s="1"/>
      <c r="Q50" s="1"/>
      <c r="R50" s="1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1"/>
      <c r="AK50" s="1"/>
      <c r="AL50" s="1"/>
      <c r="AM50" s="25"/>
      <c r="AN50" s="25"/>
      <c r="AO50" s="25"/>
      <c r="AP50" s="25"/>
      <c r="AQ50" s="25"/>
      <c r="AR50" s="1"/>
      <c r="AS50" s="25"/>
      <c r="AT50" s="25"/>
      <c r="AU50" s="25"/>
      <c r="AV50" s="25"/>
      <c r="AW50" s="25"/>
      <c r="AX50" s="36"/>
      <c r="AY50" s="25"/>
      <c r="AZ50" s="25"/>
      <c r="BA50" s="25"/>
      <c r="BB50" s="25"/>
      <c r="BC50" s="1"/>
      <c r="BD50" s="1"/>
      <c r="BE50" s="25"/>
      <c r="BF50" s="1"/>
      <c r="BG50" s="1" t="s">
        <v>9</v>
      </c>
      <c r="BH50" s="1"/>
      <c r="BI50" s="25"/>
      <c r="BJ50" s="6"/>
    </row>
    <row r="51" spans="1:62" ht="17">
      <c r="A51" s="23">
        <v>47</v>
      </c>
      <c r="B51" s="39" t="s">
        <v>5871</v>
      </c>
      <c r="C51" s="39" t="s">
        <v>5532</v>
      </c>
      <c r="D51" s="39" t="s">
        <v>1067</v>
      </c>
      <c r="E51" s="39">
        <v>25</v>
      </c>
      <c r="F51" s="39"/>
      <c r="G51" s="39"/>
      <c r="H51" s="39" t="s">
        <v>5871</v>
      </c>
      <c r="I51" s="23" t="str">
        <f t="shared" si="0"/>
        <v>0＊174248</v>
      </c>
      <c r="J51" s="39">
        <v>1131127</v>
      </c>
      <c r="K51" s="39" t="s">
        <v>73</v>
      </c>
      <c r="L51" s="40" t="s">
        <v>721</v>
      </c>
      <c r="M51" s="1"/>
      <c r="N51" s="1"/>
      <c r="O51" s="1"/>
      <c r="P51" s="1"/>
      <c r="Q51" s="1"/>
      <c r="R51" s="1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1"/>
      <c r="AK51" s="1"/>
      <c r="AL51" s="1"/>
      <c r="AM51" s="25"/>
      <c r="AN51" s="25"/>
      <c r="AO51" s="25"/>
      <c r="AP51" s="25"/>
      <c r="AQ51" s="25"/>
      <c r="AR51" s="1"/>
      <c r="AS51" s="25"/>
      <c r="AT51" s="25"/>
      <c r="AU51" s="25"/>
      <c r="AV51" s="25"/>
      <c r="AW51" s="25"/>
      <c r="AX51" s="36"/>
      <c r="AY51" s="25"/>
      <c r="AZ51" s="25"/>
      <c r="BA51" s="25" t="s">
        <v>9</v>
      </c>
      <c r="BB51" s="25"/>
      <c r="BC51" s="1"/>
      <c r="BD51" s="1"/>
      <c r="BE51" s="25"/>
      <c r="BF51" s="1"/>
      <c r="BG51" s="1"/>
      <c r="BH51" s="1"/>
      <c r="BI51" s="25"/>
      <c r="BJ51" s="6"/>
    </row>
    <row r="52" spans="1:62" ht="34">
      <c r="A52" s="23">
        <v>48</v>
      </c>
      <c r="B52" s="39" t="s">
        <v>5872</v>
      </c>
      <c r="C52" s="39" t="s">
        <v>5533</v>
      </c>
      <c r="D52" s="39" t="s">
        <v>1067</v>
      </c>
      <c r="E52" s="39">
        <v>79</v>
      </c>
      <c r="F52" s="39" t="s">
        <v>5496</v>
      </c>
      <c r="G52" s="39" t="s">
        <v>5495</v>
      </c>
      <c r="H52" s="39" t="s">
        <v>5873</v>
      </c>
      <c r="I52" s="23" t="str">
        <f t="shared" si="0"/>
        <v>2＊708793</v>
      </c>
      <c r="J52" s="39">
        <v>1131127</v>
      </c>
      <c r="K52" s="39" t="s">
        <v>70</v>
      </c>
      <c r="L52" s="40" t="s">
        <v>721</v>
      </c>
      <c r="M52" s="1"/>
      <c r="N52" s="1"/>
      <c r="O52" s="1"/>
      <c r="P52" s="1"/>
      <c r="Q52" s="1"/>
      <c r="R52" s="1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1"/>
      <c r="AK52" s="1"/>
      <c r="AL52" s="1"/>
      <c r="AM52" s="25"/>
      <c r="AN52" s="25"/>
      <c r="AO52" s="25"/>
      <c r="AP52" s="25"/>
      <c r="AQ52" s="25"/>
      <c r="AR52" s="1"/>
      <c r="AS52" s="25"/>
      <c r="AT52" s="25" t="s">
        <v>9</v>
      </c>
      <c r="AU52" s="25"/>
      <c r="AV52" s="25"/>
      <c r="AW52" s="25"/>
      <c r="AX52" s="36"/>
      <c r="AY52" s="25"/>
      <c r="AZ52" s="25"/>
      <c r="BA52" s="25"/>
      <c r="BB52" s="25"/>
      <c r="BC52" s="1"/>
      <c r="BD52" s="1"/>
      <c r="BE52" s="25"/>
      <c r="BF52" s="1"/>
      <c r="BG52" s="1"/>
      <c r="BH52" s="1"/>
      <c r="BI52" s="25"/>
      <c r="BJ52" s="6"/>
    </row>
    <row r="53" spans="1:62" ht="31">
      <c r="A53" s="23">
        <v>49</v>
      </c>
      <c r="B53" s="39" t="s">
        <v>5874</v>
      </c>
      <c r="C53" s="39" t="s">
        <v>4757</v>
      </c>
      <c r="D53" s="39" t="s">
        <v>1063</v>
      </c>
      <c r="E53" s="39">
        <v>77</v>
      </c>
      <c r="F53" s="39" t="s">
        <v>5246</v>
      </c>
      <c r="G53" s="39"/>
      <c r="H53" s="39" t="s">
        <v>5874</v>
      </c>
      <c r="I53" s="23" t="str">
        <f t="shared" si="0"/>
        <v>1＊494170</v>
      </c>
      <c r="J53" s="39">
        <v>1131101</v>
      </c>
      <c r="K53" s="39" t="s">
        <v>729</v>
      </c>
      <c r="L53" s="39">
        <v>1173</v>
      </c>
      <c r="M53" s="1"/>
      <c r="N53" s="1"/>
      <c r="O53" s="1"/>
      <c r="P53" s="1"/>
      <c r="Q53" s="1"/>
      <c r="R53" s="1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1"/>
      <c r="AK53" s="1"/>
      <c r="AL53" s="1"/>
      <c r="AM53" s="25"/>
      <c r="AN53" s="25"/>
      <c r="AO53" s="25"/>
      <c r="AP53" s="25"/>
      <c r="AQ53" s="25"/>
      <c r="AR53" s="1" t="s">
        <v>9</v>
      </c>
      <c r="AS53" s="25"/>
      <c r="AT53" s="25"/>
      <c r="AU53" s="25"/>
      <c r="AV53" s="25"/>
      <c r="AW53" s="25"/>
      <c r="AX53" s="36"/>
      <c r="AY53" s="25"/>
      <c r="AZ53" s="25"/>
      <c r="BA53" s="25"/>
      <c r="BB53" s="25"/>
      <c r="BC53" s="1"/>
      <c r="BD53" s="1"/>
      <c r="BE53" s="25"/>
      <c r="BF53" s="1"/>
      <c r="BG53" s="1"/>
      <c r="BH53" s="1"/>
      <c r="BI53" s="25" t="s">
        <v>1034</v>
      </c>
      <c r="BJ53" s="6"/>
    </row>
    <row r="54" spans="1:62" ht="17">
      <c r="A54" s="23">
        <v>50</v>
      </c>
      <c r="B54" s="39" t="s">
        <v>5875</v>
      </c>
      <c r="C54" s="39" t="s">
        <v>5408</v>
      </c>
      <c r="D54" s="39" t="s">
        <v>1067</v>
      </c>
      <c r="E54" s="39">
        <v>71</v>
      </c>
      <c r="F54" s="39"/>
      <c r="G54" s="39"/>
      <c r="H54" s="39" t="s">
        <v>5875</v>
      </c>
      <c r="I54" s="23" t="str">
        <f t="shared" si="0"/>
        <v>2＊843761</v>
      </c>
      <c r="J54" s="39">
        <v>1131101</v>
      </c>
      <c r="K54" s="39" t="s">
        <v>80</v>
      </c>
      <c r="L54" s="39">
        <v>1173</v>
      </c>
      <c r="M54" s="1"/>
      <c r="N54" s="1"/>
      <c r="O54" s="1"/>
      <c r="P54" s="1"/>
      <c r="Q54" s="1"/>
      <c r="R54" s="1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1"/>
      <c r="AK54" s="1"/>
      <c r="AL54" s="1"/>
      <c r="AM54" s="25"/>
      <c r="AN54" s="25"/>
      <c r="AO54" s="25"/>
      <c r="AP54" s="25"/>
      <c r="AQ54" s="25"/>
      <c r="AR54" s="1"/>
      <c r="AS54" s="25"/>
      <c r="AT54" s="25"/>
      <c r="AU54" s="25"/>
      <c r="AV54" s="25"/>
      <c r="AW54" s="25" t="s">
        <v>9</v>
      </c>
      <c r="AX54" s="36"/>
      <c r="AY54" s="25"/>
      <c r="AZ54" s="25"/>
      <c r="BA54" s="25"/>
      <c r="BB54" s="25"/>
      <c r="BC54" s="1"/>
      <c r="BD54" s="1"/>
      <c r="BE54" s="25"/>
      <c r="BF54" s="1"/>
      <c r="BG54" s="1"/>
      <c r="BH54" s="1"/>
      <c r="BI54" s="25"/>
      <c r="BJ54" s="6"/>
    </row>
    <row r="55" spans="1:62" ht="17">
      <c r="A55" s="23">
        <v>51</v>
      </c>
      <c r="B55" s="39" t="s">
        <v>5876</v>
      </c>
      <c r="C55" s="39" t="s">
        <v>5534</v>
      </c>
      <c r="D55" s="39" t="s">
        <v>1063</v>
      </c>
      <c r="E55" s="39">
        <v>67</v>
      </c>
      <c r="F55" s="39" t="s">
        <v>5535</v>
      </c>
      <c r="G55" s="39" t="s">
        <v>5512</v>
      </c>
      <c r="H55" s="39" t="s">
        <v>5876</v>
      </c>
      <c r="I55" s="23" t="str">
        <f t="shared" si="0"/>
        <v>0＊090731</v>
      </c>
      <c r="J55" s="39">
        <v>1131101</v>
      </c>
      <c r="K55" s="39" t="s">
        <v>70</v>
      </c>
      <c r="L55" s="39">
        <v>1173</v>
      </c>
      <c r="M55" s="1"/>
      <c r="N55" s="1"/>
      <c r="O55" s="1"/>
      <c r="P55" s="1"/>
      <c r="Q55" s="1"/>
      <c r="R55" s="1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1"/>
      <c r="AK55" s="1"/>
      <c r="AL55" s="1"/>
      <c r="AM55" s="25"/>
      <c r="AN55" s="25"/>
      <c r="AO55" s="25"/>
      <c r="AP55" s="25"/>
      <c r="AQ55" s="25"/>
      <c r="AR55" s="1"/>
      <c r="AS55" s="25"/>
      <c r="AT55" s="25" t="s">
        <v>9</v>
      </c>
      <c r="AU55" s="25"/>
      <c r="AV55" s="25"/>
      <c r="AW55" s="25"/>
      <c r="AX55" s="36"/>
      <c r="AY55" s="25"/>
      <c r="AZ55" s="25"/>
      <c r="BA55" s="25"/>
      <c r="BB55" s="25"/>
      <c r="BC55" s="1"/>
      <c r="BD55" s="1"/>
      <c r="BE55" s="25"/>
      <c r="BF55" s="1"/>
      <c r="BG55" s="1"/>
      <c r="BH55" s="1"/>
      <c r="BI55" s="25"/>
      <c r="BJ55" s="6"/>
    </row>
    <row r="56" spans="1:62" ht="62">
      <c r="A56" s="23">
        <v>52</v>
      </c>
      <c r="B56" s="39" t="s">
        <v>5877</v>
      </c>
      <c r="C56" s="39" t="s">
        <v>5537</v>
      </c>
      <c r="D56" s="39" t="s">
        <v>1063</v>
      </c>
      <c r="E56" s="39">
        <v>53</v>
      </c>
      <c r="F56" s="39"/>
      <c r="G56" s="39"/>
      <c r="H56" s="39" t="s">
        <v>5877</v>
      </c>
      <c r="I56" s="23" t="str">
        <f t="shared" si="0"/>
        <v>2＊309672</v>
      </c>
      <c r="J56" s="39">
        <v>1131104</v>
      </c>
      <c r="K56" s="39" t="s">
        <v>5807</v>
      </c>
      <c r="L56" s="39">
        <v>1173</v>
      </c>
      <c r="M56" s="1"/>
      <c r="N56" s="1"/>
      <c r="O56" s="1"/>
      <c r="P56" s="1"/>
      <c r="Q56" s="1"/>
      <c r="R56" s="1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1"/>
      <c r="AK56" s="1"/>
      <c r="AL56" s="1"/>
      <c r="AM56" s="25"/>
      <c r="AN56" s="25"/>
      <c r="AO56" s="25"/>
      <c r="AP56" s="25"/>
      <c r="AQ56" s="25"/>
      <c r="AR56" s="1"/>
      <c r="AS56" s="25"/>
      <c r="AT56" s="25" t="s">
        <v>9</v>
      </c>
      <c r="AU56" s="25"/>
      <c r="AV56" s="25"/>
      <c r="AW56" s="25"/>
      <c r="AX56" s="36"/>
      <c r="AY56" s="25"/>
      <c r="AZ56" s="25"/>
      <c r="BA56" s="25"/>
      <c r="BB56" s="25"/>
      <c r="BC56" s="1"/>
      <c r="BD56" s="1"/>
      <c r="BE56" s="25"/>
      <c r="BF56" s="1"/>
      <c r="BG56" s="1"/>
      <c r="BH56" s="1"/>
      <c r="BI56" s="25" t="s">
        <v>5808</v>
      </c>
      <c r="BJ56" s="6"/>
    </row>
    <row r="57" spans="1:62" ht="31">
      <c r="A57" s="23">
        <v>53</v>
      </c>
      <c r="B57" s="39" t="s">
        <v>5878</v>
      </c>
      <c r="C57" s="39" t="s">
        <v>3196</v>
      </c>
      <c r="D57" s="39" t="s">
        <v>1063</v>
      </c>
      <c r="E57" s="39">
        <v>65</v>
      </c>
      <c r="F57" s="39" t="s">
        <v>5524</v>
      </c>
      <c r="G57" s="39" t="s">
        <v>5496</v>
      </c>
      <c r="H57" s="39" t="s">
        <v>5878</v>
      </c>
      <c r="I57" s="23" t="str">
        <f t="shared" si="0"/>
        <v>2＊372501</v>
      </c>
      <c r="J57" s="39">
        <v>1131104</v>
      </c>
      <c r="K57" s="39" t="s">
        <v>3507</v>
      </c>
      <c r="L57" s="39">
        <v>1173</v>
      </c>
      <c r="M57" s="1"/>
      <c r="N57" s="1"/>
      <c r="O57" s="1"/>
      <c r="P57" s="1"/>
      <c r="Q57" s="1"/>
      <c r="R57" s="1"/>
      <c r="S57" s="25"/>
      <c r="T57" s="25"/>
      <c r="U57" s="25" t="s">
        <v>9</v>
      </c>
      <c r="V57" s="25"/>
      <c r="W57" s="25" t="s">
        <v>9</v>
      </c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1"/>
      <c r="AK57" s="1"/>
      <c r="AL57" s="1"/>
      <c r="AM57" s="25"/>
      <c r="AN57" s="25"/>
      <c r="AO57" s="25"/>
      <c r="AP57" s="25"/>
      <c r="AQ57" s="25"/>
      <c r="AR57" s="1"/>
      <c r="AS57" s="25"/>
      <c r="AT57" s="25"/>
      <c r="AU57" s="25"/>
      <c r="AV57" s="25"/>
      <c r="AW57" s="25"/>
      <c r="AX57" s="36"/>
      <c r="AY57" s="25"/>
      <c r="AZ57" s="25"/>
      <c r="BA57" s="25"/>
      <c r="BB57" s="25"/>
      <c r="BC57" s="1"/>
      <c r="BD57" s="1"/>
      <c r="BE57" s="25"/>
      <c r="BF57" s="1"/>
      <c r="BG57" s="1"/>
      <c r="BH57" s="1"/>
      <c r="BI57" s="25"/>
      <c r="BJ57" s="6"/>
    </row>
    <row r="58" spans="1:62" ht="46.5">
      <c r="A58" s="23">
        <v>54</v>
      </c>
      <c r="B58" s="39" t="s">
        <v>5878</v>
      </c>
      <c r="C58" s="39" t="s">
        <v>3196</v>
      </c>
      <c r="D58" s="39" t="s">
        <v>1063</v>
      </c>
      <c r="E58" s="39">
        <v>65</v>
      </c>
      <c r="F58" s="39" t="s">
        <v>5524</v>
      </c>
      <c r="G58" s="39" t="s">
        <v>5496</v>
      </c>
      <c r="H58" s="39" t="s">
        <v>5878</v>
      </c>
      <c r="I58" s="23" t="str">
        <f t="shared" si="0"/>
        <v>2＊372501</v>
      </c>
      <c r="J58" s="39">
        <v>1131105</v>
      </c>
      <c r="K58" s="39" t="s">
        <v>5809</v>
      </c>
      <c r="L58" s="39">
        <v>1173</v>
      </c>
      <c r="M58" s="1"/>
      <c r="N58" s="1"/>
      <c r="O58" s="1"/>
      <c r="P58" s="1"/>
      <c r="Q58" s="1"/>
      <c r="R58" s="1"/>
      <c r="S58" s="25"/>
      <c r="T58" s="25"/>
      <c r="U58" s="25" t="s">
        <v>5931</v>
      </c>
      <c r="V58" s="25"/>
      <c r="W58" s="25" t="s">
        <v>9</v>
      </c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1"/>
      <c r="AK58" s="1"/>
      <c r="AL58" s="1"/>
      <c r="AM58" s="25"/>
      <c r="AN58" s="25"/>
      <c r="AO58" s="25"/>
      <c r="AP58" s="25"/>
      <c r="AQ58" s="25"/>
      <c r="AR58" s="1"/>
      <c r="AS58" s="25"/>
      <c r="AT58" s="25"/>
      <c r="AU58" s="25"/>
      <c r="AV58" s="25"/>
      <c r="AW58" s="25"/>
      <c r="AX58" s="36"/>
      <c r="AY58" s="25"/>
      <c r="AZ58" s="25"/>
      <c r="BA58" s="25"/>
      <c r="BB58" s="25"/>
      <c r="BC58" s="1"/>
      <c r="BD58" s="1"/>
      <c r="BE58" s="25"/>
      <c r="BF58" s="1"/>
      <c r="BG58" s="1"/>
      <c r="BH58" s="1"/>
      <c r="BI58" s="25" t="s">
        <v>1034</v>
      </c>
      <c r="BJ58" s="6"/>
    </row>
    <row r="59" spans="1:62" ht="17">
      <c r="A59" s="23">
        <v>55</v>
      </c>
      <c r="B59" s="39" t="s">
        <v>5879</v>
      </c>
      <c r="C59" s="39" t="s">
        <v>5538</v>
      </c>
      <c r="D59" s="39" t="s">
        <v>1063</v>
      </c>
      <c r="E59" s="39">
        <v>70</v>
      </c>
      <c r="F59" s="39"/>
      <c r="G59" s="39"/>
      <c r="H59" s="39" t="s">
        <v>5879</v>
      </c>
      <c r="I59" s="23" t="str">
        <f t="shared" si="0"/>
        <v>1＊477835</v>
      </c>
      <c r="J59" s="39">
        <v>1131107</v>
      </c>
      <c r="K59" s="39" t="s">
        <v>70</v>
      </c>
      <c r="L59" s="39">
        <v>1173</v>
      </c>
      <c r="M59" s="1"/>
      <c r="N59" s="1"/>
      <c r="O59" s="1"/>
      <c r="P59" s="1"/>
      <c r="Q59" s="1"/>
      <c r="R59" s="1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1"/>
      <c r="AK59" s="1"/>
      <c r="AL59" s="1"/>
      <c r="AM59" s="25"/>
      <c r="AN59" s="25"/>
      <c r="AO59" s="25"/>
      <c r="AP59" s="25"/>
      <c r="AQ59" s="25"/>
      <c r="AR59" s="1"/>
      <c r="AS59" s="25"/>
      <c r="AT59" s="25" t="s">
        <v>9</v>
      </c>
      <c r="AU59" s="25"/>
      <c r="AV59" s="25"/>
      <c r="AW59" s="25"/>
      <c r="AX59" s="36"/>
      <c r="AY59" s="25"/>
      <c r="AZ59" s="25"/>
      <c r="BA59" s="25"/>
      <c r="BB59" s="25"/>
      <c r="BC59" s="1"/>
      <c r="BD59" s="1"/>
      <c r="BE59" s="25"/>
      <c r="BF59" s="1"/>
      <c r="BG59" s="1"/>
      <c r="BH59" s="1"/>
      <c r="BI59" s="25"/>
      <c r="BJ59" s="6"/>
    </row>
    <row r="60" spans="1:62" ht="17">
      <c r="A60" s="23">
        <v>56</v>
      </c>
      <c r="B60" s="39" t="s">
        <v>5880</v>
      </c>
      <c r="C60" s="39" t="s">
        <v>5539</v>
      </c>
      <c r="D60" s="39" t="s">
        <v>1063</v>
      </c>
      <c r="E60" s="39">
        <v>44</v>
      </c>
      <c r="F60" s="39" t="s">
        <v>5248</v>
      </c>
      <c r="G60" s="39" t="s">
        <v>5521</v>
      </c>
      <c r="H60" s="39" t="s">
        <v>5880</v>
      </c>
      <c r="I60" s="23" t="str">
        <f t="shared" si="0"/>
        <v>0＊037731</v>
      </c>
      <c r="J60" s="39">
        <v>1131107</v>
      </c>
      <c r="K60" s="39" t="s">
        <v>79</v>
      </c>
      <c r="L60" s="39">
        <v>1173</v>
      </c>
      <c r="M60" s="1"/>
      <c r="N60" s="1"/>
      <c r="O60" s="1"/>
      <c r="P60" s="1"/>
      <c r="Q60" s="1"/>
      <c r="R60" s="1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1"/>
      <c r="AK60" s="1"/>
      <c r="AL60" s="1"/>
      <c r="AM60" s="25"/>
      <c r="AN60" s="25"/>
      <c r="AO60" s="25"/>
      <c r="AP60" s="25"/>
      <c r="AQ60" s="25"/>
      <c r="AR60" s="1"/>
      <c r="AS60" s="25"/>
      <c r="AT60" s="25"/>
      <c r="AU60" s="25"/>
      <c r="AV60" s="25" t="s">
        <v>9</v>
      </c>
      <c r="AW60" s="25"/>
      <c r="AX60" s="36"/>
      <c r="AY60" s="25"/>
      <c r="AZ60" s="25"/>
      <c r="BA60" s="25"/>
      <c r="BB60" s="25"/>
      <c r="BC60" s="1"/>
      <c r="BD60" s="1"/>
      <c r="BE60" s="25"/>
      <c r="BF60" s="1"/>
      <c r="BG60" s="1"/>
      <c r="BH60" s="1"/>
      <c r="BI60" s="25"/>
      <c r="BJ60" s="6"/>
    </row>
    <row r="61" spans="1:62" ht="31">
      <c r="A61" s="23">
        <v>57</v>
      </c>
      <c r="B61" s="39" t="s">
        <v>5881</v>
      </c>
      <c r="C61" s="39" t="s">
        <v>5452</v>
      </c>
      <c r="D61" s="39" t="s">
        <v>1067</v>
      </c>
      <c r="E61" s="39">
        <v>92</v>
      </c>
      <c r="F61" s="39"/>
      <c r="G61" s="39"/>
      <c r="H61" s="39" t="s">
        <v>5881</v>
      </c>
      <c r="I61" s="23" t="str">
        <f t="shared" si="0"/>
        <v>0＊671027</v>
      </c>
      <c r="J61" s="39">
        <v>1131108</v>
      </c>
      <c r="K61" s="39" t="s">
        <v>5810</v>
      </c>
      <c r="L61" s="39">
        <v>1173</v>
      </c>
      <c r="M61" s="1"/>
      <c r="N61" s="1"/>
      <c r="O61" s="1"/>
      <c r="P61" s="1"/>
      <c r="Q61" s="1"/>
      <c r="R61" s="1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1"/>
      <c r="AK61" s="1"/>
      <c r="AL61" s="1"/>
      <c r="AM61" s="25"/>
      <c r="AN61" s="25"/>
      <c r="AO61" s="25"/>
      <c r="AP61" s="25"/>
      <c r="AQ61" s="25"/>
      <c r="AR61" s="1"/>
      <c r="AS61" s="25"/>
      <c r="AT61" s="25"/>
      <c r="AU61" s="25"/>
      <c r="AV61" s="25" t="s">
        <v>9</v>
      </c>
      <c r="AW61" s="25"/>
      <c r="AX61" s="36"/>
      <c r="AY61" s="25"/>
      <c r="AZ61" s="25"/>
      <c r="BA61" s="25"/>
      <c r="BB61" s="25"/>
      <c r="BC61" s="1" t="s">
        <v>9</v>
      </c>
      <c r="BD61" s="1"/>
      <c r="BE61" s="25"/>
      <c r="BF61" s="1"/>
      <c r="BG61" s="1"/>
      <c r="BH61" s="1"/>
      <c r="BI61" s="25"/>
      <c r="BJ61" s="6"/>
    </row>
    <row r="62" spans="1:62" ht="46.5">
      <c r="A62" s="23">
        <v>58</v>
      </c>
      <c r="B62" s="39" t="s">
        <v>5882</v>
      </c>
      <c r="C62" s="39" t="s">
        <v>5540</v>
      </c>
      <c r="D62" s="39" t="s">
        <v>1067</v>
      </c>
      <c r="E62" s="39">
        <v>73</v>
      </c>
      <c r="F62" s="39" t="s">
        <v>5512</v>
      </c>
      <c r="G62" s="39" t="s">
        <v>5500</v>
      </c>
      <c r="H62" s="39" t="s">
        <v>5882</v>
      </c>
      <c r="I62" s="23" t="str">
        <f t="shared" si="0"/>
        <v>2＊273474</v>
      </c>
      <c r="J62" s="39">
        <v>1131108</v>
      </c>
      <c r="K62" s="39" t="s">
        <v>5811</v>
      </c>
      <c r="L62" s="39">
        <v>1173</v>
      </c>
      <c r="M62" s="1"/>
      <c r="N62" s="1"/>
      <c r="O62" s="1"/>
      <c r="P62" s="1"/>
      <c r="Q62" s="1"/>
      <c r="R62" s="1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 t="s">
        <v>9</v>
      </c>
      <c r="AJ62" s="1"/>
      <c r="AK62" s="1"/>
      <c r="AL62" s="1"/>
      <c r="AM62" s="25"/>
      <c r="AN62" s="25" t="s">
        <v>9</v>
      </c>
      <c r="AO62" s="25"/>
      <c r="AP62" s="25"/>
      <c r="AQ62" s="25" t="s">
        <v>5812</v>
      </c>
      <c r="AR62" s="1"/>
      <c r="AS62" s="25"/>
      <c r="AT62" s="25"/>
      <c r="AU62" s="25"/>
      <c r="AV62" s="25"/>
      <c r="AW62" s="25"/>
      <c r="AX62" s="36"/>
      <c r="AY62" s="25"/>
      <c r="AZ62" s="25"/>
      <c r="BA62" s="25"/>
      <c r="BB62" s="25"/>
      <c r="BC62" s="1"/>
      <c r="BD62" s="1"/>
      <c r="BE62" s="25"/>
      <c r="BF62" s="1"/>
      <c r="BG62" s="1"/>
      <c r="BH62" s="1"/>
      <c r="BI62" s="25" t="s">
        <v>1034</v>
      </c>
      <c r="BJ62" s="6"/>
    </row>
    <row r="63" spans="1:62" ht="17">
      <c r="A63" s="23">
        <v>59</v>
      </c>
      <c r="B63" s="39" t="s">
        <v>5883</v>
      </c>
      <c r="C63" s="39" t="s">
        <v>2154</v>
      </c>
      <c r="D63" s="39" t="s">
        <v>1067</v>
      </c>
      <c r="E63" s="39">
        <v>61</v>
      </c>
      <c r="F63" s="39"/>
      <c r="G63" s="39"/>
      <c r="H63" s="39" t="s">
        <v>5883</v>
      </c>
      <c r="I63" s="23" t="str">
        <f t="shared" si="0"/>
        <v>2＊621998</v>
      </c>
      <c r="J63" s="39">
        <v>1131108</v>
      </c>
      <c r="K63" s="39" t="s">
        <v>79</v>
      </c>
      <c r="L63" s="39">
        <v>1173</v>
      </c>
      <c r="M63" s="1"/>
      <c r="N63" s="1"/>
      <c r="O63" s="1"/>
      <c r="P63" s="1"/>
      <c r="Q63" s="1"/>
      <c r="R63" s="1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1"/>
      <c r="AK63" s="1"/>
      <c r="AL63" s="1"/>
      <c r="AM63" s="25"/>
      <c r="AN63" s="25"/>
      <c r="AO63" s="25"/>
      <c r="AP63" s="25"/>
      <c r="AQ63" s="25"/>
      <c r="AR63" s="1"/>
      <c r="AS63" s="25"/>
      <c r="AT63" s="25"/>
      <c r="AU63" s="25"/>
      <c r="AV63" s="25" t="s">
        <v>9</v>
      </c>
      <c r="AW63" s="25"/>
      <c r="AX63" s="36"/>
      <c r="AY63" s="25"/>
      <c r="AZ63" s="25"/>
      <c r="BA63" s="25"/>
      <c r="BB63" s="25"/>
      <c r="BC63" s="1"/>
      <c r="BD63" s="1"/>
      <c r="BE63" s="25"/>
      <c r="BF63" s="1"/>
      <c r="BG63" s="1"/>
      <c r="BH63" s="1"/>
      <c r="BI63" s="25"/>
      <c r="BJ63" s="6"/>
    </row>
    <row r="64" spans="1:62" ht="31">
      <c r="A64" s="23">
        <v>60</v>
      </c>
      <c r="B64" s="39" t="s">
        <v>5884</v>
      </c>
      <c r="C64" s="39" t="s">
        <v>3596</v>
      </c>
      <c r="D64" s="39" t="s">
        <v>1067</v>
      </c>
      <c r="E64" s="39">
        <v>70</v>
      </c>
      <c r="F64" s="39" t="s">
        <v>5481</v>
      </c>
      <c r="G64" s="39" t="s">
        <v>5498</v>
      </c>
      <c r="H64" s="39" t="s">
        <v>5884</v>
      </c>
      <c r="I64" s="23" t="str">
        <f t="shared" si="0"/>
        <v>0＊984652</v>
      </c>
      <c r="J64" s="39">
        <v>1131108</v>
      </c>
      <c r="K64" s="39" t="s">
        <v>731</v>
      </c>
      <c r="L64" s="39">
        <v>1173</v>
      </c>
      <c r="M64" s="1"/>
      <c r="N64" s="1"/>
      <c r="O64" s="1"/>
      <c r="P64" s="1"/>
      <c r="Q64" s="1"/>
      <c r="R64" s="1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1"/>
      <c r="AK64" s="1"/>
      <c r="AL64" s="1"/>
      <c r="AM64" s="25"/>
      <c r="AN64" s="25"/>
      <c r="AO64" s="25"/>
      <c r="AP64" s="25"/>
      <c r="AQ64" s="25"/>
      <c r="AR64" s="1"/>
      <c r="AS64" s="25"/>
      <c r="AT64" s="25"/>
      <c r="AU64" s="25"/>
      <c r="AV64" s="25" t="s">
        <v>9</v>
      </c>
      <c r="AW64" s="25"/>
      <c r="AX64" s="36"/>
      <c r="AY64" s="25"/>
      <c r="AZ64" s="25"/>
      <c r="BA64" s="25"/>
      <c r="BB64" s="25"/>
      <c r="BC64" s="1"/>
      <c r="BD64" s="1"/>
      <c r="BE64" s="25"/>
      <c r="BF64" s="1"/>
      <c r="BG64" s="1"/>
      <c r="BH64" s="1"/>
      <c r="BI64" s="25" t="s">
        <v>1034</v>
      </c>
      <c r="BJ64" s="6"/>
    </row>
    <row r="65" spans="1:62" ht="17">
      <c r="A65" s="23">
        <v>61</v>
      </c>
      <c r="B65" s="39" t="s">
        <v>5885</v>
      </c>
      <c r="C65" s="39" t="s">
        <v>1987</v>
      </c>
      <c r="D65" s="39" t="s">
        <v>1063</v>
      </c>
      <c r="E65" s="39">
        <v>56</v>
      </c>
      <c r="F65" s="39"/>
      <c r="G65" s="39"/>
      <c r="H65" s="39" t="s">
        <v>5885</v>
      </c>
      <c r="I65" s="23" t="str">
        <f t="shared" si="0"/>
        <v>2＊301607</v>
      </c>
      <c r="J65" s="39">
        <v>1131111</v>
      </c>
      <c r="K65" s="39" t="s">
        <v>70</v>
      </c>
      <c r="L65" s="39">
        <v>1173</v>
      </c>
      <c r="M65" s="1"/>
      <c r="N65" s="1"/>
      <c r="O65" s="1"/>
      <c r="P65" s="1"/>
      <c r="Q65" s="1"/>
      <c r="R65" s="1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1"/>
      <c r="AK65" s="1"/>
      <c r="AL65" s="1"/>
      <c r="AM65" s="25"/>
      <c r="AN65" s="25"/>
      <c r="AO65" s="25"/>
      <c r="AP65" s="25"/>
      <c r="AQ65" s="25"/>
      <c r="AR65" s="1"/>
      <c r="AS65" s="25" t="s">
        <v>9</v>
      </c>
      <c r="AT65" s="25"/>
      <c r="AU65" s="25"/>
      <c r="AV65" s="25"/>
      <c r="AW65" s="25"/>
      <c r="AX65" s="36"/>
      <c r="AY65" s="25"/>
      <c r="AZ65" s="25"/>
      <c r="BA65" s="25"/>
      <c r="BB65" s="25"/>
      <c r="BC65" s="1"/>
      <c r="BD65" s="1"/>
      <c r="BE65" s="25"/>
      <c r="BF65" s="1"/>
      <c r="BG65" s="1"/>
      <c r="BH65" s="1"/>
      <c r="BI65" s="25"/>
      <c r="BJ65" s="6"/>
    </row>
    <row r="66" spans="1:62" ht="17">
      <c r="A66" s="23">
        <v>62</v>
      </c>
      <c r="B66" s="39" t="s">
        <v>5886</v>
      </c>
      <c r="C66" s="39" t="s">
        <v>3412</v>
      </c>
      <c r="D66" s="39" t="s">
        <v>1067</v>
      </c>
      <c r="E66" s="39">
        <v>68</v>
      </c>
      <c r="F66" s="39"/>
      <c r="G66" s="39"/>
      <c r="H66" s="39" t="s">
        <v>5886</v>
      </c>
      <c r="I66" s="23" t="str">
        <f t="shared" si="0"/>
        <v>2＊680684</v>
      </c>
      <c r="J66" s="39">
        <v>1131118</v>
      </c>
      <c r="K66" s="39" t="s">
        <v>72</v>
      </c>
      <c r="L66" s="39">
        <v>1173</v>
      </c>
      <c r="M66" s="1"/>
      <c r="N66" s="1"/>
      <c r="O66" s="1"/>
      <c r="P66" s="1"/>
      <c r="Q66" s="1"/>
      <c r="R66" s="1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1"/>
      <c r="AK66" s="1"/>
      <c r="AL66" s="1"/>
      <c r="AM66" s="25"/>
      <c r="AN66" s="25"/>
      <c r="AO66" s="25"/>
      <c r="AP66" s="25"/>
      <c r="AQ66" s="25"/>
      <c r="AR66" s="1"/>
      <c r="AS66" s="25"/>
      <c r="AT66" s="25"/>
      <c r="AU66" s="25"/>
      <c r="AV66" s="25"/>
      <c r="AW66" s="25"/>
      <c r="AX66" s="36" t="s">
        <v>9</v>
      </c>
      <c r="AY66" s="25"/>
      <c r="AZ66" s="25"/>
      <c r="BA66" s="25"/>
      <c r="BB66" s="25"/>
      <c r="BC66" s="1"/>
      <c r="BD66" s="1"/>
      <c r="BE66" s="25"/>
      <c r="BF66" s="1"/>
      <c r="BG66" s="1"/>
      <c r="BH66" s="1"/>
      <c r="BI66" s="25"/>
      <c r="BJ66" s="6"/>
    </row>
    <row r="67" spans="1:62" ht="17">
      <c r="A67" s="23">
        <v>63</v>
      </c>
      <c r="B67" s="39" t="s">
        <v>5887</v>
      </c>
      <c r="C67" s="39" t="s">
        <v>5541</v>
      </c>
      <c r="D67" s="39" t="s">
        <v>1063</v>
      </c>
      <c r="E67" s="39">
        <v>75</v>
      </c>
      <c r="F67" s="39"/>
      <c r="G67" s="39"/>
      <c r="H67" s="39" t="s">
        <v>5887</v>
      </c>
      <c r="I67" s="23" t="str">
        <f t="shared" si="0"/>
        <v>0＊320535</v>
      </c>
      <c r="J67" s="39">
        <v>1131119</v>
      </c>
      <c r="K67" s="39" t="s">
        <v>72</v>
      </c>
      <c r="L67" s="39">
        <v>1173</v>
      </c>
      <c r="M67" s="1"/>
      <c r="N67" s="1"/>
      <c r="O67" s="1"/>
      <c r="P67" s="1"/>
      <c r="Q67" s="1"/>
      <c r="R67" s="1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1"/>
      <c r="AK67" s="1"/>
      <c r="AL67" s="1"/>
      <c r="AM67" s="25"/>
      <c r="AN67" s="25"/>
      <c r="AO67" s="25"/>
      <c r="AP67" s="25"/>
      <c r="AQ67" s="25"/>
      <c r="AR67" s="1"/>
      <c r="AS67" s="25"/>
      <c r="AT67" s="25"/>
      <c r="AU67" s="25"/>
      <c r="AV67" s="25"/>
      <c r="AW67" s="25"/>
      <c r="AX67" s="36" t="s">
        <v>9</v>
      </c>
      <c r="AY67" s="25"/>
      <c r="AZ67" s="25"/>
      <c r="BA67" s="25"/>
      <c r="BB67" s="25"/>
      <c r="BC67" s="1"/>
      <c r="BD67" s="1"/>
      <c r="BE67" s="25"/>
      <c r="BF67" s="1"/>
      <c r="BG67" s="1"/>
      <c r="BH67" s="1"/>
      <c r="BI67" s="25"/>
      <c r="BJ67" s="6"/>
    </row>
    <row r="68" spans="1:62" ht="17">
      <c r="A68" s="23">
        <v>64</v>
      </c>
      <c r="B68" s="39" t="s">
        <v>5888</v>
      </c>
      <c r="C68" s="39" t="s">
        <v>1993</v>
      </c>
      <c r="D68" s="39" t="s">
        <v>1063</v>
      </c>
      <c r="E68" s="39">
        <v>77</v>
      </c>
      <c r="F68" s="39"/>
      <c r="G68" s="39"/>
      <c r="H68" s="39" t="s">
        <v>5888</v>
      </c>
      <c r="I68" s="23" t="str">
        <f t="shared" si="0"/>
        <v>0＊984401</v>
      </c>
      <c r="J68" s="39">
        <v>1131119</v>
      </c>
      <c r="K68" s="39" t="s">
        <v>79</v>
      </c>
      <c r="L68" s="39">
        <v>1173</v>
      </c>
      <c r="M68" s="1"/>
      <c r="N68" s="1"/>
      <c r="O68" s="1"/>
      <c r="P68" s="1"/>
      <c r="Q68" s="1"/>
      <c r="R68" s="1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1"/>
      <c r="AK68" s="1"/>
      <c r="AL68" s="1"/>
      <c r="AM68" s="25"/>
      <c r="AN68" s="25"/>
      <c r="AO68" s="25"/>
      <c r="AP68" s="25"/>
      <c r="AQ68" s="25"/>
      <c r="AR68" s="1"/>
      <c r="AS68" s="25"/>
      <c r="AT68" s="25"/>
      <c r="AU68" s="25"/>
      <c r="AV68" s="25" t="s">
        <v>9</v>
      </c>
      <c r="AW68" s="25"/>
      <c r="AX68" s="36"/>
      <c r="AY68" s="25"/>
      <c r="AZ68" s="25"/>
      <c r="BA68" s="25"/>
      <c r="BB68" s="25"/>
      <c r="BC68" s="1"/>
      <c r="BD68" s="1"/>
      <c r="BE68" s="25"/>
      <c r="BF68" s="1"/>
      <c r="BG68" s="1"/>
      <c r="BH68" s="1"/>
      <c r="BI68" s="25"/>
      <c r="BJ68" s="6"/>
    </row>
    <row r="69" spans="1:62" ht="17">
      <c r="A69" s="23">
        <v>65</v>
      </c>
      <c r="B69" s="39" t="s">
        <v>5889</v>
      </c>
      <c r="C69" s="39" t="s">
        <v>5543</v>
      </c>
      <c r="D69" s="39" t="s">
        <v>1063</v>
      </c>
      <c r="E69" s="39">
        <v>44</v>
      </c>
      <c r="F69" s="39"/>
      <c r="G69" s="39"/>
      <c r="H69" s="39" t="s">
        <v>5889</v>
      </c>
      <c r="I69" s="23" t="str">
        <f t="shared" ref="I69:I132" si="1">REPLACE(C69,2,1,"＊")</f>
        <v>0＊392620</v>
      </c>
      <c r="J69" s="39">
        <v>1131125</v>
      </c>
      <c r="K69" s="39" t="s">
        <v>70</v>
      </c>
      <c r="L69" s="39">
        <v>1173</v>
      </c>
      <c r="M69" s="1"/>
      <c r="N69" s="1"/>
      <c r="O69" s="1"/>
      <c r="P69" s="1"/>
      <c r="Q69" s="1"/>
      <c r="R69" s="1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1"/>
      <c r="AK69" s="1"/>
      <c r="AL69" s="1"/>
      <c r="AM69" s="25"/>
      <c r="AN69" s="25"/>
      <c r="AO69" s="25"/>
      <c r="AP69" s="25"/>
      <c r="AQ69" s="25"/>
      <c r="AR69" s="1"/>
      <c r="AS69" s="25" t="s">
        <v>9</v>
      </c>
      <c r="AT69" s="25"/>
      <c r="AU69" s="25"/>
      <c r="AV69" s="25"/>
      <c r="AW69" s="25"/>
      <c r="AX69" s="36"/>
      <c r="AY69" s="25"/>
      <c r="AZ69" s="25"/>
      <c r="BA69" s="25"/>
      <c r="BB69" s="25"/>
      <c r="BC69" s="1"/>
      <c r="BD69" s="1"/>
      <c r="BE69" s="25"/>
      <c r="BF69" s="1"/>
      <c r="BG69" s="1"/>
      <c r="BH69" s="1"/>
      <c r="BI69" s="25"/>
      <c r="BJ69" s="6"/>
    </row>
    <row r="70" spans="1:62" ht="17">
      <c r="A70" s="23">
        <v>66</v>
      </c>
      <c r="B70" s="39" t="s">
        <v>5890</v>
      </c>
      <c r="C70" s="39" t="s">
        <v>5544</v>
      </c>
      <c r="D70" s="39" t="s">
        <v>1063</v>
      </c>
      <c r="E70" s="39">
        <v>80</v>
      </c>
      <c r="F70" s="39"/>
      <c r="G70" s="39"/>
      <c r="H70" s="39" t="s">
        <v>5890</v>
      </c>
      <c r="I70" s="23" t="str">
        <f t="shared" si="1"/>
        <v>1＊889157</v>
      </c>
      <c r="J70" s="39">
        <v>1131129</v>
      </c>
      <c r="K70" s="39" t="s">
        <v>70</v>
      </c>
      <c r="L70" s="39">
        <v>1173</v>
      </c>
      <c r="M70" s="1"/>
      <c r="N70" s="1"/>
      <c r="O70" s="1"/>
      <c r="P70" s="1"/>
      <c r="Q70" s="1"/>
      <c r="R70" s="1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1"/>
      <c r="AK70" s="1"/>
      <c r="AL70" s="1"/>
      <c r="AM70" s="25"/>
      <c r="AN70" s="25"/>
      <c r="AO70" s="25"/>
      <c r="AP70" s="25"/>
      <c r="AQ70" s="25"/>
      <c r="AR70" s="1"/>
      <c r="AS70" s="25"/>
      <c r="AT70" s="25" t="s">
        <v>9</v>
      </c>
      <c r="AU70" s="25"/>
      <c r="AV70" s="25"/>
      <c r="AW70" s="25"/>
      <c r="AX70" s="36"/>
      <c r="AY70" s="25"/>
      <c r="AZ70" s="25"/>
      <c r="BA70" s="25"/>
      <c r="BB70" s="25"/>
      <c r="BC70" s="1"/>
      <c r="BD70" s="1"/>
      <c r="BE70" s="25"/>
      <c r="BF70" s="1"/>
      <c r="BG70" s="1"/>
      <c r="BH70" s="1"/>
      <c r="BI70" s="25"/>
      <c r="BJ70" s="6"/>
    </row>
    <row r="71" spans="1:62" ht="17">
      <c r="A71" s="23">
        <v>67</v>
      </c>
      <c r="B71" s="39" t="s">
        <v>5891</v>
      </c>
      <c r="C71" s="39" t="s">
        <v>5545</v>
      </c>
      <c r="D71" s="39" t="s">
        <v>1063</v>
      </c>
      <c r="E71" s="39">
        <v>58</v>
      </c>
      <c r="F71" s="39"/>
      <c r="G71" s="39"/>
      <c r="H71" s="39" t="s">
        <v>5891</v>
      </c>
      <c r="I71" s="23" t="str">
        <f t="shared" si="1"/>
        <v>2＊869985</v>
      </c>
      <c r="J71" s="39">
        <v>1131129</v>
      </c>
      <c r="K71" s="39" t="s">
        <v>70</v>
      </c>
      <c r="L71" s="39">
        <v>1173</v>
      </c>
      <c r="M71" s="1"/>
      <c r="N71" s="1"/>
      <c r="O71" s="1"/>
      <c r="P71" s="1"/>
      <c r="Q71" s="1"/>
      <c r="R71" s="1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1"/>
      <c r="AK71" s="1"/>
      <c r="AL71" s="1"/>
      <c r="AM71" s="25"/>
      <c r="AN71" s="25"/>
      <c r="AO71" s="25"/>
      <c r="AP71" s="25"/>
      <c r="AQ71" s="25"/>
      <c r="AR71" s="1"/>
      <c r="AS71" s="25"/>
      <c r="AT71" s="25" t="s">
        <v>9</v>
      </c>
      <c r="AU71" s="25"/>
      <c r="AV71" s="25"/>
      <c r="AW71" s="25"/>
      <c r="AX71" s="36"/>
      <c r="AY71" s="25"/>
      <c r="AZ71" s="25"/>
      <c r="BA71" s="25"/>
      <c r="BB71" s="25"/>
      <c r="BC71" s="1"/>
      <c r="BD71" s="1"/>
      <c r="BE71" s="25"/>
      <c r="BF71" s="1"/>
      <c r="BG71" s="1"/>
      <c r="BH71" s="1"/>
      <c r="BI71" s="25"/>
      <c r="BJ71" s="6"/>
    </row>
    <row r="72" spans="1:62" ht="17">
      <c r="A72" s="23">
        <v>68</v>
      </c>
      <c r="B72" s="39" t="s">
        <v>5892</v>
      </c>
      <c r="C72" s="39" t="s">
        <v>5546</v>
      </c>
      <c r="D72" s="39" t="s">
        <v>1067</v>
      </c>
      <c r="E72" s="39">
        <v>83</v>
      </c>
      <c r="F72" s="39"/>
      <c r="G72" s="39"/>
      <c r="H72" s="39" t="s">
        <v>5892</v>
      </c>
      <c r="I72" s="23" t="str">
        <f t="shared" si="1"/>
        <v>0＊377213</v>
      </c>
      <c r="J72" s="39">
        <v>1131105</v>
      </c>
      <c r="K72" s="39" t="s">
        <v>70</v>
      </c>
      <c r="L72" s="39">
        <v>1551</v>
      </c>
      <c r="M72" s="1"/>
      <c r="N72" s="1"/>
      <c r="O72" s="1"/>
      <c r="P72" s="1"/>
      <c r="Q72" s="1"/>
      <c r="R72" s="1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1"/>
      <c r="AK72" s="1"/>
      <c r="AL72" s="1"/>
      <c r="AM72" s="25"/>
      <c r="AN72" s="25"/>
      <c r="AO72" s="25"/>
      <c r="AP72" s="25"/>
      <c r="AQ72" s="25"/>
      <c r="AR72" s="1"/>
      <c r="AS72" s="25" t="s">
        <v>9</v>
      </c>
      <c r="AT72" s="25"/>
      <c r="AU72" s="25"/>
      <c r="AV72" s="25"/>
      <c r="AW72" s="25"/>
      <c r="AX72" s="36"/>
      <c r="AY72" s="25"/>
      <c r="AZ72" s="25"/>
      <c r="BA72" s="25"/>
      <c r="BB72" s="25"/>
      <c r="BC72" s="1"/>
      <c r="BD72" s="1"/>
      <c r="BE72" s="25"/>
      <c r="BF72" s="1"/>
      <c r="BG72" s="1"/>
      <c r="BH72" s="1"/>
      <c r="BI72" s="25"/>
      <c r="BJ72" s="6"/>
    </row>
    <row r="73" spans="1:62" ht="17">
      <c r="A73" s="23">
        <v>69</v>
      </c>
      <c r="B73" s="39" t="s">
        <v>5893</v>
      </c>
      <c r="C73" s="39" t="s">
        <v>5547</v>
      </c>
      <c r="D73" s="39" t="s">
        <v>1063</v>
      </c>
      <c r="E73" s="39">
        <v>70</v>
      </c>
      <c r="F73" s="39" t="s">
        <v>5248</v>
      </c>
      <c r="G73" s="39" t="s">
        <v>5509</v>
      </c>
      <c r="H73" s="39" t="s">
        <v>5893</v>
      </c>
      <c r="I73" s="23" t="str">
        <f t="shared" si="1"/>
        <v>0＊555952</v>
      </c>
      <c r="J73" s="39">
        <v>1131105</v>
      </c>
      <c r="K73" s="39" t="s">
        <v>70</v>
      </c>
      <c r="L73" s="39">
        <v>1551</v>
      </c>
      <c r="M73" s="1"/>
      <c r="N73" s="1"/>
      <c r="O73" s="1"/>
      <c r="P73" s="1"/>
      <c r="Q73" s="1"/>
      <c r="R73" s="1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1"/>
      <c r="AK73" s="1"/>
      <c r="AL73" s="1"/>
      <c r="AM73" s="25"/>
      <c r="AN73" s="25"/>
      <c r="AO73" s="25"/>
      <c r="AP73" s="25"/>
      <c r="AQ73" s="25"/>
      <c r="AR73" s="1"/>
      <c r="AS73" s="25"/>
      <c r="AT73" s="25" t="s">
        <v>9</v>
      </c>
      <c r="AU73" s="25"/>
      <c r="AV73" s="25"/>
      <c r="AW73" s="25"/>
      <c r="AX73" s="36"/>
      <c r="AY73" s="25"/>
      <c r="AZ73" s="25"/>
      <c r="BA73" s="25"/>
      <c r="BB73" s="25"/>
      <c r="BC73" s="1"/>
      <c r="BD73" s="1"/>
      <c r="BE73" s="25"/>
      <c r="BF73" s="1"/>
      <c r="BG73" s="1"/>
      <c r="BH73" s="1"/>
      <c r="BI73" s="25"/>
      <c r="BJ73" s="6"/>
    </row>
    <row r="74" spans="1:62" ht="17">
      <c r="A74" s="23">
        <v>70</v>
      </c>
      <c r="B74" s="39" t="s">
        <v>5894</v>
      </c>
      <c r="C74" s="39" t="s">
        <v>4905</v>
      </c>
      <c r="D74" s="39" t="s">
        <v>1063</v>
      </c>
      <c r="E74" s="39">
        <v>51</v>
      </c>
      <c r="F74" s="39" t="s">
        <v>5481</v>
      </c>
      <c r="G74" s="39" t="s">
        <v>5507</v>
      </c>
      <c r="H74" s="39" t="s">
        <v>5894</v>
      </c>
      <c r="I74" s="23" t="str">
        <f t="shared" si="1"/>
        <v>2＊158040</v>
      </c>
      <c r="J74" s="39">
        <v>1131107</v>
      </c>
      <c r="K74" s="39" t="s">
        <v>79</v>
      </c>
      <c r="L74" s="39">
        <v>1551</v>
      </c>
      <c r="M74" s="1"/>
      <c r="N74" s="1"/>
      <c r="O74" s="1"/>
      <c r="P74" s="1"/>
      <c r="Q74" s="1"/>
      <c r="R74" s="1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1"/>
      <c r="AK74" s="1"/>
      <c r="AL74" s="1"/>
      <c r="AM74" s="25"/>
      <c r="AN74" s="25"/>
      <c r="AO74" s="25"/>
      <c r="AP74" s="25"/>
      <c r="AQ74" s="25"/>
      <c r="AR74" s="1"/>
      <c r="AS74" s="25"/>
      <c r="AT74" s="25"/>
      <c r="AU74" s="25"/>
      <c r="AV74" s="25" t="s">
        <v>9</v>
      </c>
      <c r="AW74" s="25"/>
      <c r="AX74" s="36"/>
      <c r="AY74" s="25"/>
      <c r="AZ74" s="25"/>
      <c r="BA74" s="25"/>
      <c r="BB74" s="25"/>
      <c r="BC74" s="1"/>
      <c r="BD74" s="1"/>
      <c r="BE74" s="25"/>
      <c r="BF74" s="1"/>
      <c r="BG74" s="1"/>
      <c r="BH74" s="1"/>
      <c r="BI74" s="25"/>
      <c r="BJ74" s="6"/>
    </row>
    <row r="75" spans="1:62" ht="77.5">
      <c r="A75" s="23">
        <v>71</v>
      </c>
      <c r="B75" s="39" t="s">
        <v>5895</v>
      </c>
      <c r="C75" s="39" t="s">
        <v>5548</v>
      </c>
      <c r="D75" s="39" t="s">
        <v>1063</v>
      </c>
      <c r="E75" s="39">
        <v>68</v>
      </c>
      <c r="F75" s="39" t="s">
        <v>5500</v>
      </c>
      <c r="G75" s="39"/>
      <c r="H75" s="39" t="s">
        <v>5895</v>
      </c>
      <c r="I75" s="23" t="str">
        <f t="shared" si="1"/>
        <v>0＊084664</v>
      </c>
      <c r="J75" s="39">
        <v>1131118</v>
      </c>
      <c r="K75" s="39" t="s">
        <v>82</v>
      </c>
      <c r="L75" s="39">
        <v>1551</v>
      </c>
      <c r="M75" s="1"/>
      <c r="N75" s="1"/>
      <c r="O75" s="1"/>
      <c r="P75" s="1"/>
      <c r="Q75" s="1"/>
      <c r="R75" s="1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1"/>
      <c r="AK75" s="1"/>
      <c r="AL75" s="1"/>
      <c r="AM75" s="25"/>
      <c r="AN75" s="25"/>
      <c r="AO75" s="25"/>
      <c r="AP75" s="25"/>
      <c r="AQ75" s="25"/>
      <c r="AR75" s="1"/>
      <c r="AS75" s="25"/>
      <c r="AT75" s="25"/>
      <c r="AU75" s="25"/>
      <c r="AV75" s="25"/>
      <c r="AW75" s="25"/>
      <c r="AX75" s="36"/>
      <c r="AY75" s="25"/>
      <c r="AZ75" s="25"/>
      <c r="BA75" s="25"/>
      <c r="BB75" s="25"/>
      <c r="BC75" s="1"/>
      <c r="BD75" s="1"/>
      <c r="BE75" s="25"/>
      <c r="BF75" s="1"/>
      <c r="BG75" s="1"/>
      <c r="BH75" s="1"/>
      <c r="BI75" s="25" t="s">
        <v>5813</v>
      </c>
      <c r="BJ75" s="6"/>
    </row>
    <row r="76" spans="1:62" ht="31">
      <c r="A76" s="23">
        <v>72</v>
      </c>
      <c r="B76" s="39" t="s">
        <v>5896</v>
      </c>
      <c r="C76" s="39" t="s">
        <v>5549</v>
      </c>
      <c r="D76" s="39" t="s">
        <v>1067</v>
      </c>
      <c r="E76" s="39">
        <v>70</v>
      </c>
      <c r="F76" s="39" t="s">
        <v>5521</v>
      </c>
      <c r="G76" s="39" t="s">
        <v>5501</v>
      </c>
      <c r="H76" s="39" t="s">
        <v>5896</v>
      </c>
      <c r="I76" s="23" t="str">
        <f t="shared" si="1"/>
        <v>1＊366297</v>
      </c>
      <c r="J76" s="39">
        <v>1131119</v>
      </c>
      <c r="K76" s="39" t="s">
        <v>715</v>
      </c>
      <c r="L76" s="39">
        <v>1551</v>
      </c>
      <c r="M76" s="1"/>
      <c r="N76" s="1"/>
      <c r="O76" s="1"/>
      <c r="P76" s="1" t="s">
        <v>9</v>
      </c>
      <c r="Q76" s="1" t="s">
        <v>716</v>
      </c>
      <c r="R76" s="1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1"/>
      <c r="AK76" s="1"/>
      <c r="AL76" s="1"/>
      <c r="AM76" s="25"/>
      <c r="AN76" s="25"/>
      <c r="AO76" s="25"/>
      <c r="AP76" s="25"/>
      <c r="AQ76" s="25"/>
      <c r="AR76" s="1"/>
      <c r="AS76" s="25"/>
      <c r="AT76" s="25"/>
      <c r="AU76" s="25"/>
      <c r="AV76" s="25"/>
      <c r="AW76" s="25"/>
      <c r="AX76" s="36"/>
      <c r="AY76" s="25"/>
      <c r="AZ76" s="25"/>
      <c r="BA76" s="25"/>
      <c r="BB76" s="25"/>
      <c r="BC76" s="1"/>
      <c r="BD76" s="1"/>
      <c r="BE76" s="25"/>
      <c r="BF76" s="1"/>
      <c r="BG76" s="1"/>
      <c r="BH76" s="1"/>
      <c r="BI76" s="25" t="s">
        <v>1034</v>
      </c>
      <c r="BJ76" s="6"/>
    </row>
    <row r="77" spans="1:62" ht="17">
      <c r="A77" s="23">
        <v>73</v>
      </c>
      <c r="B77" s="39" t="s">
        <v>5897</v>
      </c>
      <c r="C77" s="39" t="s">
        <v>5550</v>
      </c>
      <c r="D77" s="39" t="s">
        <v>1063</v>
      </c>
      <c r="E77" s="39">
        <v>70</v>
      </c>
      <c r="F77" s="39"/>
      <c r="G77" s="39"/>
      <c r="H77" s="39" t="s">
        <v>5897</v>
      </c>
      <c r="I77" s="23" t="str">
        <f t="shared" si="1"/>
        <v>0＊045383</v>
      </c>
      <c r="J77" s="39">
        <v>1131119</v>
      </c>
      <c r="K77" s="39" t="s">
        <v>70</v>
      </c>
      <c r="L77" s="39">
        <v>1551</v>
      </c>
      <c r="M77" s="1"/>
      <c r="N77" s="1"/>
      <c r="O77" s="1"/>
      <c r="P77" s="1"/>
      <c r="Q77" s="1"/>
      <c r="R77" s="1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1"/>
      <c r="AK77" s="1"/>
      <c r="AL77" s="1"/>
      <c r="AM77" s="25"/>
      <c r="AN77" s="25"/>
      <c r="AO77" s="25"/>
      <c r="AP77" s="25"/>
      <c r="AQ77" s="25"/>
      <c r="AR77" s="1"/>
      <c r="AS77" s="25"/>
      <c r="AT77" s="25" t="s">
        <v>9</v>
      </c>
      <c r="AU77" s="25"/>
      <c r="AV77" s="25"/>
      <c r="AW77" s="25"/>
      <c r="AX77" s="36"/>
      <c r="AY77" s="25"/>
      <c r="AZ77" s="25"/>
      <c r="BA77" s="25"/>
      <c r="BB77" s="25"/>
      <c r="BC77" s="1"/>
      <c r="BD77" s="1"/>
      <c r="BE77" s="25"/>
      <c r="BF77" s="1"/>
      <c r="BG77" s="1"/>
      <c r="BH77" s="1"/>
      <c r="BI77" s="25"/>
      <c r="BJ77" s="6"/>
    </row>
    <row r="78" spans="1:62" ht="17">
      <c r="A78" s="23">
        <v>74</v>
      </c>
      <c r="B78" s="39" t="s">
        <v>5898</v>
      </c>
      <c r="C78" s="39" t="s">
        <v>5551</v>
      </c>
      <c r="D78" s="39" t="s">
        <v>1067</v>
      </c>
      <c r="E78" s="39">
        <v>53</v>
      </c>
      <c r="F78" s="39" t="s">
        <v>5552</v>
      </c>
      <c r="G78" s="39" t="s">
        <v>5542</v>
      </c>
      <c r="H78" s="39" t="s">
        <v>5898</v>
      </c>
      <c r="I78" s="23" t="str">
        <f t="shared" si="1"/>
        <v>0＊102861</v>
      </c>
      <c r="J78" s="39">
        <v>1131119</v>
      </c>
      <c r="K78" s="39" t="s">
        <v>70</v>
      </c>
      <c r="L78" s="39">
        <v>1551</v>
      </c>
      <c r="M78" s="1"/>
      <c r="N78" s="1"/>
      <c r="O78" s="1"/>
      <c r="P78" s="1"/>
      <c r="Q78" s="1"/>
      <c r="R78" s="1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1"/>
      <c r="AK78" s="1"/>
      <c r="AL78" s="1"/>
      <c r="AM78" s="25"/>
      <c r="AN78" s="25"/>
      <c r="AO78" s="25"/>
      <c r="AP78" s="25"/>
      <c r="AQ78" s="25"/>
      <c r="AR78" s="1"/>
      <c r="AS78" s="25"/>
      <c r="AT78" s="25" t="s">
        <v>9</v>
      </c>
      <c r="AU78" s="25"/>
      <c r="AV78" s="25"/>
      <c r="AW78" s="25"/>
      <c r="AX78" s="36"/>
      <c r="AY78" s="25"/>
      <c r="AZ78" s="25"/>
      <c r="BA78" s="25"/>
      <c r="BB78" s="25"/>
      <c r="BC78" s="1"/>
      <c r="BD78" s="1"/>
      <c r="BE78" s="25"/>
      <c r="BF78" s="1"/>
      <c r="BG78" s="1"/>
      <c r="BH78" s="1"/>
      <c r="BI78" s="25"/>
      <c r="BJ78" s="6"/>
    </row>
    <row r="79" spans="1:62" ht="17">
      <c r="A79" s="23">
        <v>75</v>
      </c>
      <c r="B79" s="39" t="s">
        <v>5899</v>
      </c>
      <c r="C79" s="39" t="s">
        <v>5197</v>
      </c>
      <c r="D79" s="39" t="s">
        <v>1063</v>
      </c>
      <c r="E79" s="39">
        <v>42</v>
      </c>
      <c r="F79" s="39" t="s">
        <v>5238</v>
      </c>
      <c r="G79" s="39"/>
      <c r="H79" s="39" t="s">
        <v>5899</v>
      </c>
      <c r="I79" s="23" t="str">
        <f t="shared" si="1"/>
        <v>2＊826361</v>
      </c>
      <c r="J79" s="39">
        <v>1131127</v>
      </c>
      <c r="K79" s="39" t="s">
        <v>82</v>
      </c>
      <c r="L79" s="39">
        <v>1551</v>
      </c>
      <c r="M79" s="1"/>
      <c r="N79" s="1"/>
      <c r="O79" s="1"/>
      <c r="P79" s="1"/>
      <c r="Q79" s="1"/>
      <c r="R79" s="1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1"/>
      <c r="AK79" s="1"/>
      <c r="AL79" s="1"/>
      <c r="AM79" s="25"/>
      <c r="AN79" s="25"/>
      <c r="AO79" s="25"/>
      <c r="AP79" s="25"/>
      <c r="AQ79" s="25"/>
      <c r="AR79" s="1"/>
      <c r="AS79" s="25"/>
      <c r="AT79" s="25"/>
      <c r="AU79" s="25" t="s">
        <v>9</v>
      </c>
      <c r="AV79" s="25"/>
      <c r="AW79" s="25"/>
      <c r="AX79" s="36"/>
      <c r="AY79" s="25"/>
      <c r="AZ79" s="25"/>
      <c r="BA79" s="25"/>
      <c r="BB79" s="25"/>
      <c r="BC79" s="1"/>
      <c r="BD79" s="1"/>
      <c r="BE79" s="25"/>
      <c r="BF79" s="1"/>
      <c r="BG79" s="1"/>
      <c r="BH79" s="1"/>
      <c r="BI79" s="25"/>
      <c r="BJ79" s="6"/>
    </row>
    <row r="80" spans="1:62" ht="17">
      <c r="A80" s="23">
        <v>76</v>
      </c>
      <c r="B80" s="39" t="s">
        <v>5900</v>
      </c>
      <c r="C80" s="39" t="s">
        <v>5553</v>
      </c>
      <c r="D80" s="39" t="s">
        <v>1063</v>
      </c>
      <c r="E80" s="39">
        <v>62</v>
      </c>
      <c r="F80" s="39"/>
      <c r="G80" s="39"/>
      <c r="H80" s="39" t="s">
        <v>5900</v>
      </c>
      <c r="I80" s="23" t="str">
        <f t="shared" si="1"/>
        <v>1＊891288</v>
      </c>
      <c r="J80" s="39">
        <v>1131128</v>
      </c>
      <c r="K80" s="39" t="s">
        <v>70</v>
      </c>
      <c r="L80" s="39">
        <v>1551</v>
      </c>
      <c r="M80" s="1"/>
      <c r="N80" s="1"/>
      <c r="O80" s="1"/>
      <c r="P80" s="1"/>
      <c r="Q80" s="1"/>
      <c r="R80" s="1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1"/>
      <c r="AK80" s="1"/>
      <c r="AL80" s="1"/>
      <c r="AM80" s="25"/>
      <c r="AN80" s="25"/>
      <c r="AO80" s="25"/>
      <c r="AP80" s="25"/>
      <c r="AQ80" s="25"/>
      <c r="AR80" s="1"/>
      <c r="AS80" s="25"/>
      <c r="AT80" s="25" t="s">
        <v>9</v>
      </c>
      <c r="AU80" s="25"/>
      <c r="AV80" s="25"/>
      <c r="AW80" s="25"/>
      <c r="AX80" s="36"/>
      <c r="AY80" s="25"/>
      <c r="AZ80" s="25"/>
      <c r="BA80" s="25"/>
      <c r="BB80" s="25"/>
      <c r="BC80" s="1"/>
      <c r="BD80" s="1"/>
      <c r="BE80" s="25"/>
      <c r="BF80" s="1"/>
      <c r="BG80" s="1"/>
      <c r="BH80" s="1"/>
      <c r="BI80" s="25"/>
      <c r="BJ80" s="6"/>
    </row>
    <row r="81" spans="1:62" ht="17">
      <c r="A81" s="23">
        <v>77</v>
      </c>
      <c r="B81" s="39" t="s">
        <v>5901</v>
      </c>
      <c r="C81" s="39" t="s">
        <v>5554</v>
      </c>
      <c r="D81" s="39" t="s">
        <v>1063</v>
      </c>
      <c r="E81" s="39">
        <v>76</v>
      </c>
      <c r="F81" s="39"/>
      <c r="G81" s="39"/>
      <c r="H81" s="39" t="s">
        <v>5901</v>
      </c>
      <c r="I81" s="23" t="str">
        <f t="shared" si="1"/>
        <v>0＊962470</v>
      </c>
      <c r="J81" s="39">
        <v>1131128</v>
      </c>
      <c r="K81" s="39" t="s">
        <v>70</v>
      </c>
      <c r="L81" s="39">
        <v>1551</v>
      </c>
      <c r="M81" s="1"/>
      <c r="N81" s="1"/>
      <c r="O81" s="1"/>
      <c r="P81" s="1"/>
      <c r="Q81" s="1"/>
      <c r="R81" s="1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1"/>
      <c r="AK81" s="1"/>
      <c r="AL81" s="1"/>
      <c r="AM81" s="25"/>
      <c r="AN81" s="25"/>
      <c r="AO81" s="25"/>
      <c r="AP81" s="25"/>
      <c r="AQ81" s="25"/>
      <c r="AR81" s="1"/>
      <c r="AS81" s="25"/>
      <c r="AT81" s="25" t="s">
        <v>9</v>
      </c>
      <c r="AU81" s="25"/>
      <c r="AV81" s="25"/>
      <c r="AW81" s="25"/>
      <c r="AX81" s="36"/>
      <c r="AY81" s="25"/>
      <c r="AZ81" s="25"/>
      <c r="BA81" s="25"/>
      <c r="BB81" s="25"/>
      <c r="BC81" s="1"/>
      <c r="BD81" s="1"/>
      <c r="BE81" s="25"/>
      <c r="BF81" s="1"/>
      <c r="BG81" s="1"/>
      <c r="BH81" s="1"/>
      <c r="BI81" s="25"/>
      <c r="BJ81" s="6"/>
    </row>
    <row r="82" spans="1:62" ht="17">
      <c r="A82" s="23">
        <v>78</v>
      </c>
      <c r="B82" s="39" t="s">
        <v>5902</v>
      </c>
      <c r="C82" s="39" t="s">
        <v>5555</v>
      </c>
      <c r="D82" s="39" t="s">
        <v>1067</v>
      </c>
      <c r="E82" s="39">
        <v>64</v>
      </c>
      <c r="F82" s="39"/>
      <c r="G82" s="39"/>
      <c r="H82" s="39" t="s">
        <v>5903</v>
      </c>
      <c r="I82" s="23" t="str">
        <f t="shared" si="1"/>
        <v>1＊342257</v>
      </c>
      <c r="J82" s="39">
        <v>1131129</v>
      </c>
      <c r="K82" s="39" t="s">
        <v>70</v>
      </c>
      <c r="L82" s="39">
        <v>1551</v>
      </c>
      <c r="M82" s="1"/>
      <c r="N82" s="1"/>
      <c r="O82" s="1"/>
      <c r="P82" s="1"/>
      <c r="Q82" s="1"/>
      <c r="R82" s="1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1"/>
      <c r="AK82" s="1"/>
      <c r="AL82" s="1"/>
      <c r="AM82" s="25"/>
      <c r="AN82" s="25"/>
      <c r="AO82" s="25"/>
      <c r="AP82" s="25"/>
      <c r="AQ82" s="25"/>
      <c r="AR82" s="1"/>
      <c r="AS82" s="25"/>
      <c r="AT82" s="25" t="s">
        <v>9</v>
      </c>
      <c r="AU82" s="25"/>
      <c r="AV82" s="25"/>
      <c r="AW82" s="25"/>
      <c r="AX82" s="36"/>
      <c r="AY82" s="25"/>
      <c r="AZ82" s="25"/>
      <c r="BA82" s="25"/>
      <c r="BB82" s="25"/>
      <c r="BC82" s="1"/>
      <c r="BD82" s="1"/>
      <c r="BE82" s="25"/>
      <c r="BF82" s="1"/>
      <c r="BG82" s="1"/>
      <c r="BH82" s="1"/>
      <c r="BI82" s="25"/>
      <c r="BJ82" s="6"/>
    </row>
    <row r="83" spans="1:62" ht="31">
      <c r="A83" s="23">
        <v>79</v>
      </c>
      <c r="B83" s="39" t="s">
        <v>5904</v>
      </c>
      <c r="C83" s="39" t="s">
        <v>5556</v>
      </c>
      <c r="D83" s="39" t="s">
        <v>1063</v>
      </c>
      <c r="E83" s="39">
        <v>32</v>
      </c>
      <c r="F83" s="39" t="s">
        <v>5529</v>
      </c>
      <c r="G83" s="39"/>
      <c r="H83" s="39" t="s">
        <v>5904</v>
      </c>
      <c r="I83" s="23" t="str">
        <f t="shared" si="1"/>
        <v>0＊784362</v>
      </c>
      <c r="J83" s="39">
        <v>1131130</v>
      </c>
      <c r="K83" s="39" t="s">
        <v>731</v>
      </c>
      <c r="L83" s="39">
        <v>1551</v>
      </c>
      <c r="M83" s="1"/>
      <c r="N83" s="1"/>
      <c r="O83" s="1"/>
      <c r="P83" s="1"/>
      <c r="Q83" s="1"/>
      <c r="R83" s="1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1"/>
      <c r="AK83" s="1"/>
      <c r="AL83" s="1"/>
      <c r="AM83" s="25"/>
      <c r="AN83" s="25"/>
      <c r="AO83" s="25"/>
      <c r="AP83" s="25"/>
      <c r="AQ83" s="25"/>
      <c r="AR83" s="1"/>
      <c r="AS83" s="25"/>
      <c r="AT83" s="25"/>
      <c r="AU83" s="25"/>
      <c r="AV83" s="25" t="s">
        <v>9</v>
      </c>
      <c r="AW83" s="25"/>
      <c r="AX83" s="36"/>
      <c r="AY83" s="25"/>
      <c r="AZ83" s="25"/>
      <c r="BA83" s="25"/>
      <c r="BB83" s="25"/>
      <c r="BC83" s="1"/>
      <c r="BD83" s="1"/>
      <c r="BE83" s="25"/>
      <c r="BF83" s="1"/>
      <c r="BG83" s="1"/>
      <c r="BH83" s="1"/>
      <c r="BI83" s="25" t="s">
        <v>1034</v>
      </c>
      <c r="BJ83" s="6"/>
    </row>
    <row r="84" spans="1:62" ht="46.5">
      <c r="A84" s="23">
        <v>80</v>
      </c>
      <c r="B84" s="39" t="s">
        <v>5905</v>
      </c>
      <c r="C84" s="39" t="s">
        <v>5557</v>
      </c>
      <c r="D84" s="39" t="s">
        <v>1063</v>
      </c>
      <c r="E84" s="39">
        <v>57</v>
      </c>
      <c r="F84" s="39" t="s">
        <v>5524</v>
      </c>
      <c r="G84" s="39" t="s">
        <v>5510</v>
      </c>
      <c r="H84" s="39" t="s">
        <v>5905</v>
      </c>
      <c r="I84" s="23" t="str">
        <f t="shared" si="1"/>
        <v>0＊067758</v>
      </c>
      <c r="J84" s="39">
        <v>1131104</v>
      </c>
      <c r="K84" s="39" t="s">
        <v>5814</v>
      </c>
      <c r="L84" s="39">
        <v>1410</v>
      </c>
      <c r="M84" s="1" t="s">
        <v>9</v>
      </c>
      <c r="N84" s="1"/>
      <c r="O84" s="1"/>
      <c r="P84" s="1"/>
      <c r="Q84" s="1" t="s">
        <v>716</v>
      </c>
      <c r="R84" s="1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1"/>
      <c r="AK84" s="1"/>
      <c r="AL84" s="1"/>
      <c r="AM84" s="25"/>
      <c r="AN84" s="25"/>
      <c r="AO84" s="25"/>
      <c r="AP84" s="25"/>
      <c r="AQ84" s="25"/>
      <c r="AR84" s="1"/>
      <c r="AS84" s="25"/>
      <c r="AT84" s="25"/>
      <c r="AU84" s="25"/>
      <c r="AV84" s="25"/>
      <c r="AW84" s="25"/>
      <c r="AX84" s="36"/>
      <c r="AY84" s="25"/>
      <c r="AZ84" s="25"/>
      <c r="BA84" s="25"/>
      <c r="BB84" s="25"/>
      <c r="BC84" s="1"/>
      <c r="BD84" s="1"/>
      <c r="BE84" s="25"/>
      <c r="BF84" s="1"/>
      <c r="BG84" s="1"/>
      <c r="BH84" s="1"/>
      <c r="BI84" s="25" t="s">
        <v>1034</v>
      </c>
      <c r="BJ84" s="6"/>
    </row>
    <row r="85" spans="1:62" ht="17">
      <c r="A85" s="23">
        <v>81</v>
      </c>
      <c r="B85" s="39" t="s">
        <v>5906</v>
      </c>
      <c r="C85" s="39" t="s">
        <v>1555</v>
      </c>
      <c r="D85" s="39" t="s">
        <v>1067</v>
      </c>
      <c r="E85" s="39">
        <v>68</v>
      </c>
      <c r="F85" s="39"/>
      <c r="G85" s="39"/>
      <c r="H85" s="39" t="s">
        <v>5906</v>
      </c>
      <c r="I85" s="23" t="str">
        <f t="shared" si="1"/>
        <v>2＊086066</v>
      </c>
      <c r="J85" s="39">
        <v>1131104</v>
      </c>
      <c r="K85" s="39" t="s">
        <v>72</v>
      </c>
      <c r="L85" s="39">
        <v>1410</v>
      </c>
      <c r="M85" s="1"/>
      <c r="N85" s="1"/>
      <c r="O85" s="1"/>
      <c r="P85" s="1"/>
      <c r="Q85" s="1"/>
      <c r="R85" s="1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1"/>
      <c r="AK85" s="1"/>
      <c r="AL85" s="1"/>
      <c r="AM85" s="25"/>
      <c r="AN85" s="25"/>
      <c r="AO85" s="25"/>
      <c r="AP85" s="25"/>
      <c r="AQ85" s="25"/>
      <c r="AR85" s="1"/>
      <c r="AS85" s="25"/>
      <c r="AT85" s="25"/>
      <c r="AU85" s="25"/>
      <c r="AV85" s="25"/>
      <c r="AW85" s="25"/>
      <c r="AX85" s="36" t="s">
        <v>9</v>
      </c>
      <c r="AY85" s="25"/>
      <c r="AZ85" s="25"/>
      <c r="BA85" s="25"/>
      <c r="BB85" s="25"/>
      <c r="BC85" s="1"/>
      <c r="BD85" s="1"/>
      <c r="BE85" s="25"/>
      <c r="BF85" s="1"/>
      <c r="BG85" s="1"/>
      <c r="BH85" s="1"/>
      <c r="BI85" s="25"/>
      <c r="BJ85" s="6"/>
    </row>
    <row r="86" spans="1:62" ht="17">
      <c r="A86" s="23">
        <v>82</v>
      </c>
      <c r="B86" s="39" t="s">
        <v>5907</v>
      </c>
      <c r="C86" s="39" t="s">
        <v>4254</v>
      </c>
      <c r="D86" s="39" t="s">
        <v>1063</v>
      </c>
      <c r="E86" s="39">
        <v>48</v>
      </c>
      <c r="F86" s="39"/>
      <c r="G86" s="39"/>
      <c r="H86" s="39" t="s">
        <v>5907</v>
      </c>
      <c r="I86" s="23" t="str">
        <f t="shared" si="1"/>
        <v>0＊688651</v>
      </c>
      <c r="J86" s="39">
        <v>1131104</v>
      </c>
      <c r="K86" s="39" t="s">
        <v>77</v>
      </c>
      <c r="L86" s="39">
        <v>1410</v>
      </c>
      <c r="M86" s="1"/>
      <c r="N86" s="1"/>
      <c r="O86" s="1"/>
      <c r="P86" s="1"/>
      <c r="Q86" s="1"/>
      <c r="R86" s="1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1"/>
      <c r="AK86" s="1"/>
      <c r="AL86" s="1"/>
      <c r="AM86" s="25"/>
      <c r="AN86" s="25"/>
      <c r="AO86" s="25"/>
      <c r="AP86" s="25"/>
      <c r="AQ86" s="25"/>
      <c r="AR86" s="1"/>
      <c r="AS86" s="25"/>
      <c r="AT86" s="25"/>
      <c r="AU86" s="25"/>
      <c r="AV86" s="25"/>
      <c r="AW86" s="25"/>
      <c r="AX86" s="36"/>
      <c r="AY86" s="25"/>
      <c r="AZ86" s="25"/>
      <c r="BA86" s="25"/>
      <c r="BB86" s="25"/>
      <c r="BC86" s="1"/>
      <c r="BD86" s="1"/>
      <c r="BE86" s="25"/>
      <c r="BF86" s="1"/>
      <c r="BG86" s="1" t="s">
        <v>9</v>
      </c>
      <c r="BH86" s="1"/>
      <c r="BI86" s="25"/>
      <c r="BJ86" s="6"/>
    </row>
    <row r="87" spans="1:62" ht="17">
      <c r="A87" s="23">
        <v>83</v>
      </c>
      <c r="B87" s="39" t="s">
        <v>5908</v>
      </c>
      <c r="C87" s="39" t="s">
        <v>5558</v>
      </c>
      <c r="D87" s="39" t="s">
        <v>1063</v>
      </c>
      <c r="E87" s="39">
        <v>70</v>
      </c>
      <c r="F87" s="39"/>
      <c r="G87" s="39"/>
      <c r="H87" s="39" t="s">
        <v>5908</v>
      </c>
      <c r="I87" s="23" t="str">
        <f t="shared" si="1"/>
        <v>1＊553025</v>
      </c>
      <c r="J87" s="39">
        <v>1131105</v>
      </c>
      <c r="K87" s="39" t="s">
        <v>70</v>
      </c>
      <c r="L87" s="39">
        <v>1410</v>
      </c>
      <c r="M87" s="1"/>
      <c r="N87" s="1"/>
      <c r="O87" s="1"/>
      <c r="P87" s="1"/>
      <c r="Q87" s="1"/>
      <c r="R87" s="1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1"/>
      <c r="AK87" s="1"/>
      <c r="AL87" s="1"/>
      <c r="AM87" s="25"/>
      <c r="AN87" s="25"/>
      <c r="AO87" s="25"/>
      <c r="AP87" s="25"/>
      <c r="AQ87" s="25"/>
      <c r="AR87" s="1"/>
      <c r="AS87" s="25" t="s">
        <v>9</v>
      </c>
      <c r="AT87" s="25"/>
      <c r="AU87" s="25"/>
      <c r="AV87" s="25"/>
      <c r="AW87" s="25"/>
      <c r="AX87" s="36"/>
      <c r="AY87" s="25"/>
      <c r="AZ87" s="25"/>
      <c r="BA87" s="25"/>
      <c r="BB87" s="25"/>
      <c r="BC87" s="1"/>
      <c r="BD87" s="1"/>
      <c r="BE87" s="25"/>
      <c r="BF87" s="1"/>
      <c r="BG87" s="1"/>
      <c r="BH87" s="1"/>
      <c r="BI87" s="25"/>
      <c r="BJ87" s="6"/>
    </row>
    <row r="88" spans="1:62" ht="17">
      <c r="A88" s="23">
        <v>84</v>
      </c>
      <c r="B88" s="39" t="s">
        <v>5909</v>
      </c>
      <c r="C88" s="39" t="s">
        <v>5559</v>
      </c>
      <c r="D88" s="39" t="s">
        <v>1063</v>
      </c>
      <c r="E88" s="39">
        <v>72</v>
      </c>
      <c r="F88" s="39"/>
      <c r="G88" s="39"/>
      <c r="H88" s="39" t="s">
        <v>5909</v>
      </c>
      <c r="I88" s="23" t="str">
        <f t="shared" si="1"/>
        <v>0＊545960</v>
      </c>
      <c r="J88" s="39">
        <v>1131105</v>
      </c>
      <c r="K88" s="39" t="s">
        <v>70</v>
      </c>
      <c r="L88" s="39">
        <v>1410</v>
      </c>
      <c r="M88" s="1"/>
      <c r="N88" s="1"/>
      <c r="O88" s="1"/>
      <c r="P88" s="1"/>
      <c r="Q88" s="1"/>
      <c r="R88" s="1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1"/>
      <c r="AK88" s="1"/>
      <c r="AL88" s="1"/>
      <c r="AM88" s="25"/>
      <c r="AN88" s="25"/>
      <c r="AO88" s="25"/>
      <c r="AP88" s="25"/>
      <c r="AQ88" s="25"/>
      <c r="AR88" s="1"/>
      <c r="AS88" s="25"/>
      <c r="AT88" s="25" t="s">
        <v>9</v>
      </c>
      <c r="AU88" s="25"/>
      <c r="AV88" s="25"/>
      <c r="AW88" s="25"/>
      <c r="AX88" s="36"/>
      <c r="AY88" s="25"/>
      <c r="AZ88" s="25"/>
      <c r="BA88" s="25"/>
      <c r="BB88" s="25"/>
      <c r="BC88" s="1"/>
      <c r="BD88" s="1"/>
      <c r="BE88" s="25"/>
      <c r="BF88" s="1"/>
      <c r="BG88" s="1"/>
      <c r="BH88" s="1"/>
      <c r="BI88" s="25"/>
      <c r="BJ88" s="6"/>
    </row>
    <row r="89" spans="1:62" ht="31">
      <c r="A89" s="23">
        <v>85</v>
      </c>
      <c r="B89" s="39" t="s">
        <v>5910</v>
      </c>
      <c r="C89" s="39" t="s">
        <v>5560</v>
      </c>
      <c r="D89" s="39" t="s">
        <v>1063</v>
      </c>
      <c r="E89" s="39">
        <v>82</v>
      </c>
      <c r="F89" s="39" t="s">
        <v>5512</v>
      </c>
      <c r="G89" s="39" t="s">
        <v>5497</v>
      </c>
      <c r="H89" s="39" t="s">
        <v>5910</v>
      </c>
      <c r="I89" s="23" t="str">
        <f t="shared" si="1"/>
        <v>0＊471120</v>
      </c>
      <c r="J89" s="39">
        <v>1131106</v>
      </c>
      <c r="K89" s="39" t="s">
        <v>5815</v>
      </c>
      <c r="L89" s="39">
        <v>1410</v>
      </c>
      <c r="M89" s="1"/>
      <c r="N89" s="1"/>
      <c r="O89" s="1"/>
      <c r="P89" s="1"/>
      <c r="Q89" s="1"/>
      <c r="R89" s="1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 t="s">
        <v>9</v>
      </c>
      <c r="AF89" s="25"/>
      <c r="AG89" s="25"/>
      <c r="AH89" s="25"/>
      <c r="AI89" s="25"/>
      <c r="AJ89" s="1"/>
      <c r="AK89" s="1"/>
      <c r="AL89" s="1"/>
      <c r="AM89" s="25"/>
      <c r="AN89" s="25"/>
      <c r="AO89" s="25"/>
      <c r="AP89" s="25"/>
      <c r="AQ89" s="25"/>
      <c r="AR89" s="1"/>
      <c r="AS89" s="25"/>
      <c r="AT89" s="25"/>
      <c r="AU89" s="25"/>
      <c r="AV89" s="25"/>
      <c r="AW89" s="25"/>
      <c r="AX89" s="36"/>
      <c r="AY89" s="25"/>
      <c r="AZ89" s="25"/>
      <c r="BA89" s="25"/>
      <c r="BB89" s="25"/>
      <c r="BC89" s="1"/>
      <c r="BD89" s="1"/>
      <c r="BE89" s="25"/>
      <c r="BF89" s="1"/>
      <c r="BG89" s="1"/>
      <c r="BH89" s="1"/>
      <c r="BI89" s="25"/>
      <c r="BJ89" s="6"/>
    </row>
    <row r="90" spans="1:62" ht="17">
      <c r="A90" s="23">
        <v>86</v>
      </c>
      <c r="B90" s="39" t="s">
        <v>5911</v>
      </c>
      <c r="C90" s="39" t="s">
        <v>5431</v>
      </c>
      <c r="D90" s="39" t="s">
        <v>1063</v>
      </c>
      <c r="E90" s="39">
        <v>54</v>
      </c>
      <c r="F90" s="39"/>
      <c r="G90" s="39"/>
      <c r="H90" s="39" t="s">
        <v>5911</v>
      </c>
      <c r="I90" s="23" t="str">
        <f t="shared" si="1"/>
        <v>1＊324420</v>
      </c>
      <c r="J90" s="39">
        <v>1131111</v>
      </c>
      <c r="K90" s="39" t="s">
        <v>72</v>
      </c>
      <c r="L90" s="39">
        <v>1410</v>
      </c>
      <c r="M90" s="1"/>
      <c r="N90" s="1"/>
      <c r="O90" s="1"/>
      <c r="P90" s="1"/>
      <c r="Q90" s="1"/>
      <c r="R90" s="1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1"/>
      <c r="AK90" s="1"/>
      <c r="AL90" s="1"/>
      <c r="AM90" s="25"/>
      <c r="AN90" s="25"/>
      <c r="AO90" s="25"/>
      <c r="AP90" s="25"/>
      <c r="AQ90" s="25"/>
      <c r="AR90" s="1"/>
      <c r="AS90" s="25"/>
      <c r="AT90" s="25"/>
      <c r="AU90" s="25"/>
      <c r="AV90" s="25"/>
      <c r="AW90" s="25"/>
      <c r="AX90" s="36" t="s">
        <v>9</v>
      </c>
      <c r="AY90" s="25"/>
      <c r="AZ90" s="25"/>
      <c r="BA90" s="25"/>
      <c r="BB90" s="25"/>
      <c r="BC90" s="1"/>
      <c r="BD90" s="1"/>
      <c r="BE90" s="25"/>
      <c r="BF90" s="1"/>
      <c r="BG90" s="1"/>
      <c r="BH90" s="1"/>
      <c r="BI90" s="25"/>
      <c r="BJ90" s="6"/>
    </row>
    <row r="91" spans="1:62" ht="17">
      <c r="A91" s="23">
        <v>87</v>
      </c>
      <c r="B91" s="39" t="s">
        <v>5912</v>
      </c>
      <c r="C91" s="39" t="s">
        <v>3746</v>
      </c>
      <c r="D91" s="39" t="s">
        <v>1067</v>
      </c>
      <c r="E91" s="39">
        <v>76</v>
      </c>
      <c r="F91" s="39"/>
      <c r="G91" s="39"/>
      <c r="H91" s="39" t="s">
        <v>5912</v>
      </c>
      <c r="I91" s="23" t="str">
        <f t="shared" si="1"/>
        <v>0＊199873</v>
      </c>
      <c r="J91" s="39">
        <v>1131111</v>
      </c>
      <c r="K91" s="39" t="s">
        <v>72</v>
      </c>
      <c r="L91" s="39">
        <v>1410</v>
      </c>
      <c r="M91" s="1"/>
      <c r="N91" s="1"/>
      <c r="O91" s="1"/>
      <c r="P91" s="1"/>
      <c r="Q91" s="1"/>
      <c r="R91" s="1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1"/>
      <c r="AK91" s="1"/>
      <c r="AL91" s="1"/>
      <c r="AM91" s="25"/>
      <c r="AN91" s="25"/>
      <c r="AO91" s="25"/>
      <c r="AP91" s="25"/>
      <c r="AQ91" s="25"/>
      <c r="AR91" s="1"/>
      <c r="AS91" s="25"/>
      <c r="AT91" s="25"/>
      <c r="AU91" s="25"/>
      <c r="AV91" s="25"/>
      <c r="AW91" s="25"/>
      <c r="AX91" s="36" t="s">
        <v>9</v>
      </c>
      <c r="AY91" s="25"/>
      <c r="AZ91" s="25"/>
      <c r="BA91" s="25"/>
      <c r="BB91" s="25"/>
      <c r="BC91" s="1"/>
      <c r="BD91" s="1"/>
      <c r="BE91" s="25"/>
      <c r="BF91" s="1"/>
      <c r="BG91" s="1"/>
      <c r="BH91" s="1"/>
      <c r="BI91" s="25"/>
      <c r="BJ91" s="6"/>
    </row>
    <row r="92" spans="1:62" ht="17">
      <c r="A92" s="23">
        <v>88</v>
      </c>
      <c r="B92" s="39" t="s">
        <v>5913</v>
      </c>
      <c r="C92" s="39" t="s">
        <v>5561</v>
      </c>
      <c r="D92" s="39" t="s">
        <v>1067</v>
      </c>
      <c r="E92" s="39">
        <v>52</v>
      </c>
      <c r="F92" s="39" t="s">
        <v>5524</v>
      </c>
      <c r="G92" s="39" t="s">
        <v>5498</v>
      </c>
      <c r="H92" s="39" t="s">
        <v>5913</v>
      </c>
      <c r="I92" s="23" t="str">
        <f t="shared" si="1"/>
        <v>0＊161382</v>
      </c>
      <c r="J92" s="39">
        <v>1131111</v>
      </c>
      <c r="K92" s="39" t="s">
        <v>70</v>
      </c>
      <c r="L92" s="39">
        <v>1410</v>
      </c>
      <c r="M92" s="1"/>
      <c r="N92" s="1"/>
      <c r="O92" s="1"/>
      <c r="P92" s="1"/>
      <c r="Q92" s="1"/>
      <c r="R92" s="1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1"/>
      <c r="AK92" s="1"/>
      <c r="AL92" s="1"/>
      <c r="AM92" s="25"/>
      <c r="AN92" s="25"/>
      <c r="AO92" s="25"/>
      <c r="AP92" s="25"/>
      <c r="AQ92" s="25"/>
      <c r="AR92" s="1"/>
      <c r="AS92" s="25"/>
      <c r="AT92" s="25" t="s">
        <v>9</v>
      </c>
      <c r="AU92" s="25"/>
      <c r="AV92" s="25"/>
      <c r="AW92" s="25"/>
      <c r="AX92" s="36"/>
      <c r="AY92" s="25"/>
      <c r="AZ92" s="25"/>
      <c r="BA92" s="25"/>
      <c r="BB92" s="25"/>
      <c r="BC92" s="1"/>
      <c r="BD92" s="1"/>
      <c r="BE92" s="25"/>
      <c r="BF92" s="1"/>
      <c r="BG92" s="1"/>
      <c r="BH92" s="1"/>
      <c r="BI92" s="25"/>
      <c r="BJ92" s="6"/>
    </row>
    <row r="93" spans="1:62" ht="17">
      <c r="A93" s="23">
        <v>89</v>
      </c>
      <c r="B93" s="39" t="s">
        <v>5914</v>
      </c>
      <c r="C93" s="39" t="s">
        <v>5562</v>
      </c>
      <c r="D93" s="39" t="s">
        <v>1063</v>
      </c>
      <c r="E93" s="39">
        <v>55</v>
      </c>
      <c r="F93" s="39"/>
      <c r="G93" s="39"/>
      <c r="H93" s="39" t="s">
        <v>5914</v>
      </c>
      <c r="I93" s="23" t="str">
        <f t="shared" si="1"/>
        <v>0＊793714</v>
      </c>
      <c r="J93" s="39">
        <v>1131114</v>
      </c>
      <c r="K93" s="39" t="s">
        <v>70</v>
      </c>
      <c r="L93" s="39">
        <v>1410</v>
      </c>
      <c r="M93" s="1"/>
      <c r="N93" s="1"/>
      <c r="O93" s="1"/>
      <c r="P93" s="1"/>
      <c r="Q93" s="1"/>
      <c r="R93" s="1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1"/>
      <c r="AK93" s="1"/>
      <c r="AL93" s="1"/>
      <c r="AM93" s="25"/>
      <c r="AN93" s="25"/>
      <c r="AO93" s="25"/>
      <c r="AP93" s="25"/>
      <c r="AQ93" s="25"/>
      <c r="AR93" s="1"/>
      <c r="AS93" s="25" t="s">
        <v>9</v>
      </c>
      <c r="AT93" s="25"/>
      <c r="AU93" s="25"/>
      <c r="AV93" s="25"/>
      <c r="AW93" s="25"/>
      <c r="AX93" s="36"/>
      <c r="AY93" s="25"/>
      <c r="AZ93" s="25"/>
      <c r="BA93" s="25"/>
      <c r="BB93" s="25"/>
      <c r="BC93" s="1"/>
      <c r="BD93" s="1"/>
      <c r="BE93" s="25"/>
      <c r="BF93" s="1"/>
      <c r="BG93" s="1"/>
      <c r="BH93" s="1"/>
      <c r="BI93" s="25"/>
      <c r="BJ93" s="6"/>
    </row>
    <row r="94" spans="1:62" ht="17">
      <c r="A94" s="23">
        <v>90</v>
      </c>
      <c r="B94" s="39" t="s">
        <v>5915</v>
      </c>
      <c r="C94" s="39" t="s">
        <v>5563</v>
      </c>
      <c r="D94" s="39" t="s">
        <v>1063</v>
      </c>
      <c r="E94" s="39">
        <v>70</v>
      </c>
      <c r="F94" s="39"/>
      <c r="G94" s="39"/>
      <c r="H94" s="39" t="s">
        <v>5915</v>
      </c>
      <c r="I94" s="23" t="str">
        <f t="shared" si="1"/>
        <v>1＊967642</v>
      </c>
      <c r="J94" s="39">
        <v>1131114</v>
      </c>
      <c r="K94" s="39" t="s">
        <v>70</v>
      </c>
      <c r="L94" s="39">
        <v>1410</v>
      </c>
      <c r="M94" s="1"/>
      <c r="N94" s="1"/>
      <c r="O94" s="1"/>
      <c r="P94" s="1"/>
      <c r="Q94" s="1"/>
      <c r="R94" s="1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1"/>
      <c r="AK94" s="1"/>
      <c r="AL94" s="1"/>
      <c r="AM94" s="25"/>
      <c r="AN94" s="25"/>
      <c r="AO94" s="25"/>
      <c r="AP94" s="25"/>
      <c r="AQ94" s="25"/>
      <c r="AR94" s="1"/>
      <c r="AS94" s="25"/>
      <c r="AT94" s="25" t="s">
        <v>9</v>
      </c>
      <c r="AU94" s="25"/>
      <c r="AV94" s="25"/>
      <c r="AW94" s="25"/>
      <c r="AX94" s="36"/>
      <c r="AY94" s="25"/>
      <c r="AZ94" s="25"/>
      <c r="BA94" s="25"/>
      <c r="BB94" s="25"/>
      <c r="BC94" s="1"/>
      <c r="BD94" s="1"/>
      <c r="BE94" s="25"/>
      <c r="BF94" s="1"/>
      <c r="BG94" s="1"/>
      <c r="BH94" s="1"/>
      <c r="BI94" s="25"/>
      <c r="BJ94" s="6"/>
    </row>
    <row r="95" spans="1:62" ht="17">
      <c r="A95" s="23">
        <v>91</v>
      </c>
      <c r="B95" s="39" t="s">
        <v>5916</v>
      </c>
      <c r="C95" s="39" t="s">
        <v>3751</v>
      </c>
      <c r="D95" s="39" t="s">
        <v>1063</v>
      </c>
      <c r="E95" s="39">
        <v>34</v>
      </c>
      <c r="F95" s="39"/>
      <c r="G95" s="39"/>
      <c r="H95" s="39" t="s">
        <v>5916</v>
      </c>
      <c r="I95" s="23" t="str">
        <f t="shared" si="1"/>
        <v>1＊815400</v>
      </c>
      <c r="J95" s="39">
        <v>1131114</v>
      </c>
      <c r="K95" s="39" t="s">
        <v>72</v>
      </c>
      <c r="L95" s="39">
        <v>1410</v>
      </c>
      <c r="M95" s="1"/>
      <c r="N95" s="1"/>
      <c r="O95" s="1"/>
      <c r="P95" s="1"/>
      <c r="Q95" s="1"/>
      <c r="R95" s="1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1"/>
      <c r="AK95" s="1"/>
      <c r="AL95" s="1"/>
      <c r="AM95" s="25"/>
      <c r="AN95" s="25"/>
      <c r="AO95" s="25"/>
      <c r="AP95" s="25"/>
      <c r="AQ95" s="25"/>
      <c r="AR95" s="1"/>
      <c r="AS95" s="25"/>
      <c r="AT95" s="25"/>
      <c r="AU95" s="25"/>
      <c r="AV95" s="25"/>
      <c r="AW95" s="25"/>
      <c r="AX95" s="36" t="s">
        <v>9</v>
      </c>
      <c r="AY95" s="25"/>
      <c r="AZ95" s="25"/>
      <c r="BA95" s="25"/>
      <c r="BB95" s="25"/>
      <c r="BC95" s="1"/>
      <c r="BD95" s="1"/>
      <c r="BE95" s="25"/>
      <c r="BF95" s="1"/>
      <c r="BG95" s="1"/>
      <c r="BH95" s="1"/>
      <c r="BI95" s="25"/>
      <c r="BJ95" s="6"/>
    </row>
    <row r="96" spans="1:62" ht="46.5">
      <c r="A96" s="23">
        <v>92</v>
      </c>
      <c r="B96" s="39" t="s">
        <v>5905</v>
      </c>
      <c r="C96" s="39" t="s">
        <v>5557</v>
      </c>
      <c r="D96" s="39" t="s">
        <v>1063</v>
      </c>
      <c r="E96" s="39">
        <v>57</v>
      </c>
      <c r="F96" s="39" t="s">
        <v>5484</v>
      </c>
      <c r="G96" s="39" t="s">
        <v>5507</v>
      </c>
      <c r="H96" s="39" t="s">
        <v>5905</v>
      </c>
      <c r="I96" s="23" t="str">
        <f t="shared" si="1"/>
        <v>0＊067758</v>
      </c>
      <c r="J96" s="39">
        <v>1131115</v>
      </c>
      <c r="K96" s="39" t="s">
        <v>5564</v>
      </c>
      <c r="L96" s="39">
        <v>1410</v>
      </c>
      <c r="M96" s="1"/>
      <c r="N96" s="1"/>
      <c r="O96" s="1"/>
      <c r="P96" s="1"/>
      <c r="Q96" s="1"/>
      <c r="R96" s="1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1"/>
      <c r="AK96" s="1"/>
      <c r="AL96" s="1"/>
      <c r="AM96" s="25"/>
      <c r="AN96" s="25"/>
      <c r="AO96" s="25"/>
      <c r="AP96" s="25"/>
      <c r="AQ96" s="25"/>
      <c r="AR96" s="1"/>
      <c r="AS96" s="25"/>
      <c r="AT96" s="25"/>
      <c r="AU96" s="25"/>
      <c r="AV96" s="25"/>
      <c r="AW96" s="25"/>
      <c r="AX96" s="36"/>
      <c r="AY96" s="25"/>
      <c r="AZ96" s="25"/>
      <c r="BA96" s="25"/>
      <c r="BB96" s="25"/>
      <c r="BC96" s="1"/>
      <c r="BD96" s="1"/>
      <c r="BE96" s="25"/>
      <c r="BF96" s="1"/>
      <c r="BG96" s="1"/>
      <c r="BH96" s="1"/>
      <c r="BI96" s="25" t="s">
        <v>5816</v>
      </c>
      <c r="BJ96" s="6"/>
    </row>
    <row r="97" spans="1:62" ht="17">
      <c r="A97" s="23">
        <v>93</v>
      </c>
      <c r="B97" s="39" t="s">
        <v>5917</v>
      </c>
      <c r="C97" s="39" t="s">
        <v>4260</v>
      </c>
      <c r="D97" s="39" t="s">
        <v>1067</v>
      </c>
      <c r="E97" s="39">
        <v>60</v>
      </c>
      <c r="F97" s="39"/>
      <c r="G97" s="39"/>
      <c r="H97" s="39" t="s">
        <v>5917</v>
      </c>
      <c r="I97" s="23" t="str">
        <f t="shared" si="1"/>
        <v>0＊199392</v>
      </c>
      <c r="J97" s="39">
        <v>1131118</v>
      </c>
      <c r="K97" s="39" t="s">
        <v>72</v>
      </c>
      <c r="L97" s="39">
        <v>1410</v>
      </c>
      <c r="M97" s="1"/>
      <c r="N97" s="1"/>
      <c r="O97" s="1"/>
      <c r="P97" s="1"/>
      <c r="Q97" s="1"/>
      <c r="R97" s="1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1"/>
      <c r="AK97" s="1"/>
      <c r="AL97" s="1"/>
      <c r="AM97" s="25"/>
      <c r="AN97" s="25"/>
      <c r="AO97" s="25"/>
      <c r="AP97" s="25"/>
      <c r="AQ97" s="25"/>
      <c r="AR97" s="1"/>
      <c r="AS97" s="25"/>
      <c r="AT97" s="25"/>
      <c r="AU97" s="25"/>
      <c r="AV97" s="25"/>
      <c r="AW97" s="25"/>
      <c r="AX97" s="36" t="s">
        <v>9</v>
      </c>
      <c r="AY97" s="25"/>
      <c r="AZ97" s="25"/>
      <c r="BA97" s="25"/>
      <c r="BB97" s="25"/>
      <c r="BC97" s="1"/>
      <c r="BD97" s="1"/>
      <c r="BE97" s="25"/>
      <c r="BF97" s="1"/>
      <c r="BG97" s="1"/>
      <c r="BH97" s="1"/>
      <c r="BI97" s="25"/>
      <c r="BJ97" s="6"/>
    </row>
    <row r="98" spans="1:62" ht="17">
      <c r="A98" s="23">
        <v>94</v>
      </c>
      <c r="B98" s="39" t="s">
        <v>5918</v>
      </c>
      <c r="C98" s="39" t="s">
        <v>5565</v>
      </c>
      <c r="D98" s="39" t="s">
        <v>1063</v>
      </c>
      <c r="E98" s="39">
        <v>55</v>
      </c>
      <c r="F98" s="39"/>
      <c r="G98" s="39"/>
      <c r="H98" s="39" t="s">
        <v>5918</v>
      </c>
      <c r="I98" s="23" t="str">
        <f t="shared" si="1"/>
        <v>0＊747836</v>
      </c>
      <c r="J98" s="39">
        <v>1131125</v>
      </c>
      <c r="K98" s="39" t="s">
        <v>70</v>
      </c>
      <c r="L98" s="39">
        <v>1410</v>
      </c>
      <c r="M98" s="1"/>
      <c r="N98" s="1"/>
      <c r="O98" s="1"/>
      <c r="P98" s="1"/>
      <c r="Q98" s="1"/>
      <c r="R98" s="1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1"/>
      <c r="AK98" s="1"/>
      <c r="AL98" s="1"/>
      <c r="AM98" s="25"/>
      <c r="AN98" s="25"/>
      <c r="AO98" s="25"/>
      <c r="AP98" s="25"/>
      <c r="AQ98" s="25"/>
      <c r="AR98" s="1"/>
      <c r="AS98" s="25"/>
      <c r="AT98" s="25" t="s">
        <v>9</v>
      </c>
      <c r="AU98" s="25"/>
      <c r="AV98" s="25"/>
      <c r="AW98" s="25"/>
      <c r="AX98" s="36"/>
      <c r="AY98" s="25"/>
      <c r="AZ98" s="25"/>
      <c r="BA98" s="25"/>
      <c r="BB98" s="25"/>
      <c r="BC98" s="1"/>
      <c r="BD98" s="1"/>
      <c r="BE98" s="25"/>
      <c r="BF98" s="1"/>
      <c r="BG98" s="1"/>
      <c r="BH98" s="1"/>
      <c r="BI98" s="25"/>
      <c r="BJ98" s="6"/>
    </row>
    <row r="99" spans="1:62" ht="46.5">
      <c r="A99" s="23">
        <v>95</v>
      </c>
      <c r="B99" s="39" t="s">
        <v>5919</v>
      </c>
      <c r="C99" s="39" t="s">
        <v>5566</v>
      </c>
      <c r="D99" s="39" t="s">
        <v>1067</v>
      </c>
      <c r="E99" s="39">
        <v>54</v>
      </c>
      <c r="F99" s="39" t="s">
        <v>5488</v>
      </c>
      <c r="G99" s="39" t="s">
        <v>5489</v>
      </c>
      <c r="H99" s="39" t="s">
        <v>5919</v>
      </c>
      <c r="I99" s="23" t="str">
        <f t="shared" si="1"/>
        <v>2＊278872</v>
      </c>
      <c r="J99" s="39">
        <v>1131125</v>
      </c>
      <c r="K99" s="39" t="s">
        <v>1035</v>
      </c>
      <c r="L99" s="39">
        <v>1410</v>
      </c>
      <c r="M99" s="1" t="s">
        <v>9</v>
      </c>
      <c r="N99" s="1"/>
      <c r="O99" s="1"/>
      <c r="P99" s="1"/>
      <c r="Q99" s="1" t="s">
        <v>716</v>
      </c>
      <c r="R99" s="1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1"/>
      <c r="AK99" s="1"/>
      <c r="AL99" s="1"/>
      <c r="AM99" s="25"/>
      <c r="AN99" s="25"/>
      <c r="AO99" s="25"/>
      <c r="AP99" s="25"/>
      <c r="AQ99" s="25"/>
      <c r="AR99" s="1"/>
      <c r="AS99" s="25"/>
      <c r="AT99" s="25"/>
      <c r="AU99" s="25"/>
      <c r="AV99" s="25"/>
      <c r="AW99" s="25"/>
      <c r="AX99" s="36"/>
      <c r="AY99" s="25"/>
      <c r="AZ99" s="25"/>
      <c r="BA99" s="25"/>
      <c r="BB99" s="25"/>
      <c r="BC99" s="1"/>
      <c r="BD99" s="1"/>
      <c r="BE99" s="25"/>
      <c r="BF99" s="1"/>
      <c r="BG99" s="1"/>
      <c r="BH99" s="1"/>
      <c r="BI99" s="25" t="s">
        <v>1034</v>
      </c>
      <c r="BJ99" s="6"/>
    </row>
    <row r="100" spans="1:62" ht="17">
      <c r="A100" s="23">
        <v>96</v>
      </c>
      <c r="B100" s="39" t="s">
        <v>5920</v>
      </c>
      <c r="C100" s="39" t="s">
        <v>5567</v>
      </c>
      <c r="D100" s="39" t="s">
        <v>1063</v>
      </c>
      <c r="E100" s="39">
        <v>75</v>
      </c>
      <c r="F100" s="39"/>
      <c r="G100" s="39"/>
      <c r="H100" s="39" t="s">
        <v>5920</v>
      </c>
      <c r="I100" s="23" t="str">
        <f t="shared" si="1"/>
        <v>2＊219254</v>
      </c>
      <c r="J100" s="39">
        <v>1131125</v>
      </c>
      <c r="K100" s="39" t="s">
        <v>70</v>
      </c>
      <c r="L100" s="39">
        <v>1410</v>
      </c>
      <c r="M100" s="1"/>
      <c r="N100" s="1"/>
      <c r="O100" s="1"/>
      <c r="P100" s="1"/>
      <c r="Q100" s="1"/>
      <c r="R100" s="1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1"/>
      <c r="AK100" s="1"/>
      <c r="AL100" s="1"/>
      <c r="AM100" s="25"/>
      <c r="AN100" s="25"/>
      <c r="AO100" s="25"/>
      <c r="AP100" s="25"/>
      <c r="AQ100" s="25"/>
      <c r="AR100" s="1"/>
      <c r="AS100" s="25"/>
      <c r="AT100" s="25" t="s">
        <v>9</v>
      </c>
      <c r="AU100" s="25"/>
      <c r="AV100" s="25"/>
      <c r="AW100" s="25"/>
      <c r="AX100" s="36"/>
      <c r="AY100" s="25"/>
      <c r="AZ100" s="25"/>
      <c r="BA100" s="25"/>
      <c r="BB100" s="25"/>
      <c r="BC100" s="1"/>
      <c r="BD100" s="1"/>
      <c r="BE100" s="25"/>
      <c r="BF100" s="1"/>
      <c r="BG100" s="1"/>
      <c r="BH100" s="1"/>
      <c r="BI100" s="25"/>
      <c r="BJ100" s="6"/>
    </row>
    <row r="101" spans="1:62" ht="17">
      <c r="A101" s="23">
        <v>97</v>
      </c>
      <c r="B101" s="39" t="s">
        <v>5921</v>
      </c>
      <c r="C101" s="39" t="s">
        <v>5568</v>
      </c>
      <c r="D101" s="39" t="s">
        <v>1063</v>
      </c>
      <c r="E101" s="39">
        <v>69</v>
      </c>
      <c r="F101" s="39"/>
      <c r="G101" s="39"/>
      <c r="H101" s="39" t="s">
        <v>5921</v>
      </c>
      <c r="I101" s="23" t="str">
        <f t="shared" si="1"/>
        <v>2＊333594</v>
      </c>
      <c r="J101" s="39">
        <v>1131125</v>
      </c>
      <c r="K101" s="39" t="s">
        <v>70</v>
      </c>
      <c r="L101" s="39">
        <v>1410</v>
      </c>
      <c r="M101" s="1"/>
      <c r="N101" s="1"/>
      <c r="O101" s="1"/>
      <c r="P101" s="1"/>
      <c r="Q101" s="1"/>
      <c r="R101" s="1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1"/>
      <c r="AK101" s="1"/>
      <c r="AL101" s="1"/>
      <c r="AM101" s="25"/>
      <c r="AN101" s="25"/>
      <c r="AO101" s="25"/>
      <c r="AP101" s="25"/>
      <c r="AQ101" s="25"/>
      <c r="AR101" s="1"/>
      <c r="AS101" s="25"/>
      <c r="AT101" s="25" t="s">
        <v>9</v>
      </c>
      <c r="AU101" s="25"/>
      <c r="AV101" s="25"/>
      <c r="AW101" s="25"/>
      <c r="AX101" s="36"/>
      <c r="AY101" s="25"/>
      <c r="AZ101" s="25"/>
      <c r="BA101" s="25"/>
      <c r="BB101" s="25"/>
      <c r="BC101" s="1"/>
      <c r="BD101" s="1"/>
      <c r="BE101" s="25"/>
      <c r="BF101" s="1"/>
      <c r="BG101" s="1"/>
      <c r="BH101" s="1"/>
      <c r="BI101" s="25"/>
      <c r="BJ101" s="6"/>
    </row>
    <row r="102" spans="1:62" ht="46.5">
      <c r="A102" s="23">
        <v>98</v>
      </c>
      <c r="B102" s="39" t="s">
        <v>5922</v>
      </c>
      <c r="C102" s="39" t="s">
        <v>5569</v>
      </c>
      <c r="D102" s="39" t="s">
        <v>1063</v>
      </c>
      <c r="E102" s="39">
        <v>48</v>
      </c>
      <c r="F102" s="39" t="s">
        <v>5488</v>
      </c>
      <c r="G102" s="39" t="s">
        <v>5489</v>
      </c>
      <c r="H102" s="39" t="s">
        <v>5922</v>
      </c>
      <c r="I102" s="23" t="str">
        <f t="shared" si="1"/>
        <v>1＊904914</v>
      </c>
      <c r="J102" s="39">
        <v>1131125</v>
      </c>
      <c r="K102" s="39" t="s">
        <v>5817</v>
      </c>
      <c r="L102" s="39">
        <v>1410</v>
      </c>
      <c r="M102" s="1"/>
      <c r="N102" s="1"/>
      <c r="O102" s="1"/>
      <c r="P102" s="1" t="s">
        <v>9</v>
      </c>
      <c r="Q102" s="1" t="s">
        <v>9</v>
      </c>
      <c r="R102" s="1" t="s">
        <v>716</v>
      </c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1"/>
      <c r="AK102" s="1"/>
      <c r="AL102" s="1"/>
      <c r="AM102" s="25"/>
      <c r="AN102" s="25"/>
      <c r="AO102" s="25"/>
      <c r="AP102" s="25"/>
      <c r="AQ102" s="25"/>
      <c r="AR102" s="1"/>
      <c r="AS102" s="25"/>
      <c r="AT102" s="25"/>
      <c r="AU102" s="25"/>
      <c r="AV102" s="25"/>
      <c r="AW102" s="25"/>
      <c r="AX102" s="36"/>
      <c r="AY102" s="25"/>
      <c r="AZ102" s="25"/>
      <c r="BA102" s="25"/>
      <c r="BB102" s="25"/>
      <c r="BC102" s="1"/>
      <c r="BD102" s="1"/>
      <c r="BE102" s="25"/>
      <c r="BF102" s="1"/>
      <c r="BG102" s="1"/>
      <c r="BH102" s="1"/>
      <c r="BI102" s="25" t="s">
        <v>1034</v>
      </c>
      <c r="BJ102" s="6"/>
    </row>
    <row r="103" spans="1:62" ht="17">
      <c r="A103" s="23">
        <v>99</v>
      </c>
      <c r="B103" s="39" t="s">
        <v>5923</v>
      </c>
      <c r="C103" s="39" t="s">
        <v>1558</v>
      </c>
      <c r="D103" s="39" t="s">
        <v>1067</v>
      </c>
      <c r="E103" s="39">
        <v>66</v>
      </c>
      <c r="F103" s="39"/>
      <c r="G103" s="39"/>
      <c r="H103" s="39" t="s">
        <v>5923</v>
      </c>
      <c r="I103" s="23" t="str">
        <f t="shared" si="1"/>
        <v>0＊219881</v>
      </c>
      <c r="J103" s="39">
        <v>1131129</v>
      </c>
      <c r="K103" s="39" t="s">
        <v>73</v>
      </c>
      <c r="L103" s="39">
        <v>1410</v>
      </c>
      <c r="M103" s="1"/>
      <c r="N103" s="1"/>
      <c r="O103" s="1"/>
      <c r="P103" s="1"/>
      <c r="Q103" s="1"/>
      <c r="R103" s="1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1"/>
      <c r="AK103" s="1"/>
      <c r="AL103" s="1"/>
      <c r="AM103" s="25"/>
      <c r="AN103" s="25"/>
      <c r="AO103" s="25"/>
      <c r="AP103" s="25"/>
      <c r="AQ103" s="25"/>
      <c r="AR103" s="1"/>
      <c r="AS103" s="25"/>
      <c r="AT103" s="25"/>
      <c r="AU103" s="25"/>
      <c r="AV103" s="25"/>
      <c r="AW103" s="25"/>
      <c r="AX103" s="36"/>
      <c r="AY103" s="25"/>
      <c r="AZ103" s="25"/>
      <c r="BA103" s="25" t="s">
        <v>9</v>
      </c>
      <c r="BB103" s="25"/>
      <c r="BC103" s="1"/>
      <c r="BD103" s="1"/>
      <c r="BE103" s="25"/>
      <c r="BF103" s="1"/>
      <c r="BG103" s="1"/>
      <c r="BH103" s="1"/>
      <c r="BI103" s="25"/>
      <c r="BJ103" s="6"/>
    </row>
    <row r="104" spans="1:62" ht="17">
      <c r="A104" s="23">
        <v>100</v>
      </c>
      <c r="B104" s="39" t="s">
        <v>5924</v>
      </c>
      <c r="C104" s="39" t="s">
        <v>5570</v>
      </c>
      <c r="D104" s="39" t="s">
        <v>1067</v>
      </c>
      <c r="E104" s="39">
        <v>28</v>
      </c>
      <c r="F104" s="39" t="s">
        <v>5492</v>
      </c>
      <c r="G104" s="39"/>
      <c r="H104" s="39" t="s">
        <v>5928</v>
      </c>
      <c r="I104" s="23" t="str">
        <f t="shared" si="1"/>
        <v>1＊011387</v>
      </c>
      <c r="J104" s="39">
        <v>1131129</v>
      </c>
      <c r="K104" s="39" t="s">
        <v>70</v>
      </c>
      <c r="L104" s="39">
        <v>1410</v>
      </c>
      <c r="M104" s="1"/>
      <c r="N104" s="1"/>
      <c r="O104" s="1"/>
      <c r="P104" s="1"/>
      <c r="Q104" s="1"/>
      <c r="R104" s="1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1"/>
      <c r="AK104" s="1"/>
      <c r="AL104" s="1"/>
      <c r="AM104" s="25"/>
      <c r="AN104" s="25"/>
      <c r="AO104" s="25"/>
      <c r="AP104" s="25"/>
      <c r="AQ104" s="25"/>
      <c r="AR104" s="1"/>
      <c r="AS104" s="25"/>
      <c r="AT104" s="25" t="s">
        <v>9</v>
      </c>
      <c r="AU104" s="25"/>
      <c r="AV104" s="25"/>
      <c r="AW104" s="25"/>
      <c r="AX104" s="36"/>
      <c r="AY104" s="25"/>
      <c r="AZ104" s="25"/>
      <c r="BA104" s="25"/>
      <c r="BB104" s="25"/>
      <c r="BC104" s="1"/>
      <c r="BD104" s="1"/>
      <c r="BE104" s="25"/>
      <c r="BF104" s="1"/>
      <c r="BG104" s="1"/>
      <c r="BH104" s="1"/>
      <c r="BI104" s="25"/>
      <c r="BJ104" s="6"/>
    </row>
    <row r="105" spans="1:62" ht="31">
      <c r="A105" s="23">
        <v>101</v>
      </c>
      <c r="B105" s="39" t="s">
        <v>1817</v>
      </c>
      <c r="C105" s="39" t="s">
        <v>372</v>
      </c>
      <c r="D105" s="39" t="s">
        <v>1063</v>
      </c>
      <c r="E105" s="39">
        <v>73</v>
      </c>
      <c r="F105" s="39" t="s">
        <v>195</v>
      </c>
      <c r="G105" s="39" t="s">
        <v>195</v>
      </c>
      <c r="H105" s="23" t="str">
        <f t="shared" ref="H105:H168" si="2">REPLACE(B105,2,1,"O")</f>
        <v>吳O隆</v>
      </c>
      <c r="I105" s="23" t="str">
        <f t="shared" si="1"/>
        <v>1＊461003</v>
      </c>
      <c r="J105" s="39">
        <v>1131104</v>
      </c>
      <c r="K105" s="39" t="s">
        <v>752</v>
      </c>
      <c r="L105" s="39">
        <v>1058</v>
      </c>
      <c r="M105" s="1"/>
      <c r="N105" s="1"/>
      <c r="O105" s="1"/>
      <c r="P105" s="1"/>
      <c r="Q105" s="1"/>
      <c r="R105" s="1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1"/>
      <c r="AK105" s="1"/>
      <c r="AL105" s="1"/>
      <c r="AM105" s="25"/>
      <c r="AN105" s="25"/>
      <c r="AO105" s="25"/>
      <c r="AP105" s="25"/>
      <c r="AQ105" s="25"/>
      <c r="AR105" s="1"/>
      <c r="AS105" s="25"/>
      <c r="AT105" s="25"/>
      <c r="AU105" s="25"/>
      <c r="AV105" s="25" t="s">
        <v>9</v>
      </c>
      <c r="AW105" s="25"/>
      <c r="AX105" s="36"/>
      <c r="AY105" s="25"/>
      <c r="AZ105" s="25"/>
      <c r="BA105" s="25"/>
      <c r="BB105" s="25"/>
      <c r="BC105" s="1"/>
      <c r="BD105" s="1"/>
      <c r="BE105" s="25"/>
      <c r="BF105" s="1"/>
      <c r="BG105" s="1"/>
      <c r="BH105" s="1"/>
      <c r="BI105" s="25" t="s">
        <v>1034</v>
      </c>
      <c r="BJ105" s="6"/>
    </row>
    <row r="106" spans="1:62" ht="46.5">
      <c r="A106" s="23">
        <v>102</v>
      </c>
      <c r="B106" s="39" t="s">
        <v>1136</v>
      </c>
      <c r="C106" s="39" t="s">
        <v>140</v>
      </c>
      <c r="D106" s="39" t="s">
        <v>1067</v>
      </c>
      <c r="E106" s="39">
        <v>86</v>
      </c>
      <c r="F106" s="39" t="s">
        <v>195</v>
      </c>
      <c r="G106" s="39" t="s">
        <v>195</v>
      </c>
      <c r="H106" s="23" t="str">
        <f t="shared" si="2"/>
        <v>江O笑</v>
      </c>
      <c r="I106" s="23" t="str">
        <f t="shared" si="1"/>
        <v>1＊565736</v>
      </c>
      <c r="J106" s="39">
        <v>1131104</v>
      </c>
      <c r="K106" s="39" t="s">
        <v>738</v>
      </c>
      <c r="L106" s="39">
        <v>1058</v>
      </c>
      <c r="M106" s="1"/>
      <c r="N106" s="1"/>
      <c r="O106" s="1"/>
      <c r="P106" s="1"/>
      <c r="Q106" s="1"/>
      <c r="R106" s="1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1"/>
      <c r="AK106" s="1"/>
      <c r="AL106" s="1"/>
      <c r="AM106" s="25"/>
      <c r="AN106" s="25"/>
      <c r="AO106" s="25"/>
      <c r="AP106" s="25"/>
      <c r="AQ106" s="25"/>
      <c r="AR106" s="1"/>
      <c r="AS106" s="25"/>
      <c r="AT106" s="25"/>
      <c r="AU106" s="25"/>
      <c r="AV106" s="25"/>
      <c r="AW106" s="25"/>
      <c r="AX106" s="36"/>
      <c r="AY106" s="25"/>
      <c r="AZ106" s="25" t="s">
        <v>9</v>
      </c>
      <c r="BA106" s="25" t="s">
        <v>9</v>
      </c>
      <c r="BB106" s="25"/>
      <c r="BC106" s="1"/>
      <c r="BD106" s="1"/>
      <c r="BE106" s="25" t="s">
        <v>760</v>
      </c>
      <c r="BF106" s="1"/>
      <c r="BG106" s="1"/>
      <c r="BH106" s="1"/>
      <c r="BI106" s="25"/>
      <c r="BJ106" s="6"/>
    </row>
    <row r="107" spans="1:62" ht="31">
      <c r="A107" s="23">
        <v>103</v>
      </c>
      <c r="B107" s="39" t="s">
        <v>5571</v>
      </c>
      <c r="C107" s="39" t="s">
        <v>220</v>
      </c>
      <c r="D107" s="39" t="s">
        <v>1063</v>
      </c>
      <c r="E107" s="39">
        <v>40</v>
      </c>
      <c r="F107" s="39" t="s">
        <v>195</v>
      </c>
      <c r="G107" s="39" t="s">
        <v>195</v>
      </c>
      <c r="H107" s="23" t="str">
        <f t="shared" si="2"/>
        <v>丘O誠</v>
      </c>
      <c r="I107" s="23" t="str">
        <f t="shared" si="1"/>
        <v>1＊871426</v>
      </c>
      <c r="J107" s="39">
        <v>1131107</v>
      </c>
      <c r="K107" s="39" t="s">
        <v>732</v>
      </c>
      <c r="L107" s="39">
        <v>1058</v>
      </c>
      <c r="M107" s="1"/>
      <c r="N107" s="1"/>
      <c r="O107" s="1"/>
      <c r="P107" s="1"/>
      <c r="Q107" s="1"/>
      <c r="R107" s="1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1"/>
      <c r="AK107" s="1"/>
      <c r="AL107" s="1"/>
      <c r="AM107" s="25"/>
      <c r="AN107" s="25"/>
      <c r="AO107" s="25"/>
      <c r="AP107" s="25"/>
      <c r="AQ107" s="25"/>
      <c r="AR107" s="1"/>
      <c r="AS107" s="25"/>
      <c r="AT107" s="25"/>
      <c r="AU107" s="25"/>
      <c r="AV107" s="25"/>
      <c r="AW107" s="25"/>
      <c r="AX107" s="36"/>
      <c r="AY107" s="25"/>
      <c r="AZ107" s="25"/>
      <c r="BA107" s="25"/>
      <c r="BB107" s="25" t="s">
        <v>747</v>
      </c>
      <c r="BC107" s="1"/>
      <c r="BD107" s="1"/>
      <c r="BE107" s="25"/>
      <c r="BF107" s="1"/>
      <c r="BG107" s="1"/>
      <c r="BH107" s="1"/>
      <c r="BI107" s="25"/>
      <c r="BJ107" s="6"/>
    </row>
    <row r="108" spans="1:62" ht="31">
      <c r="A108" s="23">
        <v>104</v>
      </c>
      <c r="B108" s="39" t="s">
        <v>5572</v>
      </c>
      <c r="C108" s="39" t="s">
        <v>5244</v>
      </c>
      <c r="D108" s="39" t="s">
        <v>1063</v>
      </c>
      <c r="E108" s="39">
        <v>48</v>
      </c>
      <c r="F108" s="39" t="s">
        <v>195</v>
      </c>
      <c r="G108" s="39" t="s">
        <v>195</v>
      </c>
      <c r="H108" s="23" t="str">
        <f t="shared" si="2"/>
        <v>江O峰</v>
      </c>
      <c r="I108" s="23" t="str">
        <f t="shared" si="1"/>
        <v>1＊379146</v>
      </c>
      <c r="J108" s="39">
        <v>1131107</v>
      </c>
      <c r="K108" s="39" t="s">
        <v>734</v>
      </c>
      <c r="L108" s="39">
        <v>1058</v>
      </c>
      <c r="M108" s="1"/>
      <c r="N108" s="1"/>
      <c r="O108" s="1"/>
      <c r="P108" s="1"/>
      <c r="Q108" s="1"/>
      <c r="R108" s="1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1"/>
      <c r="AK108" s="1"/>
      <c r="AL108" s="1"/>
      <c r="AM108" s="25"/>
      <c r="AN108" s="25"/>
      <c r="AO108" s="25"/>
      <c r="AP108" s="25"/>
      <c r="AQ108" s="25"/>
      <c r="AR108" s="1"/>
      <c r="AS108" s="25"/>
      <c r="AT108" s="25"/>
      <c r="AU108" s="25"/>
      <c r="AV108" s="25"/>
      <c r="AW108" s="25"/>
      <c r="AX108" s="36"/>
      <c r="AY108" s="25"/>
      <c r="AZ108" s="25"/>
      <c r="BA108" s="25" t="s">
        <v>9</v>
      </c>
      <c r="BB108" s="25"/>
      <c r="BC108" s="1"/>
      <c r="BD108" s="1"/>
      <c r="BE108" s="25"/>
      <c r="BF108" s="1"/>
      <c r="BG108" s="1"/>
      <c r="BH108" s="1"/>
      <c r="BI108" s="25"/>
      <c r="BJ108" s="6"/>
    </row>
    <row r="109" spans="1:62" ht="31">
      <c r="A109" s="23">
        <v>105</v>
      </c>
      <c r="B109" s="39" t="s">
        <v>3884</v>
      </c>
      <c r="C109" s="39" t="s">
        <v>3639</v>
      </c>
      <c r="D109" s="39" t="s">
        <v>1063</v>
      </c>
      <c r="E109" s="39">
        <v>76</v>
      </c>
      <c r="F109" s="39" t="s">
        <v>195</v>
      </c>
      <c r="G109" s="39" t="s">
        <v>195</v>
      </c>
      <c r="H109" s="23" t="str">
        <f t="shared" si="2"/>
        <v>余O藤</v>
      </c>
      <c r="I109" s="23" t="str">
        <f t="shared" si="1"/>
        <v>2＊077375</v>
      </c>
      <c r="J109" s="39">
        <v>1131107</v>
      </c>
      <c r="K109" s="39" t="s">
        <v>752</v>
      </c>
      <c r="L109" s="39">
        <v>1058</v>
      </c>
      <c r="M109" s="1"/>
      <c r="N109" s="1"/>
      <c r="O109" s="1"/>
      <c r="P109" s="1"/>
      <c r="Q109" s="1"/>
      <c r="R109" s="1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1"/>
      <c r="AK109" s="1"/>
      <c r="AL109" s="1"/>
      <c r="AM109" s="25"/>
      <c r="AN109" s="25"/>
      <c r="AO109" s="25"/>
      <c r="AP109" s="25"/>
      <c r="AQ109" s="25"/>
      <c r="AR109" s="1"/>
      <c r="AS109" s="25"/>
      <c r="AT109" s="25"/>
      <c r="AU109" s="25"/>
      <c r="AV109" s="25" t="s">
        <v>9</v>
      </c>
      <c r="AW109" s="25"/>
      <c r="AX109" s="36"/>
      <c r="AY109" s="25"/>
      <c r="AZ109" s="25"/>
      <c r="BA109" s="25"/>
      <c r="BB109" s="25"/>
      <c r="BC109" s="1"/>
      <c r="BD109" s="1"/>
      <c r="BE109" s="25"/>
      <c r="BF109" s="1"/>
      <c r="BG109" s="1"/>
      <c r="BH109" s="1"/>
      <c r="BI109" s="25" t="s">
        <v>1034</v>
      </c>
      <c r="BJ109" s="6"/>
    </row>
    <row r="110" spans="1:62" ht="62">
      <c r="A110" s="23">
        <v>106</v>
      </c>
      <c r="B110" s="39" t="s">
        <v>5573</v>
      </c>
      <c r="C110" s="39" t="s">
        <v>5574</v>
      </c>
      <c r="D110" s="39" t="s">
        <v>1067</v>
      </c>
      <c r="E110" s="39">
        <v>73</v>
      </c>
      <c r="F110" s="39" t="s">
        <v>5508</v>
      </c>
      <c r="G110" s="39" t="s">
        <v>5495</v>
      </c>
      <c r="H110" s="23" t="str">
        <f t="shared" si="2"/>
        <v>高O鑾</v>
      </c>
      <c r="I110" s="23" t="str">
        <f t="shared" si="1"/>
        <v>2＊857384</v>
      </c>
      <c r="J110" s="39">
        <v>1131107</v>
      </c>
      <c r="K110" s="39" t="s">
        <v>1901</v>
      </c>
      <c r="L110" s="39">
        <v>1058</v>
      </c>
      <c r="M110" s="1"/>
      <c r="N110" s="1"/>
      <c r="O110" s="1"/>
      <c r="P110" s="1"/>
      <c r="Q110" s="1"/>
      <c r="R110" s="1"/>
      <c r="S110" s="25"/>
      <c r="T110" s="25"/>
      <c r="U110" s="25"/>
      <c r="V110" s="25"/>
      <c r="W110" s="25" t="s">
        <v>9</v>
      </c>
      <c r="X110" s="25"/>
      <c r="Y110" s="25"/>
      <c r="Z110" s="25"/>
      <c r="AA110" s="25"/>
      <c r="AB110" s="25"/>
      <c r="AC110" s="25"/>
      <c r="AD110" s="25"/>
      <c r="AE110" s="25"/>
      <c r="AF110" s="25" t="s">
        <v>5818</v>
      </c>
      <c r="AG110" s="25"/>
      <c r="AH110" s="25"/>
      <c r="AI110" s="25"/>
      <c r="AJ110" s="1"/>
      <c r="AK110" s="1"/>
      <c r="AL110" s="1"/>
      <c r="AM110" s="25"/>
      <c r="AN110" s="25"/>
      <c r="AO110" s="25"/>
      <c r="AP110" s="25"/>
      <c r="AQ110" s="25"/>
      <c r="AR110" s="1"/>
      <c r="AS110" s="25"/>
      <c r="AT110" s="25"/>
      <c r="AU110" s="25"/>
      <c r="AV110" s="25"/>
      <c r="AW110" s="25"/>
      <c r="AX110" s="36"/>
      <c r="AY110" s="25"/>
      <c r="AZ110" s="25"/>
      <c r="BA110" s="25"/>
      <c r="BB110" s="25"/>
      <c r="BC110" s="1"/>
      <c r="BD110" s="1"/>
      <c r="BE110" s="25"/>
      <c r="BF110" s="1"/>
      <c r="BG110" s="1"/>
      <c r="BH110" s="1"/>
      <c r="BI110" s="25" t="s">
        <v>1034</v>
      </c>
      <c r="BJ110" s="6"/>
    </row>
    <row r="111" spans="1:62" ht="46.5">
      <c r="A111" s="23">
        <v>107</v>
      </c>
      <c r="B111" s="39" t="s">
        <v>5572</v>
      </c>
      <c r="C111" s="39" t="s">
        <v>5244</v>
      </c>
      <c r="D111" s="39" t="s">
        <v>1063</v>
      </c>
      <c r="E111" s="39">
        <v>48</v>
      </c>
      <c r="F111" s="39" t="s">
        <v>5498</v>
      </c>
      <c r="G111" s="39" t="s">
        <v>5502</v>
      </c>
      <c r="H111" s="23" t="str">
        <f t="shared" si="2"/>
        <v>江O峰</v>
      </c>
      <c r="I111" s="23" t="str">
        <f t="shared" si="1"/>
        <v>1＊379146</v>
      </c>
      <c r="J111" s="39">
        <v>1131114</v>
      </c>
      <c r="K111" s="39" t="s">
        <v>748</v>
      </c>
      <c r="L111" s="39">
        <v>1058</v>
      </c>
      <c r="M111" s="1"/>
      <c r="N111" s="1"/>
      <c r="O111" s="1"/>
      <c r="P111" s="1"/>
      <c r="Q111" s="1"/>
      <c r="R111" s="1"/>
      <c r="S111" s="25"/>
      <c r="T111" s="25"/>
      <c r="U111" s="25"/>
      <c r="V111" s="25"/>
      <c r="W111" s="25" t="s">
        <v>9</v>
      </c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1"/>
      <c r="AK111" s="1"/>
      <c r="AL111" s="1"/>
      <c r="AM111" s="25"/>
      <c r="AN111" s="25"/>
      <c r="AO111" s="25"/>
      <c r="AP111" s="25"/>
      <c r="AQ111" s="25"/>
      <c r="AR111" s="1"/>
      <c r="AS111" s="25"/>
      <c r="AT111" s="25"/>
      <c r="AU111" s="25"/>
      <c r="AV111" s="25"/>
      <c r="AW111" s="25"/>
      <c r="AX111" s="36"/>
      <c r="AY111" s="25"/>
      <c r="AZ111" s="25"/>
      <c r="BA111" s="25"/>
      <c r="BB111" s="25"/>
      <c r="BC111" s="1"/>
      <c r="BD111" s="1"/>
      <c r="BE111" s="25"/>
      <c r="BF111" s="1"/>
      <c r="BG111" s="1"/>
      <c r="BH111" s="1"/>
      <c r="BI111" s="25" t="s">
        <v>1034</v>
      </c>
      <c r="BJ111" s="6"/>
    </row>
    <row r="112" spans="1:62" ht="31">
      <c r="A112" s="23">
        <v>108</v>
      </c>
      <c r="B112" s="39" t="s">
        <v>5575</v>
      </c>
      <c r="C112" s="39" t="s">
        <v>1933</v>
      </c>
      <c r="D112" s="39" t="s">
        <v>1063</v>
      </c>
      <c r="E112" s="39">
        <v>77</v>
      </c>
      <c r="F112" s="39" t="s">
        <v>195</v>
      </c>
      <c r="G112" s="39" t="s">
        <v>195</v>
      </c>
      <c r="H112" s="23" t="str">
        <f t="shared" si="2"/>
        <v>張O發</v>
      </c>
      <c r="I112" s="23" t="str">
        <f t="shared" si="1"/>
        <v>0＊334587</v>
      </c>
      <c r="J112" s="39">
        <v>1131125</v>
      </c>
      <c r="K112" s="39" t="s">
        <v>732</v>
      </c>
      <c r="L112" s="39">
        <v>1058</v>
      </c>
      <c r="M112" s="1"/>
      <c r="N112" s="1"/>
      <c r="O112" s="1"/>
      <c r="P112" s="1"/>
      <c r="Q112" s="1"/>
      <c r="R112" s="1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1"/>
      <c r="AK112" s="1"/>
      <c r="AL112" s="1"/>
      <c r="AM112" s="25"/>
      <c r="AN112" s="25"/>
      <c r="AO112" s="25"/>
      <c r="AP112" s="25"/>
      <c r="AQ112" s="25"/>
      <c r="AR112" s="1"/>
      <c r="AS112" s="25"/>
      <c r="AT112" s="25"/>
      <c r="AU112" s="25"/>
      <c r="AV112" s="25"/>
      <c r="AW112" s="25"/>
      <c r="AX112" s="36"/>
      <c r="AY112" s="25"/>
      <c r="AZ112" s="25"/>
      <c r="BA112" s="25"/>
      <c r="BB112" s="25" t="s">
        <v>2225</v>
      </c>
      <c r="BC112" s="1"/>
      <c r="BD112" s="1"/>
      <c r="BE112" s="25"/>
      <c r="BF112" s="1"/>
      <c r="BG112" s="1"/>
      <c r="BH112" s="1"/>
      <c r="BI112" s="25"/>
      <c r="BJ112" s="6"/>
    </row>
    <row r="113" spans="1:62" ht="31">
      <c r="A113" s="23">
        <v>109</v>
      </c>
      <c r="B113" s="39" t="s">
        <v>5576</v>
      </c>
      <c r="C113" s="39" t="s">
        <v>5577</v>
      </c>
      <c r="D113" s="39" t="s">
        <v>1063</v>
      </c>
      <c r="E113" s="39">
        <v>71</v>
      </c>
      <c r="F113" s="39" t="s">
        <v>195</v>
      </c>
      <c r="G113" s="39" t="s">
        <v>195</v>
      </c>
      <c r="H113" s="23" t="str">
        <f t="shared" si="2"/>
        <v>王O隆</v>
      </c>
      <c r="I113" s="23" t="str">
        <f t="shared" si="1"/>
        <v>0＊983553</v>
      </c>
      <c r="J113" s="39">
        <v>1131106</v>
      </c>
      <c r="K113" s="39" t="s">
        <v>734</v>
      </c>
      <c r="L113" s="39">
        <v>1125</v>
      </c>
      <c r="M113" s="1"/>
      <c r="N113" s="1"/>
      <c r="O113" s="1"/>
      <c r="P113" s="1"/>
      <c r="Q113" s="1"/>
      <c r="R113" s="1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1"/>
      <c r="AK113" s="1"/>
      <c r="AL113" s="1"/>
      <c r="AM113" s="25"/>
      <c r="AN113" s="25"/>
      <c r="AO113" s="25"/>
      <c r="AP113" s="25"/>
      <c r="AQ113" s="25"/>
      <c r="AR113" s="1"/>
      <c r="AS113" s="25"/>
      <c r="AT113" s="25"/>
      <c r="AU113" s="25"/>
      <c r="AV113" s="25"/>
      <c r="AW113" s="25"/>
      <c r="AX113" s="36"/>
      <c r="AY113" s="25"/>
      <c r="AZ113" s="25"/>
      <c r="BA113" s="25" t="s">
        <v>9</v>
      </c>
      <c r="BB113" s="25"/>
      <c r="BC113" s="1"/>
      <c r="BD113" s="1"/>
      <c r="BE113" s="25"/>
      <c r="BF113" s="1"/>
      <c r="BG113" s="1"/>
      <c r="BH113" s="1"/>
      <c r="BI113" s="25"/>
      <c r="BJ113" s="6"/>
    </row>
    <row r="114" spans="1:62" ht="46.5">
      <c r="A114" s="23">
        <v>110</v>
      </c>
      <c r="B114" s="39" t="s">
        <v>5578</v>
      </c>
      <c r="C114" s="39" t="s">
        <v>5579</v>
      </c>
      <c r="D114" s="39" t="s">
        <v>1063</v>
      </c>
      <c r="E114" s="39">
        <v>60</v>
      </c>
      <c r="F114" s="39" t="s">
        <v>195</v>
      </c>
      <c r="G114" s="39" t="s">
        <v>195</v>
      </c>
      <c r="H114" s="23" t="str">
        <f t="shared" si="2"/>
        <v>張O鋒</v>
      </c>
      <c r="I114" s="23" t="str">
        <f t="shared" si="1"/>
        <v>1＊583385</v>
      </c>
      <c r="J114" s="39">
        <v>1131106</v>
      </c>
      <c r="K114" s="39" t="s">
        <v>738</v>
      </c>
      <c r="L114" s="39">
        <v>1125</v>
      </c>
      <c r="M114" s="1"/>
      <c r="N114" s="1"/>
      <c r="O114" s="1"/>
      <c r="P114" s="1"/>
      <c r="Q114" s="1"/>
      <c r="R114" s="1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1"/>
      <c r="AK114" s="1"/>
      <c r="AL114" s="1"/>
      <c r="AM114" s="25"/>
      <c r="AN114" s="25"/>
      <c r="AO114" s="25"/>
      <c r="AP114" s="25"/>
      <c r="AQ114" s="25"/>
      <c r="AR114" s="1"/>
      <c r="AS114" s="25"/>
      <c r="AT114" s="25"/>
      <c r="AU114" s="25"/>
      <c r="AV114" s="25"/>
      <c r="AW114" s="25"/>
      <c r="AX114" s="36"/>
      <c r="AY114" s="25"/>
      <c r="AZ114" s="25" t="s">
        <v>9</v>
      </c>
      <c r="BA114" s="25" t="s">
        <v>9</v>
      </c>
      <c r="BB114" s="25"/>
      <c r="BC114" s="1"/>
      <c r="BD114" s="1"/>
      <c r="BE114" s="25"/>
      <c r="BF114" s="1"/>
      <c r="BG114" s="1"/>
      <c r="BH114" s="1"/>
      <c r="BI114" s="25"/>
      <c r="BJ114" s="6"/>
    </row>
    <row r="115" spans="1:62" ht="31">
      <c r="A115" s="23">
        <v>111</v>
      </c>
      <c r="B115" s="39" t="s">
        <v>5580</v>
      </c>
      <c r="C115" s="39" t="s">
        <v>2059</v>
      </c>
      <c r="D115" s="39" t="s">
        <v>1063</v>
      </c>
      <c r="E115" s="39">
        <v>74</v>
      </c>
      <c r="F115" s="39" t="s">
        <v>195</v>
      </c>
      <c r="G115" s="39" t="s">
        <v>195</v>
      </c>
      <c r="H115" s="23" t="str">
        <f t="shared" si="2"/>
        <v>連O杰</v>
      </c>
      <c r="I115" s="23" t="str">
        <f t="shared" si="1"/>
        <v>0＊468000</v>
      </c>
      <c r="J115" s="39">
        <v>1131107</v>
      </c>
      <c r="K115" s="39" t="s">
        <v>734</v>
      </c>
      <c r="L115" s="39">
        <v>1125</v>
      </c>
      <c r="M115" s="1"/>
      <c r="N115" s="1"/>
      <c r="O115" s="1"/>
      <c r="P115" s="1"/>
      <c r="Q115" s="1"/>
      <c r="R115" s="1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1"/>
      <c r="AK115" s="1"/>
      <c r="AL115" s="1"/>
      <c r="AM115" s="25"/>
      <c r="AN115" s="25"/>
      <c r="AO115" s="25"/>
      <c r="AP115" s="25"/>
      <c r="AQ115" s="25"/>
      <c r="AR115" s="1"/>
      <c r="AS115" s="25"/>
      <c r="AT115" s="25"/>
      <c r="AU115" s="25"/>
      <c r="AV115" s="25"/>
      <c r="AW115" s="25"/>
      <c r="AX115" s="36"/>
      <c r="AY115" s="25"/>
      <c r="AZ115" s="25"/>
      <c r="BA115" s="25" t="s">
        <v>9</v>
      </c>
      <c r="BB115" s="25"/>
      <c r="BC115" s="1"/>
      <c r="BD115" s="1"/>
      <c r="BE115" s="25"/>
      <c r="BF115" s="1"/>
      <c r="BG115" s="1"/>
      <c r="BH115" s="1"/>
      <c r="BI115" s="25"/>
      <c r="BJ115" s="6"/>
    </row>
    <row r="116" spans="1:62" ht="31">
      <c r="A116" s="23">
        <v>112</v>
      </c>
      <c r="B116" s="39" t="s">
        <v>5581</v>
      </c>
      <c r="C116" s="39" t="s">
        <v>3258</v>
      </c>
      <c r="D116" s="39" t="s">
        <v>1063</v>
      </c>
      <c r="E116" s="39">
        <v>86</v>
      </c>
      <c r="F116" s="39" t="s">
        <v>195</v>
      </c>
      <c r="G116" s="39" t="s">
        <v>195</v>
      </c>
      <c r="H116" s="23" t="str">
        <f t="shared" si="2"/>
        <v>呂O信</v>
      </c>
      <c r="I116" s="23" t="str">
        <f t="shared" si="1"/>
        <v>0＊382298</v>
      </c>
      <c r="J116" s="39">
        <v>1131107</v>
      </c>
      <c r="K116" s="39" t="s">
        <v>734</v>
      </c>
      <c r="L116" s="39">
        <v>1125</v>
      </c>
      <c r="M116" s="1"/>
      <c r="N116" s="1"/>
      <c r="O116" s="1"/>
      <c r="P116" s="1"/>
      <c r="Q116" s="1"/>
      <c r="R116" s="1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1"/>
      <c r="AK116" s="1"/>
      <c r="AL116" s="1"/>
      <c r="AM116" s="25"/>
      <c r="AN116" s="25"/>
      <c r="AO116" s="25"/>
      <c r="AP116" s="25"/>
      <c r="AQ116" s="25"/>
      <c r="AR116" s="1"/>
      <c r="AS116" s="25"/>
      <c r="AT116" s="25"/>
      <c r="AU116" s="25"/>
      <c r="AV116" s="25"/>
      <c r="AW116" s="25"/>
      <c r="AX116" s="36"/>
      <c r="AY116" s="25"/>
      <c r="AZ116" s="25"/>
      <c r="BA116" s="25" t="s">
        <v>9</v>
      </c>
      <c r="BB116" s="25"/>
      <c r="BC116" s="1"/>
      <c r="BD116" s="1"/>
      <c r="BE116" s="25"/>
      <c r="BF116" s="1"/>
      <c r="BG116" s="1"/>
      <c r="BH116" s="1"/>
      <c r="BI116" s="25"/>
      <c r="BJ116" s="6"/>
    </row>
    <row r="117" spans="1:62" ht="31">
      <c r="A117" s="23">
        <v>113</v>
      </c>
      <c r="B117" s="39" t="s">
        <v>5582</v>
      </c>
      <c r="C117" s="39" t="s">
        <v>145</v>
      </c>
      <c r="D117" s="39" t="s">
        <v>1063</v>
      </c>
      <c r="E117" s="39">
        <v>83</v>
      </c>
      <c r="F117" s="39" t="s">
        <v>195</v>
      </c>
      <c r="G117" s="39" t="s">
        <v>195</v>
      </c>
      <c r="H117" s="23" t="str">
        <f t="shared" si="2"/>
        <v>許O斌</v>
      </c>
      <c r="I117" s="23" t="str">
        <f t="shared" si="1"/>
        <v>0＊481303</v>
      </c>
      <c r="J117" s="39">
        <v>1131107</v>
      </c>
      <c r="K117" s="39" t="s">
        <v>734</v>
      </c>
      <c r="L117" s="39">
        <v>1125</v>
      </c>
      <c r="M117" s="1"/>
      <c r="N117" s="1"/>
      <c r="O117" s="1"/>
      <c r="P117" s="1"/>
      <c r="Q117" s="1"/>
      <c r="R117" s="1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1"/>
      <c r="AK117" s="1"/>
      <c r="AL117" s="1"/>
      <c r="AM117" s="25"/>
      <c r="AN117" s="25"/>
      <c r="AO117" s="25"/>
      <c r="AP117" s="25"/>
      <c r="AQ117" s="25"/>
      <c r="AR117" s="1"/>
      <c r="AS117" s="25"/>
      <c r="AT117" s="25"/>
      <c r="AU117" s="25"/>
      <c r="AV117" s="25"/>
      <c r="AW117" s="25"/>
      <c r="AX117" s="36"/>
      <c r="AY117" s="25"/>
      <c r="AZ117" s="25"/>
      <c r="BA117" s="25" t="s">
        <v>9</v>
      </c>
      <c r="BB117" s="25"/>
      <c r="BC117" s="1"/>
      <c r="BD117" s="1"/>
      <c r="BE117" s="25"/>
      <c r="BF117" s="1"/>
      <c r="BG117" s="1"/>
      <c r="BH117" s="1"/>
      <c r="BI117" s="25"/>
      <c r="BJ117" s="6"/>
    </row>
    <row r="118" spans="1:62" ht="31">
      <c r="A118" s="23">
        <v>114</v>
      </c>
      <c r="B118" s="39" t="s">
        <v>5583</v>
      </c>
      <c r="C118" s="39" t="s">
        <v>2065</v>
      </c>
      <c r="D118" s="39" t="s">
        <v>1067</v>
      </c>
      <c r="E118" s="39">
        <v>57</v>
      </c>
      <c r="F118" s="39" t="s">
        <v>195</v>
      </c>
      <c r="G118" s="39" t="s">
        <v>195</v>
      </c>
      <c r="H118" s="23" t="str">
        <f t="shared" si="2"/>
        <v>陳O娟</v>
      </c>
      <c r="I118" s="23" t="str">
        <f t="shared" si="1"/>
        <v>1＊555151</v>
      </c>
      <c r="J118" s="39">
        <v>1131107</v>
      </c>
      <c r="K118" s="39" t="s">
        <v>751</v>
      </c>
      <c r="L118" s="39">
        <v>1125</v>
      </c>
      <c r="M118" s="1"/>
      <c r="N118" s="1"/>
      <c r="O118" s="1"/>
      <c r="P118" s="1"/>
      <c r="Q118" s="1"/>
      <c r="R118" s="1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1"/>
      <c r="AK118" s="1"/>
      <c r="AL118" s="1"/>
      <c r="AM118" s="25"/>
      <c r="AN118" s="25"/>
      <c r="AO118" s="25"/>
      <c r="AP118" s="25"/>
      <c r="AQ118" s="25"/>
      <c r="AR118" s="1"/>
      <c r="AS118" s="25"/>
      <c r="AT118" s="25"/>
      <c r="AU118" s="25"/>
      <c r="AV118" s="25"/>
      <c r="AW118" s="25"/>
      <c r="AX118" s="36"/>
      <c r="AY118" s="25"/>
      <c r="AZ118" s="25"/>
      <c r="BA118" s="25"/>
      <c r="BB118" s="25"/>
      <c r="BC118" s="1" t="s">
        <v>9</v>
      </c>
      <c r="BD118" s="1"/>
      <c r="BE118" s="25"/>
      <c r="BF118" s="1"/>
      <c r="BG118" s="1"/>
      <c r="BH118" s="1"/>
      <c r="BI118" s="25"/>
      <c r="BJ118" s="6"/>
    </row>
    <row r="119" spans="1:62" ht="46.5">
      <c r="A119" s="23">
        <v>115</v>
      </c>
      <c r="B119" s="39" t="s">
        <v>4954</v>
      </c>
      <c r="C119" s="39" t="s">
        <v>242</v>
      </c>
      <c r="D119" s="39" t="s">
        <v>1063</v>
      </c>
      <c r="E119" s="39">
        <v>65</v>
      </c>
      <c r="F119" s="39" t="s">
        <v>195</v>
      </c>
      <c r="G119" s="39" t="s">
        <v>195</v>
      </c>
      <c r="H119" s="23" t="str">
        <f t="shared" si="2"/>
        <v>李O壽</v>
      </c>
      <c r="I119" s="23" t="str">
        <f t="shared" si="1"/>
        <v>1＊379096</v>
      </c>
      <c r="J119" s="39">
        <v>1131107</v>
      </c>
      <c r="K119" s="39" t="s">
        <v>738</v>
      </c>
      <c r="L119" s="39">
        <v>1125</v>
      </c>
      <c r="M119" s="1"/>
      <c r="N119" s="1"/>
      <c r="O119" s="1"/>
      <c r="P119" s="1"/>
      <c r="Q119" s="1"/>
      <c r="R119" s="1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1"/>
      <c r="AK119" s="1"/>
      <c r="AL119" s="1"/>
      <c r="AM119" s="25"/>
      <c r="AN119" s="25"/>
      <c r="AO119" s="25"/>
      <c r="AP119" s="25"/>
      <c r="AQ119" s="25"/>
      <c r="AR119" s="1"/>
      <c r="AS119" s="25"/>
      <c r="AT119" s="25"/>
      <c r="AU119" s="25"/>
      <c r="AV119" s="25"/>
      <c r="AW119" s="25"/>
      <c r="AX119" s="36"/>
      <c r="AY119" s="25"/>
      <c r="AZ119" s="25" t="s">
        <v>9</v>
      </c>
      <c r="BA119" s="25" t="s">
        <v>9</v>
      </c>
      <c r="BB119" s="25"/>
      <c r="BC119" s="1"/>
      <c r="BD119" s="1"/>
      <c r="BE119" s="25"/>
      <c r="BF119" s="1"/>
      <c r="BG119" s="1"/>
      <c r="BH119" s="1"/>
      <c r="BI119" s="25"/>
      <c r="BJ119" s="6"/>
    </row>
    <row r="120" spans="1:62" ht="17">
      <c r="A120" s="23">
        <v>116</v>
      </c>
      <c r="B120" s="39" t="s">
        <v>3906</v>
      </c>
      <c r="C120" s="39" t="s">
        <v>1947</v>
      </c>
      <c r="D120" s="39" t="s">
        <v>1063</v>
      </c>
      <c r="E120" s="39">
        <v>63</v>
      </c>
      <c r="F120" s="39" t="s">
        <v>195</v>
      </c>
      <c r="G120" s="39" t="s">
        <v>195</v>
      </c>
      <c r="H120" s="23" t="str">
        <f t="shared" si="2"/>
        <v>張O華</v>
      </c>
      <c r="I120" s="23" t="str">
        <f t="shared" si="1"/>
        <v>1＊367749</v>
      </c>
      <c r="J120" s="39">
        <v>1131107</v>
      </c>
      <c r="K120" s="39">
        <v>5761300</v>
      </c>
      <c r="L120" s="39">
        <v>1125</v>
      </c>
      <c r="M120" s="1"/>
      <c r="N120" s="1"/>
      <c r="O120" s="1"/>
      <c r="P120" s="1"/>
      <c r="Q120" s="1"/>
      <c r="R120" s="1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1"/>
      <c r="AK120" s="1"/>
      <c r="AL120" s="1"/>
      <c r="AM120" s="25"/>
      <c r="AN120" s="25"/>
      <c r="AO120" s="25"/>
      <c r="AP120" s="25"/>
      <c r="AQ120" s="25"/>
      <c r="AR120" s="1"/>
      <c r="AS120" s="25"/>
      <c r="AT120" s="25"/>
      <c r="AU120" s="25" t="s">
        <v>9</v>
      </c>
      <c r="AV120" s="25"/>
      <c r="AW120" s="25"/>
      <c r="AX120" s="36"/>
      <c r="AY120" s="25"/>
      <c r="AZ120" s="25"/>
      <c r="BA120" s="25"/>
      <c r="BB120" s="25"/>
      <c r="BC120" s="1"/>
      <c r="BD120" s="1"/>
      <c r="BE120" s="25"/>
      <c r="BF120" s="1"/>
      <c r="BG120" s="1"/>
      <c r="BH120" s="1"/>
      <c r="BI120" s="25"/>
      <c r="BJ120" s="6"/>
    </row>
    <row r="121" spans="1:62" ht="31">
      <c r="A121" s="23">
        <v>117</v>
      </c>
      <c r="B121" s="39" t="s">
        <v>5584</v>
      </c>
      <c r="C121" s="39" t="s">
        <v>2053</v>
      </c>
      <c r="D121" s="39" t="s">
        <v>1063</v>
      </c>
      <c r="E121" s="39">
        <v>62</v>
      </c>
      <c r="F121" s="39" t="s">
        <v>195</v>
      </c>
      <c r="G121" s="39" t="s">
        <v>195</v>
      </c>
      <c r="H121" s="23" t="str">
        <f t="shared" si="2"/>
        <v>林O康</v>
      </c>
      <c r="I121" s="23" t="str">
        <f t="shared" si="1"/>
        <v>1＊943549</v>
      </c>
      <c r="J121" s="39">
        <v>1131107</v>
      </c>
      <c r="K121" s="39" t="s">
        <v>732</v>
      </c>
      <c r="L121" s="39">
        <v>1125</v>
      </c>
      <c r="M121" s="1"/>
      <c r="N121" s="1"/>
      <c r="O121" s="1"/>
      <c r="P121" s="1"/>
      <c r="Q121" s="1"/>
      <c r="R121" s="1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1"/>
      <c r="AK121" s="1"/>
      <c r="AL121" s="1"/>
      <c r="AM121" s="25"/>
      <c r="AN121" s="25"/>
      <c r="AO121" s="25"/>
      <c r="AP121" s="25"/>
      <c r="AQ121" s="25"/>
      <c r="AR121" s="1"/>
      <c r="AS121" s="25"/>
      <c r="AT121" s="25"/>
      <c r="AU121" s="25"/>
      <c r="AV121" s="25"/>
      <c r="AW121" s="25"/>
      <c r="AX121" s="36"/>
      <c r="AY121" s="25"/>
      <c r="AZ121" s="25"/>
      <c r="BA121" s="25"/>
      <c r="BB121" s="25" t="s">
        <v>2225</v>
      </c>
      <c r="BC121" s="1"/>
      <c r="BD121" s="1"/>
      <c r="BE121" s="25"/>
      <c r="BF121" s="1"/>
      <c r="BG121" s="1"/>
      <c r="BH121" s="1"/>
      <c r="BI121" s="25"/>
      <c r="BJ121" s="6"/>
    </row>
    <row r="122" spans="1:62" ht="31">
      <c r="A122" s="23">
        <v>118</v>
      </c>
      <c r="B122" s="39" t="s">
        <v>1702</v>
      </c>
      <c r="C122" s="39" t="s">
        <v>1434</v>
      </c>
      <c r="D122" s="39" t="s">
        <v>1063</v>
      </c>
      <c r="E122" s="39">
        <v>39</v>
      </c>
      <c r="F122" s="39" t="s">
        <v>195</v>
      </c>
      <c r="G122" s="39" t="s">
        <v>195</v>
      </c>
      <c r="H122" s="23" t="str">
        <f t="shared" si="2"/>
        <v>黃O陽</v>
      </c>
      <c r="I122" s="23" t="str">
        <f t="shared" si="1"/>
        <v>2＊257014</v>
      </c>
      <c r="J122" s="39">
        <v>1131107</v>
      </c>
      <c r="K122" s="39" t="s">
        <v>732</v>
      </c>
      <c r="L122" s="39">
        <v>1125</v>
      </c>
      <c r="M122" s="1"/>
      <c r="N122" s="1"/>
      <c r="O122" s="1"/>
      <c r="P122" s="1"/>
      <c r="Q122" s="1"/>
      <c r="R122" s="1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1"/>
      <c r="AK122" s="1"/>
      <c r="AL122" s="1"/>
      <c r="AM122" s="25"/>
      <c r="AN122" s="25"/>
      <c r="AO122" s="25"/>
      <c r="AP122" s="25"/>
      <c r="AQ122" s="25"/>
      <c r="AR122" s="1"/>
      <c r="AS122" s="25"/>
      <c r="AT122" s="25"/>
      <c r="AU122" s="25"/>
      <c r="AV122" s="25"/>
      <c r="AW122" s="25"/>
      <c r="AX122" s="36"/>
      <c r="AY122" s="25"/>
      <c r="AZ122" s="25"/>
      <c r="BA122" s="25"/>
      <c r="BB122" s="25" t="s">
        <v>1879</v>
      </c>
      <c r="BC122" s="1"/>
      <c r="BD122" s="1"/>
      <c r="BE122" s="25"/>
      <c r="BF122" s="1"/>
      <c r="BG122" s="1"/>
      <c r="BH122" s="1"/>
      <c r="BI122" s="25"/>
      <c r="BJ122" s="6"/>
    </row>
    <row r="123" spans="1:62" ht="31">
      <c r="A123" s="23">
        <v>119</v>
      </c>
      <c r="B123" s="39" t="s">
        <v>5585</v>
      </c>
      <c r="C123" s="39" t="s">
        <v>5586</v>
      </c>
      <c r="D123" s="39" t="s">
        <v>1067</v>
      </c>
      <c r="E123" s="39">
        <v>43</v>
      </c>
      <c r="F123" s="39" t="s">
        <v>195</v>
      </c>
      <c r="G123" s="39" t="s">
        <v>195</v>
      </c>
      <c r="H123" s="23" t="str">
        <f t="shared" si="2"/>
        <v>邱O舒</v>
      </c>
      <c r="I123" s="23" t="str">
        <f t="shared" si="1"/>
        <v>2＊765896</v>
      </c>
      <c r="J123" s="39">
        <v>1131107</v>
      </c>
      <c r="K123" s="39" t="s">
        <v>732</v>
      </c>
      <c r="L123" s="39">
        <v>1125</v>
      </c>
      <c r="M123" s="1"/>
      <c r="N123" s="1"/>
      <c r="O123" s="1"/>
      <c r="P123" s="1"/>
      <c r="Q123" s="1"/>
      <c r="R123" s="1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1"/>
      <c r="AK123" s="1"/>
      <c r="AL123" s="1"/>
      <c r="AM123" s="25"/>
      <c r="AN123" s="25"/>
      <c r="AO123" s="25"/>
      <c r="AP123" s="25"/>
      <c r="AQ123" s="25"/>
      <c r="AR123" s="1"/>
      <c r="AS123" s="25"/>
      <c r="AT123" s="25"/>
      <c r="AU123" s="25"/>
      <c r="AV123" s="25"/>
      <c r="AW123" s="25"/>
      <c r="AX123" s="36"/>
      <c r="AY123" s="25"/>
      <c r="AZ123" s="25"/>
      <c r="BA123" s="25"/>
      <c r="BB123" s="25" t="s">
        <v>1879</v>
      </c>
      <c r="BC123" s="1"/>
      <c r="BD123" s="1"/>
      <c r="BE123" s="25"/>
      <c r="BF123" s="1"/>
      <c r="BG123" s="1"/>
      <c r="BH123" s="1"/>
      <c r="BI123" s="25"/>
      <c r="BJ123" s="6"/>
    </row>
    <row r="124" spans="1:62" ht="31">
      <c r="A124" s="23">
        <v>120</v>
      </c>
      <c r="B124" s="39" t="s">
        <v>5587</v>
      </c>
      <c r="C124" s="39" t="s">
        <v>148</v>
      </c>
      <c r="D124" s="39" t="s">
        <v>1067</v>
      </c>
      <c r="E124" s="39">
        <v>39</v>
      </c>
      <c r="F124" s="39" t="s">
        <v>195</v>
      </c>
      <c r="G124" s="39" t="s">
        <v>195</v>
      </c>
      <c r="H124" s="23" t="str">
        <f t="shared" si="2"/>
        <v>洪O玲</v>
      </c>
      <c r="I124" s="23" t="str">
        <f t="shared" si="1"/>
        <v>2＊079238</v>
      </c>
      <c r="J124" s="39">
        <v>1131107</v>
      </c>
      <c r="K124" s="39" t="s">
        <v>734</v>
      </c>
      <c r="L124" s="39">
        <v>1125</v>
      </c>
      <c r="M124" s="1"/>
      <c r="N124" s="1"/>
      <c r="O124" s="1"/>
      <c r="P124" s="1"/>
      <c r="Q124" s="1"/>
      <c r="R124" s="1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1"/>
      <c r="AK124" s="1"/>
      <c r="AL124" s="1"/>
      <c r="AM124" s="25"/>
      <c r="AN124" s="25"/>
      <c r="AO124" s="25"/>
      <c r="AP124" s="25"/>
      <c r="AQ124" s="25"/>
      <c r="AR124" s="1"/>
      <c r="AS124" s="25"/>
      <c r="AT124" s="25"/>
      <c r="AU124" s="25"/>
      <c r="AV124" s="25"/>
      <c r="AW124" s="25"/>
      <c r="AX124" s="36"/>
      <c r="AY124" s="25"/>
      <c r="AZ124" s="25"/>
      <c r="BA124" s="25" t="s">
        <v>9</v>
      </c>
      <c r="BB124" s="25"/>
      <c r="BC124" s="1"/>
      <c r="BD124" s="1"/>
      <c r="BE124" s="25"/>
      <c r="BF124" s="1"/>
      <c r="BG124" s="1"/>
      <c r="BH124" s="1"/>
      <c r="BI124" s="25"/>
      <c r="BJ124" s="6"/>
    </row>
    <row r="125" spans="1:62" ht="46.5">
      <c r="A125" s="23">
        <v>121</v>
      </c>
      <c r="B125" s="39" t="s">
        <v>3803</v>
      </c>
      <c r="C125" s="39" t="s">
        <v>537</v>
      </c>
      <c r="D125" s="39" t="s">
        <v>1067</v>
      </c>
      <c r="E125" s="39">
        <v>69</v>
      </c>
      <c r="F125" s="39" t="s">
        <v>195</v>
      </c>
      <c r="G125" s="39" t="s">
        <v>195</v>
      </c>
      <c r="H125" s="23" t="str">
        <f t="shared" si="2"/>
        <v>林O芬</v>
      </c>
      <c r="I125" s="23" t="str">
        <f t="shared" si="1"/>
        <v>2＊354233</v>
      </c>
      <c r="J125" s="39">
        <v>1131107</v>
      </c>
      <c r="K125" s="39" t="s">
        <v>1913</v>
      </c>
      <c r="L125" s="39">
        <v>1125</v>
      </c>
      <c r="M125" s="1"/>
      <c r="N125" s="1"/>
      <c r="O125" s="1"/>
      <c r="P125" s="1"/>
      <c r="Q125" s="1"/>
      <c r="R125" s="1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1"/>
      <c r="AK125" s="1"/>
      <c r="AL125" s="1"/>
      <c r="AM125" s="25"/>
      <c r="AN125" s="25"/>
      <c r="AO125" s="25"/>
      <c r="AP125" s="25"/>
      <c r="AQ125" s="25"/>
      <c r="AR125" s="1"/>
      <c r="AS125" s="25"/>
      <c r="AT125" s="25"/>
      <c r="AU125" s="25" t="s">
        <v>9</v>
      </c>
      <c r="AV125" s="25"/>
      <c r="AW125" s="25"/>
      <c r="AX125" s="36"/>
      <c r="AY125" s="25"/>
      <c r="AZ125" s="25"/>
      <c r="BA125" s="25" t="s">
        <v>9</v>
      </c>
      <c r="BB125" s="25"/>
      <c r="BC125" s="1"/>
      <c r="BD125" s="1"/>
      <c r="BE125" s="25"/>
      <c r="BF125" s="1"/>
      <c r="BG125" s="1"/>
      <c r="BH125" s="1"/>
      <c r="BI125" s="25"/>
      <c r="BJ125" s="6"/>
    </row>
    <row r="126" spans="1:62" ht="31">
      <c r="A126" s="23">
        <v>122</v>
      </c>
      <c r="B126" s="39" t="s">
        <v>5588</v>
      </c>
      <c r="C126" s="39" t="s">
        <v>5589</v>
      </c>
      <c r="D126" s="39" t="s">
        <v>1063</v>
      </c>
      <c r="E126" s="39">
        <v>67</v>
      </c>
      <c r="F126" s="39" t="s">
        <v>195</v>
      </c>
      <c r="G126" s="39" t="s">
        <v>195</v>
      </c>
      <c r="H126" s="23" t="str">
        <f t="shared" si="2"/>
        <v>黃O泉</v>
      </c>
      <c r="I126" s="23" t="str">
        <f t="shared" si="1"/>
        <v>0＊867136</v>
      </c>
      <c r="J126" s="39">
        <v>1131113</v>
      </c>
      <c r="K126" s="39" t="s">
        <v>734</v>
      </c>
      <c r="L126" s="39">
        <v>1125</v>
      </c>
      <c r="M126" s="1"/>
      <c r="N126" s="1"/>
      <c r="O126" s="1"/>
      <c r="P126" s="1"/>
      <c r="Q126" s="1"/>
      <c r="R126" s="1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1"/>
      <c r="AK126" s="1"/>
      <c r="AL126" s="1"/>
      <c r="AM126" s="25"/>
      <c r="AN126" s="25"/>
      <c r="AO126" s="25"/>
      <c r="AP126" s="25"/>
      <c r="AQ126" s="25"/>
      <c r="AR126" s="1"/>
      <c r="AS126" s="25"/>
      <c r="AT126" s="25"/>
      <c r="AU126" s="25"/>
      <c r="AV126" s="25"/>
      <c r="AW126" s="25"/>
      <c r="AX126" s="36"/>
      <c r="AY126" s="25"/>
      <c r="AZ126" s="25"/>
      <c r="BA126" s="25" t="s">
        <v>9</v>
      </c>
      <c r="BB126" s="25"/>
      <c r="BC126" s="1"/>
      <c r="BD126" s="1"/>
      <c r="BE126" s="25"/>
      <c r="BF126" s="1"/>
      <c r="BG126" s="1"/>
      <c r="BH126" s="1"/>
      <c r="BI126" s="25"/>
      <c r="BJ126" s="6"/>
    </row>
    <row r="127" spans="1:62" ht="31">
      <c r="A127" s="23">
        <v>123</v>
      </c>
      <c r="B127" s="39" t="s">
        <v>4678</v>
      </c>
      <c r="C127" s="39" t="s">
        <v>4241</v>
      </c>
      <c r="D127" s="39" t="s">
        <v>1067</v>
      </c>
      <c r="E127" s="39">
        <v>55</v>
      </c>
      <c r="F127" s="39" t="s">
        <v>195</v>
      </c>
      <c r="G127" s="39" t="s">
        <v>195</v>
      </c>
      <c r="H127" s="23" t="str">
        <f t="shared" si="2"/>
        <v>陳O玲</v>
      </c>
      <c r="I127" s="23" t="str">
        <f t="shared" si="1"/>
        <v>0＊100195</v>
      </c>
      <c r="J127" s="39">
        <v>1131113</v>
      </c>
      <c r="K127" s="39" t="s">
        <v>734</v>
      </c>
      <c r="L127" s="39">
        <v>1125</v>
      </c>
      <c r="M127" s="1"/>
      <c r="N127" s="1"/>
      <c r="O127" s="1"/>
      <c r="P127" s="1"/>
      <c r="Q127" s="1"/>
      <c r="R127" s="1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1"/>
      <c r="AK127" s="1"/>
      <c r="AL127" s="1"/>
      <c r="AM127" s="25"/>
      <c r="AN127" s="25"/>
      <c r="AO127" s="25"/>
      <c r="AP127" s="25"/>
      <c r="AQ127" s="25"/>
      <c r="AR127" s="1"/>
      <c r="AS127" s="25"/>
      <c r="AT127" s="25"/>
      <c r="AU127" s="25"/>
      <c r="AV127" s="25"/>
      <c r="AW127" s="25"/>
      <c r="AX127" s="36"/>
      <c r="AY127" s="25"/>
      <c r="AZ127" s="25"/>
      <c r="BA127" s="25" t="s">
        <v>9</v>
      </c>
      <c r="BB127" s="25"/>
      <c r="BC127" s="1"/>
      <c r="BD127" s="1"/>
      <c r="BE127" s="25"/>
      <c r="BF127" s="1"/>
      <c r="BG127" s="1"/>
      <c r="BH127" s="1"/>
      <c r="BI127" s="25"/>
      <c r="BJ127" s="6"/>
    </row>
    <row r="128" spans="1:62" ht="31">
      <c r="A128" s="23">
        <v>124</v>
      </c>
      <c r="B128" s="39" t="s">
        <v>5590</v>
      </c>
      <c r="C128" s="39" t="s">
        <v>5591</v>
      </c>
      <c r="D128" s="39" t="s">
        <v>1067</v>
      </c>
      <c r="E128" s="39">
        <v>73</v>
      </c>
      <c r="F128" s="39" t="s">
        <v>195</v>
      </c>
      <c r="G128" s="39" t="s">
        <v>195</v>
      </c>
      <c r="H128" s="23" t="str">
        <f t="shared" si="2"/>
        <v>陳O阿麗</v>
      </c>
      <c r="I128" s="23" t="str">
        <f t="shared" si="1"/>
        <v>1＊476871</v>
      </c>
      <c r="J128" s="39">
        <v>1131113</v>
      </c>
      <c r="K128" s="39" t="s">
        <v>734</v>
      </c>
      <c r="L128" s="39">
        <v>1125</v>
      </c>
      <c r="M128" s="1"/>
      <c r="N128" s="1"/>
      <c r="O128" s="1"/>
      <c r="P128" s="1"/>
      <c r="Q128" s="1"/>
      <c r="R128" s="1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1"/>
      <c r="AK128" s="1"/>
      <c r="AL128" s="1"/>
      <c r="AM128" s="25"/>
      <c r="AN128" s="25"/>
      <c r="AO128" s="25"/>
      <c r="AP128" s="25"/>
      <c r="AQ128" s="25"/>
      <c r="AR128" s="1"/>
      <c r="AS128" s="25"/>
      <c r="AT128" s="25"/>
      <c r="AU128" s="25"/>
      <c r="AV128" s="25"/>
      <c r="AW128" s="25"/>
      <c r="AX128" s="36"/>
      <c r="AY128" s="25"/>
      <c r="AZ128" s="25"/>
      <c r="BA128" s="25" t="s">
        <v>9</v>
      </c>
      <c r="BB128" s="25"/>
      <c r="BC128" s="1"/>
      <c r="BD128" s="1"/>
      <c r="BE128" s="25"/>
      <c r="BF128" s="1"/>
      <c r="BG128" s="1"/>
      <c r="BH128" s="1"/>
      <c r="BI128" s="25"/>
      <c r="BJ128" s="6"/>
    </row>
    <row r="129" spans="1:62" ht="31">
      <c r="A129" s="23">
        <v>125</v>
      </c>
      <c r="B129" s="39" t="s">
        <v>5592</v>
      </c>
      <c r="C129" s="39" t="s">
        <v>5593</v>
      </c>
      <c r="D129" s="39" t="s">
        <v>1067</v>
      </c>
      <c r="E129" s="39">
        <v>49</v>
      </c>
      <c r="F129" s="39" t="s">
        <v>195</v>
      </c>
      <c r="G129" s="39" t="s">
        <v>195</v>
      </c>
      <c r="H129" s="23" t="str">
        <f t="shared" si="2"/>
        <v>謝O貞</v>
      </c>
      <c r="I129" s="23" t="str">
        <f t="shared" si="1"/>
        <v>2＊313224</v>
      </c>
      <c r="J129" s="39">
        <v>1131113</v>
      </c>
      <c r="K129" s="39" t="s">
        <v>732</v>
      </c>
      <c r="L129" s="39">
        <v>1125</v>
      </c>
      <c r="M129" s="1"/>
      <c r="N129" s="1"/>
      <c r="O129" s="1"/>
      <c r="P129" s="1"/>
      <c r="Q129" s="1"/>
      <c r="R129" s="1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1"/>
      <c r="AK129" s="1"/>
      <c r="AL129" s="1"/>
      <c r="AM129" s="25"/>
      <c r="AN129" s="25"/>
      <c r="AO129" s="25"/>
      <c r="AP129" s="25"/>
      <c r="AQ129" s="25"/>
      <c r="AR129" s="1"/>
      <c r="AS129" s="25"/>
      <c r="AT129" s="25"/>
      <c r="AU129" s="25"/>
      <c r="AV129" s="25"/>
      <c r="AW129" s="25"/>
      <c r="AX129" s="36"/>
      <c r="AY129" s="25"/>
      <c r="AZ129" s="25"/>
      <c r="BA129" s="25"/>
      <c r="BB129" s="25" t="s">
        <v>1879</v>
      </c>
      <c r="BC129" s="1"/>
      <c r="BD129" s="1"/>
      <c r="BE129" s="25"/>
      <c r="BF129" s="1"/>
      <c r="BG129" s="1"/>
      <c r="BH129" s="1"/>
      <c r="BI129" s="25"/>
      <c r="BJ129" s="6"/>
    </row>
    <row r="130" spans="1:62" ht="31">
      <c r="A130" s="23">
        <v>126</v>
      </c>
      <c r="B130" s="39" t="s">
        <v>5594</v>
      </c>
      <c r="C130" s="39" t="s">
        <v>5595</v>
      </c>
      <c r="D130" s="39" t="s">
        <v>1067</v>
      </c>
      <c r="E130" s="39">
        <v>77</v>
      </c>
      <c r="F130" s="39" t="s">
        <v>195</v>
      </c>
      <c r="G130" s="39" t="s">
        <v>195</v>
      </c>
      <c r="H130" s="23" t="str">
        <f t="shared" si="2"/>
        <v>羅O姜瑜</v>
      </c>
      <c r="I130" s="23" t="str">
        <f t="shared" si="1"/>
        <v>2＊739925</v>
      </c>
      <c r="J130" s="39">
        <v>1131113</v>
      </c>
      <c r="K130" s="39" t="s">
        <v>732</v>
      </c>
      <c r="L130" s="39">
        <v>1125</v>
      </c>
      <c r="M130" s="1"/>
      <c r="N130" s="1"/>
      <c r="O130" s="1"/>
      <c r="P130" s="1"/>
      <c r="Q130" s="1"/>
      <c r="R130" s="1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1"/>
      <c r="AK130" s="1"/>
      <c r="AL130" s="1"/>
      <c r="AM130" s="25"/>
      <c r="AN130" s="25"/>
      <c r="AO130" s="25"/>
      <c r="AP130" s="25"/>
      <c r="AQ130" s="25"/>
      <c r="AR130" s="1"/>
      <c r="AS130" s="25"/>
      <c r="AT130" s="25"/>
      <c r="AU130" s="25"/>
      <c r="AV130" s="25"/>
      <c r="AW130" s="25"/>
      <c r="AX130" s="36"/>
      <c r="AY130" s="25"/>
      <c r="AZ130" s="25"/>
      <c r="BA130" s="25"/>
      <c r="BB130" s="25" t="s">
        <v>2225</v>
      </c>
      <c r="BC130" s="1"/>
      <c r="BD130" s="1"/>
      <c r="BE130" s="25"/>
      <c r="BF130" s="1"/>
      <c r="BG130" s="1"/>
      <c r="BH130" s="1"/>
      <c r="BI130" s="25"/>
      <c r="BJ130" s="6"/>
    </row>
    <row r="131" spans="1:62" ht="31">
      <c r="A131" s="23">
        <v>127</v>
      </c>
      <c r="B131" s="39" t="s">
        <v>5596</v>
      </c>
      <c r="C131" s="39" t="s">
        <v>5597</v>
      </c>
      <c r="D131" s="39" t="s">
        <v>1063</v>
      </c>
      <c r="E131" s="39">
        <v>57</v>
      </c>
      <c r="F131" s="39" t="s">
        <v>195</v>
      </c>
      <c r="G131" s="39" t="s">
        <v>195</v>
      </c>
      <c r="H131" s="23" t="str">
        <f t="shared" si="2"/>
        <v>余O中</v>
      </c>
      <c r="I131" s="23" t="str">
        <f t="shared" si="1"/>
        <v>0＊674601</v>
      </c>
      <c r="J131" s="39">
        <v>1131114</v>
      </c>
      <c r="K131" s="39" t="s">
        <v>734</v>
      </c>
      <c r="L131" s="39">
        <v>1125</v>
      </c>
      <c r="M131" s="1"/>
      <c r="N131" s="1"/>
      <c r="O131" s="1"/>
      <c r="P131" s="1"/>
      <c r="Q131" s="1"/>
      <c r="R131" s="1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1"/>
      <c r="AK131" s="1"/>
      <c r="AL131" s="1"/>
      <c r="AM131" s="25"/>
      <c r="AN131" s="25"/>
      <c r="AO131" s="25"/>
      <c r="AP131" s="25"/>
      <c r="AQ131" s="25"/>
      <c r="AR131" s="1"/>
      <c r="AS131" s="25"/>
      <c r="AT131" s="25"/>
      <c r="AU131" s="25"/>
      <c r="AV131" s="25"/>
      <c r="AW131" s="25"/>
      <c r="AX131" s="36"/>
      <c r="AY131" s="25"/>
      <c r="AZ131" s="25"/>
      <c r="BA131" s="25" t="s">
        <v>9</v>
      </c>
      <c r="BB131" s="25"/>
      <c r="BC131" s="1"/>
      <c r="BD131" s="1"/>
      <c r="BE131" s="25"/>
      <c r="BF131" s="1"/>
      <c r="BG131" s="1"/>
      <c r="BH131" s="1"/>
      <c r="BI131" s="25"/>
      <c r="BJ131" s="6"/>
    </row>
    <row r="132" spans="1:62" ht="31">
      <c r="A132" s="23">
        <v>128</v>
      </c>
      <c r="B132" s="39" t="s">
        <v>5598</v>
      </c>
      <c r="C132" s="39" t="s">
        <v>5599</v>
      </c>
      <c r="D132" s="39" t="s">
        <v>1067</v>
      </c>
      <c r="E132" s="39">
        <v>74</v>
      </c>
      <c r="F132" s="39" t="s">
        <v>195</v>
      </c>
      <c r="G132" s="39" t="s">
        <v>195</v>
      </c>
      <c r="H132" s="23" t="str">
        <f t="shared" si="2"/>
        <v>張O蘭</v>
      </c>
      <c r="I132" s="23" t="str">
        <f t="shared" si="1"/>
        <v>0＊717811</v>
      </c>
      <c r="J132" s="39">
        <v>1131114</v>
      </c>
      <c r="K132" s="39" t="s">
        <v>734</v>
      </c>
      <c r="L132" s="39">
        <v>1125</v>
      </c>
      <c r="M132" s="1"/>
      <c r="N132" s="1"/>
      <c r="O132" s="1"/>
      <c r="P132" s="1"/>
      <c r="Q132" s="1"/>
      <c r="R132" s="1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1"/>
      <c r="AK132" s="1"/>
      <c r="AL132" s="1"/>
      <c r="AM132" s="25"/>
      <c r="AN132" s="25"/>
      <c r="AO132" s="25"/>
      <c r="AP132" s="25"/>
      <c r="AQ132" s="25"/>
      <c r="AR132" s="1"/>
      <c r="AS132" s="25"/>
      <c r="AT132" s="25"/>
      <c r="AU132" s="25"/>
      <c r="AV132" s="25"/>
      <c r="AW132" s="25"/>
      <c r="AX132" s="36"/>
      <c r="AY132" s="25"/>
      <c r="AZ132" s="25"/>
      <c r="BA132" s="25" t="s">
        <v>9</v>
      </c>
      <c r="BB132" s="25"/>
      <c r="BC132" s="1"/>
      <c r="BD132" s="1"/>
      <c r="BE132" s="25"/>
      <c r="BF132" s="1"/>
      <c r="BG132" s="1"/>
      <c r="BH132" s="1"/>
      <c r="BI132" s="25"/>
      <c r="BJ132" s="6"/>
    </row>
    <row r="133" spans="1:62" ht="31">
      <c r="A133" s="23">
        <v>129</v>
      </c>
      <c r="B133" s="39" t="s">
        <v>5600</v>
      </c>
      <c r="C133" s="39" t="s">
        <v>2714</v>
      </c>
      <c r="D133" s="39" t="s">
        <v>1067</v>
      </c>
      <c r="E133" s="39">
        <v>39</v>
      </c>
      <c r="F133" s="39" t="s">
        <v>195</v>
      </c>
      <c r="G133" s="39" t="s">
        <v>195</v>
      </c>
      <c r="H133" s="23" t="str">
        <f t="shared" si="2"/>
        <v>陳O伶</v>
      </c>
      <c r="I133" s="23" t="str">
        <f t="shared" ref="I133:I196" si="3">REPLACE(C133,2,1,"＊")</f>
        <v>2＊274061</v>
      </c>
      <c r="J133" s="39">
        <v>1131114</v>
      </c>
      <c r="K133" s="39" t="s">
        <v>734</v>
      </c>
      <c r="L133" s="39">
        <v>1125</v>
      </c>
      <c r="M133" s="1"/>
      <c r="N133" s="1"/>
      <c r="O133" s="1"/>
      <c r="P133" s="1"/>
      <c r="Q133" s="1"/>
      <c r="R133" s="1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1"/>
      <c r="AK133" s="1"/>
      <c r="AL133" s="1"/>
      <c r="AM133" s="25"/>
      <c r="AN133" s="25"/>
      <c r="AO133" s="25"/>
      <c r="AP133" s="25"/>
      <c r="AQ133" s="25"/>
      <c r="AR133" s="1"/>
      <c r="AS133" s="25"/>
      <c r="AT133" s="25"/>
      <c r="AU133" s="25"/>
      <c r="AV133" s="25"/>
      <c r="AW133" s="25"/>
      <c r="AX133" s="36"/>
      <c r="AY133" s="25"/>
      <c r="AZ133" s="25"/>
      <c r="BA133" s="25" t="s">
        <v>9</v>
      </c>
      <c r="BB133" s="25"/>
      <c r="BC133" s="1"/>
      <c r="BD133" s="1"/>
      <c r="BE133" s="25"/>
      <c r="BF133" s="1"/>
      <c r="BG133" s="1"/>
      <c r="BH133" s="1"/>
      <c r="BI133" s="25"/>
      <c r="BJ133" s="6"/>
    </row>
    <row r="134" spans="1:62" ht="31">
      <c r="A134" s="23">
        <v>130</v>
      </c>
      <c r="B134" s="39" t="s">
        <v>3900</v>
      </c>
      <c r="C134" s="39" t="s">
        <v>3653</v>
      </c>
      <c r="D134" s="39" t="s">
        <v>1067</v>
      </c>
      <c r="E134" s="39">
        <v>49</v>
      </c>
      <c r="F134" s="39" t="s">
        <v>195</v>
      </c>
      <c r="G134" s="39" t="s">
        <v>195</v>
      </c>
      <c r="H134" s="23" t="str">
        <f t="shared" si="2"/>
        <v>廖O秀</v>
      </c>
      <c r="I134" s="23" t="str">
        <f t="shared" si="3"/>
        <v>2＊712945</v>
      </c>
      <c r="J134" s="39">
        <v>1131114</v>
      </c>
      <c r="K134" s="39" t="s">
        <v>734</v>
      </c>
      <c r="L134" s="39">
        <v>1125</v>
      </c>
      <c r="M134" s="1"/>
      <c r="N134" s="1"/>
      <c r="O134" s="1"/>
      <c r="P134" s="1"/>
      <c r="Q134" s="1"/>
      <c r="R134" s="1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1"/>
      <c r="AK134" s="1"/>
      <c r="AL134" s="1"/>
      <c r="AM134" s="25"/>
      <c r="AN134" s="25"/>
      <c r="AO134" s="25"/>
      <c r="AP134" s="25"/>
      <c r="AQ134" s="25"/>
      <c r="AR134" s="1"/>
      <c r="AS134" s="25"/>
      <c r="AT134" s="25"/>
      <c r="AU134" s="25"/>
      <c r="AV134" s="25"/>
      <c r="AW134" s="25"/>
      <c r="AX134" s="36"/>
      <c r="AY134" s="25"/>
      <c r="AZ134" s="25"/>
      <c r="BA134" s="25" t="s">
        <v>9</v>
      </c>
      <c r="BB134" s="25"/>
      <c r="BC134" s="1"/>
      <c r="BD134" s="1"/>
      <c r="BE134" s="25" t="s">
        <v>736</v>
      </c>
      <c r="BF134" s="1"/>
      <c r="BG134" s="1"/>
      <c r="BH134" s="1"/>
      <c r="BI134" s="25"/>
      <c r="BJ134" s="6"/>
    </row>
    <row r="135" spans="1:62" ht="31">
      <c r="A135" s="23">
        <v>131</v>
      </c>
      <c r="B135" s="39" t="s">
        <v>5601</v>
      </c>
      <c r="C135" s="39" t="s">
        <v>2057</v>
      </c>
      <c r="D135" s="39" t="s">
        <v>1067</v>
      </c>
      <c r="E135" s="39">
        <v>69</v>
      </c>
      <c r="F135" s="39" t="s">
        <v>195</v>
      </c>
      <c r="G135" s="39" t="s">
        <v>195</v>
      </c>
      <c r="H135" s="23" t="str">
        <f t="shared" si="2"/>
        <v>許O枝</v>
      </c>
      <c r="I135" s="23" t="str">
        <f t="shared" si="3"/>
        <v>0＊065068</v>
      </c>
      <c r="J135" s="39">
        <v>1131115</v>
      </c>
      <c r="K135" s="39" t="s">
        <v>734</v>
      </c>
      <c r="L135" s="39">
        <v>1125</v>
      </c>
      <c r="M135" s="1"/>
      <c r="N135" s="1"/>
      <c r="O135" s="1"/>
      <c r="P135" s="1"/>
      <c r="Q135" s="1"/>
      <c r="R135" s="1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1"/>
      <c r="AK135" s="1"/>
      <c r="AL135" s="1"/>
      <c r="AM135" s="25"/>
      <c r="AN135" s="25"/>
      <c r="AO135" s="25"/>
      <c r="AP135" s="25"/>
      <c r="AQ135" s="25"/>
      <c r="AR135" s="1"/>
      <c r="AS135" s="25"/>
      <c r="AT135" s="25"/>
      <c r="AU135" s="25"/>
      <c r="AV135" s="25"/>
      <c r="AW135" s="25"/>
      <c r="AX135" s="36"/>
      <c r="AY135" s="25"/>
      <c r="AZ135" s="25"/>
      <c r="BA135" s="25" t="s">
        <v>9</v>
      </c>
      <c r="BB135" s="25"/>
      <c r="BC135" s="1"/>
      <c r="BD135" s="1"/>
      <c r="BE135" s="25"/>
      <c r="BF135" s="1"/>
      <c r="BG135" s="1"/>
      <c r="BH135" s="1"/>
      <c r="BI135" s="25"/>
      <c r="BJ135" s="6"/>
    </row>
    <row r="136" spans="1:62" ht="31">
      <c r="A136" s="23">
        <v>132</v>
      </c>
      <c r="B136" s="39" t="s">
        <v>1634</v>
      </c>
      <c r="C136" s="39" t="s">
        <v>245</v>
      </c>
      <c r="D136" s="39" t="s">
        <v>1067</v>
      </c>
      <c r="E136" s="39">
        <v>79</v>
      </c>
      <c r="F136" s="39" t="s">
        <v>195</v>
      </c>
      <c r="G136" s="39" t="s">
        <v>195</v>
      </c>
      <c r="H136" s="23" t="str">
        <f t="shared" si="2"/>
        <v>鄭O雪子</v>
      </c>
      <c r="I136" s="23" t="str">
        <f t="shared" si="3"/>
        <v>0＊175864</v>
      </c>
      <c r="J136" s="39">
        <v>1131125</v>
      </c>
      <c r="K136" s="39" t="s">
        <v>734</v>
      </c>
      <c r="L136" s="39">
        <v>1125</v>
      </c>
      <c r="M136" s="1"/>
      <c r="N136" s="1"/>
      <c r="O136" s="1"/>
      <c r="P136" s="1"/>
      <c r="Q136" s="1"/>
      <c r="R136" s="1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1"/>
      <c r="AK136" s="1"/>
      <c r="AL136" s="1"/>
      <c r="AM136" s="25"/>
      <c r="AN136" s="25"/>
      <c r="AO136" s="25"/>
      <c r="AP136" s="25"/>
      <c r="AQ136" s="25"/>
      <c r="AR136" s="1"/>
      <c r="AS136" s="25"/>
      <c r="AT136" s="25"/>
      <c r="AU136" s="25"/>
      <c r="AV136" s="25"/>
      <c r="AW136" s="25"/>
      <c r="AX136" s="36"/>
      <c r="AY136" s="25"/>
      <c r="AZ136" s="25"/>
      <c r="BA136" s="25" t="s">
        <v>9</v>
      </c>
      <c r="BB136" s="25"/>
      <c r="BC136" s="1"/>
      <c r="BD136" s="1"/>
      <c r="BE136" s="25"/>
      <c r="BF136" s="1"/>
      <c r="BG136" s="1"/>
      <c r="BH136" s="1"/>
      <c r="BI136" s="25"/>
      <c r="BJ136" s="6"/>
    </row>
    <row r="137" spans="1:62" ht="31">
      <c r="A137" s="23">
        <v>133</v>
      </c>
      <c r="B137" s="39" t="s">
        <v>5602</v>
      </c>
      <c r="C137" s="39" t="s">
        <v>3246</v>
      </c>
      <c r="D137" s="39" t="s">
        <v>1063</v>
      </c>
      <c r="E137" s="39">
        <v>66</v>
      </c>
      <c r="F137" s="39" t="s">
        <v>195</v>
      </c>
      <c r="G137" s="39" t="s">
        <v>195</v>
      </c>
      <c r="H137" s="23" t="str">
        <f t="shared" si="2"/>
        <v>曾O紘</v>
      </c>
      <c r="I137" s="23" t="str">
        <f t="shared" si="3"/>
        <v>0＊543027</v>
      </c>
      <c r="J137" s="39">
        <v>1131125</v>
      </c>
      <c r="K137" s="39" t="s">
        <v>732</v>
      </c>
      <c r="L137" s="39">
        <v>1125</v>
      </c>
      <c r="M137" s="1"/>
      <c r="N137" s="1"/>
      <c r="O137" s="1"/>
      <c r="P137" s="1"/>
      <c r="Q137" s="1"/>
      <c r="R137" s="1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1"/>
      <c r="AK137" s="1"/>
      <c r="AL137" s="1"/>
      <c r="AM137" s="25"/>
      <c r="AN137" s="25"/>
      <c r="AO137" s="25"/>
      <c r="AP137" s="25"/>
      <c r="AQ137" s="25"/>
      <c r="AR137" s="1"/>
      <c r="AS137" s="25"/>
      <c r="AT137" s="25"/>
      <c r="AU137" s="25"/>
      <c r="AV137" s="25"/>
      <c r="AW137" s="25"/>
      <c r="AX137" s="36"/>
      <c r="AY137" s="25"/>
      <c r="AZ137" s="25"/>
      <c r="BA137" s="25"/>
      <c r="BB137" s="25" t="s">
        <v>747</v>
      </c>
      <c r="BC137" s="1"/>
      <c r="BD137" s="1"/>
      <c r="BE137" s="25"/>
      <c r="BF137" s="1"/>
      <c r="BG137" s="1"/>
      <c r="BH137" s="1"/>
      <c r="BI137" s="25"/>
      <c r="BJ137" s="6"/>
    </row>
    <row r="138" spans="1:62" ht="31">
      <c r="A138" s="23">
        <v>134</v>
      </c>
      <c r="B138" s="39" t="s">
        <v>5603</v>
      </c>
      <c r="C138" s="39" t="s">
        <v>2747</v>
      </c>
      <c r="D138" s="39" t="s">
        <v>1063</v>
      </c>
      <c r="E138" s="39">
        <v>63</v>
      </c>
      <c r="F138" s="39" t="s">
        <v>195</v>
      </c>
      <c r="G138" s="39" t="s">
        <v>195</v>
      </c>
      <c r="H138" s="23" t="str">
        <f t="shared" si="2"/>
        <v>葉O</v>
      </c>
      <c r="I138" s="23" t="str">
        <f t="shared" si="3"/>
        <v>2＊111284</v>
      </c>
      <c r="J138" s="39">
        <v>1131125</v>
      </c>
      <c r="K138" s="39" t="s">
        <v>732</v>
      </c>
      <c r="L138" s="39">
        <v>1125</v>
      </c>
      <c r="M138" s="1"/>
      <c r="N138" s="1"/>
      <c r="O138" s="1"/>
      <c r="P138" s="1"/>
      <c r="Q138" s="1"/>
      <c r="R138" s="1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1"/>
      <c r="AK138" s="1"/>
      <c r="AL138" s="1"/>
      <c r="AM138" s="25"/>
      <c r="AN138" s="25"/>
      <c r="AO138" s="25"/>
      <c r="AP138" s="25"/>
      <c r="AQ138" s="25"/>
      <c r="AR138" s="1"/>
      <c r="AS138" s="25"/>
      <c r="AT138" s="25"/>
      <c r="AU138" s="25"/>
      <c r="AV138" s="25"/>
      <c r="AW138" s="25"/>
      <c r="AX138" s="36"/>
      <c r="AY138" s="25"/>
      <c r="AZ138" s="25"/>
      <c r="BA138" s="25"/>
      <c r="BB138" s="25" t="s">
        <v>1879</v>
      </c>
      <c r="BC138" s="1"/>
      <c r="BD138" s="1"/>
      <c r="BE138" s="25"/>
      <c r="BF138" s="1"/>
      <c r="BG138" s="1"/>
      <c r="BH138" s="1"/>
      <c r="BI138" s="25"/>
      <c r="BJ138" s="6"/>
    </row>
    <row r="139" spans="1:62" ht="31">
      <c r="A139" s="23">
        <v>135</v>
      </c>
      <c r="B139" s="39" t="s">
        <v>1079</v>
      </c>
      <c r="C139" s="39" t="s">
        <v>798</v>
      </c>
      <c r="D139" s="39" t="s">
        <v>1067</v>
      </c>
      <c r="E139" s="39">
        <v>73</v>
      </c>
      <c r="F139" s="39" t="s">
        <v>195</v>
      </c>
      <c r="G139" s="39" t="s">
        <v>195</v>
      </c>
      <c r="H139" s="23" t="str">
        <f t="shared" si="2"/>
        <v>張O華</v>
      </c>
      <c r="I139" s="23" t="str">
        <f t="shared" si="3"/>
        <v>2＊703807</v>
      </c>
      <c r="J139" s="39">
        <v>1131125</v>
      </c>
      <c r="K139" s="39" t="s">
        <v>734</v>
      </c>
      <c r="L139" s="39">
        <v>1125</v>
      </c>
      <c r="M139" s="1"/>
      <c r="N139" s="1"/>
      <c r="O139" s="1"/>
      <c r="P139" s="1"/>
      <c r="Q139" s="1"/>
      <c r="R139" s="1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1"/>
      <c r="AK139" s="1"/>
      <c r="AL139" s="1"/>
      <c r="AM139" s="25"/>
      <c r="AN139" s="25"/>
      <c r="AO139" s="25"/>
      <c r="AP139" s="25"/>
      <c r="AQ139" s="25"/>
      <c r="AR139" s="1"/>
      <c r="AS139" s="25"/>
      <c r="AT139" s="25"/>
      <c r="AU139" s="25"/>
      <c r="AV139" s="25"/>
      <c r="AW139" s="25"/>
      <c r="AX139" s="36"/>
      <c r="AY139" s="25"/>
      <c r="AZ139" s="25"/>
      <c r="BA139" s="25" t="s">
        <v>2210</v>
      </c>
      <c r="BB139" s="25"/>
      <c r="BC139" s="1"/>
      <c r="BD139" s="1"/>
      <c r="BE139" s="25"/>
      <c r="BF139" s="1"/>
      <c r="BG139" s="1"/>
      <c r="BH139" s="1"/>
      <c r="BI139" s="25"/>
      <c r="BJ139" s="6"/>
    </row>
    <row r="140" spans="1:62" ht="31">
      <c r="A140" s="23">
        <v>136</v>
      </c>
      <c r="B140" s="39" t="s">
        <v>5604</v>
      </c>
      <c r="C140" s="39" t="s">
        <v>5605</v>
      </c>
      <c r="D140" s="39" t="s">
        <v>1063</v>
      </c>
      <c r="E140" s="39">
        <v>53</v>
      </c>
      <c r="F140" s="39" t="s">
        <v>195</v>
      </c>
      <c r="G140" s="39" t="s">
        <v>195</v>
      </c>
      <c r="H140" s="23" t="str">
        <f t="shared" si="2"/>
        <v>陳O達</v>
      </c>
      <c r="I140" s="23" t="str">
        <f t="shared" si="3"/>
        <v>0＊126229</v>
      </c>
      <c r="J140" s="39">
        <v>1131127</v>
      </c>
      <c r="K140" s="39" t="s">
        <v>734</v>
      </c>
      <c r="L140" s="39">
        <v>1125</v>
      </c>
      <c r="M140" s="1"/>
      <c r="N140" s="1"/>
      <c r="O140" s="1"/>
      <c r="P140" s="1"/>
      <c r="Q140" s="1"/>
      <c r="R140" s="1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1"/>
      <c r="AK140" s="1"/>
      <c r="AL140" s="1"/>
      <c r="AM140" s="25"/>
      <c r="AN140" s="25"/>
      <c r="AO140" s="25"/>
      <c r="AP140" s="25"/>
      <c r="AQ140" s="25"/>
      <c r="AR140" s="1"/>
      <c r="AS140" s="25"/>
      <c r="AT140" s="25"/>
      <c r="AU140" s="25"/>
      <c r="AV140" s="25"/>
      <c r="AW140" s="25"/>
      <c r="AX140" s="36"/>
      <c r="AY140" s="25"/>
      <c r="AZ140" s="25"/>
      <c r="BA140" s="25" t="s">
        <v>9</v>
      </c>
      <c r="BB140" s="25"/>
      <c r="BC140" s="1"/>
      <c r="BD140" s="1"/>
      <c r="BE140" s="25" t="s">
        <v>736</v>
      </c>
      <c r="BF140" s="1"/>
      <c r="BG140" s="1"/>
      <c r="BH140" s="1"/>
      <c r="BI140" s="25"/>
      <c r="BJ140" s="6"/>
    </row>
    <row r="141" spans="1:62" ht="31">
      <c r="A141" s="23">
        <v>137</v>
      </c>
      <c r="B141" s="39" t="s">
        <v>5606</v>
      </c>
      <c r="C141" s="39" t="s">
        <v>2732</v>
      </c>
      <c r="D141" s="39" t="s">
        <v>1067</v>
      </c>
      <c r="E141" s="39">
        <v>81</v>
      </c>
      <c r="F141" s="39" t="s">
        <v>195</v>
      </c>
      <c r="G141" s="39" t="s">
        <v>195</v>
      </c>
      <c r="H141" s="23" t="str">
        <f t="shared" si="2"/>
        <v>曾O鳯嬌</v>
      </c>
      <c r="I141" s="23" t="str">
        <f t="shared" si="3"/>
        <v>1＊940785</v>
      </c>
      <c r="J141" s="39">
        <v>1131127</v>
      </c>
      <c r="K141" s="39" t="s">
        <v>732</v>
      </c>
      <c r="L141" s="39">
        <v>1125</v>
      </c>
      <c r="M141" s="1"/>
      <c r="N141" s="1"/>
      <c r="O141" s="1"/>
      <c r="P141" s="1"/>
      <c r="Q141" s="1"/>
      <c r="R141" s="1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1"/>
      <c r="AK141" s="1"/>
      <c r="AL141" s="1"/>
      <c r="AM141" s="25"/>
      <c r="AN141" s="25"/>
      <c r="AO141" s="25"/>
      <c r="AP141" s="25"/>
      <c r="AQ141" s="25"/>
      <c r="AR141" s="1"/>
      <c r="AS141" s="25"/>
      <c r="AT141" s="25"/>
      <c r="AU141" s="25"/>
      <c r="AV141" s="25"/>
      <c r="AW141" s="25"/>
      <c r="AX141" s="36"/>
      <c r="AY141" s="25"/>
      <c r="AZ141" s="25"/>
      <c r="BA141" s="25"/>
      <c r="BB141" s="25" t="s">
        <v>1879</v>
      </c>
      <c r="BC141" s="1"/>
      <c r="BD141" s="1"/>
      <c r="BE141" s="25"/>
      <c r="BF141" s="1"/>
      <c r="BG141" s="1"/>
      <c r="BH141" s="1"/>
      <c r="BI141" s="25"/>
      <c r="BJ141" s="6"/>
    </row>
    <row r="142" spans="1:62" ht="31">
      <c r="A142" s="23">
        <v>138</v>
      </c>
      <c r="B142" s="39" t="s">
        <v>5607</v>
      </c>
      <c r="C142" s="39" t="s">
        <v>2093</v>
      </c>
      <c r="D142" s="39" t="s">
        <v>1067</v>
      </c>
      <c r="E142" s="39">
        <v>74</v>
      </c>
      <c r="F142" s="39" t="s">
        <v>195</v>
      </c>
      <c r="G142" s="39" t="s">
        <v>195</v>
      </c>
      <c r="H142" s="23" t="str">
        <f t="shared" si="2"/>
        <v>蔡O枝</v>
      </c>
      <c r="I142" s="23" t="str">
        <f t="shared" si="3"/>
        <v>1＊872703</v>
      </c>
      <c r="J142" s="39">
        <v>1131127</v>
      </c>
      <c r="K142" s="39" t="s">
        <v>751</v>
      </c>
      <c r="L142" s="39">
        <v>1125</v>
      </c>
      <c r="M142" s="1"/>
      <c r="N142" s="1"/>
      <c r="O142" s="1"/>
      <c r="P142" s="1"/>
      <c r="Q142" s="1"/>
      <c r="R142" s="1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1"/>
      <c r="AK142" s="1"/>
      <c r="AL142" s="1"/>
      <c r="AM142" s="25"/>
      <c r="AN142" s="25"/>
      <c r="AO142" s="25"/>
      <c r="AP142" s="25"/>
      <c r="AQ142" s="25"/>
      <c r="AR142" s="1"/>
      <c r="AS142" s="25"/>
      <c r="AT142" s="25"/>
      <c r="AU142" s="25"/>
      <c r="AV142" s="25"/>
      <c r="AW142" s="25"/>
      <c r="AX142" s="36"/>
      <c r="AY142" s="25"/>
      <c r="AZ142" s="25"/>
      <c r="BA142" s="25"/>
      <c r="BB142" s="25"/>
      <c r="BC142" s="1" t="s">
        <v>9</v>
      </c>
      <c r="BD142" s="1"/>
      <c r="BE142" s="25"/>
      <c r="BF142" s="1"/>
      <c r="BG142" s="1"/>
      <c r="BH142" s="1"/>
      <c r="BI142" s="25"/>
      <c r="BJ142" s="6"/>
    </row>
    <row r="143" spans="1:62" ht="31">
      <c r="A143" s="23">
        <v>139</v>
      </c>
      <c r="B143" s="39" t="s">
        <v>4679</v>
      </c>
      <c r="C143" s="39" t="s">
        <v>2068</v>
      </c>
      <c r="D143" s="39" t="s">
        <v>1067</v>
      </c>
      <c r="E143" s="39">
        <v>67</v>
      </c>
      <c r="F143" s="39" t="s">
        <v>195</v>
      </c>
      <c r="G143" s="39" t="s">
        <v>195</v>
      </c>
      <c r="H143" s="23" t="str">
        <f t="shared" si="2"/>
        <v>徐O味</v>
      </c>
      <c r="I143" s="23" t="str">
        <f t="shared" si="3"/>
        <v>1＊395430</v>
      </c>
      <c r="J143" s="39">
        <v>1131127</v>
      </c>
      <c r="K143" s="39" t="s">
        <v>734</v>
      </c>
      <c r="L143" s="39">
        <v>1125</v>
      </c>
      <c r="M143" s="1"/>
      <c r="N143" s="1"/>
      <c r="O143" s="1"/>
      <c r="P143" s="1"/>
      <c r="Q143" s="1"/>
      <c r="R143" s="1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1"/>
      <c r="AK143" s="1"/>
      <c r="AL143" s="1"/>
      <c r="AM143" s="25"/>
      <c r="AN143" s="25"/>
      <c r="AO143" s="25"/>
      <c r="AP143" s="25"/>
      <c r="AQ143" s="25"/>
      <c r="AR143" s="1"/>
      <c r="AS143" s="25"/>
      <c r="AT143" s="25"/>
      <c r="AU143" s="25"/>
      <c r="AV143" s="25"/>
      <c r="AW143" s="25"/>
      <c r="AX143" s="36"/>
      <c r="AY143" s="25"/>
      <c r="AZ143" s="25"/>
      <c r="BA143" s="25" t="s">
        <v>9</v>
      </c>
      <c r="BB143" s="25"/>
      <c r="BC143" s="1"/>
      <c r="BD143" s="1"/>
      <c r="BE143" s="25"/>
      <c r="BF143" s="1"/>
      <c r="BG143" s="1"/>
      <c r="BH143" s="1"/>
      <c r="BI143" s="25"/>
      <c r="BJ143" s="6"/>
    </row>
    <row r="144" spans="1:62" ht="31">
      <c r="A144" s="23">
        <v>140</v>
      </c>
      <c r="B144" s="39" t="s">
        <v>4934</v>
      </c>
      <c r="C144" s="39" t="s">
        <v>2048</v>
      </c>
      <c r="D144" s="39" t="s">
        <v>1067</v>
      </c>
      <c r="E144" s="39">
        <v>71</v>
      </c>
      <c r="F144" s="39" t="s">
        <v>195</v>
      </c>
      <c r="G144" s="39" t="s">
        <v>195</v>
      </c>
      <c r="H144" s="23" t="str">
        <f t="shared" si="2"/>
        <v>陳O霞</v>
      </c>
      <c r="I144" s="23" t="str">
        <f t="shared" si="3"/>
        <v>1＊436815</v>
      </c>
      <c r="J144" s="39">
        <v>1131127</v>
      </c>
      <c r="K144" s="39" t="s">
        <v>732</v>
      </c>
      <c r="L144" s="39">
        <v>1125</v>
      </c>
      <c r="M144" s="1"/>
      <c r="N144" s="1"/>
      <c r="O144" s="1"/>
      <c r="P144" s="1"/>
      <c r="Q144" s="1"/>
      <c r="R144" s="1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1"/>
      <c r="AK144" s="1"/>
      <c r="AL144" s="1"/>
      <c r="AM144" s="25"/>
      <c r="AN144" s="25"/>
      <c r="AO144" s="25"/>
      <c r="AP144" s="25"/>
      <c r="AQ144" s="25"/>
      <c r="AR144" s="1"/>
      <c r="AS144" s="25"/>
      <c r="AT144" s="25"/>
      <c r="AU144" s="25"/>
      <c r="AV144" s="25"/>
      <c r="AW144" s="25"/>
      <c r="AX144" s="36"/>
      <c r="AY144" s="25"/>
      <c r="AZ144" s="25"/>
      <c r="BA144" s="25"/>
      <c r="BB144" s="25" t="s">
        <v>1899</v>
      </c>
      <c r="BC144" s="1"/>
      <c r="BD144" s="1"/>
      <c r="BE144" s="25"/>
      <c r="BF144" s="1"/>
      <c r="BG144" s="1"/>
      <c r="BH144" s="1"/>
      <c r="BI144" s="25"/>
      <c r="BJ144" s="6"/>
    </row>
    <row r="145" spans="1:62" ht="17">
      <c r="A145" s="23">
        <v>141</v>
      </c>
      <c r="B145" s="39" t="s">
        <v>1691</v>
      </c>
      <c r="C145" s="39" t="s">
        <v>1425</v>
      </c>
      <c r="D145" s="39" t="s">
        <v>1067</v>
      </c>
      <c r="E145" s="39">
        <v>62</v>
      </c>
      <c r="F145" s="39" t="s">
        <v>195</v>
      </c>
      <c r="G145" s="39" t="s">
        <v>195</v>
      </c>
      <c r="H145" s="23" t="str">
        <f t="shared" si="2"/>
        <v>沈O真</v>
      </c>
      <c r="I145" s="23" t="str">
        <f t="shared" si="3"/>
        <v>2＊551965</v>
      </c>
      <c r="J145" s="39">
        <v>1131127</v>
      </c>
      <c r="K145" s="39">
        <v>5761300</v>
      </c>
      <c r="L145" s="39">
        <v>1125</v>
      </c>
      <c r="M145" s="1"/>
      <c r="N145" s="1"/>
      <c r="O145" s="1"/>
      <c r="P145" s="1"/>
      <c r="Q145" s="1"/>
      <c r="R145" s="1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1"/>
      <c r="AK145" s="1"/>
      <c r="AL145" s="1"/>
      <c r="AM145" s="25"/>
      <c r="AN145" s="25"/>
      <c r="AO145" s="25"/>
      <c r="AP145" s="25"/>
      <c r="AQ145" s="25"/>
      <c r="AR145" s="1"/>
      <c r="AS145" s="25"/>
      <c r="AT145" s="25"/>
      <c r="AU145" s="25" t="s">
        <v>9</v>
      </c>
      <c r="AV145" s="25"/>
      <c r="AW145" s="25"/>
      <c r="AX145" s="36"/>
      <c r="AY145" s="25"/>
      <c r="AZ145" s="25"/>
      <c r="BA145" s="25"/>
      <c r="BB145" s="25"/>
      <c r="BC145" s="1"/>
      <c r="BD145" s="1"/>
      <c r="BE145" s="25"/>
      <c r="BF145" s="1"/>
      <c r="BG145" s="1"/>
      <c r="BH145" s="1"/>
      <c r="BI145" s="25"/>
      <c r="BJ145" s="6"/>
    </row>
    <row r="146" spans="1:62" ht="31">
      <c r="A146" s="23">
        <v>142</v>
      </c>
      <c r="B146" s="39" t="s">
        <v>5608</v>
      </c>
      <c r="C146" s="39" t="s">
        <v>4081</v>
      </c>
      <c r="D146" s="39" t="s">
        <v>1063</v>
      </c>
      <c r="E146" s="39">
        <v>41</v>
      </c>
      <c r="F146" s="39" t="s">
        <v>195</v>
      </c>
      <c r="G146" s="39" t="s">
        <v>195</v>
      </c>
      <c r="H146" s="23" t="str">
        <f t="shared" si="2"/>
        <v>黃O鴻</v>
      </c>
      <c r="I146" s="23" t="str">
        <f t="shared" si="3"/>
        <v>2＊736723</v>
      </c>
      <c r="J146" s="39">
        <v>1131127</v>
      </c>
      <c r="K146" s="39" t="s">
        <v>734</v>
      </c>
      <c r="L146" s="39">
        <v>1125</v>
      </c>
      <c r="M146" s="1"/>
      <c r="N146" s="1"/>
      <c r="O146" s="1"/>
      <c r="P146" s="1"/>
      <c r="Q146" s="1"/>
      <c r="R146" s="1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1"/>
      <c r="AK146" s="1"/>
      <c r="AL146" s="1"/>
      <c r="AM146" s="25"/>
      <c r="AN146" s="25"/>
      <c r="AO146" s="25"/>
      <c r="AP146" s="25"/>
      <c r="AQ146" s="25"/>
      <c r="AR146" s="1"/>
      <c r="AS146" s="25"/>
      <c r="AT146" s="25"/>
      <c r="AU146" s="25"/>
      <c r="AV146" s="25"/>
      <c r="AW146" s="25"/>
      <c r="AX146" s="36"/>
      <c r="AY146" s="25"/>
      <c r="AZ146" s="25"/>
      <c r="BA146" s="25" t="s">
        <v>9</v>
      </c>
      <c r="BB146" s="25"/>
      <c r="BC146" s="1"/>
      <c r="BD146" s="1"/>
      <c r="BE146" s="25"/>
      <c r="BF146" s="1"/>
      <c r="BG146" s="1"/>
      <c r="BH146" s="1"/>
      <c r="BI146" s="25"/>
      <c r="BJ146" s="6"/>
    </row>
    <row r="147" spans="1:62" ht="31">
      <c r="A147" s="23">
        <v>143</v>
      </c>
      <c r="B147" s="39" t="s">
        <v>5609</v>
      </c>
      <c r="C147" s="39" t="s">
        <v>5610</v>
      </c>
      <c r="D147" s="39" t="s">
        <v>1067</v>
      </c>
      <c r="E147" s="39">
        <v>41</v>
      </c>
      <c r="F147" s="39" t="s">
        <v>195</v>
      </c>
      <c r="G147" s="39" t="s">
        <v>195</v>
      </c>
      <c r="H147" s="23" t="str">
        <f t="shared" si="2"/>
        <v>陳O欣</v>
      </c>
      <c r="I147" s="23" t="str">
        <f t="shared" si="3"/>
        <v>0＊171242</v>
      </c>
      <c r="J147" s="39">
        <v>1131128</v>
      </c>
      <c r="K147" s="39" t="s">
        <v>734</v>
      </c>
      <c r="L147" s="39">
        <v>1125</v>
      </c>
      <c r="M147" s="1"/>
      <c r="N147" s="1"/>
      <c r="O147" s="1"/>
      <c r="P147" s="1"/>
      <c r="Q147" s="1"/>
      <c r="R147" s="1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1"/>
      <c r="AK147" s="1"/>
      <c r="AL147" s="1"/>
      <c r="AM147" s="25"/>
      <c r="AN147" s="25"/>
      <c r="AO147" s="25"/>
      <c r="AP147" s="25"/>
      <c r="AQ147" s="25"/>
      <c r="AR147" s="1"/>
      <c r="AS147" s="25"/>
      <c r="AT147" s="25"/>
      <c r="AU147" s="25"/>
      <c r="AV147" s="25"/>
      <c r="AW147" s="25"/>
      <c r="AX147" s="36"/>
      <c r="AY147" s="25"/>
      <c r="AZ147" s="25"/>
      <c r="BA147" s="25" t="s">
        <v>9</v>
      </c>
      <c r="BB147" s="25"/>
      <c r="BC147" s="1"/>
      <c r="BD147" s="1"/>
      <c r="BE147" s="25"/>
      <c r="BF147" s="1"/>
      <c r="BG147" s="1"/>
      <c r="BH147" s="1"/>
      <c r="BI147" s="25"/>
      <c r="BJ147" s="6"/>
    </row>
    <row r="148" spans="1:62" ht="31">
      <c r="A148" s="23">
        <v>144</v>
      </c>
      <c r="B148" s="39" t="s">
        <v>5611</v>
      </c>
      <c r="C148" s="39" t="s">
        <v>5612</v>
      </c>
      <c r="D148" s="39" t="s">
        <v>1067</v>
      </c>
      <c r="E148" s="39">
        <v>87</v>
      </c>
      <c r="F148" s="39" t="s">
        <v>195</v>
      </c>
      <c r="G148" s="39" t="s">
        <v>195</v>
      </c>
      <c r="H148" s="23" t="str">
        <f t="shared" si="2"/>
        <v>卓O免</v>
      </c>
      <c r="I148" s="23" t="str">
        <f t="shared" si="3"/>
        <v>0＊177875</v>
      </c>
      <c r="J148" s="39">
        <v>1131128</v>
      </c>
      <c r="K148" s="39" t="s">
        <v>734</v>
      </c>
      <c r="L148" s="39">
        <v>1125</v>
      </c>
      <c r="M148" s="1"/>
      <c r="N148" s="1"/>
      <c r="O148" s="1"/>
      <c r="P148" s="1"/>
      <c r="Q148" s="1"/>
      <c r="R148" s="1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1"/>
      <c r="AK148" s="1"/>
      <c r="AL148" s="1"/>
      <c r="AM148" s="25"/>
      <c r="AN148" s="25"/>
      <c r="AO148" s="25"/>
      <c r="AP148" s="25"/>
      <c r="AQ148" s="25"/>
      <c r="AR148" s="1"/>
      <c r="AS148" s="25"/>
      <c r="AT148" s="25"/>
      <c r="AU148" s="25"/>
      <c r="AV148" s="25"/>
      <c r="AW148" s="25"/>
      <c r="AX148" s="36"/>
      <c r="AY148" s="25"/>
      <c r="AZ148" s="25"/>
      <c r="BA148" s="25" t="s">
        <v>9</v>
      </c>
      <c r="BB148" s="25"/>
      <c r="BC148" s="1"/>
      <c r="BD148" s="1"/>
      <c r="BE148" s="25"/>
      <c r="BF148" s="1"/>
      <c r="BG148" s="1"/>
      <c r="BH148" s="1"/>
      <c r="BI148" s="25"/>
      <c r="BJ148" s="6"/>
    </row>
    <row r="149" spans="1:62" ht="31">
      <c r="A149" s="23">
        <v>145</v>
      </c>
      <c r="B149" s="39" t="s">
        <v>5613</v>
      </c>
      <c r="C149" s="39" t="s">
        <v>2736</v>
      </c>
      <c r="D149" s="39" t="s">
        <v>1063</v>
      </c>
      <c r="E149" s="39">
        <v>64</v>
      </c>
      <c r="F149" s="39" t="s">
        <v>195</v>
      </c>
      <c r="G149" s="39" t="s">
        <v>195</v>
      </c>
      <c r="H149" s="23" t="str">
        <f t="shared" si="2"/>
        <v>高O全</v>
      </c>
      <c r="I149" s="23" t="str">
        <f t="shared" si="3"/>
        <v>0＊209527</v>
      </c>
      <c r="J149" s="39">
        <v>1131128</v>
      </c>
      <c r="K149" s="39" t="s">
        <v>734</v>
      </c>
      <c r="L149" s="39">
        <v>1125</v>
      </c>
      <c r="M149" s="1"/>
      <c r="N149" s="1"/>
      <c r="O149" s="1"/>
      <c r="P149" s="1"/>
      <c r="Q149" s="1"/>
      <c r="R149" s="1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1"/>
      <c r="AK149" s="1"/>
      <c r="AL149" s="1"/>
      <c r="AM149" s="25"/>
      <c r="AN149" s="25"/>
      <c r="AO149" s="25"/>
      <c r="AP149" s="25"/>
      <c r="AQ149" s="25"/>
      <c r="AR149" s="1"/>
      <c r="AS149" s="25"/>
      <c r="AT149" s="25"/>
      <c r="AU149" s="25"/>
      <c r="AV149" s="25"/>
      <c r="AW149" s="25"/>
      <c r="AX149" s="36"/>
      <c r="AY149" s="25"/>
      <c r="AZ149" s="25"/>
      <c r="BA149" s="25" t="s">
        <v>9</v>
      </c>
      <c r="BB149" s="25"/>
      <c r="BC149" s="1"/>
      <c r="BD149" s="1"/>
      <c r="BE149" s="25"/>
      <c r="BF149" s="1"/>
      <c r="BG149" s="1"/>
      <c r="BH149" s="1"/>
      <c r="BI149" s="25"/>
      <c r="BJ149" s="6"/>
    </row>
    <row r="150" spans="1:62" ht="31">
      <c r="A150" s="23">
        <v>146</v>
      </c>
      <c r="B150" s="39" t="s">
        <v>1680</v>
      </c>
      <c r="C150" s="39" t="s">
        <v>1415</v>
      </c>
      <c r="D150" s="39" t="s">
        <v>1067</v>
      </c>
      <c r="E150" s="39">
        <v>89</v>
      </c>
      <c r="F150" s="39" t="s">
        <v>195</v>
      </c>
      <c r="G150" s="39" t="s">
        <v>195</v>
      </c>
      <c r="H150" s="23" t="str">
        <f t="shared" si="2"/>
        <v>陳O梅妹</v>
      </c>
      <c r="I150" s="23" t="str">
        <f t="shared" si="3"/>
        <v>0＊848422</v>
      </c>
      <c r="J150" s="39">
        <v>1131128</v>
      </c>
      <c r="K150" s="39" t="s">
        <v>734</v>
      </c>
      <c r="L150" s="39">
        <v>1125</v>
      </c>
      <c r="M150" s="1"/>
      <c r="N150" s="1"/>
      <c r="O150" s="1"/>
      <c r="P150" s="1"/>
      <c r="Q150" s="1"/>
      <c r="R150" s="1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1"/>
      <c r="AK150" s="1"/>
      <c r="AL150" s="1"/>
      <c r="AM150" s="25"/>
      <c r="AN150" s="25"/>
      <c r="AO150" s="25"/>
      <c r="AP150" s="25"/>
      <c r="AQ150" s="25"/>
      <c r="AR150" s="1"/>
      <c r="AS150" s="25"/>
      <c r="AT150" s="25"/>
      <c r="AU150" s="25"/>
      <c r="AV150" s="25"/>
      <c r="AW150" s="25"/>
      <c r="AX150" s="36"/>
      <c r="AY150" s="25"/>
      <c r="AZ150" s="25"/>
      <c r="BA150" s="25" t="s">
        <v>9</v>
      </c>
      <c r="BB150" s="25"/>
      <c r="BC150" s="1"/>
      <c r="BD150" s="1"/>
      <c r="BE150" s="25"/>
      <c r="BF150" s="1"/>
      <c r="BG150" s="1"/>
      <c r="BH150" s="1"/>
      <c r="BI150" s="25"/>
      <c r="BJ150" s="6"/>
    </row>
    <row r="151" spans="1:62" ht="46.5">
      <c r="A151" s="23">
        <v>147</v>
      </c>
      <c r="B151" s="39" t="s">
        <v>5614</v>
      </c>
      <c r="C151" s="39" t="s">
        <v>5615</v>
      </c>
      <c r="D151" s="39" t="s">
        <v>1067</v>
      </c>
      <c r="E151" s="39">
        <v>58</v>
      </c>
      <c r="F151" s="39" t="s">
        <v>195</v>
      </c>
      <c r="G151" s="39" t="s">
        <v>195</v>
      </c>
      <c r="H151" s="23" t="str">
        <f t="shared" si="2"/>
        <v>蕭O玉</v>
      </c>
      <c r="I151" s="23" t="str">
        <f t="shared" si="3"/>
        <v>1＊059723</v>
      </c>
      <c r="J151" s="39">
        <v>1131128</v>
      </c>
      <c r="K151" s="39" t="s">
        <v>738</v>
      </c>
      <c r="L151" s="39">
        <v>1125</v>
      </c>
      <c r="M151" s="1"/>
      <c r="N151" s="1"/>
      <c r="O151" s="1"/>
      <c r="P151" s="1"/>
      <c r="Q151" s="1"/>
      <c r="R151" s="1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1"/>
      <c r="AK151" s="1"/>
      <c r="AL151" s="1"/>
      <c r="AM151" s="25"/>
      <c r="AN151" s="25"/>
      <c r="AO151" s="25"/>
      <c r="AP151" s="25"/>
      <c r="AQ151" s="25"/>
      <c r="AR151" s="1"/>
      <c r="AS151" s="25"/>
      <c r="AT151" s="25"/>
      <c r="AU151" s="25"/>
      <c r="AV151" s="25"/>
      <c r="AW151" s="25"/>
      <c r="AX151" s="36"/>
      <c r="AY151" s="25"/>
      <c r="AZ151" s="25" t="s">
        <v>9</v>
      </c>
      <c r="BA151" s="25" t="s">
        <v>9</v>
      </c>
      <c r="BB151" s="25"/>
      <c r="BC151" s="1"/>
      <c r="BD151" s="1"/>
      <c r="BE151" s="25"/>
      <c r="BF151" s="1"/>
      <c r="BG151" s="1"/>
      <c r="BH151" s="1"/>
      <c r="BI151" s="25"/>
      <c r="BJ151" s="6"/>
    </row>
    <row r="152" spans="1:62" ht="46.5">
      <c r="A152" s="23">
        <v>148</v>
      </c>
      <c r="B152" s="39" t="s">
        <v>5616</v>
      </c>
      <c r="C152" s="39" t="s">
        <v>2770</v>
      </c>
      <c r="D152" s="39" t="s">
        <v>1067</v>
      </c>
      <c r="E152" s="39">
        <v>84</v>
      </c>
      <c r="F152" s="39" t="s">
        <v>195</v>
      </c>
      <c r="G152" s="39" t="s">
        <v>195</v>
      </c>
      <c r="H152" s="23" t="str">
        <f t="shared" si="2"/>
        <v>洪O靜子</v>
      </c>
      <c r="I152" s="23" t="str">
        <f t="shared" si="3"/>
        <v>1＊547798</v>
      </c>
      <c r="J152" s="39">
        <v>1131128</v>
      </c>
      <c r="K152" s="39" t="s">
        <v>738</v>
      </c>
      <c r="L152" s="39">
        <v>1125</v>
      </c>
      <c r="M152" s="1"/>
      <c r="N152" s="1"/>
      <c r="O152" s="1"/>
      <c r="P152" s="1"/>
      <c r="Q152" s="1"/>
      <c r="R152" s="1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1"/>
      <c r="AK152" s="1"/>
      <c r="AL152" s="1"/>
      <c r="AM152" s="25"/>
      <c r="AN152" s="25"/>
      <c r="AO152" s="25"/>
      <c r="AP152" s="25"/>
      <c r="AQ152" s="25"/>
      <c r="AR152" s="1"/>
      <c r="AS152" s="25"/>
      <c r="AT152" s="25"/>
      <c r="AU152" s="25"/>
      <c r="AV152" s="25"/>
      <c r="AW152" s="25"/>
      <c r="AX152" s="36"/>
      <c r="AY152" s="25"/>
      <c r="AZ152" s="25" t="s">
        <v>9</v>
      </c>
      <c r="BA152" s="25" t="s">
        <v>9</v>
      </c>
      <c r="BB152" s="25"/>
      <c r="BC152" s="1"/>
      <c r="BD152" s="1"/>
      <c r="BE152" s="25"/>
      <c r="BF152" s="1"/>
      <c r="BG152" s="1"/>
      <c r="BH152" s="1"/>
      <c r="BI152" s="25"/>
      <c r="BJ152" s="6"/>
    </row>
    <row r="153" spans="1:62" ht="31">
      <c r="A153" s="23">
        <v>149</v>
      </c>
      <c r="B153" s="39" t="s">
        <v>5617</v>
      </c>
      <c r="C153" s="39" t="s">
        <v>5618</v>
      </c>
      <c r="D153" s="39" t="s">
        <v>1063</v>
      </c>
      <c r="E153" s="39">
        <v>64</v>
      </c>
      <c r="F153" s="39" t="s">
        <v>195</v>
      </c>
      <c r="G153" s="39" t="s">
        <v>195</v>
      </c>
      <c r="H153" s="23" t="str">
        <f t="shared" si="2"/>
        <v>陳O禮</v>
      </c>
      <c r="I153" s="23" t="str">
        <f t="shared" si="3"/>
        <v>2＊464077</v>
      </c>
      <c r="J153" s="39">
        <v>1131128</v>
      </c>
      <c r="K153" s="39" t="s">
        <v>734</v>
      </c>
      <c r="L153" s="39">
        <v>1125</v>
      </c>
      <c r="M153" s="1"/>
      <c r="N153" s="1"/>
      <c r="O153" s="1"/>
      <c r="P153" s="1"/>
      <c r="Q153" s="1"/>
      <c r="R153" s="1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1"/>
      <c r="AK153" s="1"/>
      <c r="AL153" s="1"/>
      <c r="AM153" s="25"/>
      <c r="AN153" s="25"/>
      <c r="AO153" s="25"/>
      <c r="AP153" s="25"/>
      <c r="AQ153" s="25"/>
      <c r="AR153" s="1"/>
      <c r="AS153" s="25"/>
      <c r="AT153" s="25"/>
      <c r="AU153" s="25"/>
      <c r="AV153" s="25"/>
      <c r="AW153" s="25"/>
      <c r="AX153" s="36"/>
      <c r="AY153" s="25"/>
      <c r="AZ153" s="25"/>
      <c r="BA153" s="25" t="s">
        <v>9</v>
      </c>
      <c r="BB153" s="25"/>
      <c r="BC153" s="1"/>
      <c r="BD153" s="1"/>
      <c r="BE153" s="25"/>
      <c r="BF153" s="1"/>
      <c r="BG153" s="1"/>
      <c r="BH153" s="1"/>
      <c r="BI153" s="25"/>
      <c r="BJ153" s="6"/>
    </row>
    <row r="154" spans="1:62" ht="31">
      <c r="A154" s="23">
        <v>150</v>
      </c>
      <c r="B154" s="39" t="s">
        <v>5619</v>
      </c>
      <c r="C154" s="39" t="s">
        <v>2712</v>
      </c>
      <c r="D154" s="39" t="s">
        <v>1067</v>
      </c>
      <c r="E154" s="39">
        <v>65</v>
      </c>
      <c r="F154" s="39" t="s">
        <v>195</v>
      </c>
      <c r="G154" s="39" t="s">
        <v>195</v>
      </c>
      <c r="H154" s="23" t="str">
        <f t="shared" si="2"/>
        <v>許O圓</v>
      </c>
      <c r="I154" s="23" t="str">
        <f t="shared" si="3"/>
        <v>2＊243925</v>
      </c>
      <c r="J154" s="39">
        <v>1131128</v>
      </c>
      <c r="K154" s="39" t="s">
        <v>734</v>
      </c>
      <c r="L154" s="39">
        <v>1125</v>
      </c>
      <c r="M154" s="1"/>
      <c r="N154" s="1"/>
      <c r="O154" s="1"/>
      <c r="P154" s="1"/>
      <c r="Q154" s="1"/>
      <c r="R154" s="1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1"/>
      <c r="AK154" s="1"/>
      <c r="AL154" s="1"/>
      <c r="AM154" s="25"/>
      <c r="AN154" s="25"/>
      <c r="AO154" s="25"/>
      <c r="AP154" s="25"/>
      <c r="AQ154" s="25"/>
      <c r="AR154" s="1"/>
      <c r="AS154" s="25"/>
      <c r="AT154" s="25"/>
      <c r="AU154" s="25"/>
      <c r="AV154" s="25"/>
      <c r="AW154" s="25"/>
      <c r="AX154" s="36"/>
      <c r="AY154" s="25"/>
      <c r="AZ154" s="25"/>
      <c r="BA154" s="25" t="s">
        <v>9</v>
      </c>
      <c r="BB154" s="25"/>
      <c r="BC154" s="1"/>
      <c r="BD154" s="1"/>
      <c r="BE154" s="25" t="s">
        <v>736</v>
      </c>
      <c r="BF154" s="1"/>
      <c r="BG154" s="1"/>
      <c r="BH154" s="1"/>
      <c r="BI154" s="25"/>
      <c r="BJ154" s="6"/>
    </row>
    <row r="155" spans="1:62" ht="31">
      <c r="A155" s="23">
        <v>151</v>
      </c>
      <c r="B155" s="39" t="s">
        <v>5620</v>
      </c>
      <c r="C155" s="39" t="s">
        <v>3264</v>
      </c>
      <c r="D155" s="39" t="s">
        <v>1067</v>
      </c>
      <c r="E155" s="39">
        <v>70</v>
      </c>
      <c r="F155" s="39" t="s">
        <v>195</v>
      </c>
      <c r="G155" s="39" t="s">
        <v>195</v>
      </c>
      <c r="H155" s="23" t="str">
        <f t="shared" si="2"/>
        <v>莊O英</v>
      </c>
      <c r="I155" s="23" t="str">
        <f t="shared" si="3"/>
        <v>2＊795136</v>
      </c>
      <c r="J155" s="39">
        <v>1131128</v>
      </c>
      <c r="K155" s="39" t="s">
        <v>732</v>
      </c>
      <c r="L155" s="39">
        <v>1125</v>
      </c>
      <c r="M155" s="1"/>
      <c r="N155" s="1"/>
      <c r="O155" s="1"/>
      <c r="P155" s="1"/>
      <c r="Q155" s="1"/>
      <c r="R155" s="1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1"/>
      <c r="AK155" s="1"/>
      <c r="AL155" s="1"/>
      <c r="AM155" s="25"/>
      <c r="AN155" s="25"/>
      <c r="AO155" s="25"/>
      <c r="AP155" s="25"/>
      <c r="AQ155" s="25"/>
      <c r="AR155" s="1"/>
      <c r="AS155" s="25"/>
      <c r="AT155" s="25"/>
      <c r="AU155" s="25"/>
      <c r="AV155" s="25"/>
      <c r="AW155" s="25"/>
      <c r="AX155" s="36"/>
      <c r="AY155" s="25"/>
      <c r="AZ155" s="25"/>
      <c r="BA155" s="25"/>
      <c r="BB155" s="25" t="s">
        <v>1899</v>
      </c>
      <c r="BC155" s="1"/>
      <c r="BD155" s="1"/>
      <c r="BE155" s="25"/>
      <c r="BF155" s="1"/>
      <c r="BG155" s="1"/>
      <c r="BH155" s="1"/>
      <c r="BI155" s="25"/>
      <c r="BJ155" s="6"/>
    </row>
    <row r="156" spans="1:62" ht="31">
      <c r="A156" s="23">
        <v>152</v>
      </c>
      <c r="B156" s="39" t="s">
        <v>5621</v>
      </c>
      <c r="C156" s="39" t="s">
        <v>5622</v>
      </c>
      <c r="D156" s="39" t="s">
        <v>1063</v>
      </c>
      <c r="E156" s="39">
        <v>74</v>
      </c>
      <c r="F156" s="39" t="s">
        <v>195</v>
      </c>
      <c r="G156" s="39" t="s">
        <v>195</v>
      </c>
      <c r="H156" s="23" t="str">
        <f t="shared" si="2"/>
        <v>林O譯</v>
      </c>
      <c r="I156" s="23" t="str">
        <f t="shared" si="3"/>
        <v>2＊076001</v>
      </c>
      <c r="J156" s="39">
        <v>1131128</v>
      </c>
      <c r="K156" s="39" t="s">
        <v>734</v>
      </c>
      <c r="L156" s="39">
        <v>1125</v>
      </c>
      <c r="M156" s="1"/>
      <c r="N156" s="1"/>
      <c r="O156" s="1"/>
      <c r="P156" s="1"/>
      <c r="Q156" s="1"/>
      <c r="R156" s="1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1"/>
      <c r="AK156" s="1"/>
      <c r="AL156" s="1"/>
      <c r="AM156" s="25"/>
      <c r="AN156" s="25"/>
      <c r="AO156" s="25"/>
      <c r="AP156" s="25"/>
      <c r="AQ156" s="25"/>
      <c r="AR156" s="1"/>
      <c r="AS156" s="25"/>
      <c r="AT156" s="25"/>
      <c r="AU156" s="25"/>
      <c r="AV156" s="25"/>
      <c r="AW156" s="25"/>
      <c r="AX156" s="36"/>
      <c r="AY156" s="25"/>
      <c r="AZ156" s="25"/>
      <c r="BA156" s="25" t="s">
        <v>9</v>
      </c>
      <c r="BB156" s="25"/>
      <c r="BC156" s="1"/>
      <c r="BD156" s="1"/>
      <c r="BE156" s="25"/>
      <c r="BF156" s="1"/>
      <c r="BG156" s="1"/>
      <c r="BH156" s="1"/>
      <c r="BI156" s="25"/>
      <c r="BJ156" s="6"/>
    </row>
    <row r="157" spans="1:62" ht="46.5">
      <c r="A157" s="23">
        <v>153</v>
      </c>
      <c r="B157" s="39" t="s">
        <v>5623</v>
      </c>
      <c r="C157" s="39" t="s">
        <v>5624</v>
      </c>
      <c r="D157" s="39" t="s">
        <v>1067</v>
      </c>
      <c r="E157" s="39">
        <v>76</v>
      </c>
      <c r="F157" s="39" t="s">
        <v>195</v>
      </c>
      <c r="G157" s="39" t="s">
        <v>195</v>
      </c>
      <c r="H157" s="23" t="str">
        <f t="shared" si="2"/>
        <v>楊O穗香</v>
      </c>
      <c r="I157" s="23" t="str">
        <f t="shared" si="3"/>
        <v>0＊157976</v>
      </c>
      <c r="J157" s="39">
        <v>1131101</v>
      </c>
      <c r="K157" s="39" t="s">
        <v>738</v>
      </c>
      <c r="L157" s="40" t="s">
        <v>721</v>
      </c>
      <c r="M157" s="1"/>
      <c r="N157" s="1"/>
      <c r="O157" s="1"/>
      <c r="P157" s="1"/>
      <c r="Q157" s="1"/>
      <c r="R157" s="1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1"/>
      <c r="AK157" s="1"/>
      <c r="AL157" s="1"/>
      <c r="AM157" s="25"/>
      <c r="AN157" s="25"/>
      <c r="AO157" s="25"/>
      <c r="AP157" s="25"/>
      <c r="AQ157" s="25"/>
      <c r="AR157" s="1"/>
      <c r="AS157" s="25"/>
      <c r="AT157" s="25"/>
      <c r="AU157" s="25"/>
      <c r="AV157" s="25"/>
      <c r="AW157" s="25"/>
      <c r="AX157" s="36"/>
      <c r="AY157" s="25" t="s">
        <v>9</v>
      </c>
      <c r="AZ157" s="25"/>
      <c r="BA157" s="25" t="s">
        <v>9</v>
      </c>
      <c r="BB157" s="25"/>
      <c r="BC157" s="1"/>
      <c r="BD157" s="1"/>
      <c r="BE157" s="25"/>
      <c r="BF157" s="1"/>
      <c r="BG157" s="1"/>
      <c r="BH157" s="1"/>
      <c r="BI157" s="25"/>
      <c r="BJ157" s="6"/>
    </row>
    <row r="158" spans="1:62" ht="31">
      <c r="A158" s="23">
        <v>154</v>
      </c>
      <c r="B158" s="39" t="s">
        <v>3971</v>
      </c>
      <c r="C158" s="39" t="s">
        <v>164</v>
      </c>
      <c r="D158" s="39" t="s">
        <v>1067</v>
      </c>
      <c r="E158" s="39">
        <v>63</v>
      </c>
      <c r="F158" s="39" t="s">
        <v>195</v>
      </c>
      <c r="G158" s="39" t="s">
        <v>195</v>
      </c>
      <c r="H158" s="23" t="str">
        <f t="shared" si="2"/>
        <v>朱O卿</v>
      </c>
      <c r="I158" s="23" t="str">
        <f t="shared" si="3"/>
        <v>1＊628225</v>
      </c>
      <c r="J158" s="39">
        <v>1131101</v>
      </c>
      <c r="K158" s="39" t="s">
        <v>734</v>
      </c>
      <c r="L158" s="40" t="s">
        <v>721</v>
      </c>
      <c r="M158" s="1"/>
      <c r="N158" s="1"/>
      <c r="O158" s="1"/>
      <c r="P158" s="1"/>
      <c r="Q158" s="1"/>
      <c r="R158" s="1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1"/>
      <c r="AK158" s="1"/>
      <c r="AL158" s="1"/>
      <c r="AM158" s="25"/>
      <c r="AN158" s="25"/>
      <c r="AO158" s="25"/>
      <c r="AP158" s="25"/>
      <c r="AQ158" s="25"/>
      <c r="AR158" s="1"/>
      <c r="AS158" s="25"/>
      <c r="AT158" s="25"/>
      <c r="AU158" s="25"/>
      <c r="AV158" s="25"/>
      <c r="AW158" s="25"/>
      <c r="AX158" s="36"/>
      <c r="AY158" s="25"/>
      <c r="AZ158" s="25"/>
      <c r="BA158" s="25" t="s">
        <v>9</v>
      </c>
      <c r="BB158" s="25"/>
      <c r="BC158" s="1"/>
      <c r="BD158" s="1"/>
      <c r="BE158" s="25"/>
      <c r="BF158" s="1"/>
      <c r="BG158" s="1"/>
      <c r="BH158" s="1"/>
      <c r="BI158" s="25"/>
      <c r="BJ158" s="6"/>
    </row>
    <row r="159" spans="1:62" ht="17">
      <c r="A159" s="23">
        <v>155</v>
      </c>
      <c r="B159" s="39" t="s">
        <v>5625</v>
      </c>
      <c r="C159" s="39" t="s">
        <v>306</v>
      </c>
      <c r="D159" s="39" t="s">
        <v>1067</v>
      </c>
      <c r="E159" s="39">
        <v>60</v>
      </c>
      <c r="F159" s="39" t="s">
        <v>195</v>
      </c>
      <c r="G159" s="39" t="s">
        <v>195</v>
      </c>
      <c r="H159" s="23" t="str">
        <f t="shared" si="2"/>
        <v>劉O銘</v>
      </c>
      <c r="I159" s="23" t="str">
        <f t="shared" si="3"/>
        <v>2＊521434</v>
      </c>
      <c r="J159" s="39">
        <v>1131101</v>
      </c>
      <c r="K159" s="39">
        <v>5761300</v>
      </c>
      <c r="L159" s="40" t="s">
        <v>721</v>
      </c>
      <c r="M159" s="1"/>
      <c r="N159" s="1"/>
      <c r="O159" s="1"/>
      <c r="P159" s="1"/>
      <c r="Q159" s="1"/>
      <c r="R159" s="1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1"/>
      <c r="AK159" s="1"/>
      <c r="AL159" s="1"/>
      <c r="AM159" s="25"/>
      <c r="AN159" s="25"/>
      <c r="AO159" s="25"/>
      <c r="AP159" s="25"/>
      <c r="AQ159" s="25"/>
      <c r="AR159" s="1"/>
      <c r="AS159" s="25"/>
      <c r="AT159" s="25"/>
      <c r="AU159" s="25" t="s">
        <v>9</v>
      </c>
      <c r="AV159" s="25"/>
      <c r="AW159" s="25"/>
      <c r="AX159" s="36"/>
      <c r="AY159" s="25"/>
      <c r="AZ159" s="25"/>
      <c r="BA159" s="25"/>
      <c r="BB159" s="25"/>
      <c r="BC159" s="1"/>
      <c r="BD159" s="1"/>
      <c r="BE159" s="25"/>
      <c r="BF159" s="1"/>
      <c r="BG159" s="1"/>
      <c r="BH159" s="1"/>
      <c r="BI159" s="25"/>
      <c r="BJ159" s="6"/>
    </row>
    <row r="160" spans="1:62" ht="17">
      <c r="A160" s="23">
        <v>156</v>
      </c>
      <c r="B160" s="39" t="s">
        <v>4715</v>
      </c>
      <c r="C160" s="39" t="s">
        <v>4190</v>
      </c>
      <c r="D160" s="39" t="s">
        <v>1063</v>
      </c>
      <c r="E160" s="39">
        <v>44</v>
      </c>
      <c r="F160" s="39" t="s">
        <v>5339</v>
      </c>
      <c r="G160" s="39" t="s">
        <v>5514</v>
      </c>
      <c r="H160" s="23" t="str">
        <f t="shared" si="2"/>
        <v>洪O銘</v>
      </c>
      <c r="I160" s="23" t="str">
        <f t="shared" si="3"/>
        <v>2＊511824</v>
      </c>
      <c r="J160" s="39">
        <v>1131101</v>
      </c>
      <c r="K160" s="39">
        <v>5761110</v>
      </c>
      <c r="L160" s="40" t="s">
        <v>721</v>
      </c>
      <c r="M160" s="1"/>
      <c r="N160" s="1"/>
      <c r="O160" s="1"/>
      <c r="P160" s="1"/>
      <c r="Q160" s="1"/>
      <c r="R160" s="1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1"/>
      <c r="AK160" s="1"/>
      <c r="AL160" s="1"/>
      <c r="AM160" s="25"/>
      <c r="AN160" s="25"/>
      <c r="AO160" s="25"/>
      <c r="AP160" s="25"/>
      <c r="AQ160" s="25"/>
      <c r="AR160" s="1"/>
      <c r="AS160" s="25"/>
      <c r="AT160" s="25"/>
      <c r="AU160" s="25"/>
      <c r="AV160" s="25" t="s">
        <v>9</v>
      </c>
      <c r="AW160" s="25"/>
      <c r="AX160" s="36"/>
      <c r="AY160" s="25"/>
      <c r="AZ160" s="25"/>
      <c r="BA160" s="25"/>
      <c r="BB160" s="25"/>
      <c r="BC160" s="1"/>
      <c r="BD160" s="1"/>
      <c r="BE160" s="25"/>
      <c r="BF160" s="1"/>
      <c r="BG160" s="1"/>
      <c r="BH160" s="1"/>
      <c r="BI160" s="25"/>
      <c r="BJ160" s="6"/>
    </row>
    <row r="161" spans="1:62" ht="46.5">
      <c r="A161" s="23">
        <v>157</v>
      </c>
      <c r="B161" s="39" t="s">
        <v>5626</v>
      </c>
      <c r="C161" s="39" t="s">
        <v>2889</v>
      </c>
      <c r="D161" s="39" t="s">
        <v>1067</v>
      </c>
      <c r="E161" s="39">
        <v>57</v>
      </c>
      <c r="F161" s="39" t="s">
        <v>195</v>
      </c>
      <c r="G161" s="39" t="s">
        <v>195</v>
      </c>
      <c r="H161" s="23" t="str">
        <f t="shared" si="2"/>
        <v>連O敏</v>
      </c>
      <c r="I161" s="23" t="str">
        <f t="shared" si="3"/>
        <v>2＊320108</v>
      </c>
      <c r="J161" s="39">
        <v>1131101</v>
      </c>
      <c r="K161" s="39" t="s">
        <v>741</v>
      </c>
      <c r="L161" s="40" t="s">
        <v>721</v>
      </c>
      <c r="M161" s="1"/>
      <c r="N161" s="1"/>
      <c r="O161" s="1"/>
      <c r="P161" s="1"/>
      <c r="Q161" s="1"/>
      <c r="R161" s="1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1"/>
      <c r="AK161" s="1"/>
      <c r="AL161" s="1"/>
      <c r="AM161" s="25"/>
      <c r="AN161" s="25"/>
      <c r="AO161" s="25"/>
      <c r="AP161" s="25"/>
      <c r="AQ161" s="25"/>
      <c r="AR161" s="1"/>
      <c r="AS161" s="25"/>
      <c r="AT161" s="25"/>
      <c r="AU161" s="25"/>
      <c r="AV161" s="25"/>
      <c r="AW161" s="25"/>
      <c r="AX161" s="36"/>
      <c r="AY161" s="25" t="s">
        <v>9</v>
      </c>
      <c r="AZ161" s="25"/>
      <c r="BA161" s="25"/>
      <c r="BB161" s="25" t="s">
        <v>1879</v>
      </c>
      <c r="BC161" s="1"/>
      <c r="BD161" s="1"/>
      <c r="BE161" s="25"/>
      <c r="BF161" s="1"/>
      <c r="BG161" s="1"/>
      <c r="BH161" s="1"/>
      <c r="BI161" s="25"/>
      <c r="BJ161" s="6"/>
    </row>
    <row r="162" spans="1:62" ht="17">
      <c r="A162" s="23">
        <v>158</v>
      </c>
      <c r="B162" s="39" t="s">
        <v>5627</v>
      </c>
      <c r="C162" s="39" t="s">
        <v>2850</v>
      </c>
      <c r="D162" s="39" t="s">
        <v>1063</v>
      </c>
      <c r="E162" s="39">
        <v>44</v>
      </c>
      <c r="F162" s="39" t="s">
        <v>195</v>
      </c>
      <c r="G162" s="39" t="s">
        <v>195</v>
      </c>
      <c r="H162" s="23" t="str">
        <f t="shared" si="2"/>
        <v>蔡O相</v>
      </c>
      <c r="I162" s="23" t="str">
        <f t="shared" si="3"/>
        <v>2＊629729</v>
      </c>
      <c r="J162" s="39">
        <v>1131101</v>
      </c>
      <c r="K162" s="39">
        <v>5761300</v>
      </c>
      <c r="L162" s="40" t="s">
        <v>721</v>
      </c>
      <c r="M162" s="1"/>
      <c r="N162" s="1"/>
      <c r="O162" s="1"/>
      <c r="P162" s="1"/>
      <c r="Q162" s="1"/>
      <c r="R162" s="1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1"/>
      <c r="AK162" s="1"/>
      <c r="AL162" s="1"/>
      <c r="AM162" s="25"/>
      <c r="AN162" s="25"/>
      <c r="AO162" s="25"/>
      <c r="AP162" s="25"/>
      <c r="AQ162" s="25"/>
      <c r="AR162" s="1"/>
      <c r="AS162" s="25"/>
      <c r="AT162" s="25"/>
      <c r="AU162" s="25" t="s">
        <v>9</v>
      </c>
      <c r="AV162" s="25"/>
      <c r="AW162" s="25"/>
      <c r="AX162" s="36"/>
      <c r="AY162" s="25"/>
      <c r="AZ162" s="25"/>
      <c r="BA162" s="25"/>
      <c r="BB162" s="25"/>
      <c r="BC162" s="1"/>
      <c r="BD162" s="1"/>
      <c r="BE162" s="25"/>
      <c r="BF162" s="1"/>
      <c r="BG162" s="1"/>
      <c r="BH162" s="1"/>
      <c r="BI162" s="25"/>
      <c r="BJ162" s="6"/>
    </row>
    <row r="163" spans="1:62" ht="17">
      <c r="A163" s="23">
        <v>159</v>
      </c>
      <c r="B163" s="39" t="s">
        <v>5628</v>
      </c>
      <c r="C163" s="39" t="s">
        <v>5629</v>
      </c>
      <c r="D163" s="39" t="s">
        <v>1063</v>
      </c>
      <c r="E163" s="39">
        <v>55</v>
      </c>
      <c r="F163" s="39" t="s">
        <v>195</v>
      </c>
      <c r="G163" s="39" t="s">
        <v>195</v>
      </c>
      <c r="H163" s="23" t="str">
        <f t="shared" si="2"/>
        <v>李O凱</v>
      </c>
      <c r="I163" s="23" t="str">
        <f t="shared" si="3"/>
        <v>2＊485677</v>
      </c>
      <c r="J163" s="39">
        <v>1131101</v>
      </c>
      <c r="K163" s="39">
        <v>5760190</v>
      </c>
      <c r="L163" s="40" t="s">
        <v>721</v>
      </c>
      <c r="M163" s="1"/>
      <c r="N163" s="1"/>
      <c r="O163" s="1"/>
      <c r="P163" s="1"/>
      <c r="Q163" s="1"/>
      <c r="R163" s="1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1"/>
      <c r="AK163" s="1"/>
      <c r="AL163" s="1"/>
      <c r="AM163" s="25"/>
      <c r="AN163" s="25"/>
      <c r="AO163" s="25"/>
      <c r="AP163" s="25"/>
      <c r="AQ163" s="25"/>
      <c r="AR163" s="1"/>
      <c r="AS163" s="25"/>
      <c r="AT163" s="25"/>
      <c r="AU163" s="25"/>
      <c r="AV163" s="25"/>
      <c r="AW163" s="25"/>
      <c r="AX163" s="36"/>
      <c r="AY163" s="25"/>
      <c r="AZ163" s="25"/>
      <c r="BA163" s="25" t="s">
        <v>9</v>
      </c>
      <c r="BB163" s="25"/>
      <c r="BC163" s="1"/>
      <c r="BD163" s="1"/>
      <c r="BE163" s="25"/>
      <c r="BF163" s="1"/>
      <c r="BG163" s="1"/>
      <c r="BH163" s="1" t="s">
        <v>9</v>
      </c>
      <c r="BI163" s="25"/>
      <c r="BJ163" s="6"/>
    </row>
    <row r="164" spans="1:62" ht="31">
      <c r="A164" s="23">
        <v>160</v>
      </c>
      <c r="B164" s="39" t="s">
        <v>1620</v>
      </c>
      <c r="C164" s="39" t="s">
        <v>1357</v>
      </c>
      <c r="D164" s="39" t="s">
        <v>1067</v>
      </c>
      <c r="E164" s="39">
        <v>66</v>
      </c>
      <c r="F164" s="39" t="s">
        <v>195</v>
      </c>
      <c r="G164" s="39" t="s">
        <v>195</v>
      </c>
      <c r="H164" s="23" t="str">
        <f t="shared" si="2"/>
        <v>張O娥</v>
      </c>
      <c r="I164" s="23" t="str">
        <f t="shared" si="3"/>
        <v>2＊566197</v>
      </c>
      <c r="J164" s="39">
        <v>1131101</v>
      </c>
      <c r="K164" s="39" t="s">
        <v>734</v>
      </c>
      <c r="L164" s="40" t="s">
        <v>721</v>
      </c>
      <c r="M164" s="1"/>
      <c r="N164" s="1"/>
      <c r="O164" s="1"/>
      <c r="P164" s="1"/>
      <c r="Q164" s="1"/>
      <c r="R164" s="1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1"/>
      <c r="AK164" s="1"/>
      <c r="AL164" s="1"/>
      <c r="AM164" s="25"/>
      <c r="AN164" s="25"/>
      <c r="AO164" s="25"/>
      <c r="AP164" s="25"/>
      <c r="AQ164" s="25"/>
      <c r="AR164" s="1"/>
      <c r="AS164" s="25"/>
      <c r="AT164" s="25"/>
      <c r="AU164" s="25"/>
      <c r="AV164" s="25"/>
      <c r="AW164" s="25"/>
      <c r="AX164" s="36"/>
      <c r="AY164" s="25"/>
      <c r="AZ164" s="25"/>
      <c r="BA164" s="25" t="s">
        <v>9</v>
      </c>
      <c r="BB164" s="25"/>
      <c r="BC164" s="1"/>
      <c r="BD164" s="1"/>
      <c r="BE164" s="25"/>
      <c r="BF164" s="1"/>
      <c r="BG164" s="1"/>
      <c r="BH164" s="1"/>
      <c r="BI164" s="25"/>
      <c r="BJ164" s="6"/>
    </row>
    <row r="165" spans="1:62" ht="31">
      <c r="A165" s="23">
        <v>161</v>
      </c>
      <c r="B165" s="39" t="s">
        <v>5630</v>
      </c>
      <c r="C165" s="39" t="s">
        <v>2090</v>
      </c>
      <c r="D165" s="39" t="s">
        <v>1063</v>
      </c>
      <c r="E165" s="39">
        <v>59</v>
      </c>
      <c r="F165" s="39" t="s">
        <v>195</v>
      </c>
      <c r="G165" s="39" t="s">
        <v>195</v>
      </c>
      <c r="H165" s="23" t="str">
        <f t="shared" si="2"/>
        <v>廖O安</v>
      </c>
      <c r="I165" s="23" t="str">
        <f t="shared" si="3"/>
        <v>0＊828590</v>
      </c>
      <c r="J165" s="39">
        <v>1131105</v>
      </c>
      <c r="K165" s="39" t="s">
        <v>734</v>
      </c>
      <c r="L165" s="40" t="s">
        <v>721</v>
      </c>
      <c r="M165" s="1"/>
      <c r="N165" s="1"/>
      <c r="O165" s="1"/>
      <c r="P165" s="1"/>
      <c r="Q165" s="1"/>
      <c r="R165" s="1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1"/>
      <c r="AK165" s="1"/>
      <c r="AL165" s="1"/>
      <c r="AM165" s="25"/>
      <c r="AN165" s="25"/>
      <c r="AO165" s="25"/>
      <c r="AP165" s="25"/>
      <c r="AQ165" s="25"/>
      <c r="AR165" s="1"/>
      <c r="AS165" s="25"/>
      <c r="AT165" s="25"/>
      <c r="AU165" s="25"/>
      <c r="AV165" s="25"/>
      <c r="AW165" s="25"/>
      <c r="AX165" s="36"/>
      <c r="AY165" s="25"/>
      <c r="AZ165" s="25"/>
      <c r="BA165" s="25" t="s">
        <v>9</v>
      </c>
      <c r="BB165" s="25"/>
      <c r="BC165" s="1"/>
      <c r="BD165" s="1"/>
      <c r="BE165" s="25"/>
      <c r="BF165" s="1"/>
      <c r="BG165" s="1"/>
      <c r="BH165" s="1"/>
      <c r="BI165" s="25"/>
      <c r="BJ165" s="6"/>
    </row>
    <row r="166" spans="1:62" ht="31">
      <c r="A166" s="23">
        <v>162</v>
      </c>
      <c r="B166" s="39" t="s">
        <v>5631</v>
      </c>
      <c r="C166" s="39" t="s">
        <v>5632</v>
      </c>
      <c r="D166" s="39" t="s">
        <v>1067</v>
      </c>
      <c r="E166" s="39">
        <v>73</v>
      </c>
      <c r="F166" s="39" t="s">
        <v>195</v>
      </c>
      <c r="G166" s="39" t="s">
        <v>195</v>
      </c>
      <c r="H166" s="23" t="str">
        <f t="shared" si="2"/>
        <v>湯O捒</v>
      </c>
      <c r="I166" s="23" t="str">
        <f t="shared" si="3"/>
        <v>0＊988443</v>
      </c>
      <c r="J166" s="39">
        <v>1131105</v>
      </c>
      <c r="K166" s="39" t="s">
        <v>734</v>
      </c>
      <c r="L166" s="40" t="s">
        <v>721</v>
      </c>
      <c r="M166" s="1"/>
      <c r="N166" s="1"/>
      <c r="O166" s="1"/>
      <c r="P166" s="1"/>
      <c r="Q166" s="1"/>
      <c r="R166" s="1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1"/>
      <c r="AK166" s="1"/>
      <c r="AL166" s="1"/>
      <c r="AM166" s="25"/>
      <c r="AN166" s="25"/>
      <c r="AO166" s="25"/>
      <c r="AP166" s="25"/>
      <c r="AQ166" s="25"/>
      <c r="AR166" s="1"/>
      <c r="AS166" s="25"/>
      <c r="AT166" s="25"/>
      <c r="AU166" s="25"/>
      <c r="AV166" s="25"/>
      <c r="AW166" s="25"/>
      <c r="AX166" s="36"/>
      <c r="AY166" s="25"/>
      <c r="AZ166" s="25"/>
      <c r="BA166" s="25" t="s">
        <v>9</v>
      </c>
      <c r="BB166" s="25"/>
      <c r="BC166" s="1"/>
      <c r="BD166" s="1"/>
      <c r="BE166" s="25"/>
      <c r="BF166" s="1"/>
      <c r="BG166" s="1"/>
      <c r="BH166" s="1"/>
      <c r="BI166" s="25"/>
      <c r="BJ166" s="6"/>
    </row>
    <row r="167" spans="1:62" ht="46.5">
      <c r="A167" s="23">
        <v>163</v>
      </c>
      <c r="B167" s="39" t="s">
        <v>5633</v>
      </c>
      <c r="C167" s="39" t="s">
        <v>3239</v>
      </c>
      <c r="D167" s="39" t="s">
        <v>1063</v>
      </c>
      <c r="E167" s="39">
        <v>55</v>
      </c>
      <c r="F167" s="39" t="s">
        <v>195</v>
      </c>
      <c r="G167" s="39" t="s">
        <v>195</v>
      </c>
      <c r="H167" s="23" t="str">
        <f t="shared" si="2"/>
        <v>李O福</v>
      </c>
      <c r="I167" s="23" t="str">
        <f t="shared" si="3"/>
        <v>0＊011654</v>
      </c>
      <c r="J167" s="39">
        <v>1131105</v>
      </c>
      <c r="K167" s="39" t="s">
        <v>756</v>
      </c>
      <c r="L167" s="40" t="s">
        <v>721</v>
      </c>
      <c r="M167" s="1"/>
      <c r="N167" s="1"/>
      <c r="O167" s="1"/>
      <c r="P167" s="1"/>
      <c r="Q167" s="1"/>
      <c r="R167" s="1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1"/>
      <c r="AK167" s="1"/>
      <c r="AL167" s="1"/>
      <c r="AM167" s="25"/>
      <c r="AN167" s="25"/>
      <c r="AO167" s="25"/>
      <c r="AP167" s="25"/>
      <c r="AQ167" s="25"/>
      <c r="AR167" s="1"/>
      <c r="AS167" s="25"/>
      <c r="AT167" s="25"/>
      <c r="AU167" s="25"/>
      <c r="AV167" s="25"/>
      <c r="AW167" s="25"/>
      <c r="AX167" s="36"/>
      <c r="AY167" s="25"/>
      <c r="AZ167" s="25"/>
      <c r="BA167" s="25" t="s">
        <v>9</v>
      </c>
      <c r="BB167" s="25"/>
      <c r="BC167" s="1"/>
      <c r="BD167" s="1"/>
      <c r="BE167" s="25"/>
      <c r="BF167" s="1" t="s">
        <v>757</v>
      </c>
      <c r="BG167" s="1"/>
      <c r="BH167" s="1"/>
      <c r="BI167" s="25"/>
      <c r="BJ167" s="6"/>
    </row>
    <row r="168" spans="1:62" ht="31">
      <c r="A168" s="23">
        <v>164</v>
      </c>
      <c r="B168" s="39" t="s">
        <v>5634</v>
      </c>
      <c r="C168" s="39" t="s">
        <v>5635</v>
      </c>
      <c r="D168" s="39" t="s">
        <v>1063</v>
      </c>
      <c r="E168" s="39">
        <v>61</v>
      </c>
      <c r="F168" s="39" t="s">
        <v>195</v>
      </c>
      <c r="G168" s="39" t="s">
        <v>195</v>
      </c>
      <c r="H168" s="23" t="str">
        <f t="shared" si="2"/>
        <v>陳O星</v>
      </c>
      <c r="I168" s="23" t="str">
        <f t="shared" si="3"/>
        <v>1＊135753</v>
      </c>
      <c r="J168" s="39">
        <v>1131105</v>
      </c>
      <c r="K168" s="39" t="s">
        <v>734</v>
      </c>
      <c r="L168" s="40" t="s">
        <v>721</v>
      </c>
      <c r="M168" s="1"/>
      <c r="N168" s="1"/>
      <c r="O168" s="1"/>
      <c r="P168" s="1"/>
      <c r="Q168" s="1"/>
      <c r="R168" s="1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1"/>
      <c r="AK168" s="1"/>
      <c r="AL168" s="1"/>
      <c r="AM168" s="25"/>
      <c r="AN168" s="25"/>
      <c r="AO168" s="25"/>
      <c r="AP168" s="25"/>
      <c r="AQ168" s="25"/>
      <c r="AR168" s="1"/>
      <c r="AS168" s="25"/>
      <c r="AT168" s="25"/>
      <c r="AU168" s="25"/>
      <c r="AV168" s="25"/>
      <c r="AW168" s="25"/>
      <c r="AX168" s="36"/>
      <c r="AY168" s="25"/>
      <c r="AZ168" s="25"/>
      <c r="BA168" s="25" t="s">
        <v>9</v>
      </c>
      <c r="BB168" s="25"/>
      <c r="BC168" s="1"/>
      <c r="BD168" s="1"/>
      <c r="BE168" s="25"/>
      <c r="BF168" s="1"/>
      <c r="BG168" s="1"/>
      <c r="BH168" s="1"/>
      <c r="BI168" s="25"/>
      <c r="BJ168" s="6"/>
    </row>
    <row r="169" spans="1:62" ht="46.5">
      <c r="A169" s="23">
        <v>165</v>
      </c>
      <c r="B169" s="39" t="s">
        <v>1152</v>
      </c>
      <c r="C169" s="39" t="s">
        <v>870</v>
      </c>
      <c r="D169" s="39" t="s">
        <v>1067</v>
      </c>
      <c r="E169" s="39">
        <v>85</v>
      </c>
      <c r="F169" s="39" t="s">
        <v>5508</v>
      </c>
      <c r="G169" s="39" t="s">
        <v>5512</v>
      </c>
      <c r="H169" s="23" t="str">
        <f t="shared" ref="H169:H232" si="4">REPLACE(B169,2,1,"O")</f>
        <v>洪O春</v>
      </c>
      <c r="I169" s="23" t="str">
        <f t="shared" si="3"/>
        <v>1＊407560</v>
      </c>
      <c r="J169" s="39">
        <v>1131105</v>
      </c>
      <c r="K169" s="39" t="s">
        <v>748</v>
      </c>
      <c r="L169" s="40" t="s">
        <v>721</v>
      </c>
      <c r="M169" s="1"/>
      <c r="N169" s="1"/>
      <c r="O169" s="1"/>
      <c r="P169" s="1"/>
      <c r="Q169" s="1"/>
      <c r="R169" s="1"/>
      <c r="S169" s="25"/>
      <c r="T169" s="25"/>
      <c r="U169" s="25"/>
      <c r="V169" s="25"/>
      <c r="W169" s="25" t="s">
        <v>9</v>
      </c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1"/>
      <c r="AK169" s="1"/>
      <c r="AL169" s="1"/>
      <c r="AM169" s="25"/>
      <c r="AN169" s="25"/>
      <c r="AO169" s="25"/>
      <c r="AP169" s="25"/>
      <c r="AQ169" s="25"/>
      <c r="AR169" s="1"/>
      <c r="AS169" s="25"/>
      <c r="AT169" s="25"/>
      <c r="AU169" s="25"/>
      <c r="AV169" s="25"/>
      <c r="AW169" s="25"/>
      <c r="AX169" s="36"/>
      <c r="AY169" s="25"/>
      <c r="AZ169" s="25"/>
      <c r="BA169" s="25"/>
      <c r="BB169" s="25"/>
      <c r="BC169" s="1"/>
      <c r="BD169" s="1"/>
      <c r="BE169" s="25"/>
      <c r="BF169" s="1"/>
      <c r="BG169" s="1"/>
      <c r="BH169" s="1"/>
      <c r="BI169" s="25" t="s">
        <v>1034</v>
      </c>
      <c r="BJ169" s="6"/>
    </row>
    <row r="170" spans="1:62" ht="31">
      <c r="A170" s="23">
        <v>166</v>
      </c>
      <c r="B170" s="39" t="s">
        <v>4977</v>
      </c>
      <c r="C170" s="39" t="s">
        <v>4870</v>
      </c>
      <c r="D170" s="39" t="s">
        <v>1063</v>
      </c>
      <c r="E170" s="39">
        <v>63</v>
      </c>
      <c r="F170" s="39" t="s">
        <v>195</v>
      </c>
      <c r="G170" s="39" t="s">
        <v>195</v>
      </c>
      <c r="H170" s="23" t="str">
        <f t="shared" si="4"/>
        <v>楊O賢</v>
      </c>
      <c r="I170" s="23" t="str">
        <f t="shared" si="3"/>
        <v>1＊948262</v>
      </c>
      <c r="J170" s="39">
        <v>1131105</v>
      </c>
      <c r="K170" s="39" t="s">
        <v>734</v>
      </c>
      <c r="L170" s="40" t="s">
        <v>721</v>
      </c>
      <c r="M170" s="1"/>
      <c r="N170" s="1"/>
      <c r="O170" s="1"/>
      <c r="P170" s="1"/>
      <c r="Q170" s="1"/>
      <c r="R170" s="1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1"/>
      <c r="AK170" s="1"/>
      <c r="AL170" s="1"/>
      <c r="AM170" s="25"/>
      <c r="AN170" s="25"/>
      <c r="AO170" s="25"/>
      <c r="AP170" s="25"/>
      <c r="AQ170" s="25"/>
      <c r="AR170" s="1"/>
      <c r="AS170" s="25"/>
      <c r="AT170" s="25"/>
      <c r="AU170" s="25"/>
      <c r="AV170" s="25"/>
      <c r="AW170" s="25"/>
      <c r="AX170" s="36"/>
      <c r="AY170" s="25"/>
      <c r="AZ170" s="25"/>
      <c r="BA170" s="25" t="s">
        <v>9</v>
      </c>
      <c r="BB170" s="25"/>
      <c r="BC170" s="1"/>
      <c r="BD170" s="1"/>
      <c r="BE170" s="25"/>
      <c r="BF170" s="1"/>
      <c r="BG170" s="1"/>
      <c r="BH170" s="1"/>
      <c r="BI170" s="25"/>
      <c r="BJ170" s="6"/>
    </row>
    <row r="171" spans="1:62" ht="31">
      <c r="A171" s="23">
        <v>167</v>
      </c>
      <c r="B171" s="39" t="s">
        <v>1241</v>
      </c>
      <c r="C171" s="39" t="s">
        <v>964</v>
      </c>
      <c r="D171" s="39" t="s">
        <v>1067</v>
      </c>
      <c r="E171" s="39">
        <v>62</v>
      </c>
      <c r="F171" s="39" t="s">
        <v>195</v>
      </c>
      <c r="G171" s="39" t="s">
        <v>195</v>
      </c>
      <c r="H171" s="23" t="str">
        <f t="shared" si="4"/>
        <v>呂O慧</v>
      </c>
      <c r="I171" s="23" t="str">
        <f t="shared" si="3"/>
        <v>2＊320335</v>
      </c>
      <c r="J171" s="39">
        <v>1131105</v>
      </c>
      <c r="K171" s="39" t="s">
        <v>732</v>
      </c>
      <c r="L171" s="40" t="s">
        <v>721</v>
      </c>
      <c r="M171" s="1"/>
      <c r="N171" s="1"/>
      <c r="O171" s="1"/>
      <c r="P171" s="1"/>
      <c r="Q171" s="1"/>
      <c r="R171" s="1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1"/>
      <c r="AK171" s="1"/>
      <c r="AL171" s="1"/>
      <c r="AM171" s="25"/>
      <c r="AN171" s="25"/>
      <c r="AO171" s="25"/>
      <c r="AP171" s="25"/>
      <c r="AQ171" s="25"/>
      <c r="AR171" s="1"/>
      <c r="AS171" s="25"/>
      <c r="AT171" s="25"/>
      <c r="AU171" s="25"/>
      <c r="AV171" s="25"/>
      <c r="AW171" s="25"/>
      <c r="AX171" s="36"/>
      <c r="AY171" s="25"/>
      <c r="AZ171" s="25"/>
      <c r="BA171" s="25"/>
      <c r="BB171" s="25" t="s">
        <v>1879</v>
      </c>
      <c r="BC171" s="1"/>
      <c r="BD171" s="1"/>
      <c r="BE171" s="25"/>
      <c r="BF171" s="1"/>
      <c r="BG171" s="1"/>
      <c r="BH171" s="1"/>
      <c r="BI171" s="25"/>
      <c r="BJ171" s="6"/>
    </row>
    <row r="172" spans="1:62" ht="31">
      <c r="A172" s="23">
        <v>168</v>
      </c>
      <c r="B172" s="39" t="s">
        <v>5636</v>
      </c>
      <c r="C172" s="39" t="s">
        <v>5637</v>
      </c>
      <c r="D172" s="39" t="s">
        <v>1067</v>
      </c>
      <c r="E172" s="39">
        <v>58</v>
      </c>
      <c r="F172" s="39" t="s">
        <v>195</v>
      </c>
      <c r="G172" s="39" t="s">
        <v>195</v>
      </c>
      <c r="H172" s="23" t="str">
        <f t="shared" si="4"/>
        <v>張O美</v>
      </c>
      <c r="I172" s="23" t="str">
        <f t="shared" si="3"/>
        <v>2＊581582</v>
      </c>
      <c r="J172" s="39">
        <v>1131105</v>
      </c>
      <c r="K172" s="39" t="s">
        <v>734</v>
      </c>
      <c r="L172" s="40" t="s">
        <v>721</v>
      </c>
      <c r="M172" s="1"/>
      <c r="N172" s="1"/>
      <c r="O172" s="1"/>
      <c r="P172" s="1"/>
      <c r="Q172" s="1"/>
      <c r="R172" s="1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1"/>
      <c r="AK172" s="1"/>
      <c r="AL172" s="1"/>
      <c r="AM172" s="25"/>
      <c r="AN172" s="25"/>
      <c r="AO172" s="25"/>
      <c r="AP172" s="25"/>
      <c r="AQ172" s="25"/>
      <c r="AR172" s="1"/>
      <c r="AS172" s="25"/>
      <c r="AT172" s="25"/>
      <c r="AU172" s="25"/>
      <c r="AV172" s="25"/>
      <c r="AW172" s="25"/>
      <c r="AX172" s="36"/>
      <c r="AY172" s="25"/>
      <c r="AZ172" s="25"/>
      <c r="BA172" s="25" t="s">
        <v>9</v>
      </c>
      <c r="BB172" s="25"/>
      <c r="BC172" s="1"/>
      <c r="BD172" s="1"/>
      <c r="BE172" s="25"/>
      <c r="BF172" s="1"/>
      <c r="BG172" s="1"/>
      <c r="BH172" s="1"/>
      <c r="BI172" s="25"/>
      <c r="BJ172" s="6"/>
    </row>
    <row r="173" spans="1:62" ht="31">
      <c r="A173" s="23">
        <v>169</v>
      </c>
      <c r="B173" s="39" t="s">
        <v>1222</v>
      </c>
      <c r="C173" s="39" t="s">
        <v>947</v>
      </c>
      <c r="D173" s="39" t="s">
        <v>1067</v>
      </c>
      <c r="E173" s="39">
        <v>76</v>
      </c>
      <c r="F173" s="39" t="s">
        <v>195</v>
      </c>
      <c r="G173" s="39" t="s">
        <v>195</v>
      </c>
      <c r="H173" s="23" t="str">
        <f t="shared" si="4"/>
        <v>周O月嬌</v>
      </c>
      <c r="I173" s="23" t="str">
        <f t="shared" si="3"/>
        <v>2＊303861</v>
      </c>
      <c r="J173" s="39">
        <v>1131105</v>
      </c>
      <c r="K173" s="39" t="s">
        <v>734</v>
      </c>
      <c r="L173" s="40" t="s">
        <v>721</v>
      </c>
      <c r="M173" s="1"/>
      <c r="N173" s="1"/>
      <c r="O173" s="1"/>
      <c r="P173" s="1"/>
      <c r="Q173" s="1"/>
      <c r="R173" s="1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1"/>
      <c r="AK173" s="1"/>
      <c r="AL173" s="1"/>
      <c r="AM173" s="25"/>
      <c r="AN173" s="25"/>
      <c r="AO173" s="25"/>
      <c r="AP173" s="25"/>
      <c r="AQ173" s="25"/>
      <c r="AR173" s="1"/>
      <c r="AS173" s="25"/>
      <c r="AT173" s="25"/>
      <c r="AU173" s="25"/>
      <c r="AV173" s="25"/>
      <c r="AW173" s="25"/>
      <c r="AX173" s="36"/>
      <c r="AY173" s="25"/>
      <c r="AZ173" s="25"/>
      <c r="BA173" s="25" t="s">
        <v>9</v>
      </c>
      <c r="BB173" s="25"/>
      <c r="BC173" s="1"/>
      <c r="BD173" s="1"/>
      <c r="BE173" s="25"/>
      <c r="BF173" s="1"/>
      <c r="BG173" s="1"/>
      <c r="BH173" s="1"/>
      <c r="BI173" s="25"/>
      <c r="BJ173" s="6"/>
    </row>
    <row r="174" spans="1:62" ht="46.5">
      <c r="A174" s="23">
        <v>170</v>
      </c>
      <c r="B174" s="39" t="s">
        <v>5638</v>
      </c>
      <c r="C174" s="39" t="s">
        <v>3166</v>
      </c>
      <c r="D174" s="39" t="s">
        <v>1067</v>
      </c>
      <c r="E174" s="39">
        <v>57</v>
      </c>
      <c r="F174" s="39" t="s">
        <v>195</v>
      </c>
      <c r="G174" s="39" t="s">
        <v>195</v>
      </c>
      <c r="H174" s="23" t="str">
        <f t="shared" si="4"/>
        <v>吳O而</v>
      </c>
      <c r="I174" s="23" t="str">
        <f t="shared" si="3"/>
        <v>2＊695784</v>
      </c>
      <c r="J174" s="39">
        <v>1131105</v>
      </c>
      <c r="K174" s="39" t="s">
        <v>754</v>
      </c>
      <c r="L174" s="40" t="s">
        <v>721</v>
      </c>
      <c r="M174" s="1"/>
      <c r="N174" s="1"/>
      <c r="O174" s="1"/>
      <c r="P174" s="1"/>
      <c r="Q174" s="1"/>
      <c r="R174" s="1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1"/>
      <c r="AK174" s="1"/>
      <c r="AL174" s="1"/>
      <c r="AM174" s="25"/>
      <c r="AN174" s="25"/>
      <c r="AO174" s="25"/>
      <c r="AP174" s="25"/>
      <c r="AQ174" s="25"/>
      <c r="AR174" s="1"/>
      <c r="AS174" s="25"/>
      <c r="AT174" s="25"/>
      <c r="AU174" s="25"/>
      <c r="AV174" s="25"/>
      <c r="AW174" s="25"/>
      <c r="AX174" s="36"/>
      <c r="AY174" s="25"/>
      <c r="AZ174" s="25"/>
      <c r="BA174" s="25" t="s">
        <v>9</v>
      </c>
      <c r="BB174" s="25"/>
      <c r="BC174" s="1"/>
      <c r="BD174" s="1"/>
      <c r="BE174" s="25" t="s">
        <v>736</v>
      </c>
      <c r="BF174" s="1"/>
      <c r="BG174" s="1"/>
      <c r="BH174" s="1"/>
      <c r="BI174" s="25" t="s">
        <v>1043</v>
      </c>
      <c r="BJ174" s="6"/>
    </row>
    <row r="175" spans="1:62" ht="31">
      <c r="A175" s="23">
        <v>171</v>
      </c>
      <c r="B175" s="39" t="s">
        <v>5639</v>
      </c>
      <c r="C175" s="39" t="s">
        <v>5640</v>
      </c>
      <c r="D175" s="39" t="s">
        <v>1067</v>
      </c>
      <c r="E175" s="39">
        <v>74</v>
      </c>
      <c r="F175" s="39" t="s">
        <v>195</v>
      </c>
      <c r="G175" s="39" t="s">
        <v>195</v>
      </c>
      <c r="H175" s="23" t="str">
        <f t="shared" si="4"/>
        <v>魏O英</v>
      </c>
      <c r="I175" s="23" t="str">
        <f t="shared" si="3"/>
        <v>2＊859128</v>
      </c>
      <c r="J175" s="39">
        <v>1131105</v>
      </c>
      <c r="K175" s="39" t="s">
        <v>751</v>
      </c>
      <c r="L175" s="40" t="s">
        <v>721</v>
      </c>
      <c r="M175" s="1"/>
      <c r="N175" s="1"/>
      <c r="O175" s="1"/>
      <c r="P175" s="1"/>
      <c r="Q175" s="1"/>
      <c r="R175" s="1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1"/>
      <c r="AK175" s="1"/>
      <c r="AL175" s="1"/>
      <c r="AM175" s="25"/>
      <c r="AN175" s="25"/>
      <c r="AO175" s="25"/>
      <c r="AP175" s="25"/>
      <c r="AQ175" s="25"/>
      <c r="AR175" s="1"/>
      <c r="AS175" s="25"/>
      <c r="AT175" s="25"/>
      <c r="AU175" s="25"/>
      <c r="AV175" s="25"/>
      <c r="AW175" s="25"/>
      <c r="AX175" s="36"/>
      <c r="AY175" s="25"/>
      <c r="AZ175" s="25"/>
      <c r="BA175" s="25"/>
      <c r="BB175" s="25"/>
      <c r="BC175" s="1" t="s">
        <v>9</v>
      </c>
      <c r="BD175" s="1"/>
      <c r="BE175" s="25"/>
      <c r="BF175" s="1"/>
      <c r="BG175" s="1"/>
      <c r="BH175" s="1"/>
      <c r="BI175" s="25"/>
      <c r="BJ175" s="6"/>
    </row>
    <row r="176" spans="1:62" ht="31">
      <c r="A176" s="23">
        <v>172</v>
      </c>
      <c r="B176" s="39" t="s">
        <v>4982</v>
      </c>
      <c r="C176" s="39" t="s">
        <v>2124</v>
      </c>
      <c r="D176" s="39" t="s">
        <v>1063</v>
      </c>
      <c r="E176" s="39">
        <v>67</v>
      </c>
      <c r="F176" s="39" t="s">
        <v>195</v>
      </c>
      <c r="G176" s="39" t="s">
        <v>195</v>
      </c>
      <c r="H176" s="23" t="str">
        <f t="shared" si="4"/>
        <v>林O財</v>
      </c>
      <c r="I176" s="23" t="str">
        <f t="shared" si="3"/>
        <v>0＊582603</v>
      </c>
      <c r="J176" s="39">
        <v>1131108</v>
      </c>
      <c r="K176" s="39" t="s">
        <v>734</v>
      </c>
      <c r="L176" s="40" t="s">
        <v>721</v>
      </c>
      <c r="M176" s="1"/>
      <c r="N176" s="1"/>
      <c r="O176" s="1"/>
      <c r="P176" s="1"/>
      <c r="Q176" s="1"/>
      <c r="R176" s="1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1"/>
      <c r="AK176" s="1"/>
      <c r="AL176" s="1"/>
      <c r="AM176" s="25"/>
      <c r="AN176" s="25"/>
      <c r="AO176" s="25"/>
      <c r="AP176" s="25"/>
      <c r="AQ176" s="25"/>
      <c r="AR176" s="1"/>
      <c r="AS176" s="25"/>
      <c r="AT176" s="25"/>
      <c r="AU176" s="25"/>
      <c r="AV176" s="25"/>
      <c r="AW176" s="25"/>
      <c r="AX176" s="36"/>
      <c r="AY176" s="25"/>
      <c r="AZ176" s="25"/>
      <c r="BA176" s="25" t="s">
        <v>9</v>
      </c>
      <c r="BB176" s="25"/>
      <c r="BC176" s="1"/>
      <c r="BD176" s="1"/>
      <c r="BE176" s="25"/>
      <c r="BF176" s="1"/>
      <c r="BG176" s="1"/>
      <c r="BH176" s="1"/>
      <c r="BI176" s="25"/>
      <c r="BJ176" s="6"/>
    </row>
    <row r="177" spans="1:62" ht="31">
      <c r="A177" s="23">
        <v>173</v>
      </c>
      <c r="B177" s="39" t="s">
        <v>5641</v>
      </c>
      <c r="C177" s="39" t="s">
        <v>2894</v>
      </c>
      <c r="D177" s="39" t="s">
        <v>1063</v>
      </c>
      <c r="E177" s="39">
        <v>67</v>
      </c>
      <c r="F177" s="39" t="s">
        <v>195</v>
      </c>
      <c r="G177" s="39" t="s">
        <v>195</v>
      </c>
      <c r="H177" s="23" t="str">
        <f t="shared" si="4"/>
        <v>劉O鈞</v>
      </c>
      <c r="I177" s="23" t="str">
        <f t="shared" si="3"/>
        <v>0＊516923</v>
      </c>
      <c r="J177" s="39">
        <v>1131108</v>
      </c>
      <c r="K177" s="39" t="s">
        <v>734</v>
      </c>
      <c r="L177" s="40" t="s">
        <v>721</v>
      </c>
      <c r="M177" s="1"/>
      <c r="N177" s="1"/>
      <c r="O177" s="1"/>
      <c r="P177" s="1"/>
      <c r="Q177" s="1"/>
      <c r="R177" s="1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1"/>
      <c r="AK177" s="1"/>
      <c r="AL177" s="1"/>
      <c r="AM177" s="25"/>
      <c r="AN177" s="25"/>
      <c r="AO177" s="25"/>
      <c r="AP177" s="25"/>
      <c r="AQ177" s="25"/>
      <c r="AR177" s="1"/>
      <c r="AS177" s="25"/>
      <c r="AT177" s="25"/>
      <c r="AU177" s="25"/>
      <c r="AV177" s="25"/>
      <c r="AW177" s="25"/>
      <c r="AX177" s="36"/>
      <c r="AY177" s="25"/>
      <c r="AZ177" s="25"/>
      <c r="BA177" s="25" t="s">
        <v>9</v>
      </c>
      <c r="BB177" s="25"/>
      <c r="BC177" s="1"/>
      <c r="BD177" s="1"/>
      <c r="BE177" s="25"/>
      <c r="BF177" s="1"/>
      <c r="BG177" s="1"/>
      <c r="BH177" s="1"/>
      <c r="BI177" s="25"/>
      <c r="BJ177" s="6"/>
    </row>
    <row r="178" spans="1:62" ht="46.5">
      <c r="A178" s="23">
        <v>174</v>
      </c>
      <c r="B178" s="39" t="s">
        <v>3969</v>
      </c>
      <c r="C178" s="39" t="s">
        <v>2114</v>
      </c>
      <c r="D178" s="39" t="s">
        <v>1063</v>
      </c>
      <c r="E178" s="39">
        <v>60</v>
      </c>
      <c r="F178" s="39" t="s">
        <v>195</v>
      </c>
      <c r="G178" s="39" t="s">
        <v>195</v>
      </c>
      <c r="H178" s="23" t="str">
        <f t="shared" si="4"/>
        <v>簡O璋</v>
      </c>
      <c r="I178" s="23" t="str">
        <f t="shared" si="3"/>
        <v>1＊026296</v>
      </c>
      <c r="J178" s="39">
        <v>1131108</v>
      </c>
      <c r="K178" s="39" t="s">
        <v>738</v>
      </c>
      <c r="L178" s="40" t="s">
        <v>721</v>
      </c>
      <c r="M178" s="1"/>
      <c r="N178" s="1"/>
      <c r="O178" s="1"/>
      <c r="P178" s="1"/>
      <c r="Q178" s="1"/>
      <c r="R178" s="1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1"/>
      <c r="AK178" s="1"/>
      <c r="AL178" s="1"/>
      <c r="AM178" s="25"/>
      <c r="AN178" s="25"/>
      <c r="AO178" s="25"/>
      <c r="AP178" s="25"/>
      <c r="AQ178" s="25"/>
      <c r="AR178" s="1"/>
      <c r="AS178" s="25"/>
      <c r="AT178" s="25"/>
      <c r="AU178" s="25"/>
      <c r="AV178" s="25"/>
      <c r="AW178" s="25"/>
      <c r="AX178" s="36"/>
      <c r="AY178" s="25"/>
      <c r="AZ178" s="25" t="s">
        <v>9</v>
      </c>
      <c r="BA178" s="25" t="s">
        <v>9</v>
      </c>
      <c r="BB178" s="25"/>
      <c r="BC178" s="1"/>
      <c r="BD178" s="1"/>
      <c r="BE178" s="25" t="s">
        <v>736</v>
      </c>
      <c r="BF178" s="1"/>
      <c r="BG178" s="1"/>
      <c r="BH178" s="1"/>
      <c r="BI178" s="25"/>
      <c r="BJ178" s="6"/>
    </row>
    <row r="179" spans="1:62" ht="31">
      <c r="A179" s="23">
        <v>175</v>
      </c>
      <c r="B179" s="39" t="s">
        <v>1199</v>
      </c>
      <c r="C179" s="39" t="s">
        <v>926</v>
      </c>
      <c r="D179" s="39" t="s">
        <v>1067</v>
      </c>
      <c r="E179" s="39">
        <v>67</v>
      </c>
      <c r="F179" s="39" t="s">
        <v>195</v>
      </c>
      <c r="G179" s="39" t="s">
        <v>195</v>
      </c>
      <c r="H179" s="23" t="str">
        <f t="shared" si="4"/>
        <v>林O秀</v>
      </c>
      <c r="I179" s="23" t="str">
        <f t="shared" si="3"/>
        <v>2＊120988</v>
      </c>
      <c r="J179" s="39">
        <v>1131108</v>
      </c>
      <c r="K179" s="39" t="s">
        <v>734</v>
      </c>
      <c r="L179" s="40" t="s">
        <v>721</v>
      </c>
      <c r="M179" s="1"/>
      <c r="N179" s="1"/>
      <c r="O179" s="1"/>
      <c r="P179" s="1"/>
      <c r="Q179" s="1"/>
      <c r="R179" s="1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1"/>
      <c r="AK179" s="1"/>
      <c r="AL179" s="1"/>
      <c r="AM179" s="25"/>
      <c r="AN179" s="25"/>
      <c r="AO179" s="25"/>
      <c r="AP179" s="25"/>
      <c r="AQ179" s="25"/>
      <c r="AR179" s="1"/>
      <c r="AS179" s="25"/>
      <c r="AT179" s="25"/>
      <c r="AU179" s="25"/>
      <c r="AV179" s="25"/>
      <c r="AW179" s="25"/>
      <c r="AX179" s="36"/>
      <c r="AY179" s="25"/>
      <c r="AZ179" s="25"/>
      <c r="BA179" s="25" t="s">
        <v>9</v>
      </c>
      <c r="BB179" s="25"/>
      <c r="BC179" s="1"/>
      <c r="BD179" s="1"/>
      <c r="BE179" s="25"/>
      <c r="BF179" s="1"/>
      <c r="BG179" s="1"/>
      <c r="BH179" s="1"/>
      <c r="BI179" s="25"/>
      <c r="BJ179" s="6"/>
    </row>
    <row r="180" spans="1:62" ht="31">
      <c r="A180" s="23">
        <v>176</v>
      </c>
      <c r="B180" s="39" t="s">
        <v>1090</v>
      </c>
      <c r="C180" s="39" t="s">
        <v>807</v>
      </c>
      <c r="D180" s="39" t="s">
        <v>1067</v>
      </c>
      <c r="E180" s="39">
        <v>84</v>
      </c>
      <c r="F180" s="39" t="s">
        <v>195</v>
      </c>
      <c r="G180" s="39" t="s">
        <v>195</v>
      </c>
      <c r="H180" s="23" t="str">
        <f t="shared" si="4"/>
        <v>丁O</v>
      </c>
      <c r="I180" s="23" t="str">
        <f t="shared" si="3"/>
        <v>2＊607462</v>
      </c>
      <c r="J180" s="39">
        <v>1131108</v>
      </c>
      <c r="K180" s="39" t="s">
        <v>734</v>
      </c>
      <c r="L180" s="40" t="s">
        <v>721</v>
      </c>
      <c r="M180" s="1"/>
      <c r="N180" s="1"/>
      <c r="O180" s="1"/>
      <c r="P180" s="1"/>
      <c r="Q180" s="1"/>
      <c r="R180" s="1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1"/>
      <c r="AK180" s="1"/>
      <c r="AL180" s="1"/>
      <c r="AM180" s="25"/>
      <c r="AN180" s="25"/>
      <c r="AO180" s="25"/>
      <c r="AP180" s="25"/>
      <c r="AQ180" s="25"/>
      <c r="AR180" s="1"/>
      <c r="AS180" s="25"/>
      <c r="AT180" s="25"/>
      <c r="AU180" s="25"/>
      <c r="AV180" s="25"/>
      <c r="AW180" s="25"/>
      <c r="AX180" s="36"/>
      <c r="AY180" s="25"/>
      <c r="AZ180" s="25"/>
      <c r="BA180" s="25" t="s">
        <v>9</v>
      </c>
      <c r="BB180" s="25"/>
      <c r="BC180" s="1"/>
      <c r="BD180" s="1"/>
      <c r="BE180" s="25"/>
      <c r="BF180" s="1"/>
      <c r="BG180" s="1"/>
      <c r="BH180" s="1"/>
      <c r="BI180" s="25"/>
      <c r="BJ180" s="6"/>
    </row>
    <row r="181" spans="1:62" ht="31">
      <c r="A181" s="23">
        <v>177</v>
      </c>
      <c r="B181" s="39" t="s">
        <v>3982</v>
      </c>
      <c r="C181" s="39" t="s">
        <v>618</v>
      </c>
      <c r="D181" s="39" t="s">
        <v>1063</v>
      </c>
      <c r="E181" s="39">
        <v>76</v>
      </c>
      <c r="F181" s="39" t="s">
        <v>195</v>
      </c>
      <c r="G181" s="39" t="s">
        <v>195</v>
      </c>
      <c r="H181" s="23" t="str">
        <f t="shared" si="4"/>
        <v>孫O誠</v>
      </c>
      <c r="I181" s="23" t="str">
        <f t="shared" si="3"/>
        <v>2＊308803</v>
      </c>
      <c r="J181" s="39">
        <v>1131108</v>
      </c>
      <c r="K181" s="39" t="s">
        <v>734</v>
      </c>
      <c r="L181" s="40" t="s">
        <v>721</v>
      </c>
      <c r="M181" s="1"/>
      <c r="N181" s="1"/>
      <c r="O181" s="1"/>
      <c r="P181" s="1"/>
      <c r="Q181" s="1"/>
      <c r="R181" s="1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1"/>
      <c r="AK181" s="1"/>
      <c r="AL181" s="1"/>
      <c r="AM181" s="25"/>
      <c r="AN181" s="25"/>
      <c r="AO181" s="25"/>
      <c r="AP181" s="25"/>
      <c r="AQ181" s="25"/>
      <c r="AR181" s="1"/>
      <c r="AS181" s="25"/>
      <c r="AT181" s="25"/>
      <c r="AU181" s="25"/>
      <c r="AV181" s="25"/>
      <c r="AW181" s="25"/>
      <c r="AX181" s="36"/>
      <c r="AY181" s="25"/>
      <c r="AZ181" s="25"/>
      <c r="BA181" s="25" t="s">
        <v>9</v>
      </c>
      <c r="BB181" s="25"/>
      <c r="BC181" s="1"/>
      <c r="BD181" s="1"/>
      <c r="BE181" s="25"/>
      <c r="BF181" s="1"/>
      <c r="BG181" s="1"/>
      <c r="BH181" s="1"/>
      <c r="BI181" s="25"/>
      <c r="BJ181" s="6"/>
    </row>
    <row r="182" spans="1:62" ht="31">
      <c r="A182" s="23">
        <v>178</v>
      </c>
      <c r="B182" s="39" t="s">
        <v>5642</v>
      </c>
      <c r="C182" s="39" t="s">
        <v>5643</v>
      </c>
      <c r="D182" s="39" t="s">
        <v>1063</v>
      </c>
      <c r="E182" s="39">
        <v>71</v>
      </c>
      <c r="F182" s="39" t="s">
        <v>195</v>
      </c>
      <c r="G182" s="39" t="s">
        <v>195</v>
      </c>
      <c r="H182" s="23" t="str">
        <f t="shared" si="4"/>
        <v>鄭O山</v>
      </c>
      <c r="I182" s="23" t="str">
        <f t="shared" si="3"/>
        <v>2＊860404</v>
      </c>
      <c r="J182" s="39">
        <v>1131108</v>
      </c>
      <c r="K182" s="39" t="s">
        <v>734</v>
      </c>
      <c r="L182" s="40" t="s">
        <v>721</v>
      </c>
      <c r="M182" s="1"/>
      <c r="N182" s="1"/>
      <c r="O182" s="1"/>
      <c r="P182" s="1"/>
      <c r="Q182" s="1"/>
      <c r="R182" s="1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1"/>
      <c r="AK182" s="1"/>
      <c r="AL182" s="1"/>
      <c r="AM182" s="25"/>
      <c r="AN182" s="25"/>
      <c r="AO182" s="25"/>
      <c r="AP182" s="25"/>
      <c r="AQ182" s="25"/>
      <c r="AR182" s="1"/>
      <c r="AS182" s="25"/>
      <c r="AT182" s="25"/>
      <c r="AU182" s="25"/>
      <c r="AV182" s="25"/>
      <c r="AW182" s="25"/>
      <c r="AX182" s="36"/>
      <c r="AY182" s="25"/>
      <c r="AZ182" s="25"/>
      <c r="BA182" s="25" t="s">
        <v>9</v>
      </c>
      <c r="BB182" s="25"/>
      <c r="BC182" s="1"/>
      <c r="BD182" s="1"/>
      <c r="BE182" s="25"/>
      <c r="BF182" s="1"/>
      <c r="BG182" s="1"/>
      <c r="BH182" s="1"/>
      <c r="BI182" s="25"/>
      <c r="BJ182" s="6"/>
    </row>
    <row r="183" spans="1:62" ht="62">
      <c r="A183" s="23">
        <v>179</v>
      </c>
      <c r="B183" s="39" t="s">
        <v>5644</v>
      </c>
      <c r="C183" s="39" t="s">
        <v>5337</v>
      </c>
      <c r="D183" s="39" t="s">
        <v>1063</v>
      </c>
      <c r="E183" s="39">
        <v>45</v>
      </c>
      <c r="F183" s="39" t="s">
        <v>5338</v>
      </c>
      <c r="G183" s="39"/>
      <c r="H183" s="23" t="str">
        <f t="shared" si="4"/>
        <v>劉O誠</v>
      </c>
      <c r="I183" s="23" t="str">
        <f t="shared" si="3"/>
        <v>1＊493790</v>
      </c>
      <c r="J183" s="39">
        <v>1131108</v>
      </c>
      <c r="K183" s="39" t="s">
        <v>748</v>
      </c>
      <c r="L183" s="40" t="s">
        <v>721</v>
      </c>
      <c r="M183" s="1"/>
      <c r="N183" s="1"/>
      <c r="O183" s="1"/>
      <c r="P183" s="1"/>
      <c r="Q183" s="1"/>
      <c r="R183" s="1"/>
      <c r="S183" s="25"/>
      <c r="T183" s="25"/>
      <c r="U183" s="25"/>
      <c r="V183" s="25"/>
      <c r="W183" s="25" t="s">
        <v>9</v>
      </c>
      <c r="X183" s="25"/>
      <c r="Y183" s="25"/>
      <c r="Z183" s="25"/>
      <c r="AA183" s="25"/>
      <c r="AB183" s="25" t="s">
        <v>5819</v>
      </c>
      <c r="AC183" s="25"/>
      <c r="AD183" s="25"/>
      <c r="AE183" s="25"/>
      <c r="AF183" s="25"/>
      <c r="AG183" s="25"/>
      <c r="AH183" s="25"/>
      <c r="AI183" s="25"/>
      <c r="AJ183" s="1"/>
      <c r="AK183" s="1"/>
      <c r="AL183" s="1"/>
      <c r="AM183" s="25"/>
      <c r="AN183" s="25"/>
      <c r="AO183" s="25"/>
      <c r="AP183" s="25"/>
      <c r="AQ183" s="25"/>
      <c r="AR183" s="1"/>
      <c r="AS183" s="25"/>
      <c r="AT183" s="25"/>
      <c r="AU183" s="25"/>
      <c r="AV183" s="25"/>
      <c r="AW183" s="25"/>
      <c r="AX183" s="36"/>
      <c r="AY183" s="25"/>
      <c r="AZ183" s="25"/>
      <c r="BA183" s="25"/>
      <c r="BB183" s="25"/>
      <c r="BC183" s="1"/>
      <c r="BD183" s="1"/>
      <c r="BE183" s="25"/>
      <c r="BF183" s="1"/>
      <c r="BG183" s="1"/>
      <c r="BH183" s="1"/>
      <c r="BI183" s="25" t="s">
        <v>1034</v>
      </c>
      <c r="BJ183" s="6"/>
    </row>
    <row r="184" spans="1:62" ht="31">
      <c r="A184" s="23">
        <v>180</v>
      </c>
      <c r="B184" s="39" t="s">
        <v>5645</v>
      </c>
      <c r="C184" s="39" t="s">
        <v>5646</v>
      </c>
      <c r="D184" s="39" t="s">
        <v>1067</v>
      </c>
      <c r="E184" s="39">
        <v>85</v>
      </c>
      <c r="F184" s="39" t="s">
        <v>195</v>
      </c>
      <c r="G184" s="39" t="s">
        <v>195</v>
      </c>
      <c r="H184" s="23" t="str">
        <f t="shared" si="4"/>
        <v>葉O富美</v>
      </c>
      <c r="I184" s="23" t="str">
        <f t="shared" si="3"/>
        <v>0＊420185</v>
      </c>
      <c r="J184" s="39">
        <v>1131111</v>
      </c>
      <c r="K184" s="39" t="s">
        <v>734</v>
      </c>
      <c r="L184" s="40" t="s">
        <v>721</v>
      </c>
      <c r="M184" s="1"/>
      <c r="N184" s="1"/>
      <c r="O184" s="1"/>
      <c r="P184" s="1"/>
      <c r="Q184" s="1"/>
      <c r="R184" s="1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1"/>
      <c r="AK184" s="1"/>
      <c r="AL184" s="1"/>
      <c r="AM184" s="25"/>
      <c r="AN184" s="25"/>
      <c r="AO184" s="25"/>
      <c r="AP184" s="25"/>
      <c r="AQ184" s="25"/>
      <c r="AR184" s="1"/>
      <c r="AS184" s="25"/>
      <c r="AT184" s="25"/>
      <c r="AU184" s="25"/>
      <c r="AV184" s="25"/>
      <c r="AW184" s="25"/>
      <c r="AX184" s="36"/>
      <c r="AY184" s="25"/>
      <c r="AZ184" s="25"/>
      <c r="BA184" s="25" t="s">
        <v>9</v>
      </c>
      <c r="BB184" s="25"/>
      <c r="BC184" s="1"/>
      <c r="BD184" s="1"/>
      <c r="BE184" s="25"/>
      <c r="BF184" s="1"/>
      <c r="BG184" s="1"/>
      <c r="BH184" s="1"/>
      <c r="BI184" s="25"/>
      <c r="BJ184" s="6"/>
    </row>
    <row r="185" spans="1:62" ht="46.5">
      <c r="A185" s="23">
        <v>181</v>
      </c>
      <c r="B185" s="39" t="s">
        <v>5647</v>
      </c>
      <c r="C185" s="39" t="s">
        <v>5123</v>
      </c>
      <c r="D185" s="39" t="s">
        <v>1067</v>
      </c>
      <c r="E185" s="39">
        <v>66</v>
      </c>
      <c r="F185" s="39" t="s">
        <v>195</v>
      </c>
      <c r="G185" s="39" t="s">
        <v>195</v>
      </c>
      <c r="H185" s="23" t="str">
        <f t="shared" si="4"/>
        <v>江O玲</v>
      </c>
      <c r="I185" s="23" t="str">
        <f t="shared" si="3"/>
        <v>1＊648807</v>
      </c>
      <c r="J185" s="39">
        <v>1131111</v>
      </c>
      <c r="K185" s="39" t="s">
        <v>756</v>
      </c>
      <c r="L185" s="40" t="s">
        <v>721</v>
      </c>
      <c r="M185" s="1"/>
      <c r="N185" s="1"/>
      <c r="O185" s="1"/>
      <c r="P185" s="1"/>
      <c r="Q185" s="1"/>
      <c r="R185" s="1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1"/>
      <c r="AK185" s="1"/>
      <c r="AL185" s="1"/>
      <c r="AM185" s="25"/>
      <c r="AN185" s="25"/>
      <c r="AO185" s="25"/>
      <c r="AP185" s="25"/>
      <c r="AQ185" s="25"/>
      <c r="AR185" s="1"/>
      <c r="AS185" s="25"/>
      <c r="AT185" s="25"/>
      <c r="AU185" s="25"/>
      <c r="AV185" s="25"/>
      <c r="AW185" s="25"/>
      <c r="AX185" s="36"/>
      <c r="AY185" s="25"/>
      <c r="AZ185" s="25"/>
      <c r="BA185" s="25" t="s">
        <v>9</v>
      </c>
      <c r="BB185" s="25"/>
      <c r="BC185" s="1"/>
      <c r="BD185" s="1"/>
      <c r="BE185" s="25"/>
      <c r="BF185" s="1" t="s">
        <v>760</v>
      </c>
      <c r="BG185" s="1"/>
      <c r="BH185" s="1"/>
      <c r="BI185" s="25"/>
      <c r="BJ185" s="6"/>
    </row>
    <row r="186" spans="1:62" ht="31">
      <c r="A186" s="23">
        <v>182</v>
      </c>
      <c r="B186" s="39" t="s">
        <v>3969</v>
      </c>
      <c r="C186" s="39" t="s">
        <v>2114</v>
      </c>
      <c r="D186" s="39" t="s">
        <v>1063</v>
      </c>
      <c r="E186" s="39">
        <v>60</v>
      </c>
      <c r="F186" s="39" t="s">
        <v>195</v>
      </c>
      <c r="G186" s="39" t="s">
        <v>195</v>
      </c>
      <c r="H186" s="23" t="str">
        <f t="shared" si="4"/>
        <v>簡O璋</v>
      </c>
      <c r="I186" s="23" t="str">
        <f t="shared" si="3"/>
        <v>1＊026296</v>
      </c>
      <c r="J186" s="39">
        <v>1131111</v>
      </c>
      <c r="K186" s="39" t="s">
        <v>752</v>
      </c>
      <c r="L186" s="40" t="s">
        <v>721</v>
      </c>
      <c r="M186" s="1"/>
      <c r="N186" s="1"/>
      <c r="O186" s="1"/>
      <c r="P186" s="1"/>
      <c r="Q186" s="1"/>
      <c r="R186" s="1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1"/>
      <c r="AK186" s="1"/>
      <c r="AL186" s="1"/>
      <c r="AM186" s="25"/>
      <c r="AN186" s="25"/>
      <c r="AO186" s="25"/>
      <c r="AP186" s="25"/>
      <c r="AQ186" s="25"/>
      <c r="AR186" s="1"/>
      <c r="AS186" s="25"/>
      <c r="AT186" s="25"/>
      <c r="AU186" s="25"/>
      <c r="AV186" s="25" t="s">
        <v>9</v>
      </c>
      <c r="AW186" s="25"/>
      <c r="AX186" s="36"/>
      <c r="AY186" s="25"/>
      <c r="AZ186" s="25"/>
      <c r="BA186" s="25"/>
      <c r="BB186" s="25"/>
      <c r="BC186" s="1"/>
      <c r="BD186" s="1"/>
      <c r="BE186" s="25"/>
      <c r="BF186" s="1"/>
      <c r="BG186" s="1"/>
      <c r="BH186" s="1"/>
      <c r="BI186" s="25" t="s">
        <v>1034</v>
      </c>
      <c r="BJ186" s="6"/>
    </row>
    <row r="187" spans="1:62" ht="31">
      <c r="A187" s="23">
        <v>183</v>
      </c>
      <c r="B187" s="39" t="s">
        <v>5648</v>
      </c>
      <c r="C187" s="39" t="s">
        <v>5649</v>
      </c>
      <c r="D187" s="39" t="s">
        <v>1063</v>
      </c>
      <c r="E187" s="39">
        <v>43</v>
      </c>
      <c r="F187" s="39" t="s">
        <v>195</v>
      </c>
      <c r="G187" s="39" t="s">
        <v>195</v>
      </c>
      <c r="H187" s="23" t="str">
        <f t="shared" si="4"/>
        <v>林O銘</v>
      </c>
      <c r="I187" s="23" t="str">
        <f t="shared" si="3"/>
        <v>1＊737045</v>
      </c>
      <c r="J187" s="39">
        <v>1131111</v>
      </c>
      <c r="K187" s="39" t="s">
        <v>4596</v>
      </c>
      <c r="L187" s="40" t="s">
        <v>721</v>
      </c>
      <c r="M187" s="1"/>
      <c r="N187" s="1" t="s">
        <v>9</v>
      </c>
      <c r="O187" s="1"/>
      <c r="P187" s="1"/>
      <c r="Q187" s="1" t="s">
        <v>9</v>
      </c>
      <c r="R187" s="1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1"/>
      <c r="AK187" s="1"/>
      <c r="AL187" s="1"/>
      <c r="AM187" s="25"/>
      <c r="AN187" s="25"/>
      <c r="AO187" s="25"/>
      <c r="AP187" s="25"/>
      <c r="AQ187" s="25"/>
      <c r="AR187" s="1"/>
      <c r="AS187" s="25"/>
      <c r="AT187" s="25"/>
      <c r="AU187" s="25"/>
      <c r="AV187" s="25"/>
      <c r="AW187" s="25"/>
      <c r="AX187" s="36"/>
      <c r="AY187" s="25"/>
      <c r="AZ187" s="25"/>
      <c r="BA187" s="25"/>
      <c r="BB187" s="25"/>
      <c r="BC187" s="1"/>
      <c r="BD187" s="1"/>
      <c r="BE187" s="25"/>
      <c r="BF187" s="1"/>
      <c r="BG187" s="1"/>
      <c r="BH187" s="1"/>
      <c r="BI187" s="25" t="s">
        <v>1034</v>
      </c>
      <c r="BJ187" s="6"/>
    </row>
    <row r="188" spans="1:62" ht="31">
      <c r="A188" s="23">
        <v>184</v>
      </c>
      <c r="B188" s="39" t="s">
        <v>1236</v>
      </c>
      <c r="C188" s="39" t="s">
        <v>959</v>
      </c>
      <c r="D188" s="39" t="s">
        <v>1063</v>
      </c>
      <c r="E188" s="39">
        <v>69</v>
      </c>
      <c r="F188" s="39" t="s">
        <v>195</v>
      </c>
      <c r="G188" s="39" t="s">
        <v>195</v>
      </c>
      <c r="H188" s="23" t="str">
        <f t="shared" si="4"/>
        <v>楊O益</v>
      </c>
      <c r="I188" s="23" t="str">
        <f t="shared" si="3"/>
        <v>1＊957117</v>
      </c>
      <c r="J188" s="39">
        <v>1131111</v>
      </c>
      <c r="K188" s="39" t="s">
        <v>734</v>
      </c>
      <c r="L188" s="40" t="s">
        <v>721</v>
      </c>
      <c r="M188" s="1"/>
      <c r="N188" s="1"/>
      <c r="O188" s="1"/>
      <c r="P188" s="1"/>
      <c r="Q188" s="1"/>
      <c r="R188" s="1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1"/>
      <c r="AK188" s="1"/>
      <c r="AL188" s="1"/>
      <c r="AM188" s="25"/>
      <c r="AN188" s="25"/>
      <c r="AO188" s="25"/>
      <c r="AP188" s="25"/>
      <c r="AQ188" s="25"/>
      <c r="AR188" s="1"/>
      <c r="AS188" s="25"/>
      <c r="AT188" s="25"/>
      <c r="AU188" s="25"/>
      <c r="AV188" s="25"/>
      <c r="AW188" s="25"/>
      <c r="AX188" s="36"/>
      <c r="AY188" s="25"/>
      <c r="AZ188" s="25"/>
      <c r="BA188" s="25" t="s">
        <v>9</v>
      </c>
      <c r="BB188" s="25"/>
      <c r="BC188" s="1"/>
      <c r="BD188" s="1"/>
      <c r="BE188" s="25"/>
      <c r="BF188" s="1"/>
      <c r="BG188" s="1"/>
      <c r="BH188" s="1"/>
      <c r="BI188" s="25"/>
      <c r="BJ188" s="6"/>
    </row>
    <row r="189" spans="1:62" ht="31">
      <c r="A189" s="23">
        <v>185</v>
      </c>
      <c r="B189" s="39" t="s">
        <v>5650</v>
      </c>
      <c r="C189" s="39" t="s">
        <v>365</v>
      </c>
      <c r="D189" s="39" t="s">
        <v>1063</v>
      </c>
      <c r="E189" s="39">
        <v>68</v>
      </c>
      <c r="F189" s="39" t="s">
        <v>195</v>
      </c>
      <c r="G189" s="39" t="s">
        <v>195</v>
      </c>
      <c r="H189" s="23" t="str">
        <f t="shared" si="4"/>
        <v>林O鄉</v>
      </c>
      <c r="I189" s="23" t="str">
        <f t="shared" si="3"/>
        <v>2＊639096</v>
      </c>
      <c r="J189" s="39">
        <v>1131111</v>
      </c>
      <c r="K189" s="39" t="s">
        <v>734</v>
      </c>
      <c r="L189" s="40" t="s">
        <v>721</v>
      </c>
      <c r="M189" s="1"/>
      <c r="N189" s="1"/>
      <c r="O189" s="1"/>
      <c r="P189" s="1"/>
      <c r="Q189" s="1"/>
      <c r="R189" s="1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1"/>
      <c r="AK189" s="1"/>
      <c r="AL189" s="1"/>
      <c r="AM189" s="25"/>
      <c r="AN189" s="25"/>
      <c r="AO189" s="25"/>
      <c r="AP189" s="25"/>
      <c r="AQ189" s="25"/>
      <c r="AR189" s="1"/>
      <c r="AS189" s="25"/>
      <c r="AT189" s="25"/>
      <c r="AU189" s="25"/>
      <c r="AV189" s="25"/>
      <c r="AW189" s="25"/>
      <c r="AX189" s="36"/>
      <c r="AY189" s="25"/>
      <c r="AZ189" s="25"/>
      <c r="BA189" s="25" t="s">
        <v>9</v>
      </c>
      <c r="BB189" s="25"/>
      <c r="BC189" s="1"/>
      <c r="BD189" s="1"/>
      <c r="BE189" s="25"/>
      <c r="BF189" s="1"/>
      <c r="BG189" s="1"/>
      <c r="BH189" s="1"/>
      <c r="BI189" s="25"/>
      <c r="BJ189" s="6"/>
    </row>
    <row r="190" spans="1:62" ht="31">
      <c r="A190" s="23">
        <v>186</v>
      </c>
      <c r="B190" s="39" t="s">
        <v>3956</v>
      </c>
      <c r="C190" s="39" t="s">
        <v>234</v>
      </c>
      <c r="D190" s="39" t="s">
        <v>1067</v>
      </c>
      <c r="E190" s="39">
        <v>73</v>
      </c>
      <c r="F190" s="39" t="s">
        <v>195</v>
      </c>
      <c r="G190" s="39" t="s">
        <v>195</v>
      </c>
      <c r="H190" s="23" t="str">
        <f t="shared" si="4"/>
        <v>徐O蘭</v>
      </c>
      <c r="I190" s="23" t="str">
        <f t="shared" si="3"/>
        <v>0＊259230</v>
      </c>
      <c r="J190" s="39">
        <v>1131112</v>
      </c>
      <c r="K190" s="39" t="s">
        <v>734</v>
      </c>
      <c r="L190" s="40" t="s">
        <v>721</v>
      </c>
      <c r="M190" s="1"/>
      <c r="N190" s="1"/>
      <c r="O190" s="1"/>
      <c r="P190" s="1"/>
      <c r="Q190" s="1"/>
      <c r="R190" s="1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1"/>
      <c r="AK190" s="1"/>
      <c r="AL190" s="1"/>
      <c r="AM190" s="25"/>
      <c r="AN190" s="25"/>
      <c r="AO190" s="25"/>
      <c r="AP190" s="25"/>
      <c r="AQ190" s="25"/>
      <c r="AR190" s="1"/>
      <c r="AS190" s="25"/>
      <c r="AT190" s="25"/>
      <c r="AU190" s="25"/>
      <c r="AV190" s="25"/>
      <c r="AW190" s="25"/>
      <c r="AX190" s="36"/>
      <c r="AY190" s="25"/>
      <c r="AZ190" s="25"/>
      <c r="BA190" s="25" t="s">
        <v>9</v>
      </c>
      <c r="BB190" s="25"/>
      <c r="BC190" s="1"/>
      <c r="BD190" s="1"/>
      <c r="BE190" s="25"/>
      <c r="BF190" s="1"/>
      <c r="BG190" s="1"/>
      <c r="BH190" s="1"/>
      <c r="BI190" s="25"/>
      <c r="BJ190" s="6"/>
    </row>
    <row r="191" spans="1:62" ht="31">
      <c r="A191" s="23">
        <v>187</v>
      </c>
      <c r="B191" s="39" t="s">
        <v>4990</v>
      </c>
      <c r="C191" s="39" t="s">
        <v>2558</v>
      </c>
      <c r="D191" s="39" t="s">
        <v>1063</v>
      </c>
      <c r="E191" s="39">
        <v>74</v>
      </c>
      <c r="F191" s="39" t="s">
        <v>195</v>
      </c>
      <c r="G191" s="39" t="s">
        <v>195</v>
      </c>
      <c r="H191" s="23" t="str">
        <f t="shared" si="4"/>
        <v>吳O奠</v>
      </c>
      <c r="I191" s="23" t="str">
        <f t="shared" si="3"/>
        <v>0＊157206</v>
      </c>
      <c r="J191" s="39">
        <v>1131112</v>
      </c>
      <c r="K191" s="39" t="s">
        <v>732</v>
      </c>
      <c r="L191" s="40" t="s">
        <v>721</v>
      </c>
      <c r="M191" s="1"/>
      <c r="N191" s="1"/>
      <c r="O191" s="1"/>
      <c r="P191" s="1"/>
      <c r="Q191" s="1"/>
      <c r="R191" s="1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1"/>
      <c r="AK191" s="1"/>
      <c r="AL191" s="1"/>
      <c r="AM191" s="25"/>
      <c r="AN191" s="25"/>
      <c r="AO191" s="25"/>
      <c r="AP191" s="25"/>
      <c r="AQ191" s="25"/>
      <c r="AR191" s="1"/>
      <c r="AS191" s="25"/>
      <c r="AT191" s="25"/>
      <c r="AU191" s="25"/>
      <c r="AV191" s="25"/>
      <c r="AW191" s="25"/>
      <c r="AX191" s="36"/>
      <c r="AY191" s="25"/>
      <c r="AZ191" s="25"/>
      <c r="BA191" s="25"/>
      <c r="BB191" s="25" t="s">
        <v>2210</v>
      </c>
      <c r="BC191" s="1"/>
      <c r="BD191" s="1"/>
      <c r="BE191" s="25"/>
      <c r="BF191" s="1"/>
      <c r="BG191" s="1"/>
      <c r="BH191" s="1"/>
      <c r="BI191" s="25"/>
      <c r="BJ191" s="6"/>
    </row>
    <row r="192" spans="1:62" ht="31">
      <c r="A192" s="23">
        <v>188</v>
      </c>
      <c r="B192" s="39" t="s">
        <v>5651</v>
      </c>
      <c r="C192" s="39" t="s">
        <v>2793</v>
      </c>
      <c r="D192" s="39" t="s">
        <v>1063</v>
      </c>
      <c r="E192" s="39">
        <v>61</v>
      </c>
      <c r="F192" s="39" t="s">
        <v>195</v>
      </c>
      <c r="G192" s="39" t="s">
        <v>195</v>
      </c>
      <c r="H192" s="23" t="str">
        <f t="shared" si="4"/>
        <v>林O仁</v>
      </c>
      <c r="I192" s="23" t="str">
        <f t="shared" si="3"/>
        <v>1＊693602</v>
      </c>
      <c r="J192" s="39">
        <v>1131112</v>
      </c>
      <c r="K192" s="39" t="s">
        <v>734</v>
      </c>
      <c r="L192" s="40" t="s">
        <v>721</v>
      </c>
      <c r="M192" s="1"/>
      <c r="N192" s="1"/>
      <c r="O192" s="1"/>
      <c r="P192" s="1"/>
      <c r="Q192" s="1"/>
      <c r="R192" s="1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1"/>
      <c r="AK192" s="1"/>
      <c r="AL192" s="1"/>
      <c r="AM192" s="25"/>
      <c r="AN192" s="25"/>
      <c r="AO192" s="25"/>
      <c r="AP192" s="25"/>
      <c r="AQ192" s="25"/>
      <c r="AR192" s="1"/>
      <c r="AS192" s="25"/>
      <c r="AT192" s="25"/>
      <c r="AU192" s="25"/>
      <c r="AV192" s="25"/>
      <c r="AW192" s="25"/>
      <c r="AX192" s="36"/>
      <c r="AY192" s="25"/>
      <c r="AZ192" s="25"/>
      <c r="BA192" s="25" t="s">
        <v>9</v>
      </c>
      <c r="BB192" s="25"/>
      <c r="BC192" s="1"/>
      <c r="BD192" s="1"/>
      <c r="BE192" s="25"/>
      <c r="BF192" s="1"/>
      <c r="BG192" s="1"/>
      <c r="BH192" s="1"/>
      <c r="BI192" s="25"/>
      <c r="BJ192" s="6"/>
    </row>
    <row r="193" spans="1:62" ht="46.5">
      <c r="A193" s="23">
        <v>189</v>
      </c>
      <c r="B193" s="39" t="s">
        <v>1100</v>
      </c>
      <c r="C193" s="39" t="s">
        <v>818</v>
      </c>
      <c r="D193" s="39" t="s">
        <v>1063</v>
      </c>
      <c r="E193" s="39">
        <v>84</v>
      </c>
      <c r="F193" s="39" t="s">
        <v>195</v>
      </c>
      <c r="G193" s="39" t="s">
        <v>195</v>
      </c>
      <c r="H193" s="23" t="str">
        <f t="shared" si="4"/>
        <v>蔡O男</v>
      </c>
      <c r="I193" s="23" t="str">
        <f t="shared" si="3"/>
        <v>1＊631143</v>
      </c>
      <c r="J193" s="39">
        <v>1131112</v>
      </c>
      <c r="K193" s="39" t="s">
        <v>756</v>
      </c>
      <c r="L193" s="40" t="s">
        <v>721</v>
      </c>
      <c r="M193" s="1"/>
      <c r="N193" s="1"/>
      <c r="O193" s="1"/>
      <c r="P193" s="1"/>
      <c r="Q193" s="1"/>
      <c r="R193" s="1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1"/>
      <c r="AK193" s="1"/>
      <c r="AL193" s="1"/>
      <c r="AM193" s="25"/>
      <c r="AN193" s="25"/>
      <c r="AO193" s="25"/>
      <c r="AP193" s="25"/>
      <c r="AQ193" s="25"/>
      <c r="AR193" s="1"/>
      <c r="AS193" s="25"/>
      <c r="AT193" s="25"/>
      <c r="AU193" s="25"/>
      <c r="AV193" s="25"/>
      <c r="AW193" s="25"/>
      <c r="AX193" s="36"/>
      <c r="AY193" s="25"/>
      <c r="AZ193" s="25"/>
      <c r="BA193" s="25" t="s">
        <v>9</v>
      </c>
      <c r="BB193" s="25"/>
      <c r="BC193" s="1"/>
      <c r="BD193" s="1"/>
      <c r="BE193" s="25"/>
      <c r="BF193" s="1" t="s">
        <v>760</v>
      </c>
      <c r="BG193" s="1"/>
      <c r="BH193" s="1"/>
      <c r="BI193" s="25"/>
      <c r="BJ193" s="6"/>
    </row>
    <row r="194" spans="1:62" ht="31">
      <c r="A194" s="23">
        <v>190</v>
      </c>
      <c r="B194" s="39" t="s">
        <v>5652</v>
      </c>
      <c r="C194" s="39" t="s">
        <v>211</v>
      </c>
      <c r="D194" s="39" t="s">
        <v>1067</v>
      </c>
      <c r="E194" s="39">
        <v>70</v>
      </c>
      <c r="F194" s="39" t="s">
        <v>195</v>
      </c>
      <c r="G194" s="39" t="s">
        <v>195</v>
      </c>
      <c r="H194" s="23" t="str">
        <f t="shared" si="4"/>
        <v>張O津</v>
      </c>
      <c r="I194" s="23" t="str">
        <f t="shared" si="3"/>
        <v>1＊660566</v>
      </c>
      <c r="J194" s="39">
        <v>1131112</v>
      </c>
      <c r="K194" s="39" t="s">
        <v>734</v>
      </c>
      <c r="L194" s="40" t="s">
        <v>721</v>
      </c>
      <c r="M194" s="1"/>
      <c r="N194" s="1"/>
      <c r="O194" s="1"/>
      <c r="P194" s="1"/>
      <c r="Q194" s="1"/>
      <c r="R194" s="1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1"/>
      <c r="AK194" s="1"/>
      <c r="AL194" s="1"/>
      <c r="AM194" s="25"/>
      <c r="AN194" s="25"/>
      <c r="AO194" s="25"/>
      <c r="AP194" s="25"/>
      <c r="AQ194" s="25"/>
      <c r="AR194" s="1"/>
      <c r="AS194" s="25"/>
      <c r="AT194" s="25"/>
      <c r="AU194" s="25"/>
      <c r="AV194" s="25"/>
      <c r="AW194" s="25"/>
      <c r="AX194" s="36"/>
      <c r="AY194" s="25"/>
      <c r="AZ194" s="25"/>
      <c r="BA194" s="25" t="s">
        <v>1899</v>
      </c>
      <c r="BB194" s="25"/>
      <c r="BC194" s="1"/>
      <c r="BD194" s="1"/>
      <c r="BE194" s="25"/>
      <c r="BF194" s="1"/>
      <c r="BG194" s="1"/>
      <c r="BH194" s="1"/>
      <c r="BI194" s="25"/>
      <c r="BJ194" s="6"/>
    </row>
    <row r="195" spans="1:62" ht="31">
      <c r="A195" s="23">
        <v>191</v>
      </c>
      <c r="B195" s="39" t="s">
        <v>5653</v>
      </c>
      <c r="C195" s="39" t="s">
        <v>278</v>
      </c>
      <c r="D195" s="39" t="s">
        <v>1063</v>
      </c>
      <c r="E195" s="39">
        <v>74</v>
      </c>
      <c r="F195" s="39" t="s">
        <v>195</v>
      </c>
      <c r="G195" s="39" t="s">
        <v>195</v>
      </c>
      <c r="H195" s="23" t="str">
        <f t="shared" si="4"/>
        <v>黃O樹</v>
      </c>
      <c r="I195" s="23" t="str">
        <f t="shared" si="3"/>
        <v>1＊842049</v>
      </c>
      <c r="J195" s="39">
        <v>1131112</v>
      </c>
      <c r="K195" s="39" t="s">
        <v>734</v>
      </c>
      <c r="L195" s="40" t="s">
        <v>721</v>
      </c>
      <c r="M195" s="1"/>
      <c r="N195" s="1"/>
      <c r="O195" s="1"/>
      <c r="P195" s="1"/>
      <c r="Q195" s="1"/>
      <c r="R195" s="1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1"/>
      <c r="AK195" s="1"/>
      <c r="AL195" s="1"/>
      <c r="AM195" s="25"/>
      <c r="AN195" s="25"/>
      <c r="AO195" s="25"/>
      <c r="AP195" s="25"/>
      <c r="AQ195" s="25"/>
      <c r="AR195" s="1"/>
      <c r="AS195" s="25"/>
      <c r="AT195" s="25"/>
      <c r="AU195" s="25"/>
      <c r="AV195" s="25"/>
      <c r="AW195" s="25"/>
      <c r="AX195" s="36"/>
      <c r="AY195" s="25"/>
      <c r="AZ195" s="25"/>
      <c r="BA195" s="25" t="s">
        <v>9</v>
      </c>
      <c r="BB195" s="25"/>
      <c r="BC195" s="1"/>
      <c r="BD195" s="1"/>
      <c r="BE195" s="25"/>
      <c r="BF195" s="1"/>
      <c r="BG195" s="1"/>
      <c r="BH195" s="1"/>
      <c r="BI195" s="25"/>
      <c r="BJ195" s="6"/>
    </row>
    <row r="196" spans="1:62" ht="31">
      <c r="A196" s="23">
        <v>192</v>
      </c>
      <c r="B196" s="39" t="s">
        <v>1219</v>
      </c>
      <c r="C196" s="39" t="s">
        <v>635</v>
      </c>
      <c r="D196" s="39" t="s">
        <v>1067</v>
      </c>
      <c r="E196" s="39">
        <v>85</v>
      </c>
      <c r="F196" s="39" t="s">
        <v>195</v>
      </c>
      <c r="G196" s="39" t="s">
        <v>195</v>
      </c>
      <c r="H196" s="23" t="str">
        <f t="shared" si="4"/>
        <v>何O綉</v>
      </c>
      <c r="I196" s="23" t="str">
        <f t="shared" si="3"/>
        <v>2＊603745</v>
      </c>
      <c r="J196" s="39">
        <v>1131112</v>
      </c>
      <c r="K196" s="39" t="s">
        <v>751</v>
      </c>
      <c r="L196" s="40" t="s">
        <v>721</v>
      </c>
      <c r="M196" s="1"/>
      <c r="N196" s="1"/>
      <c r="O196" s="1"/>
      <c r="P196" s="1"/>
      <c r="Q196" s="1"/>
      <c r="R196" s="1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1"/>
      <c r="AK196" s="1"/>
      <c r="AL196" s="1"/>
      <c r="AM196" s="25"/>
      <c r="AN196" s="25"/>
      <c r="AO196" s="25"/>
      <c r="AP196" s="25"/>
      <c r="AQ196" s="25"/>
      <c r="AR196" s="1"/>
      <c r="AS196" s="25"/>
      <c r="AT196" s="25"/>
      <c r="AU196" s="25"/>
      <c r="AV196" s="25"/>
      <c r="AW196" s="25"/>
      <c r="AX196" s="36"/>
      <c r="AY196" s="25"/>
      <c r="AZ196" s="25"/>
      <c r="BA196" s="25"/>
      <c r="BB196" s="25"/>
      <c r="BC196" s="1" t="s">
        <v>9</v>
      </c>
      <c r="BD196" s="1"/>
      <c r="BE196" s="25"/>
      <c r="BF196" s="1"/>
      <c r="BG196" s="1"/>
      <c r="BH196" s="1"/>
      <c r="BI196" s="25"/>
      <c r="BJ196" s="6"/>
    </row>
    <row r="197" spans="1:62" ht="31">
      <c r="A197" s="23">
        <v>193</v>
      </c>
      <c r="B197" s="39" t="s">
        <v>1733</v>
      </c>
      <c r="C197" s="39" t="s">
        <v>248</v>
      </c>
      <c r="D197" s="39" t="s">
        <v>1063</v>
      </c>
      <c r="E197" s="39">
        <v>58</v>
      </c>
      <c r="F197" s="39" t="s">
        <v>195</v>
      </c>
      <c r="G197" s="39" t="s">
        <v>195</v>
      </c>
      <c r="H197" s="23" t="str">
        <f t="shared" si="4"/>
        <v>陳O方</v>
      </c>
      <c r="I197" s="23" t="str">
        <f t="shared" ref="I197:I260" si="5">REPLACE(C197,2,1,"＊")</f>
        <v>2＊108654</v>
      </c>
      <c r="J197" s="39">
        <v>1131112</v>
      </c>
      <c r="K197" s="39" t="s">
        <v>732</v>
      </c>
      <c r="L197" s="40" t="s">
        <v>721</v>
      </c>
      <c r="M197" s="1"/>
      <c r="N197" s="1"/>
      <c r="O197" s="1"/>
      <c r="P197" s="1"/>
      <c r="Q197" s="1"/>
      <c r="R197" s="1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1"/>
      <c r="AK197" s="1"/>
      <c r="AL197" s="1"/>
      <c r="AM197" s="25"/>
      <c r="AN197" s="25"/>
      <c r="AO197" s="25"/>
      <c r="AP197" s="25"/>
      <c r="AQ197" s="25"/>
      <c r="AR197" s="1"/>
      <c r="AS197" s="25"/>
      <c r="AT197" s="25"/>
      <c r="AU197" s="25"/>
      <c r="AV197" s="25"/>
      <c r="AW197" s="25"/>
      <c r="AX197" s="36"/>
      <c r="AY197" s="25"/>
      <c r="AZ197" s="25"/>
      <c r="BA197" s="25"/>
      <c r="BB197" s="25" t="s">
        <v>2210</v>
      </c>
      <c r="BC197" s="1"/>
      <c r="BD197" s="1"/>
      <c r="BE197" s="25"/>
      <c r="BF197" s="1"/>
      <c r="BG197" s="1"/>
      <c r="BH197" s="1"/>
      <c r="BI197" s="25"/>
      <c r="BJ197" s="6"/>
    </row>
    <row r="198" spans="1:62" ht="31">
      <c r="A198" s="23">
        <v>194</v>
      </c>
      <c r="B198" s="39" t="s">
        <v>5654</v>
      </c>
      <c r="C198" s="39" t="s">
        <v>628</v>
      </c>
      <c r="D198" s="39" t="s">
        <v>1067</v>
      </c>
      <c r="E198" s="39">
        <v>67</v>
      </c>
      <c r="F198" s="39" t="s">
        <v>195</v>
      </c>
      <c r="G198" s="39" t="s">
        <v>195</v>
      </c>
      <c r="H198" s="23" t="str">
        <f t="shared" si="4"/>
        <v>許O華</v>
      </c>
      <c r="I198" s="23" t="str">
        <f t="shared" si="5"/>
        <v>2＊435605</v>
      </c>
      <c r="J198" s="39">
        <v>1131112</v>
      </c>
      <c r="K198" s="39" t="s">
        <v>734</v>
      </c>
      <c r="L198" s="40" t="s">
        <v>721</v>
      </c>
      <c r="M198" s="1"/>
      <c r="N198" s="1"/>
      <c r="O198" s="1"/>
      <c r="P198" s="1"/>
      <c r="Q198" s="1"/>
      <c r="R198" s="1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1"/>
      <c r="AK198" s="1"/>
      <c r="AL198" s="1"/>
      <c r="AM198" s="25"/>
      <c r="AN198" s="25"/>
      <c r="AO198" s="25"/>
      <c r="AP198" s="25"/>
      <c r="AQ198" s="25"/>
      <c r="AR198" s="1"/>
      <c r="AS198" s="25"/>
      <c r="AT198" s="25"/>
      <c r="AU198" s="25"/>
      <c r="AV198" s="25"/>
      <c r="AW198" s="25"/>
      <c r="AX198" s="36"/>
      <c r="AY198" s="25"/>
      <c r="AZ198" s="25"/>
      <c r="BA198" s="25" t="s">
        <v>9</v>
      </c>
      <c r="BB198" s="25"/>
      <c r="BC198" s="1"/>
      <c r="BD198" s="1"/>
      <c r="BE198" s="25"/>
      <c r="BF198" s="1"/>
      <c r="BG198" s="1"/>
      <c r="BH198" s="1"/>
      <c r="BI198" s="25"/>
      <c r="BJ198" s="6"/>
    </row>
    <row r="199" spans="1:62" ht="31">
      <c r="A199" s="23">
        <v>195</v>
      </c>
      <c r="B199" s="39" t="s">
        <v>1752</v>
      </c>
      <c r="C199" s="39" t="s">
        <v>1476</v>
      </c>
      <c r="D199" s="39" t="s">
        <v>1067</v>
      </c>
      <c r="E199" s="39">
        <v>75</v>
      </c>
      <c r="F199" s="39" t="s">
        <v>195</v>
      </c>
      <c r="G199" s="39" t="s">
        <v>195</v>
      </c>
      <c r="H199" s="23" t="str">
        <f t="shared" si="4"/>
        <v>黃O敏</v>
      </c>
      <c r="I199" s="23" t="str">
        <f t="shared" si="5"/>
        <v>2＊570471</v>
      </c>
      <c r="J199" s="39">
        <v>1131112</v>
      </c>
      <c r="K199" s="39" t="s">
        <v>734</v>
      </c>
      <c r="L199" s="40" t="s">
        <v>721</v>
      </c>
      <c r="M199" s="1"/>
      <c r="N199" s="1"/>
      <c r="O199" s="1"/>
      <c r="P199" s="1"/>
      <c r="Q199" s="1"/>
      <c r="R199" s="1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1"/>
      <c r="AK199" s="1"/>
      <c r="AL199" s="1"/>
      <c r="AM199" s="25"/>
      <c r="AN199" s="25"/>
      <c r="AO199" s="25"/>
      <c r="AP199" s="25"/>
      <c r="AQ199" s="25"/>
      <c r="AR199" s="1"/>
      <c r="AS199" s="25"/>
      <c r="AT199" s="25"/>
      <c r="AU199" s="25"/>
      <c r="AV199" s="25"/>
      <c r="AW199" s="25"/>
      <c r="AX199" s="36"/>
      <c r="AY199" s="25"/>
      <c r="AZ199" s="25"/>
      <c r="BA199" s="25" t="s">
        <v>9</v>
      </c>
      <c r="BB199" s="25"/>
      <c r="BC199" s="1"/>
      <c r="BD199" s="1"/>
      <c r="BE199" s="25"/>
      <c r="BF199" s="1"/>
      <c r="BG199" s="1"/>
      <c r="BH199" s="1"/>
      <c r="BI199" s="25"/>
      <c r="BJ199" s="6"/>
    </row>
    <row r="200" spans="1:62" ht="31">
      <c r="A200" s="23">
        <v>196</v>
      </c>
      <c r="B200" s="39" t="s">
        <v>1098</v>
      </c>
      <c r="C200" s="39" t="s">
        <v>817</v>
      </c>
      <c r="D200" s="39" t="s">
        <v>1067</v>
      </c>
      <c r="E200" s="39">
        <v>63</v>
      </c>
      <c r="F200" s="39" t="s">
        <v>195</v>
      </c>
      <c r="G200" s="39" t="s">
        <v>195</v>
      </c>
      <c r="H200" s="23" t="str">
        <f t="shared" si="4"/>
        <v>王O孌</v>
      </c>
      <c r="I200" s="23" t="str">
        <f t="shared" si="5"/>
        <v>2＊379189</v>
      </c>
      <c r="J200" s="39">
        <v>1131112</v>
      </c>
      <c r="K200" s="39" t="s">
        <v>734</v>
      </c>
      <c r="L200" s="40" t="s">
        <v>721</v>
      </c>
      <c r="M200" s="1"/>
      <c r="N200" s="1"/>
      <c r="O200" s="1"/>
      <c r="P200" s="1"/>
      <c r="Q200" s="1"/>
      <c r="R200" s="1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1"/>
      <c r="AK200" s="1"/>
      <c r="AL200" s="1"/>
      <c r="AM200" s="25"/>
      <c r="AN200" s="25"/>
      <c r="AO200" s="25"/>
      <c r="AP200" s="25"/>
      <c r="AQ200" s="25"/>
      <c r="AR200" s="1"/>
      <c r="AS200" s="25"/>
      <c r="AT200" s="25"/>
      <c r="AU200" s="25"/>
      <c r="AV200" s="25"/>
      <c r="AW200" s="25"/>
      <c r="AX200" s="36"/>
      <c r="AY200" s="25"/>
      <c r="AZ200" s="25"/>
      <c r="BA200" s="25" t="s">
        <v>9</v>
      </c>
      <c r="BB200" s="25"/>
      <c r="BC200" s="1"/>
      <c r="BD200" s="1"/>
      <c r="BE200" s="25"/>
      <c r="BF200" s="1"/>
      <c r="BG200" s="1"/>
      <c r="BH200" s="1"/>
      <c r="BI200" s="25"/>
      <c r="BJ200" s="6"/>
    </row>
    <row r="201" spans="1:62" ht="31">
      <c r="A201" s="23">
        <v>197</v>
      </c>
      <c r="B201" s="39" t="s">
        <v>5655</v>
      </c>
      <c r="C201" s="39" t="s">
        <v>5656</v>
      </c>
      <c r="D201" s="39" t="s">
        <v>1063</v>
      </c>
      <c r="E201" s="39">
        <v>74</v>
      </c>
      <c r="F201" s="39" t="s">
        <v>195</v>
      </c>
      <c r="G201" s="39" t="s">
        <v>195</v>
      </c>
      <c r="H201" s="23" t="str">
        <f t="shared" si="4"/>
        <v>陳O政</v>
      </c>
      <c r="I201" s="23" t="str">
        <f t="shared" si="5"/>
        <v>2＊351378</v>
      </c>
      <c r="J201" s="39">
        <v>1131112</v>
      </c>
      <c r="K201" s="39" t="s">
        <v>734</v>
      </c>
      <c r="L201" s="40" t="s">
        <v>721</v>
      </c>
      <c r="M201" s="1"/>
      <c r="N201" s="1"/>
      <c r="O201" s="1"/>
      <c r="P201" s="1"/>
      <c r="Q201" s="1"/>
      <c r="R201" s="1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1"/>
      <c r="AK201" s="1"/>
      <c r="AL201" s="1"/>
      <c r="AM201" s="25"/>
      <c r="AN201" s="25"/>
      <c r="AO201" s="25"/>
      <c r="AP201" s="25"/>
      <c r="AQ201" s="25"/>
      <c r="AR201" s="1"/>
      <c r="AS201" s="25"/>
      <c r="AT201" s="25"/>
      <c r="AU201" s="25"/>
      <c r="AV201" s="25"/>
      <c r="AW201" s="25"/>
      <c r="AX201" s="36"/>
      <c r="AY201" s="25"/>
      <c r="AZ201" s="25"/>
      <c r="BA201" s="25" t="s">
        <v>9</v>
      </c>
      <c r="BB201" s="25"/>
      <c r="BC201" s="1"/>
      <c r="BD201" s="1"/>
      <c r="BE201" s="25"/>
      <c r="BF201" s="1"/>
      <c r="BG201" s="1"/>
      <c r="BH201" s="1"/>
      <c r="BI201" s="25"/>
      <c r="BJ201" s="6"/>
    </row>
    <row r="202" spans="1:62" ht="31">
      <c r="A202" s="23">
        <v>198</v>
      </c>
      <c r="B202" s="39" t="s">
        <v>4737</v>
      </c>
      <c r="C202" s="39" t="s">
        <v>2604</v>
      </c>
      <c r="D202" s="39" t="s">
        <v>1063</v>
      </c>
      <c r="E202" s="39">
        <v>41</v>
      </c>
      <c r="F202" s="39" t="s">
        <v>195</v>
      </c>
      <c r="G202" s="39" t="s">
        <v>195</v>
      </c>
      <c r="H202" s="23" t="str">
        <f t="shared" si="4"/>
        <v>林O祥</v>
      </c>
      <c r="I202" s="23" t="str">
        <f t="shared" si="5"/>
        <v>2＊532918</v>
      </c>
      <c r="J202" s="39">
        <v>1131112</v>
      </c>
      <c r="K202" s="39" t="s">
        <v>732</v>
      </c>
      <c r="L202" s="40" t="s">
        <v>721</v>
      </c>
      <c r="M202" s="1"/>
      <c r="N202" s="1"/>
      <c r="O202" s="1"/>
      <c r="P202" s="1"/>
      <c r="Q202" s="1"/>
      <c r="R202" s="1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1"/>
      <c r="AK202" s="1"/>
      <c r="AL202" s="1"/>
      <c r="AM202" s="25"/>
      <c r="AN202" s="25"/>
      <c r="AO202" s="25"/>
      <c r="AP202" s="25"/>
      <c r="AQ202" s="25"/>
      <c r="AR202" s="1"/>
      <c r="AS202" s="25"/>
      <c r="AT202" s="25"/>
      <c r="AU202" s="25"/>
      <c r="AV202" s="25"/>
      <c r="AW202" s="25"/>
      <c r="AX202" s="36"/>
      <c r="AY202" s="25"/>
      <c r="AZ202" s="25"/>
      <c r="BA202" s="25"/>
      <c r="BB202" s="25" t="s">
        <v>747</v>
      </c>
      <c r="BC202" s="1"/>
      <c r="BD202" s="1"/>
      <c r="BE202" s="25"/>
      <c r="BF202" s="1"/>
      <c r="BG202" s="1"/>
      <c r="BH202" s="1"/>
      <c r="BI202" s="25"/>
      <c r="BJ202" s="6"/>
    </row>
    <row r="203" spans="1:62" ht="46.5">
      <c r="A203" s="23">
        <v>199</v>
      </c>
      <c r="B203" s="39" t="s">
        <v>5657</v>
      </c>
      <c r="C203" s="39" t="s">
        <v>4102</v>
      </c>
      <c r="D203" s="39" t="s">
        <v>1063</v>
      </c>
      <c r="E203" s="39">
        <v>61</v>
      </c>
      <c r="F203" s="39" t="s">
        <v>195</v>
      </c>
      <c r="G203" s="39" t="s">
        <v>195</v>
      </c>
      <c r="H203" s="23" t="str">
        <f t="shared" si="4"/>
        <v>陳O烽</v>
      </c>
      <c r="I203" s="23" t="str">
        <f t="shared" si="5"/>
        <v>2＊762953</v>
      </c>
      <c r="J203" s="39">
        <v>1131112</v>
      </c>
      <c r="K203" s="39" t="s">
        <v>754</v>
      </c>
      <c r="L203" s="40" t="s">
        <v>721</v>
      </c>
      <c r="M203" s="1"/>
      <c r="N203" s="1"/>
      <c r="O203" s="1"/>
      <c r="P203" s="1"/>
      <c r="Q203" s="1"/>
      <c r="R203" s="1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1"/>
      <c r="AK203" s="1"/>
      <c r="AL203" s="1"/>
      <c r="AM203" s="25"/>
      <c r="AN203" s="25"/>
      <c r="AO203" s="25"/>
      <c r="AP203" s="25"/>
      <c r="AQ203" s="25"/>
      <c r="AR203" s="1"/>
      <c r="AS203" s="25"/>
      <c r="AT203" s="25"/>
      <c r="AU203" s="25"/>
      <c r="AV203" s="25"/>
      <c r="AW203" s="25"/>
      <c r="AX203" s="36"/>
      <c r="AY203" s="25"/>
      <c r="AZ203" s="25"/>
      <c r="BA203" s="25" t="s">
        <v>9</v>
      </c>
      <c r="BB203" s="25"/>
      <c r="BC203" s="1"/>
      <c r="BD203" s="1"/>
      <c r="BE203" s="25"/>
      <c r="BF203" s="1"/>
      <c r="BG203" s="1"/>
      <c r="BH203" s="1"/>
      <c r="BI203" s="25" t="s">
        <v>1043</v>
      </c>
      <c r="BJ203" s="6"/>
    </row>
    <row r="204" spans="1:62" ht="31">
      <c r="A204" s="23">
        <v>200</v>
      </c>
      <c r="B204" s="39" t="s">
        <v>5658</v>
      </c>
      <c r="C204" s="39" t="s">
        <v>5659</v>
      </c>
      <c r="D204" s="39" t="s">
        <v>1063</v>
      </c>
      <c r="E204" s="39">
        <v>55</v>
      </c>
      <c r="F204" s="39" t="s">
        <v>195</v>
      </c>
      <c r="G204" s="39" t="s">
        <v>195</v>
      </c>
      <c r="H204" s="23" t="str">
        <f t="shared" si="4"/>
        <v>陳O明</v>
      </c>
      <c r="I204" s="23" t="str">
        <f t="shared" si="5"/>
        <v>2＊861350</v>
      </c>
      <c r="J204" s="39">
        <v>1131112</v>
      </c>
      <c r="K204" s="39" t="s">
        <v>734</v>
      </c>
      <c r="L204" s="40" t="s">
        <v>721</v>
      </c>
      <c r="M204" s="1"/>
      <c r="N204" s="1"/>
      <c r="O204" s="1"/>
      <c r="P204" s="1"/>
      <c r="Q204" s="1"/>
      <c r="R204" s="1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1"/>
      <c r="AK204" s="1"/>
      <c r="AL204" s="1"/>
      <c r="AM204" s="25"/>
      <c r="AN204" s="25"/>
      <c r="AO204" s="25"/>
      <c r="AP204" s="25"/>
      <c r="AQ204" s="25"/>
      <c r="AR204" s="1"/>
      <c r="AS204" s="25"/>
      <c r="AT204" s="25"/>
      <c r="AU204" s="25"/>
      <c r="AV204" s="25"/>
      <c r="AW204" s="25"/>
      <c r="AX204" s="36"/>
      <c r="AY204" s="25"/>
      <c r="AZ204" s="25"/>
      <c r="BA204" s="25" t="s">
        <v>1899</v>
      </c>
      <c r="BB204" s="25"/>
      <c r="BC204" s="1"/>
      <c r="BD204" s="1"/>
      <c r="BE204" s="25"/>
      <c r="BF204" s="1"/>
      <c r="BG204" s="1"/>
      <c r="BH204" s="1"/>
      <c r="BI204" s="25"/>
      <c r="BJ204" s="6"/>
    </row>
    <row r="205" spans="1:62" ht="46.5">
      <c r="A205" s="23">
        <v>201</v>
      </c>
      <c r="B205" s="39" t="s">
        <v>3939</v>
      </c>
      <c r="C205" s="39" t="s">
        <v>107</v>
      </c>
      <c r="D205" s="39" t="s">
        <v>1067</v>
      </c>
      <c r="E205" s="39">
        <v>78</v>
      </c>
      <c r="F205" s="39" t="s">
        <v>5497</v>
      </c>
      <c r="G205" s="39" t="s">
        <v>5498</v>
      </c>
      <c r="H205" s="23" t="str">
        <f t="shared" si="4"/>
        <v>許O</v>
      </c>
      <c r="I205" s="23" t="str">
        <f t="shared" si="5"/>
        <v>0＊834197</v>
      </c>
      <c r="J205" s="39">
        <v>1131112</v>
      </c>
      <c r="K205" s="39" t="s">
        <v>748</v>
      </c>
      <c r="L205" s="40" t="s">
        <v>721</v>
      </c>
      <c r="M205" s="1"/>
      <c r="N205" s="1"/>
      <c r="O205" s="1"/>
      <c r="P205" s="1"/>
      <c r="Q205" s="1"/>
      <c r="R205" s="1"/>
      <c r="S205" s="25"/>
      <c r="T205" s="25"/>
      <c r="U205" s="25"/>
      <c r="V205" s="25"/>
      <c r="W205" s="25" t="s">
        <v>9</v>
      </c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1"/>
      <c r="AK205" s="1"/>
      <c r="AL205" s="1"/>
      <c r="AM205" s="25"/>
      <c r="AN205" s="25"/>
      <c r="AO205" s="25"/>
      <c r="AP205" s="25"/>
      <c r="AQ205" s="25"/>
      <c r="AR205" s="1"/>
      <c r="AS205" s="25"/>
      <c r="AT205" s="25"/>
      <c r="AU205" s="25"/>
      <c r="AV205" s="25"/>
      <c r="AW205" s="25"/>
      <c r="AX205" s="36"/>
      <c r="AY205" s="25"/>
      <c r="AZ205" s="25"/>
      <c r="BA205" s="25"/>
      <c r="BB205" s="25"/>
      <c r="BC205" s="1"/>
      <c r="BD205" s="1"/>
      <c r="BE205" s="25"/>
      <c r="BF205" s="1"/>
      <c r="BG205" s="1"/>
      <c r="BH205" s="1"/>
      <c r="BI205" s="25" t="s">
        <v>1034</v>
      </c>
      <c r="BJ205" s="6"/>
    </row>
    <row r="206" spans="1:62" ht="31">
      <c r="A206" s="23">
        <v>202</v>
      </c>
      <c r="B206" s="39" t="s">
        <v>5660</v>
      </c>
      <c r="C206" s="39" t="s">
        <v>228</v>
      </c>
      <c r="D206" s="39" t="s">
        <v>1067</v>
      </c>
      <c r="E206" s="39">
        <v>92</v>
      </c>
      <c r="F206" s="39" t="s">
        <v>195</v>
      </c>
      <c r="G206" s="39" t="s">
        <v>195</v>
      </c>
      <c r="H206" s="23" t="str">
        <f t="shared" si="4"/>
        <v>白O美珠</v>
      </c>
      <c r="I206" s="23" t="str">
        <f t="shared" si="5"/>
        <v>0＊691625</v>
      </c>
      <c r="J206" s="39">
        <v>1131115</v>
      </c>
      <c r="K206" s="39" t="s">
        <v>734</v>
      </c>
      <c r="L206" s="40" t="s">
        <v>721</v>
      </c>
      <c r="M206" s="1"/>
      <c r="N206" s="1"/>
      <c r="O206" s="1"/>
      <c r="P206" s="1"/>
      <c r="Q206" s="1"/>
      <c r="R206" s="1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1"/>
      <c r="AK206" s="1"/>
      <c r="AL206" s="1"/>
      <c r="AM206" s="25"/>
      <c r="AN206" s="25"/>
      <c r="AO206" s="25"/>
      <c r="AP206" s="25"/>
      <c r="AQ206" s="25"/>
      <c r="AR206" s="1"/>
      <c r="AS206" s="25"/>
      <c r="AT206" s="25"/>
      <c r="AU206" s="25"/>
      <c r="AV206" s="25"/>
      <c r="AW206" s="25"/>
      <c r="AX206" s="36"/>
      <c r="AY206" s="25"/>
      <c r="AZ206" s="25"/>
      <c r="BA206" s="25" t="s">
        <v>9</v>
      </c>
      <c r="BB206" s="25"/>
      <c r="BC206" s="1"/>
      <c r="BD206" s="1"/>
      <c r="BE206" s="25"/>
      <c r="BF206" s="1"/>
      <c r="BG206" s="1"/>
      <c r="BH206" s="1"/>
      <c r="BI206" s="25"/>
      <c r="BJ206" s="6"/>
    </row>
    <row r="207" spans="1:62" ht="31">
      <c r="A207" s="23">
        <v>203</v>
      </c>
      <c r="B207" s="39" t="s">
        <v>5661</v>
      </c>
      <c r="C207" s="39" t="s">
        <v>4193</v>
      </c>
      <c r="D207" s="39" t="s">
        <v>1063</v>
      </c>
      <c r="E207" s="39">
        <v>72</v>
      </c>
      <c r="F207" s="39" t="s">
        <v>195</v>
      </c>
      <c r="G207" s="39" t="s">
        <v>195</v>
      </c>
      <c r="H207" s="23" t="str">
        <f t="shared" si="4"/>
        <v>張O龍</v>
      </c>
      <c r="I207" s="23" t="str">
        <f t="shared" si="5"/>
        <v>0＊025310</v>
      </c>
      <c r="J207" s="39">
        <v>1131115</v>
      </c>
      <c r="K207" s="39" t="s">
        <v>734</v>
      </c>
      <c r="L207" s="40" t="s">
        <v>721</v>
      </c>
      <c r="M207" s="1"/>
      <c r="N207" s="1"/>
      <c r="O207" s="1"/>
      <c r="P207" s="1"/>
      <c r="Q207" s="1"/>
      <c r="R207" s="1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1"/>
      <c r="AK207" s="1"/>
      <c r="AL207" s="1"/>
      <c r="AM207" s="25"/>
      <c r="AN207" s="25"/>
      <c r="AO207" s="25"/>
      <c r="AP207" s="25"/>
      <c r="AQ207" s="25"/>
      <c r="AR207" s="1"/>
      <c r="AS207" s="25"/>
      <c r="AT207" s="25"/>
      <c r="AU207" s="25"/>
      <c r="AV207" s="25"/>
      <c r="AW207" s="25"/>
      <c r="AX207" s="36"/>
      <c r="AY207" s="25"/>
      <c r="AZ207" s="25"/>
      <c r="BA207" s="25" t="s">
        <v>9</v>
      </c>
      <c r="BB207" s="25"/>
      <c r="BC207" s="1"/>
      <c r="BD207" s="1"/>
      <c r="BE207" s="25"/>
      <c r="BF207" s="1"/>
      <c r="BG207" s="1"/>
      <c r="BH207" s="1"/>
      <c r="BI207" s="25"/>
      <c r="BJ207" s="6"/>
    </row>
    <row r="208" spans="1:62" ht="17">
      <c r="A208" s="23">
        <v>204</v>
      </c>
      <c r="B208" s="39" t="s">
        <v>5662</v>
      </c>
      <c r="C208" s="39" t="s">
        <v>5663</v>
      </c>
      <c r="D208" s="39" t="s">
        <v>1063</v>
      </c>
      <c r="E208" s="39">
        <v>52</v>
      </c>
      <c r="F208" s="39" t="s">
        <v>195</v>
      </c>
      <c r="G208" s="39" t="s">
        <v>195</v>
      </c>
      <c r="H208" s="23" t="str">
        <f t="shared" si="4"/>
        <v>吳O裕</v>
      </c>
      <c r="I208" s="23" t="str">
        <f t="shared" si="5"/>
        <v>1＊219404</v>
      </c>
      <c r="J208" s="39">
        <v>1131115</v>
      </c>
      <c r="K208" s="39">
        <v>5761110</v>
      </c>
      <c r="L208" s="40" t="s">
        <v>721</v>
      </c>
      <c r="M208" s="1"/>
      <c r="N208" s="1"/>
      <c r="O208" s="1"/>
      <c r="P208" s="1"/>
      <c r="Q208" s="1"/>
      <c r="R208" s="1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1"/>
      <c r="AK208" s="1"/>
      <c r="AL208" s="1"/>
      <c r="AM208" s="25"/>
      <c r="AN208" s="25"/>
      <c r="AO208" s="25"/>
      <c r="AP208" s="25"/>
      <c r="AQ208" s="25"/>
      <c r="AR208" s="1"/>
      <c r="AS208" s="25"/>
      <c r="AT208" s="25"/>
      <c r="AU208" s="25"/>
      <c r="AV208" s="25" t="s">
        <v>9</v>
      </c>
      <c r="AW208" s="25"/>
      <c r="AX208" s="36"/>
      <c r="AY208" s="25"/>
      <c r="AZ208" s="25"/>
      <c r="BA208" s="25"/>
      <c r="BB208" s="25"/>
      <c r="BC208" s="1"/>
      <c r="BD208" s="1"/>
      <c r="BE208" s="25"/>
      <c r="BF208" s="1"/>
      <c r="BG208" s="1"/>
      <c r="BH208" s="1"/>
      <c r="BI208" s="25"/>
      <c r="BJ208" s="6"/>
    </row>
    <row r="209" spans="1:62" ht="31">
      <c r="A209" s="23">
        <v>205</v>
      </c>
      <c r="B209" s="39" t="s">
        <v>3994</v>
      </c>
      <c r="C209" s="39" t="s">
        <v>259</v>
      </c>
      <c r="D209" s="39" t="s">
        <v>1067</v>
      </c>
      <c r="E209" s="39">
        <v>76</v>
      </c>
      <c r="F209" s="39" t="s">
        <v>195</v>
      </c>
      <c r="G209" s="39" t="s">
        <v>195</v>
      </c>
      <c r="H209" s="23" t="str">
        <f t="shared" si="4"/>
        <v>楊O玉英</v>
      </c>
      <c r="I209" s="23" t="str">
        <f t="shared" si="5"/>
        <v>1＊716227</v>
      </c>
      <c r="J209" s="39">
        <v>1131115</v>
      </c>
      <c r="K209" s="39" t="s">
        <v>734</v>
      </c>
      <c r="L209" s="40" t="s">
        <v>721</v>
      </c>
      <c r="M209" s="1"/>
      <c r="N209" s="1"/>
      <c r="O209" s="1"/>
      <c r="P209" s="1"/>
      <c r="Q209" s="1"/>
      <c r="R209" s="1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1"/>
      <c r="AK209" s="1"/>
      <c r="AL209" s="1"/>
      <c r="AM209" s="25"/>
      <c r="AN209" s="25"/>
      <c r="AO209" s="25"/>
      <c r="AP209" s="25"/>
      <c r="AQ209" s="25"/>
      <c r="AR209" s="1"/>
      <c r="AS209" s="25"/>
      <c r="AT209" s="25"/>
      <c r="AU209" s="25"/>
      <c r="AV209" s="25"/>
      <c r="AW209" s="25"/>
      <c r="AX209" s="36"/>
      <c r="AY209" s="25"/>
      <c r="AZ209" s="25"/>
      <c r="BA209" s="25" t="s">
        <v>9</v>
      </c>
      <c r="BB209" s="25"/>
      <c r="BC209" s="1"/>
      <c r="BD209" s="1"/>
      <c r="BE209" s="25"/>
      <c r="BF209" s="1"/>
      <c r="BG209" s="1"/>
      <c r="BH209" s="1"/>
      <c r="BI209" s="25"/>
      <c r="BJ209" s="6"/>
    </row>
    <row r="210" spans="1:62" ht="31">
      <c r="A210" s="23">
        <v>206</v>
      </c>
      <c r="B210" s="39" t="s">
        <v>5664</v>
      </c>
      <c r="C210" s="39" t="s">
        <v>152</v>
      </c>
      <c r="D210" s="39" t="s">
        <v>1067</v>
      </c>
      <c r="E210" s="39">
        <v>53</v>
      </c>
      <c r="F210" s="39" t="s">
        <v>195</v>
      </c>
      <c r="G210" s="39" t="s">
        <v>195</v>
      </c>
      <c r="H210" s="23" t="str">
        <f t="shared" si="4"/>
        <v>李O君</v>
      </c>
      <c r="I210" s="23" t="str">
        <f t="shared" si="5"/>
        <v>1＊805014</v>
      </c>
      <c r="J210" s="39">
        <v>1131115</v>
      </c>
      <c r="K210" s="39" t="s">
        <v>732</v>
      </c>
      <c r="L210" s="40" t="s">
        <v>721</v>
      </c>
      <c r="M210" s="1"/>
      <c r="N210" s="1"/>
      <c r="O210" s="1"/>
      <c r="P210" s="1"/>
      <c r="Q210" s="1"/>
      <c r="R210" s="1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1"/>
      <c r="AK210" s="1"/>
      <c r="AL210" s="1"/>
      <c r="AM210" s="25"/>
      <c r="AN210" s="25"/>
      <c r="AO210" s="25"/>
      <c r="AP210" s="25"/>
      <c r="AQ210" s="25"/>
      <c r="AR210" s="1"/>
      <c r="AS210" s="25"/>
      <c r="AT210" s="25"/>
      <c r="AU210" s="25"/>
      <c r="AV210" s="25"/>
      <c r="AW210" s="25"/>
      <c r="AX210" s="36"/>
      <c r="AY210" s="25"/>
      <c r="AZ210" s="25"/>
      <c r="BA210" s="25"/>
      <c r="BB210" s="25" t="s">
        <v>1899</v>
      </c>
      <c r="BC210" s="1"/>
      <c r="BD210" s="1"/>
      <c r="BE210" s="25"/>
      <c r="BF210" s="1"/>
      <c r="BG210" s="1"/>
      <c r="BH210" s="1"/>
      <c r="BI210" s="25"/>
      <c r="BJ210" s="6"/>
    </row>
    <row r="211" spans="1:62" ht="46.5">
      <c r="A211" s="23">
        <v>207</v>
      </c>
      <c r="B211" s="39" t="s">
        <v>4985</v>
      </c>
      <c r="C211" s="39" t="s">
        <v>231</v>
      </c>
      <c r="D211" s="39" t="s">
        <v>1067</v>
      </c>
      <c r="E211" s="39">
        <v>64</v>
      </c>
      <c r="F211" s="39" t="s">
        <v>195</v>
      </c>
      <c r="G211" s="39" t="s">
        <v>195</v>
      </c>
      <c r="H211" s="23" t="str">
        <f t="shared" si="4"/>
        <v>張O璉</v>
      </c>
      <c r="I211" s="23" t="str">
        <f t="shared" si="5"/>
        <v>1＊254923</v>
      </c>
      <c r="J211" s="39">
        <v>1131115</v>
      </c>
      <c r="K211" s="39" t="s">
        <v>741</v>
      </c>
      <c r="L211" s="40" t="s">
        <v>721</v>
      </c>
      <c r="M211" s="1"/>
      <c r="N211" s="1"/>
      <c r="O211" s="1"/>
      <c r="P211" s="1"/>
      <c r="Q211" s="1"/>
      <c r="R211" s="1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1"/>
      <c r="AK211" s="1"/>
      <c r="AL211" s="1"/>
      <c r="AM211" s="25"/>
      <c r="AN211" s="25"/>
      <c r="AO211" s="25"/>
      <c r="AP211" s="25"/>
      <c r="AQ211" s="25"/>
      <c r="AR211" s="1"/>
      <c r="AS211" s="25"/>
      <c r="AT211" s="25"/>
      <c r="AU211" s="25"/>
      <c r="AV211" s="25"/>
      <c r="AW211" s="25"/>
      <c r="AX211" s="36"/>
      <c r="AY211" s="25"/>
      <c r="AZ211" s="25" t="s">
        <v>9</v>
      </c>
      <c r="BA211" s="25"/>
      <c r="BB211" s="25" t="s">
        <v>1899</v>
      </c>
      <c r="BC211" s="1"/>
      <c r="BD211" s="1"/>
      <c r="BE211" s="25"/>
      <c r="BF211" s="1"/>
      <c r="BG211" s="1"/>
      <c r="BH211" s="1"/>
      <c r="BI211" s="25"/>
      <c r="BJ211" s="6"/>
    </row>
    <row r="212" spans="1:62" ht="31">
      <c r="A212" s="23">
        <v>208</v>
      </c>
      <c r="B212" s="39" t="s">
        <v>5665</v>
      </c>
      <c r="C212" s="39" t="s">
        <v>2828</v>
      </c>
      <c r="D212" s="39" t="s">
        <v>1063</v>
      </c>
      <c r="E212" s="39">
        <v>76</v>
      </c>
      <c r="F212" s="39" t="s">
        <v>195</v>
      </c>
      <c r="G212" s="39" t="s">
        <v>195</v>
      </c>
      <c r="H212" s="23" t="str">
        <f t="shared" si="4"/>
        <v>郭O鎮</v>
      </c>
      <c r="I212" s="23" t="str">
        <f t="shared" si="5"/>
        <v>1＊319575</v>
      </c>
      <c r="J212" s="39">
        <v>1131115</v>
      </c>
      <c r="K212" s="39" t="s">
        <v>734</v>
      </c>
      <c r="L212" s="40" t="s">
        <v>721</v>
      </c>
      <c r="M212" s="1"/>
      <c r="N212" s="1"/>
      <c r="O212" s="1"/>
      <c r="P212" s="1"/>
      <c r="Q212" s="1"/>
      <c r="R212" s="1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1"/>
      <c r="AK212" s="1"/>
      <c r="AL212" s="1"/>
      <c r="AM212" s="25"/>
      <c r="AN212" s="25"/>
      <c r="AO212" s="25"/>
      <c r="AP212" s="25"/>
      <c r="AQ212" s="25"/>
      <c r="AR212" s="1"/>
      <c r="AS212" s="25"/>
      <c r="AT212" s="25"/>
      <c r="AU212" s="25"/>
      <c r="AV212" s="25"/>
      <c r="AW212" s="25"/>
      <c r="AX212" s="36"/>
      <c r="AY212" s="25"/>
      <c r="AZ212" s="25"/>
      <c r="BA212" s="25" t="s">
        <v>9</v>
      </c>
      <c r="BB212" s="25"/>
      <c r="BC212" s="1"/>
      <c r="BD212" s="1"/>
      <c r="BE212" s="25"/>
      <c r="BF212" s="1"/>
      <c r="BG212" s="1"/>
      <c r="BH212" s="1"/>
      <c r="BI212" s="25"/>
      <c r="BJ212" s="6"/>
    </row>
    <row r="213" spans="1:62" ht="31">
      <c r="A213" s="23">
        <v>209</v>
      </c>
      <c r="B213" s="39" t="s">
        <v>5666</v>
      </c>
      <c r="C213" s="39" t="s">
        <v>5667</v>
      </c>
      <c r="D213" s="39" t="s">
        <v>1067</v>
      </c>
      <c r="E213" s="39">
        <v>60</v>
      </c>
      <c r="F213" s="39" t="s">
        <v>195</v>
      </c>
      <c r="G213" s="39" t="s">
        <v>195</v>
      </c>
      <c r="H213" s="23" t="str">
        <f t="shared" si="4"/>
        <v>蔡O燕</v>
      </c>
      <c r="I213" s="23" t="str">
        <f t="shared" si="5"/>
        <v>2＊113808</v>
      </c>
      <c r="J213" s="39">
        <v>1131115</v>
      </c>
      <c r="K213" s="39" t="s">
        <v>734</v>
      </c>
      <c r="L213" s="40" t="s">
        <v>721</v>
      </c>
      <c r="M213" s="1"/>
      <c r="N213" s="1"/>
      <c r="O213" s="1"/>
      <c r="P213" s="1"/>
      <c r="Q213" s="1"/>
      <c r="R213" s="1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1"/>
      <c r="AK213" s="1"/>
      <c r="AL213" s="1"/>
      <c r="AM213" s="25"/>
      <c r="AN213" s="25"/>
      <c r="AO213" s="25"/>
      <c r="AP213" s="25"/>
      <c r="AQ213" s="25"/>
      <c r="AR213" s="1"/>
      <c r="AS213" s="25"/>
      <c r="AT213" s="25"/>
      <c r="AU213" s="25"/>
      <c r="AV213" s="25"/>
      <c r="AW213" s="25"/>
      <c r="AX213" s="36"/>
      <c r="AY213" s="25"/>
      <c r="AZ213" s="25"/>
      <c r="BA213" s="25" t="s">
        <v>9</v>
      </c>
      <c r="BB213" s="25"/>
      <c r="BC213" s="1"/>
      <c r="BD213" s="1"/>
      <c r="BE213" s="25"/>
      <c r="BF213" s="1"/>
      <c r="BG213" s="1"/>
      <c r="BH213" s="1"/>
      <c r="BI213" s="25"/>
      <c r="BJ213" s="6"/>
    </row>
    <row r="214" spans="1:62" ht="31">
      <c r="A214" s="23">
        <v>210</v>
      </c>
      <c r="B214" s="39" t="s">
        <v>1200</v>
      </c>
      <c r="C214" s="39" t="s">
        <v>927</v>
      </c>
      <c r="D214" s="39" t="s">
        <v>1063</v>
      </c>
      <c r="E214" s="39">
        <v>68</v>
      </c>
      <c r="F214" s="39" t="s">
        <v>195</v>
      </c>
      <c r="G214" s="39" t="s">
        <v>195</v>
      </c>
      <c r="H214" s="23" t="str">
        <f t="shared" si="4"/>
        <v>詹O河</v>
      </c>
      <c r="I214" s="23" t="str">
        <f t="shared" si="5"/>
        <v>2＊530358</v>
      </c>
      <c r="J214" s="39">
        <v>1131115</v>
      </c>
      <c r="K214" s="39" t="s">
        <v>734</v>
      </c>
      <c r="L214" s="40" t="s">
        <v>721</v>
      </c>
      <c r="M214" s="1"/>
      <c r="N214" s="1"/>
      <c r="O214" s="1"/>
      <c r="P214" s="1"/>
      <c r="Q214" s="1"/>
      <c r="R214" s="1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1"/>
      <c r="AK214" s="1"/>
      <c r="AL214" s="1"/>
      <c r="AM214" s="25"/>
      <c r="AN214" s="25"/>
      <c r="AO214" s="25"/>
      <c r="AP214" s="25"/>
      <c r="AQ214" s="25"/>
      <c r="AR214" s="1"/>
      <c r="AS214" s="25"/>
      <c r="AT214" s="25"/>
      <c r="AU214" s="25"/>
      <c r="AV214" s="25"/>
      <c r="AW214" s="25"/>
      <c r="AX214" s="36"/>
      <c r="AY214" s="25"/>
      <c r="AZ214" s="25"/>
      <c r="BA214" s="25" t="s">
        <v>9</v>
      </c>
      <c r="BB214" s="25"/>
      <c r="BC214" s="1"/>
      <c r="BD214" s="1"/>
      <c r="BE214" s="25"/>
      <c r="BF214" s="1"/>
      <c r="BG214" s="1"/>
      <c r="BH214" s="1"/>
      <c r="BI214" s="25"/>
      <c r="BJ214" s="6"/>
    </row>
    <row r="215" spans="1:62" ht="31">
      <c r="A215" s="23">
        <v>211</v>
      </c>
      <c r="B215" s="39" t="s">
        <v>5668</v>
      </c>
      <c r="C215" s="39" t="s">
        <v>254</v>
      </c>
      <c r="D215" s="39" t="s">
        <v>1063</v>
      </c>
      <c r="E215" s="39">
        <v>78</v>
      </c>
      <c r="F215" s="39" t="s">
        <v>195</v>
      </c>
      <c r="G215" s="39" t="s">
        <v>195</v>
      </c>
      <c r="H215" s="23" t="str">
        <f t="shared" si="4"/>
        <v>吳O榮</v>
      </c>
      <c r="I215" s="23" t="str">
        <f t="shared" si="5"/>
        <v>2＊203703</v>
      </c>
      <c r="J215" s="39">
        <v>1131115</v>
      </c>
      <c r="K215" s="39" t="s">
        <v>734</v>
      </c>
      <c r="L215" s="40" t="s">
        <v>721</v>
      </c>
      <c r="M215" s="1"/>
      <c r="N215" s="1"/>
      <c r="O215" s="1"/>
      <c r="P215" s="1"/>
      <c r="Q215" s="1"/>
      <c r="R215" s="1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1"/>
      <c r="AK215" s="1"/>
      <c r="AL215" s="1"/>
      <c r="AM215" s="25"/>
      <c r="AN215" s="25"/>
      <c r="AO215" s="25"/>
      <c r="AP215" s="25"/>
      <c r="AQ215" s="25"/>
      <c r="AR215" s="1"/>
      <c r="AS215" s="25"/>
      <c r="AT215" s="25"/>
      <c r="AU215" s="25"/>
      <c r="AV215" s="25"/>
      <c r="AW215" s="25"/>
      <c r="AX215" s="36"/>
      <c r="AY215" s="25"/>
      <c r="AZ215" s="25"/>
      <c r="BA215" s="25" t="s">
        <v>9</v>
      </c>
      <c r="BB215" s="25"/>
      <c r="BC215" s="1"/>
      <c r="BD215" s="1"/>
      <c r="BE215" s="25"/>
      <c r="BF215" s="1"/>
      <c r="BG215" s="1"/>
      <c r="BH215" s="1"/>
      <c r="BI215" s="25"/>
      <c r="BJ215" s="6"/>
    </row>
    <row r="216" spans="1:62" ht="31">
      <c r="A216" s="23">
        <v>212</v>
      </c>
      <c r="B216" s="39" t="s">
        <v>5669</v>
      </c>
      <c r="C216" s="39" t="s">
        <v>2120</v>
      </c>
      <c r="D216" s="39" t="s">
        <v>1063</v>
      </c>
      <c r="E216" s="39">
        <v>44</v>
      </c>
      <c r="F216" s="39" t="s">
        <v>195</v>
      </c>
      <c r="G216" s="39" t="s">
        <v>195</v>
      </c>
      <c r="H216" s="23" t="str">
        <f t="shared" si="4"/>
        <v>黃O源</v>
      </c>
      <c r="I216" s="23" t="str">
        <f t="shared" si="5"/>
        <v>2＊306241</v>
      </c>
      <c r="J216" s="39">
        <v>1131115</v>
      </c>
      <c r="K216" s="39" t="s">
        <v>734</v>
      </c>
      <c r="L216" s="40" t="s">
        <v>721</v>
      </c>
      <c r="M216" s="1"/>
      <c r="N216" s="1"/>
      <c r="O216" s="1"/>
      <c r="P216" s="1"/>
      <c r="Q216" s="1"/>
      <c r="R216" s="1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1"/>
      <c r="AK216" s="1"/>
      <c r="AL216" s="1"/>
      <c r="AM216" s="25"/>
      <c r="AN216" s="25"/>
      <c r="AO216" s="25"/>
      <c r="AP216" s="25"/>
      <c r="AQ216" s="25"/>
      <c r="AR216" s="1"/>
      <c r="AS216" s="25"/>
      <c r="AT216" s="25"/>
      <c r="AU216" s="25"/>
      <c r="AV216" s="25"/>
      <c r="AW216" s="25"/>
      <c r="AX216" s="36"/>
      <c r="AY216" s="25"/>
      <c r="AZ216" s="25"/>
      <c r="BA216" s="25" t="s">
        <v>9</v>
      </c>
      <c r="BB216" s="25"/>
      <c r="BC216" s="1"/>
      <c r="BD216" s="1"/>
      <c r="BE216" s="25"/>
      <c r="BF216" s="1"/>
      <c r="BG216" s="1"/>
      <c r="BH216" s="1"/>
      <c r="BI216" s="25"/>
      <c r="BJ216" s="6"/>
    </row>
    <row r="217" spans="1:62" ht="31">
      <c r="A217" s="23">
        <v>213</v>
      </c>
      <c r="B217" s="39" t="s">
        <v>5626</v>
      </c>
      <c r="C217" s="39" t="s">
        <v>2889</v>
      </c>
      <c r="D217" s="39" t="s">
        <v>1067</v>
      </c>
      <c r="E217" s="39">
        <v>57</v>
      </c>
      <c r="F217" s="39" t="s">
        <v>195</v>
      </c>
      <c r="G217" s="39" t="s">
        <v>195</v>
      </c>
      <c r="H217" s="23" t="str">
        <f t="shared" si="4"/>
        <v>連O敏</v>
      </c>
      <c r="I217" s="23" t="str">
        <f t="shared" si="5"/>
        <v>2＊320108</v>
      </c>
      <c r="J217" s="39">
        <v>1131115</v>
      </c>
      <c r="K217" s="39" t="s">
        <v>752</v>
      </c>
      <c r="L217" s="40" t="s">
        <v>721</v>
      </c>
      <c r="M217" s="1"/>
      <c r="N217" s="1"/>
      <c r="O217" s="1"/>
      <c r="P217" s="1"/>
      <c r="Q217" s="1"/>
      <c r="R217" s="1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1"/>
      <c r="AK217" s="1"/>
      <c r="AL217" s="1"/>
      <c r="AM217" s="25"/>
      <c r="AN217" s="25"/>
      <c r="AO217" s="25"/>
      <c r="AP217" s="25"/>
      <c r="AQ217" s="25"/>
      <c r="AR217" s="1"/>
      <c r="AS217" s="25"/>
      <c r="AT217" s="25"/>
      <c r="AU217" s="25"/>
      <c r="AV217" s="25" t="s">
        <v>9</v>
      </c>
      <c r="AW217" s="25"/>
      <c r="AX217" s="36"/>
      <c r="AY217" s="25"/>
      <c r="AZ217" s="25"/>
      <c r="BA217" s="25"/>
      <c r="BB217" s="25"/>
      <c r="BC217" s="1"/>
      <c r="BD217" s="1"/>
      <c r="BE217" s="25"/>
      <c r="BF217" s="1"/>
      <c r="BG217" s="1"/>
      <c r="BH217" s="1"/>
      <c r="BI217" s="25" t="s">
        <v>1034</v>
      </c>
      <c r="BJ217" s="6"/>
    </row>
    <row r="218" spans="1:62" ht="31">
      <c r="A218" s="23">
        <v>214</v>
      </c>
      <c r="B218" s="39" t="s">
        <v>1802</v>
      </c>
      <c r="C218" s="39" t="s">
        <v>1515</v>
      </c>
      <c r="D218" s="39" t="s">
        <v>1067</v>
      </c>
      <c r="E218" s="39">
        <v>74</v>
      </c>
      <c r="F218" s="39" t="s">
        <v>195</v>
      </c>
      <c r="G218" s="39" t="s">
        <v>195</v>
      </c>
      <c r="H218" s="23" t="str">
        <f t="shared" si="4"/>
        <v>宋O雲</v>
      </c>
      <c r="I218" s="23" t="str">
        <f t="shared" si="5"/>
        <v>2＊365991</v>
      </c>
      <c r="J218" s="39">
        <v>1131115</v>
      </c>
      <c r="K218" s="39" t="s">
        <v>732</v>
      </c>
      <c r="L218" s="40" t="s">
        <v>721</v>
      </c>
      <c r="M218" s="1"/>
      <c r="N218" s="1"/>
      <c r="O218" s="1"/>
      <c r="P218" s="1"/>
      <c r="Q218" s="1"/>
      <c r="R218" s="1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1"/>
      <c r="AK218" s="1"/>
      <c r="AL218" s="1"/>
      <c r="AM218" s="25"/>
      <c r="AN218" s="25"/>
      <c r="AO218" s="25"/>
      <c r="AP218" s="25"/>
      <c r="AQ218" s="25"/>
      <c r="AR218" s="1"/>
      <c r="AS218" s="25"/>
      <c r="AT218" s="25"/>
      <c r="AU218" s="25"/>
      <c r="AV218" s="25"/>
      <c r="AW218" s="25"/>
      <c r="AX218" s="36"/>
      <c r="AY218" s="25"/>
      <c r="AZ218" s="25"/>
      <c r="BA218" s="25"/>
      <c r="BB218" s="25" t="s">
        <v>1879</v>
      </c>
      <c r="BC218" s="1"/>
      <c r="BD218" s="1"/>
      <c r="BE218" s="25"/>
      <c r="BF218" s="1"/>
      <c r="BG218" s="1"/>
      <c r="BH218" s="1"/>
      <c r="BI218" s="25"/>
      <c r="BJ218" s="6"/>
    </row>
    <row r="219" spans="1:62" ht="17">
      <c r="A219" s="23">
        <v>215</v>
      </c>
      <c r="B219" s="39" t="s">
        <v>3968</v>
      </c>
      <c r="C219" s="39" t="s">
        <v>1959</v>
      </c>
      <c r="D219" s="39" t="s">
        <v>1063</v>
      </c>
      <c r="E219" s="39">
        <v>83</v>
      </c>
      <c r="F219" s="39" t="s">
        <v>195</v>
      </c>
      <c r="G219" s="39" t="s">
        <v>195</v>
      </c>
      <c r="H219" s="23" t="str">
        <f t="shared" si="4"/>
        <v>劉O棟</v>
      </c>
      <c r="I219" s="23" t="str">
        <f t="shared" si="5"/>
        <v>2＊610078</v>
      </c>
      <c r="J219" s="39">
        <v>1131115</v>
      </c>
      <c r="K219" s="39">
        <v>5761300</v>
      </c>
      <c r="L219" s="40" t="s">
        <v>721</v>
      </c>
      <c r="M219" s="1"/>
      <c r="N219" s="1"/>
      <c r="O219" s="1"/>
      <c r="P219" s="1"/>
      <c r="Q219" s="1"/>
      <c r="R219" s="1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1"/>
      <c r="AK219" s="1"/>
      <c r="AL219" s="1"/>
      <c r="AM219" s="25"/>
      <c r="AN219" s="25"/>
      <c r="AO219" s="25"/>
      <c r="AP219" s="25"/>
      <c r="AQ219" s="25"/>
      <c r="AR219" s="1"/>
      <c r="AS219" s="25"/>
      <c r="AT219" s="25"/>
      <c r="AU219" s="25" t="s">
        <v>9</v>
      </c>
      <c r="AV219" s="25"/>
      <c r="AW219" s="25"/>
      <c r="AX219" s="36"/>
      <c r="AY219" s="25"/>
      <c r="AZ219" s="25"/>
      <c r="BA219" s="25"/>
      <c r="BB219" s="25"/>
      <c r="BC219" s="1"/>
      <c r="BD219" s="1"/>
      <c r="BE219" s="25"/>
      <c r="BF219" s="1"/>
      <c r="BG219" s="1"/>
      <c r="BH219" s="1"/>
      <c r="BI219" s="25"/>
      <c r="BJ219" s="6"/>
    </row>
    <row r="220" spans="1:62" ht="46.5">
      <c r="A220" s="23">
        <v>216</v>
      </c>
      <c r="B220" s="39" t="s">
        <v>3830</v>
      </c>
      <c r="C220" s="39" t="s">
        <v>3586</v>
      </c>
      <c r="D220" s="39" t="s">
        <v>1067</v>
      </c>
      <c r="E220" s="39">
        <v>62</v>
      </c>
      <c r="F220" s="39" t="s">
        <v>195</v>
      </c>
      <c r="G220" s="39" t="s">
        <v>195</v>
      </c>
      <c r="H220" s="23" t="str">
        <f t="shared" si="4"/>
        <v>賴O玉</v>
      </c>
      <c r="I220" s="23" t="str">
        <f t="shared" si="5"/>
        <v>2＊720560</v>
      </c>
      <c r="J220" s="39">
        <v>1131115</v>
      </c>
      <c r="K220" s="39" t="s">
        <v>741</v>
      </c>
      <c r="L220" s="40" t="s">
        <v>721</v>
      </c>
      <c r="M220" s="1"/>
      <c r="N220" s="1"/>
      <c r="O220" s="1"/>
      <c r="P220" s="1"/>
      <c r="Q220" s="1"/>
      <c r="R220" s="1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1"/>
      <c r="AK220" s="1"/>
      <c r="AL220" s="1"/>
      <c r="AM220" s="25"/>
      <c r="AN220" s="25"/>
      <c r="AO220" s="25"/>
      <c r="AP220" s="25"/>
      <c r="AQ220" s="25"/>
      <c r="AR220" s="1"/>
      <c r="AS220" s="25"/>
      <c r="AT220" s="25"/>
      <c r="AU220" s="25"/>
      <c r="AV220" s="25"/>
      <c r="AW220" s="25"/>
      <c r="AX220" s="36"/>
      <c r="AY220" s="25"/>
      <c r="AZ220" s="25" t="s">
        <v>9</v>
      </c>
      <c r="BA220" s="25"/>
      <c r="BB220" s="25" t="s">
        <v>1879</v>
      </c>
      <c r="BC220" s="1"/>
      <c r="BD220" s="1"/>
      <c r="BE220" s="25"/>
      <c r="BF220" s="1"/>
      <c r="BG220" s="1"/>
      <c r="BH220" s="1"/>
      <c r="BI220" s="25"/>
      <c r="BJ220" s="6"/>
    </row>
    <row r="221" spans="1:62" ht="17">
      <c r="A221" s="23">
        <v>217</v>
      </c>
      <c r="B221" s="39" t="s">
        <v>4700</v>
      </c>
      <c r="C221" s="39" t="s">
        <v>4701</v>
      </c>
      <c r="D221" s="39" t="s">
        <v>1063</v>
      </c>
      <c r="E221" s="39">
        <v>67</v>
      </c>
      <c r="F221" s="39" t="s">
        <v>195</v>
      </c>
      <c r="G221" s="39" t="s">
        <v>195</v>
      </c>
      <c r="H221" s="23" t="str">
        <f t="shared" si="4"/>
        <v>林O順</v>
      </c>
      <c r="I221" s="23" t="str">
        <f t="shared" si="5"/>
        <v>2＊771314</v>
      </c>
      <c r="J221" s="39">
        <v>1131115</v>
      </c>
      <c r="K221" s="39">
        <v>5761300</v>
      </c>
      <c r="L221" s="40" t="s">
        <v>721</v>
      </c>
      <c r="M221" s="1"/>
      <c r="N221" s="1"/>
      <c r="O221" s="1"/>
      <c r="P221" s="1"/>
      <c r="Q221" s="1"/>
      <c r="R221" s="1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1"/>
      <c r="AK221" s="1"/>
      <c r="AL221" s="1"/>
      <c r="AM221" s="25"/>
      <c r="AN221" s="25"/>
      <c r="AO221" s="25"/>
      <c r="AP221" s="25"/>
      <c r="AQ221" s="25"/>
      <c r="AR221" s="1"/>
      <c r="AS221" s="25"/>
      <c r="AT221" s="25"/>
      <c r="AU221" s="25" t="s">
        <v>9</v>
      </c>
      <c r="AV221" s="25"/>
      <c r="AW221" s="25"/>
      <c r="AX221" s="36"/>
      <c r="AY221" s="25"/>
      <c r="AZ221" s="25"/>
      <c r="BA221" s="25"/>
      <c r="BB221" s="25"/>
      <c r="BC221" s="1"/>
      <c r="BD221" s="1"/>
      <c r="BE221" s="25"/>
      <c r="BF221" s="1"/>
      <c r="BG221" s="1"/>
      <c r="BH221" s="1"/>
      <c r="BI221" s="25"/>
      <c r="BJ221" s="6"/>
    </row>
    <row r="222" spans="1:62" ht="46.5">
      <c r="A222" s="23">
        <v>218</v>
      </c>
      <c r="B222" s="39" t="s">
        <v>5670</v>
      </c>
      <c r="C222" s="39" t="s">
        <v>5671</v>
      </c>
      <c r="D222" s="39" t="s">
        <v>1063</v>
      </c>
      <c r="E222" s="39">
        <v>73</v>
      </c>
      <c r="F222" s="39" t="s">
        <v>195</v>
      </c>
      <c r="G222" s="39" t="s">
        <v>195</v>
      </c>
      <c r="H222" s="23" t="str">
        <f t="shared" si="4"/>
        <v>江O榮</v>
      </c>
      <c r="I222" s="23" t="str">
        <f t="shared" si="5"/>
        <v>2＊865349</v>
      </c>
      <c r="J222" s="39">
        <v>1131115</v>
      </c>
      <c r="K222" s="39" t="s">
        <v>754</v>
      </c>
      <c r="L222" s="40" t="s">
        <v>721</v>
      </c>
      <c r="M222" s="1"/>
      <c r="N222" s="1"/>
      <c r="O222" s="1"/>
      <c r="P222" s="1"/>
      <c r="Q222" s="1"/>
      <c r="R222" s="1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1"/>
      <c r="AK222" s="1"/>
      <c r="AL222" s="1"/>
      <c r="AM222" s="25"/>
      <c r="AN222" s="25"/>
      <c r="AO222" s="25"/>
      <c r="AP222" s="25"/>
      <c r="AQ222" s="25"/>
      <c r="AR222" s="1"/>
      <c r="AS222" s="25"/>
      <c r="AT222" s="25"/>
      <c r="AU222" s="25"/>
      <c r="AV222" s="25"/>
      <c r="AW222" s="25"/>
      <c r="AX222" s="36"/>
      <c r="AY222" s="25"/>
      <c r="AZ222" s="25"/>
      <c r="BA222" s="25" t="s">
        <v>1899</v>
      </c>
      <c r="BB222" s="25"/>
      <c r="BC222" s="1"/>
      <c r="BD222" s="1"/>
      <c r="BE222" s="25"/>
      <c r="BF222" s="1"/>
      <c r="BG222" s="1"/>
      <c r="BH222" s="1"/>
      <c r="BI222" s="25" t="s">
        <v>1043</v>
      </c>
      <c r="BJ222" s="6"/>
    </row>
    <row r="223" spans="1:62" ht="31">
      <c r="A223" s="23">
        <v>219</v>
      </c>
      <c r="B223" s="39" t="s">
        <v>1778</v>
      </c>
      <c r="C223" s="39" t="s">
        <v>212</v>
      </c>
      <c r="D223" s="39" t="s">
        <v>1063</v>
      </c>
      <c r="E223" s="39">
        <v>41</v>
      </c>
      <c r="F223" s="39" t="s">
        <v>195</v>
      </c>
      <c r="G223" s="39" t="s">
        <v>195</v>
      </c>
      <c r="H223" s="23" t="str">
        <f t="shared" si="4"/>
        <v>林O各</v>
      </c>
      <c r="I223" s="23" t="str">
        <f t="shared" si="5"/>
        <v>2＊546096</v>
      </c>
      <c r="J223" s="39">
        <v>1131118</v>
      </c>
      <c r="K223" s="39" t="s">
        <v>5820</v>
      </c>
      <c r="L223" s="40" t="s">
        <v>721</v>
      </c>
      <c r="M223" s="1"/>
      <c r="N223" s="1"/>
      <c r="O223" s="1"/>
      <c r="P223" s="1"/>
      <c r="Q223" s="1"/>
      <c r="R223" s="1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1"/>
      <c r="AK223" s="1"/>
      <c r="AL223" s="1"/>
      <c r="AM223" s="25"/>
      <c r="AN223" s="25"/>
      <c r="AO223" s="25"/>
      <c r="AP223" s="25"/>
      <c r="AQ223" s="25"/>
      <c r="AR223" s="1"/>
      <c r="AS223" s="25"/>
      <c r="AT223" s="25"/>
      <c r="AU223" s="25"/>
      <c r="AV223" s="25"/>
      <c r="AW223" s="25"/>
      <c r="AX223" s="36"/>
      <c r="AY223" s="25"/>
      <c r="AZ223" s="25" t="s">
        <v>9</v>
      </c>
      <c r="BA223" s="25" t="s">
        <v>9</v>
      </c>
      <c r="BB223" s="25"/>
      <c r="BC223" s="1"/>
      <c r="BD223" s="1"/>
      <c r="BE223" s="25" t="s">
        <v>736</v>
      </c>
      <c r="BF223" s="1"/>
      <c r="BG223" s="1"/>
      <c r="BH223" s="1"/>
      <c r="BI223" s="25"/>
      <c r="BJ223" s="6"/>
    </row>
    <row r="224" spans="1:62" ht="46.5">
      <c r="A224" s="23">
        <v>220</v>
      </c>
      <c r="B224" s="39" t="s">
        <v>5672</v>
      </c>
      <c r="C224" s="39" t="s">
        <v>5673</v>
      </c>
      <c r="D224" s="39" t="s">
        <v>1067</v>
      </c>
      <c r="E224" s="39">
        <v>63</v>
      </c>
      <c r="F224" s="39" t="s">
        <v>195</v>
      </c>
      <c r="G224" s="39" t="s">
        <v>195</v>
      </c>
      <c r="H224" s="23" t="str">
        <f t="shared" si="4"/>
        <v>沈O丹純</v>
      </c>
      <c r="I224" s="23" t="str">
        <f t="shared" si="5"/>
        <v>2＊631061</v>
      </c>
      <c r="J224" s="39">
        <v>1131118</v>
      </c>
      <c r="K224" s="39" t="s">
        <v>738</v>
      </c>
      <c r="L224" s="40" t="s">
        <v>721</v>
      </c>
      <c r="M224" s="1"/>
      <c r="N224" s="1"/>
      <c r="O224" s="1"/>
      <c r="P224" s="1"/>
      <c r="Q224" s="1"/>
      <c r="R224" s="1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1"/>
      <c r="AK224" s="1"/>
      <c r="AL224" s="1"/>
      <c r="AM224" s="25"/>
      <c r="AN224" s="25"/>
      <c r="AO224" s="25"/>
      <c r="AP224" s="25"/>
      <c r="AQ224" s="25"/>
      <c r="AR224" s="1"/>
      <c r="AS224" s="25"/>
      <c r="AT224" s="25"/>
      <c r="AU224" s="25"/>
      <c r="AV224" s="25"/>
      <c r="AW224" s="25"/>
      <c r="AX224" s="36"/>
      <c r="AY224" s="25"/>
      <c r="AZ224" s="25" t="s">
        <v>9</v>
      </c>
      <c r="BA224" s="25" t="s">
        <v>9</v>
      </c>
      <c r="BB224" s="25"/>
      <c r="BC224" s="1"/>
      <c r="BD224" s="1"/>
      <c r="BE224" s="25"/>
      <c r="BF224" s="1"/>
      <c r="BG224" s="1"/>
      <c r="BH224" s="1"/>
      <c r="BI224" s="25"/>
      <c r="BJ224" s="6"/>
    </row>
    <row r="225" spans="1:62" ht="46.5">
      <c r="A225" s="23">
        <v>221</v>
      </c>
      <c r="B225" s="39" t="s">
        <v>1754</v>
      </c>
      <c r="C225" s="39" t="s">
        <v>1478</v>
      </c>
      <c r="D225" s="39" t="s">
        <v>1067</v>
      </c>
      <c r="E225" s="39">
        <v>80</v>
      </c>
      <c r="F225" s="39" t="s">
        <v>195</v>
      </c>
      <c r="G225" s="39" t="s">
        <v>195</v>
      </c>
      <c r="H225" s="23" t="str">
        <f t="shared" si="4"/>
        <v>陳O惠</v>
      </c>
      <c r="I225" s="23" t="str">
        <f t="shared" si="5"/>
        <v>2＊415650</v>
      </c>
      <c r="J225" s="39">
        <v>1131118</v>
      </c>
      <c r="K225" s="39" t="s">
        <v>738</v>
      </c>
      <c r="L225" s="40" t="s">
        <v>721</v>
      </c>
      <c r="M225" s="1"/>
      <c r="N225" s="1"/>
      <c r="O225" s="1"/>
      <c r="P225" s="1"/>
      <c r="Q225" s="1"/>
      <c r="R225" s="1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1"/>
      <c r="AK225" s="1"/>
      <c r="AL225" s="1"/>
      <c r="AM225" s="25"/>
      <c r="AN225" s="25"/>
      <c r="AO225" s="25"/>
      <c r="AP225" s="25"/>
      <c r="AQ225" s="25"/>
      <c r="AR225" s="1"/>
      <c r="AS225" s="25"/>
      <c r="AT225" s="25"/>
      <c r="AU225" s="25"/>
      <c r="AV225" s="25"/>
      <c r="AW225" s="25"/>
      <c r="AX225" s="36"/>
      <c r="AY225" s="25"/>
      <c r="AZ225" s="25" t="s">
        <v>9</v>
      </c>
      <c r="BA225" s="25" t="s">
        <v>9</v>
      </c>
      <c r="BB225" s="25"/>
      <c r="BC225" s="1"/>
      <c r="BD225" s="1"/>
      <c r="BE225" s="25"/>
      <c r="BF225" s="1"/>
      <c r="BG225" s="1"/>
      <c r="BH225" s="1"/>
      <c r="BI225" s="25"/>
      <c r="BJ225" s="6"/>
    </row>
    <row r="226" spans="1:62" ht="31">
      <c r="A226" s="23">
        <v>222</v>
      </c>
      <c r="B226" s="39" t="s">
        <v>5674</v>
      </c>
      <c r="C226" s="39" t="s">
        <v>5675</v>
      </c>
      <c r="D226" s="39" t="s">
        <v>1063</v>
      </c>
      <c r="E226" s="39">
        <v>47</v>
      </c>
      <c r="F226" s="39" t="s">
        <v>195</v>
      </c>
      <c r="G226" s="39" t="s">
        <v>195</v>
      </c>
      <c r="H226" s="23" t="str">
        <f t="shared" si="4"/>
        <v>蔡O言</v>
      </c>
      <c r="I226" s="23" t="str">
        <f t="shared" si="5"/>
        <v>2＊868576</v>
      </c>
      <c r="J226" s="39">
        <v>1131118</v>
      </c>
      <c r="K226" s="39" t="s">
        <v>734</v>
      </c>
      <c r="L226" s="40" t="s">
        <v>721</v>
      </c>
      <c r="M226" s="1"/>
      <c r="N226" s="1"/>
      <c r="O226" s="1"/>
      <c r="P226" s="1"/>
      <c r="Q226" s="1"/>
      <c r="R226" s="1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1"/>
      <c r="AK226" s="1"/>
      <c r="AL226" s="1"/>
      <c r="AM226" s="25"/>
      <c r="AN226" s="25"/>
      <c r="AO226" s="25"/>
      <c r="AP226" s="25"/>
      <c r="AQ226" s="25"/>
      <c r="AR226" s="1"/>
      <c r="AS226" s="25"/>
      <c r="AT226" s="25"/>
      <c r="AU226" s="25"/>
      <c r="AV226" s="25"/>
      <c r="AW226" s="25"/>
      <c r="AX226" s="36"/>
      <c r="AY226" s="25"/>
      <c r="AZ226" s="25"/>
      <c r="BA226" s="25" t="s">
        <v>9</v>
      </c>
      <c r="BB226" s="25"/>
      <c r="BC226" s="1"/>
      <c r="BD226" s="1"/>
      <c r="BE226" s="25"/>
      <c r="BF226" s="1"/>
      <c r="BG226" s="1"/>
      <c r="BH226" s="1"/>
      <c r="BI226" s="25"/>
      <c r="BJ226" s="6"/>
    </row>
    <row r="227" spans="1:62" ht="31">
      <c r="A227" s="23">
        <v>223</v>
      </c>
      <c r="B227" s="39" t="s">
        <v>1097</v>
      </c>
      <c r="C227" s="39" t="s">
        <v>816</v>
      </c>
      <c r="D227" s="39" t="s">
        <v>1063</v>
      </c>
      <c r="E227" s="39">
        <v>49</v>
      </c>
      <c r="F227" s="39" t="s">
        <v>195</v>
      </c>
      <c r="G227" s="39" t="s">
        <v>195</v>
      </c>
      <c r="H227" s="23" t="str">
        <f t="shared" si="4"/>
        <v>應O軍</v>
      </c>
      <c r="I227" s="23" t="str">
        <f t="shared" si="5"/>
        <v>0＊336860</v>
      </c>
      <c r="J227" s="39">
        <v>1131119</v>
      </c>
      <c r="K227" s="39" t="s">
        <v>734</v>
      </c>
      <c r="L227" s="40" t="s">
        <v>721</v>
      </c>
      <c r="M227" s="1"/>
      <c r="N227" s="1"/>
      <c r="O227" s="1"/>
      <c r="P227" s="1"/>
      <c r="Q227" s="1"/>
      <c r="R227" s="1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1"/>
      <c r="AK227" s="1"/>
      <c r="AL227" s="1"/>
      <c r="AM227" s="25"/>
      <c r="AN227" s="25"/>
      <c r="AO227" s="25"/>
      <c r="AP227" s="25"/>
      <c r="AQ227" s="25"/>
      <c r="AR227" s="1"/>
      <c r="AS227" s="25"/>
      <c r="AT227" s="25"/>
      <c r="AU227" s="25"/>
      <c r="AV227" s="25"/>
      <c r="AW227" s="25"/>
      <c r="AX227" s="36"/>
      <c r="AY227" s="25"/>
      <c r="AZ227" s="25"/>
      <c r="BA227" s="25" t="s">
        <v>9</v>
      </c>
      <c r="BB227" s="25"/>
      <c r="BC227" s="1"/>
      <c r="BD227" s="1"/>
      <c r="BE227" s="25"/>
      <c r="BF227" s="1"/>
      <c r="BG227" s="1"/>
      <c r="BH227" s="1"/>
      <c r="BI227" s="25"/>
      <c r="BJ227" s="6"/>
    </row>
    <row r="228" spans="1:62" ht="31">
      <c r="A228" s="23">
        <v>224</v>
      </c>
      <c r="B228" s="39" t="s">
        <v>1189</v>
      </c>
      <c r="C228" s="39" t="s">
        <v>916</v>
      </c>
      <c r="D228" s="39" t="s">
        <v>1063</v>
      </c>
      <c r="E228" s="39">
        <v>65</v>
      </c>
      <c r="F228" s="39" t="s">
        <v>195</v>
      </c>
      <c r="G228" s="39" t="s">
        <v>195</v>
      </c>
      <c r="H228" s="23" t="str">
        <f t="shared" si="4"/>
        <v>洪O恩</v>
      </c>
      <c r="I228" s="23" t="str">
        <f t="shared" si="5"/>
        <v>0＊196215</v>
      </c>
      <c r="J228" s="39">
        <v>1131119</v>
      </c>
      <c r="K228" s="39" t="s">
        <v>732</v>
      </c>
      <c r="L228" s="40" t="s">
        <v>721</v>
      </c>
      <c r="M228" s="1"/>
      <c r="N228" s="1"/>
      <c r="O228" s="1"/>
      <c r="P228" s="1"/>
      <c r="Q228" s="1"/>
      <c r="R228" s="1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1"/>
      <c r="AK228" s="1"/>
      <c r="AL228" s="1"/>
      <c r="AM228" s="25"/>
      <c r="AN228" s="25"/>
      <c r="AO228" s="25"/>
      <c r="AP228" s="25"/>
      <c r="AQ228" s="25"/>
      <c r="AR228" s="1"/>
      <c r="AS228" s="25"/>
      <c r="AT228" s="25"/>
      <c r="AU228" s="25"/>
      <c r="AV228" s="25"/>
      <c r="AW228" s="25"/>
      <c r="AX228" s="36"/>
      <c r="AY228" s="25"/>
      <c r="AZ228" s="25"/>
      <c r="BA228" s="25"/>
      <c r="BB228" s="25" t="s">
        <v>1899</v>
      </c>
      <c r="BC228" s="1"/>
      <c r="BD228" s="1"/>
      <c r="BE228" s="25"/>
      <c r="BF228" s="1"/>
      <c r="BG228" s="1"/>
      <c r="BH228" s="1"/>
      <c r="BI228" s="25"/>
      <c r="BJ228" s="6"/>
    </row>
    <row r="229" spans="1:62" ht="31">
      <c r="A229" s="23">
        <v>225</v>
      </c>
      <c r="B229" s="39" t="s">
        <v>5676</v>
      </c>
      <c r="C229" s="39" t="s">
        <v>276</v>
      </c>
      <c r="D229" s="39" t="s">
        <v>1067</v>
      </c>
      <c r="E229" s="39">
        <v>78</v>
      </c>
      <c r="F229" s="39" t="s">
        <v>195</v>
      </c>
      <c r="G229" s="39" t="s">
        <v>195</v>
      </c>
      <c r="H229" s="23" t="str">
        <f t="shared" si="4"/>
        <v>江O葉</v>
      </c>
      <c r="I229" s="23" t="str">
        <f t="shared" si="5"/>
        <v>0＊829084</v>
      </c>
      <c r="J229" s="39">
        <v>1131119</v>
      </c>
      <c r="K229" s="39" t="s">
        <v>732</v>
      </c>
      <c r="L229" s="40" t="s">
        <v>721</v>
      </c>
      <c r="M229" s="1"/>
      <c r="N229" s="1"/>
      <c r="O229" s="1"/>
      <c r="P229" s="1"/>
      <c r="Q229" s="1"/>
      <c r="R229" s="1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1"/>
      <c r="AK229" s="1"/>
      <c r="AL229" s="1"/>
      <c r="AM229" s="25"/>
      <c r="AN229" s="25"/>
      <c r="AO229" s="25"/>
      <c r="AP229" s="25"/>
      <c r="AQ229" s="25"/>
      <c r="AR229" s="1"/>
      <c r="AS229" s="25"/>
      <c r="AT229" s="25"/>
      <c r="AU229" s="25"/>
      <c r="AV229" s="25"/>
      <c r="AW229" s="25"/>
      <c r="AX229" s="36"/>
      <c r="AY229" s="25"/>
      <c r="AZ229" s="25"/>
      <c r="BA229" s="25"/>
      <c r="BB229" s="25" t="s">
        <v>747</v>
      </c>
      <c r="BC229" s="1"/>
      <c r="BD229" s="1"/>
      <c r="BE229" s="25"/>
      <c r="BF229" s="1"/>
      <c r="BG229" s="1"/>
      <c r="BH229" s="1"/>
      <c r="BI229" s="25"/>
      <c r="BJ229" s="6"/>
    </row>
    <row r="230" spans="1:62" ht="31">
      <c r="A230" s="23">
        <v>226</v>
      </c>
      <c r="B230" s="39" t="s">
        <v>1747</v>
      </c>
      <c r="C230" s="39" t="s">
        <v>1471</v>
      </c>
      <c r="D230" s="39" t="s">
        <v>1067</v>
      </c>
      <c r="E230" s="39">
        <v>45</v>
      </c>
      <c r="F230" s="39" t="s">
        <v>195</v>
      </c>
      <c r="G230" s="39" t="s">
        <v>195</v>
      </c>
      <c r="H230" s="23" t="str">
        <f t="shared" si="4"/>
        <v>王O榆</v>
      </c>
      <c r="I230" s="23" t="str">
        <f t="shared" si="5"/>
        <v>0＊513514</v>
      </c>
      <c r="J230" s="39">
        <v>1131119</v>
      </c>
      <c r="K230" s="39" t="s">
        <v>734</v>
      </c>
      <c r="L230" s="40" t="s">
        <v>721</v>
      </c>
      <c r="M230" s="1"/>
      <c r="N230" s="1"/>
      <c r="O230" s="1"/>
      <c r="P230" s="1"/>
      <c r="Q230" s="1"/>
      <c r="R230" s="1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1"/>
      <c r="AK230" s="1"/>
      <c r="AL230" s="1"/>
      <c r="AM230" s="25"/>
      <c r="AN230" s="25"/>
      <c r="AO230" s="25"/>
      <c r="AP230" s="25"/>
      <c r="AQ230" s="25"/>
      <c r="AR230" s="1"/>
      <c r="AS230" s="25"/>
      <c r="AT230" s="25"/>
      <c r="AU230" s="25"/>
      <c r="AV230" s="25"/>
      <c r="AW230" s="25"/>
      <c r="AX230" s="36"/>
      <c r="AY230" s="25"/>
      <c r="AZ230" s="25"/>
      <c r="BA230" s="25" t="s">
        <v>9</v>
      </c>
      <c r="BB230" s="25"/>
      <c r="BC230" s="1"/>
      <c r="BD230" s="1"/>
      <c r="BE230" s="25"/>
      <c r="BF230" s="1"/>
      <c r="BG230" s="1"/>
      <c r="BH230" s="1"/>
      <c r="BI230" s="25"/>
      <c r="BJ230" s="6"/>
    </row>
    <row r="231" spans="1:62" ht="46.5">
      <c r="A231" s="23">
        <v>227</v>
      </c>
      <c r="B231" s="39" t="s">
        <v>5677</v>
      </c>
      <c r="C231" s="39" t="s">
        <v>2099</v>
      </c>
      <c r="D231" s="39" t="s">
        <v>1067</v>
      </c>
      <c r="E231" s="39">
        <v>89</v>
      </c>
      <c r="F231" s="39" t="s">
        <v>5521</v>
      </c>
      <c r="G231" s="39" t="s">
        <v>5501</v>
      </c>
      <c r="H231" s="23" t="str">
        <f t="shared" si="4"/>
        <v>蔡O于</v>
      </c>
      <c r="I231" s="23" t="str">
        <f t="shared" si="5"/>
        <v>0＊919989</v>
      </c>
      <c r="J231" s="39">
        <v>1131119</v>
      </c>
      <c r="K231" s="39" t="s">
        <v>3083</v>
      </c>
      <c r="L231" s="40" t="s">
        <v>721</v>
      </c>
      <c r="M231" s="1"/>
      <c r="N231" s="1"/>
      <c r="O231" s="1"/>
      <c r="P231" s="1"/>
      <c r="Q231" s="1"/>
      <c r="R231" s="1"/>
      <c r="S231" s="25"/>
      <c r="T231" s="25"/>
      <c r="U231" s="25"/>
      <c r="V231" s="25"/>
      <c r="W231" s="25"/>
      <c r="X231" s="25"/>
      <c r="Y231" s="25" t="s">
        <v>1052</v>
      </c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1"/>
      <c r="AK231" s="1"/>
      <c r="AL231" s="1"/>
      <c r="AM231" s="25"/>
      <c r="AN231" s="25"/>
      <c r="AO231" s="25"/>
      <c r="AP231" s="25"/>
      <c r="AQ231" s="25"/>
      <c r="AR231" s="1"/>
      <c r="AS231" s="25"/>
      <c r="AT231" s="25"/>
      <c r="AU231" s="25"/>
      <c r="AV231" s="25"/>
      <c r="AW231" s="25"/>
      <c r="AX231" s="36"/>
      <c r="AY231" s="25"/>
      <c r="AZ231" s="25"/>
      <c r="BA231" s="25"/>
      <c r="BB231" s="25"/>
      <c r="BC231" s="1"/>
      <c r="BD231" s="1"/>
      <c r="BE231" s="25"/>
      <c r="BF231" s="1"/>
      <c r="BG231" s="1"/>
      <c r="BH231" s="1"/>
      <c r="BI231" s="25" t="s">
        <v>1034</v>
      </c>
      <c r="BJ231" s="6"/>
    </row>
    <row r="232" spans="1:62" ht="31">
      <c r="A232" s="23">
        <v>228</v>
      </c>
      <c r="B232" s="39" t="s">
        <v>5678</v>
      </c>
      <c r="C232" s="39" t="s">
        <v>246</v>
      </c>
      <c r="D232" s="39" t="s">
        <v>1067</v>
      </c>
      <c r="E232" s="39">
        <v>82</v>
      </c>
      <c r="F232" s="39" t="s">
        <v>195</v>
      </c>
      <c r="G232" s="39" t="s">
        <v>195</v>
      </c>
      <c r="H232" s="23" t="str">
        <f t="shared" si="4"/>
        <v>余O瓊娥</v>
      </c>
      <c r="I232" s="23" t="str">
        <f t="shared" si="5"/>
        <v>0＊003884</v>
      </c>
      <c r="J232" s="39">
        <v>1131119</v>
      </c>
      <c r="K232" s="39" t="s">
        <v>732</v>
      </c>
      <c r="L232" s="40" t="s">
        <v>721</v>
      </c>
      <c r="M232" s="1"/>
      <c r="N232" s="1"/>
      <c r="O232" s="1"/>
      <c r="P232" s="1"/>
      <c r="Q232" s="1"/>
      <c r="R232" s="1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1"/>
      <c r="AK232" s="1"/>
      <c r="AL232" s="1"/>
      <c r="AM232" s="25"/>
      <c r="AN232" s="25"/>
      <c r="AO232" s="25"/>
      <c r="AP232" s="25"/>
      <c r="AQ232" s="25"/>
      <c r="AR232" s="1"/>
      <c r="AS232" s="25"/>
      <c r="AT232" s="25"/>
      <c r="AU232" s="25"/>
      <c r="AV232" s="25"/>
      <c r="AW232" s="25"/>
      <c r="AX232" s="36"/>
      <c r="AY232" s="25"/>
      <c r="AZ232" s="25"/>
      <c r="BA232" s="25"/>
      <c r="BB232" s="25" t="s">
        <v>1879</v>
      </c>
      <c r="BC232" s="1"/>
      <c r="BD232" s="1"/>
      <c r="BE232" s="25"/>
      <c r="BF232" s="1"/>
      <c r="BG232" s="1"/>
      <c r="BH232" s="1"/>
      <c r="BI232" s="25"/>
      <c r="BJ232" s="6"/>
    </row>
    <row r="233" spans="1:62" ht="31">
      <c r="A233" s="23">
        <v>229</v>
      </c>
      <c r="B233" s="39" t="s">
        <v>5679</v>
      </c>
      <c r="C233" s="39" t="s">
        <v>5680</v>
      </c>
      <c r="D233" s="39" t="s">
        <v>1067</v>
      </c>
      <c r="E233" s="39">
        <v>76</v>
      </c>
      <c r="F233" s="39" t="s">
        <v>195</v>
      </c>
      <c r="G233" s="39" t="s">
        <v>195</v>
      </c>
      <c r="H233" s="23" t="str">
        <f t="shared" ref="H233:H296" si="6">REPLACE(B233,2,1,"O")</f>
        <v>黃O純</v>
      </c>
      <c r="I233" s="23" t="str">
        <f t="shared" si="5"/>
        <v>0＊971505</v>
      </c>
      <c r="J233" s="39">
        <v>1131119</v>
      </c>
      <c r="K233" s="39" t="s">
        <v>734</v>
      </c>
      <c r="L233" s="40" t="s">
        <v>721</v>
      </c>
      <c r="M233" s="1"/>
      <c r="N233" s="1"/>
      <c r="O233" s="1"/>
      <c r="P233" s="1"/>
      <c r="Q233" s="1"/>
      <c r="R233" s="1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1"/>
      <c r="AK233" s="1"/>
      <c r="AL233" s="1"/>
      <c r="AM233" s="25"/>
      <c r="AN233" s="25"/>
      <c r="AO233" s="25"/>
      <c r="AP233" s="25"/>
      <c r="AQ233" s="25"/>
      <c r="AR233" s="1"/>
      <c r="AS233" s="25"/>
      <c r="AT233" s="25"/>
      <c r="AU233" s="25"/>
      <c r="AV233" s="25"/>
      <c r="AW233" s="25"/>
      <c r="AX233" s="36"/>
      <c r="AY233" s="25"/>
      <c r="AZ233" s="25"/>
      <c r="BA233" s="25" t="s">
        <v>9</v>
      </c>
      <c r="BB233" s="25"/>
      <c r="BC233" s="1"/>
      <c r="BD233" s="1"/>
      <c r="BE233" s="25"/>
      <c r="BF233" s="1"/>
      <c r="BG233" s="1"/>
      <c r="BH233" s="1"/>
      <c r="BI233" s="25"/>
      <c r="BJ233" s="6"/>
    </row>
    <row r="234" spans="1:62" ht="31">
      <c r="A234" s="23">
        <v>230</v>
      </c>
      <c r="B234" s="39" t="s">
        <v>5681</v>
      </c>
      <c r="C234" s="39" t="s">
        <v>5682</v>
      </c>
      <c r="D234" s="39" t="s">
        <v>1063</v>
      </c>
      <c r="E234" s="39">
        <v>63</v>
      </c>
      <c r="F234" s="39" t="s">
        <v>195</v>
      </c>
      <c r="G234" s="39" t="s">
        <v>195</v>
      </c>
      <c r="H234" s="23" t="str">
        <f t="shared" si="6"/>
        <v>曾O輝</v>
      </c>
      <c r="I234" s="23" t="str">
        <f t="shared" si="5"/>
        <v>1＊202915</v>
      </c>
      <c r="J234" s="39">
        <v>1131119</v>
      </c>
      <c r="K234" s="39" t="s">
        <v>734</v>
      </c>
      <c r="L234" s="40" t="s">
        <v>721</v>
      </c>
      <c r="M234" s="1"/>
      <c r="N234" s="1"/>
      <c r="O234" s="1"/>
      <c r="P234" s="1"/>
      <c r="Q234" s="1"/>
      <c r="R234" s="1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1"/>
      <c r="AK234" s="1"/>
      <c r="AL234" s="1"/>
      <c r="AM234" s="25"/>
      <c r="AN234" s="25"/>
      <c r="AO234" s="25"/>
      <c r="AP234" s="25"/>
      <c r="AQ234" s="25"/>
      <c r="AR234" s="1"/>
      <c r="AS234" s="25"/>
      <c r="AT234" s="25"/>
      <c r="AU234" s="25"/>
      <c r="AV234" s="25"/>
      <c r="AW234" s="25"/>
      <c r="AX234" s="36"/>
      <c r="AY234" s="25"/>
      <c r="AZ234" s="25"/>
      <c r="BA234" s="25" t="s">
        <v>1899</v>
      </c>
      <c r="BB234" s="25"/>
      <c r="BC234" s="1"/>
      <c r="BD234" s="1"/>
      <c r="BE234" s="25"/>
      <c r="BF234" s="1"/>
      <c r="BG234" s="1"/>
      <c r="BH234" s="1"/>
      <c r="BI234" s="25"/>
      <c r="BJ234" s="6"/>
    </row>
    <row r="235" spans="1:62" ht="31">
      <c r="A235" s="23">
        <v>231</v>
      </c>
      <c r="B235" s="39" t="s">
        <v>3937</v>
      </c>
      <c r="C235" s="39" t="s">
        <v>169</v>
      </c>
      <c r="D235" s="39" t="s">
        <v>1067</v>
      </c>
      <c r="E235" s="39">
        <v>61</v>
      </c>
      <c r="F235" s="39" t="s">
        <v>195</v>
      </c>
      <c r="G235" s="39" t="s">
        <v>195</v>
      </c>
      <c r="H235" s="23" t="str">
        <f t="shared" si="6"/>
        <v>蔡O櫻</v>
      </c>
      <c r="I235" s="23" t="str">
        <f t="shared" si="5"/>
        <v>1＊692639</v>
      </c>
      <c r="J235" s="39">
        <v>1131119</v>
      </c>
      <c r="K235" s="39" t="s">
        <v>734</v>
      </c>
      <c r="L235" s="40" t="s">
        <v>721</v>
      </c>
      <c r="M235" s="1"/>
      <c r="N235" s="1"/>
      <c r="O235" s="1"/>
      <c r="P235" s="1"/>
      <c r="Q235" s="1"/>
      <c r="R235" s="1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1"/>
      <c r="AK235" s="1"/>
      <c r="AL235" s="1"/>
      <c r="AM235" s="25"/>
      <c r="AN235" s="25"/>
      <c r="AO235" s="25"/>
      <c r="AP235" s="25"/>
      <c r="AQ235" s="25"/>
      <c r="AR235" s="1"/>
      <c r="AS235" s="25"/>
      <c r="AT235" s="25"/>
      <c r="AU235" s="25"/>
      <c r="AV235" s="25"/>
      <c r="AW235" s="25"/>
      <c r="AX235" s="36"/>
      <c r="AY235" s="25"/>
      <c r="AZ235" s="25"/>
      <c r="BA235" s="25" t="s">
        <v>9</v>
      </c>
      <c r="BB235" s="25"/>
      <c r="BC235" s="1"/>
      <c r="BD235" s="1"/>
      <c r="BE235" s="25"/>
      <c r="BF235" s="1"/>
      <c r="BG235" s="1"/>
      <c r="BH235" s="1"/>
      <c r="BI235" s="25"/>
      <c r="BJ235" s="6"/>
    </row>
    <row r="236" spans="1:62" ht="31">
      <c r="A236" s="23">
        <v>232</v>
      </c>
      <c r="B236" s="39" t="s">
        <v>5683</v>
      </c>
      <c r="C236" s="39" t="s">
        <v>5684</v>
      </c>
      <c r="D236" s="39" t="s">
        <v>1063</v>
      </c>
      <c r="E236" s="39">
        <v>82</v>
      </c>
      <c r="F236" s="39" t="s">
        <v>195</v>
      </c>
      <c r="G236" s="39" t="s">
        <v>195</v>
      </c>
      <c r="H236" s="23" t="str">
        <f t="shared" si="6"/>
        <v>徐O輝</v>
      </c>
      <c r="I236" s="23" t="str">
        <f t="shared" si="5"/>
        <v>2＊646684</v>
      </c>
      <c r="J236" s="39">
        <v>1131119</v>
      </c>
      <c r="K236" s="39" t="s">
        <v>734</v>
      </c>
      <c r="L236" s="40" t="s">
        <v>721</v>
      </c>
      <c r="M236" s="1"/>
      <c r="N236" s="1"/>
      <c r="O236" s="1"/>
      <c r="P236" s="1"/>
      <c r="Q236" s="1"/>
      <c r="R236" s="1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1"/>
      <c r="AK236" s="1"/>
      <c r="AL236" s="1"/>
      <c r="AM236" s="25"/>
      <c r="AN236" s="25"/>
      <c r="AO236" s="25"/>
      <c r="AP236" s="25"/>
      <c r="AQ236" s="25"/>
      <c r="AR236" s="1"/>
      <c r="AS236" s="25"/>
      <c r="AT236" s="25"/>
      <c r="AU236" s="25"/>
      <c r="AV236" s="25"/>
      <c r="AW236" s="25"/>
      <c r="AX236" s="36"/>
      <c r="AY236" s="25"/>
      <c r="AZ236" s="25"/>
      <c r="BA236" s="25" t="s">
        <v>9</v>
      </c>
      <c r="BB236" s="25"/>
      <c r="BC236" s="1"/>
      <c r="BD236" s="1"/>
      <c r="BE236" s="25"/>
      <c r="BF236" s="1"/>
      <c r="BG236" s="1"/>
      <c r="BH236" s="1"/>
      <c r="BI236" s="25"/>
      <c r="BJ236" s="6"/>
    </row>
    <row r="237" spans="1:62" ht="31">
      <c r="A237" s="23">
        <v>233</v>
      </c>
      <c r="B237" s="39" t="s">
        <v>5002</v>
      </c>
      <c r="C237" s="39" t="s">
        <v>2129</v>
      </c>
      <c r="D237" s="39" t="s">
        <v>1067</v>
      </c>
      <c r="E237" s="39">
        <v>67</v>
      </c>
      <c r="F237" s="39" t="s">
        <v>195</v>
      </c>
      <c r="G237" s="39" t="s">
        <v>195</v>
      </c>
      <c r="H237" s="23" t="str">
        <f t="shared" si="6"/>
        <v>陳O如</v>
      </c>
      <c r="I237" s="23" t="str">
        <f t="shared" si="5"/>
        <v>2＊328047</v>
      </c>
      <c r="J237" s="39">
        <v>1131119</v>
      </c>
      <c r="K237" s="39" t="s">
        <v>734</v>
      </c>
      <c r="L237" s="40" t="s">
        <v>721</v>
      </c>
      <c r="M237" s="1"/>
      <c r="N237" s="1"/>
      <c r="O237" s="1"/>
      <c r="P237" s="1"/>
      <c r="Q237" s="1"/>
      <c r="R237" s="1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1"/>
      <c r="AK237" s="1"/>
      <c r="AL237" s="1"/>
      <c r="AM237" s="25"/>
      <c r="AN237" s="25"/>
      <c r="AO237" s="25"/>
      <c r="AP237" s="25"/>
      <c r="AQ237" s="25"/>
      <c r="AR237" s="1"/>
      <c r="AS237" s="25"/>
      <c r="AT237" s="25"/>
      <c r="AU237" s="25"/>
      <c r="AV237" s="25"/>
      <c r="AW237" s="25"/>
      <c r="AX237" s="36"/>
      <c r="AY237" s="25"/>
      <c r="AZ237" s="25"/>
      <c r="BA237" s="25" t="s">
        <v>9</v>
      </c>
      <c r="BB237" s="25"/>
      <c r="BC237" s="1"/>
      <c r="BD237" s="1"/>
      <c r="BE237" s="25"/>
      <c r="BF237" s="1"/>
      <c r="BG237" s="1"/>
      <c r="BH237" s="1"/>
      <c r="BI237" s="25"/>
      <c r="BJ237" s="6"/>
    </row>
    <row r="238" spans="1:62" ht="31">
      <c r="A238" s="23">
        <v>234</v>
      </c>
      <c r="B238" s="39" t="s">
        <v>1201</v>
      </c>
      <c r="C238" s="39" t="s">
        <v>928</v>
      </c>
      <c r="D238" s="39" t="s">
        <v>1063</v>
      </c>
      <c r="E238" s="39">
        <v>75</v>
      </c>
      <c r="F238" s="39" t="s">
        <v>195</v>
      </c>
      <c r="G238" s="39" t="s">
        <v>195</v>
      </c>
      <c r="H238" s="23" t="str">
        <f t="shared" si="6"/>
        <v>郭O富</v>
      </c>
      <c r="I238" s="23" t="str">
        <f t="shared" si="5"/>
        <v>2＊392273</v>
      </c>
      <c r="J238" s="39">
        <v>1131119</v>
      </c>
      <c r="K238" s="39" t="s">
        <v>732</v>
      </c>
      <c r="L238" s="40" t="s">
        <v>721</v>
      </c>
      <c r="M238" s="1"/>
      <c r="N238" s="1"/>
      <c r="O238" s="1"/>
      <c r="P238" s="1"/>
      <c r="Q238" s="1"/>
      <c r="R238" s="1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1"/>
      <c r="AK238" s="1"/>
      <c r="AL238" s="1"/>
      <c r="AM238" s="25"/>
      <c r="AN238" s="25"/>
      <c r="AO238" s="25"/>
      <c r="AP238" s="25"/>
      <c r="AQ238" s="25"/>
      <c r="AR238" s="1"/>
      <c r="AS238" s="25"/>
      <c r="AT238" s="25"/>
      <c r="AU238" s="25"/>
      <c r="AV238" s="25"/>
      <c r="AW238" s="25"/>
      <c r="AX238" s="36"/>
      <c r="AY238" s="25"/>
      <c r="AZ238" s="25"/>
      <c r="BA238" s="25"/>
      <c r="BB238" s="25" t="s">
        <v>1899</v>
      </c>
      <c r="BC238" s="1"/>
      <c r="BD238" s="1"/>
      <c r="BE238" s="25"/>
      <c r="BF238" s="1"/>
      <c r="BG238" s="1"/>
      <c r="BH238" s="1"/>
      <c r="BI238" s="25"/>
      <c r="BJ238" s="6"/>
    </row>
    <row r="239" spans="1:62" ht="31">
      <c r="A239" s="23">
        <v>235</v>
      </c>
      <c r="B239" s="39" t="s">
        <v>5685</v>
      </c>
      <c r="C239" s="39" t="s">
        <v>455</v>
      </c>
      <c r="D239" s="39" t="s">
        <v>1067</v>
      </c>
      <c r="E239" s="39">
        <v>62</v>
      </c>
      <c r="F239" s="39" t="s">
        <v>195</v>
      </c>
      <c r="G239" s="39" t="s">
        <v>195</v>
      </c>
      <c r="H239" s="23" t="str">
        <f t="shared" si="6"/>
        <v>何O翎</v>
      </c>
      <c r="I239" s="23" t="str">
        <f t="shared" si="5"/>
        <v>2＊459942</v>
      </c>
      <c r="J239" s="39">
        <v>1131119</v>
      </c>
      <c r="K239" s="39" t="s">
        <v>734</v>
      </c>
      <c r="L239" s="40" t="s">
        <v>721</v>
      </c>
      <c r="M239" s="1"/>
      <c r="N239" s="1"/>
      <c r="O239" s="1"/>
      <c r="P239" s="1"/>
      <c r="Q239" s="1"/>
      <c r="R239" s="1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1"/>
      <c r="AK239" s="1"/>
      <c r="AL239" s="1"/>
      <c r="AM239" s="25"/>
      <c r="AN239" s="25"/>
      <c r="AO239" s="25"/>
      <c r="AP239" s="25"/>
      <c r="AQ239" s="25"/>
      <c r="AR239" s="1"/>
      <c r="AS239" s="25"/>
      <c r="AT239" s="25"/>
      <c r="AU239" s="25"/>
      <c r="AV239" s="25"/>
      <c r="AW239" s="25"/>
      <c r="AX239" s="36"/>
      <c r="AY239" s="25"/>
      <c r="AZ239" s="25"/>
      <c r="BA239" s="25" t="s">
        <v>9</v>
      </c>
      <c r="BB239" s="25"/>
      <c r="BC239" s="1"/>
      <c r="BD239" s="1"/>
      <c r="BE239" s="25"/>
      <c r="BF239" s="1"/>
      <c r="BG239" s="1"/>
      <c r="BH239" s="1"/>
      <c r="BI239" s="25"/>
      <c r="BJ239" s="6"/>
    </row>
    <row r="240" spans="1:62" ht="31">
      <c r="A240" s="23">
        <v>236</v>
      </c>
      <c r="B240" s="39" t="s">
        <v>5686</v>
      </c>
      <c r="C240" s="39" t="s">
        <v>4109</v>
      </c>
      <c r="D240" s="39" t="s">
        <v>1067</v>
      </c>
      <c r="E240" s="39">
        <v>48</v>
      </c>
      <c r="F240" s="39" t="s">
        <v>195</v>
      </c>
      <c r="G240" s="39" t="s">
        <v>195</v>
      </c>
      <c r="H240" s="23" t="str">
        <f t="shared" si="6"/>
        <v>林O杏</v>
      </c>
      <c r="I240" s="23" t="str">
        <f t="shared" si="5"/>
        <v>2＊766366</v>
      </c>
      <c r="J240" s="39">
        <v>1131119</v>
      </c>
      <c r="K240" s="39" t="s">
        <v>734</v>
      </c>
      <c r="L240" s="40" t="s">
        <v>721</v>
      </c>
      <c r="M240" s="1"/>
      <c r="N240" s="1"/>
      <c r="O240" s="1"/>
      <c r="P240" s="1"/>
      <c r="Q240" s="1"/>
      <c r="R240" s="1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1"/>
      <c r="AK240" s="1"/>
      <c r="AL240" s="1"/>
      <c r="AM240" s="25"/>
      <c r="AN240" s="25"/>
      <c r="AO240" s="25"/>
      <c r="AP240" s="25"/>
      <c r="AQ240" s="25"/>
      <c r="AR240" s="1"/>
      <c r="AS240" s="25"/>
      <c r="AT240" s="25"/>
      <c r="AU240" s="25"/>
      <c r="AV240" s="25"/>
      <c r="AW240" s="25"/>
      <c r="AX240" s="36"/>
      <c r="AY240" s="25"/>
      <c r="AZ240" s="25"/>
      <c r="BA240" s="25" t="s">
        <v>1899</v>
      </c>
      <c r="BB240" s="25"/>
      <c r="BC240" s="1"/>
      <c r="BD240" s="1"/>
      <c r="BE240" s="25"/>
      <c r="BF240" s="1"/>
      <c r="BG240" s="1"/>
      <c r="BH240" s="1"/>
      <c r="BI240" s="25"/>
      <c r="BJ240" s="6"/>
    </row>
    <row r="241" spans="1:62" ht="31">
      <c r="A241" s="23">
        <v>237</v>
      </c>
      <c r="B241" s="39" t="s">
        <v>3823</v>
      </c>
      <c r="C241" s="39" t="s">
        <v>3581</v>
      </c>
      <c r="D241" s="39" t="s">
        <v>1067</v>
      </c>
      <c r="E241" s="39">
        <v>75</v>
      </c>
      <c r="F241" s="39" t="s">
        <v>5501</v>
      </c>
      <c r="G241" s="39" t="s">
        <v>5687</v>
      </c>
      <c r="H241" s="23" t="str">
        <f t="shared" si="6"/>
        <v>趙O蓮</v>
      </c>
      <c r="I241" s="23" t="str">
        <f t="shared" si="5"/>
        <v>0＊080143</v>
      </c>
      <c r="J241" s="39">
        <v>1131122</v>
      </c>
      <c r="K241" s="39" t="s">
        <v>732</v>
      </c>
      <c r="L241" s="40" t="s">
        <v>721</v>
      </c>
      <c r="M241" s="1"/>
      <c r="N241" s="1"/>
      <c r="O241" s="1"/>
      <c r="P241" s="1"/>
      <c r="Q241" s="1"/>
      <c r="R241" s="1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1"/>
      <c r="AK241" s="1"/>
      <c r="AL241" s="1"/>
      <c r="AM241" s="25"/>
      <c r="AN241" s="25"/>
      <c r="AO241" s="25"/>
      <c r="AP241" s="25"/>
      <c r="AQ241" s="25"/>
      <c r="AR241" s="1"/>
      <c r="AS241" s="25"/>
      <c r="AT241" s="25"/>
      <c r="AU241" s="25"/>
      <c r="AV241" s="25"/>
      <c r="AW241" s="25"/>
      <c r="AX241" s="36"/>
      <c r="AY241" s="25"/>
      <c r="AZ241" s="25"/>
      <c r="BA241" s="25"/>
      <c r="BB241" s="25" t="s">
        <v>1879</v>
      </c>
      <c r="BC241" s="1"/>
      <c r="BD241" s="1"/>
      <c r="BE241" s="25"/>
      <c r="BF241" s="1"/>
      <c r="BG241" s="1"/>
      <c r="BH241" s="1"/>
      <c r="BI241" s="25"/>
      <c r="BJ241" s="6"/>
    </row>
    <row r="242" spans="1:62" ht="31">
      <c r="A242" s="23">
        <v>238</v>
      </c>
      <c r="B242" s="39" t="s">
        <v>5688</v>
      </c>
      <c r="C242" s="39" t="s">
        <v>5689</v>
      </c>
      <c r="D242" s="39" t="s">
        <v>1063</v>
      </c>
      <c r="E242" s="39">
        <v>68</v>
      </c>
      <c r="F242" s="39" t="s">
        <v>195</v>
      </c>
      <c r="G242" s="39" t="s">
        <v>195</v>
      </c>
      <c r="H242" s="23" t="str">
        <f t="shared" si="6"/>
        <v>蔡O聰</v>
      </c>
      <c r="I242" s="23" t="str">
        <f t="shared" si="5"/>
        <v>0＊258377</v>
      </c>
      <c r="J242" s="39">
        <v>1131122</v>
      </c>
      <c r="K242" s="39" t="s">
        <v>734</v>
      </c>
      <c r="L242" s="40" t="s">
        <v>721</v>
      </c>
      <c r="M242" s="1"/>
      <c r="N242" s="1"/>
      <c r="O242" s="1"/>
      <c r="P242" s="1"/>
      <c r="Q242" s="1"/>
      <c r="R242" s="1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1"/>
      <c r="AK242" s="1"/>
      <c r="AL242" s="1"/>
      <c r="AM242" s="25"/>
      <c r="AN242" s="25"/>
      <c r="AO242" s="25"/>
      <c r="AP242" s="25"/>
      <c r="AQ242" s="25"/>
      <c r="AR242" s="1"/>
      <c r="AS242" s="25"/>
      <c r="AT242" s="25"/>
      <c r="AU242" s="25"/>
      <c r="AV242" s="25"/>
      <c r="AW242" s="25"/>
      <c r="AX242" s="36"/>
      <c r="AY242" s="25"/>
      <c r="AZ242" s="25"/>
      <c r="BA242" s="25" t="s">
        <v>9</v>
      </c>
      <c r="BB242" s="25"/>
      <c r="BC242" s="1"/>
      <c r="BD242" s="1"/>
      <c r="BE242" s="25"/>
      <c r="BF242" s="1"/>
      <c r="BG242" s="1"/>
      <c r="BH242" s="1"/>
      <c r="BI242" s="25"/>
      <c r="BJ242" s="6"/>
    </row>
    <row r="243" spans="1:62" ht="31">
      <c r="A243" s="23">
        <v>239</v>
      </c>
      <c r="B243" s="39" t="s">
        <v>1196</v>
      </c>
      <c r="C243" s="39" t="s">
        <v>923</v>
      </c>
      <c r="D243" s="39" t="s">
        <v>1067</v>
      </c>
      <c r="E243" s="39">
        <v>63</v>
      </c>
      <c r="F243" s="39" t="s">
        <v>195</v>
      </c>
      <c r="G243" s="39" t="s">
        <v>195</v>
      </c>
      <c r="H243" s="23" t="str">
        <f t="shared" si="6"/>
        <v>洪O延</v>
      </c>
      <c r="I243" s="23" t="str">
        <f t="shared" si="5"/>
        <v>1＊920170</v>
      </c>
      <c r="J243" s="39">
        <v>1131122</v>
      </c>
      <c r="K243" s="39" t="s">
        <v>734</v>
      </c>
      <c r="L243" s="40" t="s">
        <v>721</v>
      </c>
      <c r="M243" s="1"/>
      <c r="N243" s="1"/>
      <c r="O243" s="1"/>
      <c r="P243" s="1"/>
      <c r="Q243" s="1"/>
      <c r="R243" s="1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1"/>
      <c r="AK243" s="1"/>
      <c r="AL243" s="1"/>
      <c r="AM243" s="25"/>
      <c r="AN243" s="25"/>
      <c r="AO243" s="25"/>
      <c r="AP243" s="25"/>
      <c r="AQ243" s="25"/>
      <c r="AR243" s="1"/>
      <c r="AS243" s="25"/>
      <c r="AT243" s="25"/>
      <c r="AU243" s="25"/>
      <c r="AV243" s="25"/>
      <c r="AW243" s="25"/>
      <c r="AX243" s="36"/>
      <c r="AY243" s="25"/>
      <c r="AZ243" s="25"/>
      <c r="BA243" s="25" t="s">
        <v>9</v>
      </c>
      <c r="BB243" s="25"/>
      <c r="BC243" s="1"/>
      <c r="BD243" s="1"/>
      <c r="BE243" s="25"/>
      <c r="BF243" s="1"/>
      <c r="BG243" s="1"/>
      <c r="BH243" s="1"/>
      <c r="BI243" s="25"/>
      <c r="BJ243" s="6"/>
    </row>
    <row r="244" spans="1:62" ht="31">
      <c r="A244" s="23">
        <v>240</v>
      </c>
      <c r="B244" s="39" t="s">
        <v>1717</v>
      </c>
      <c r="C244" s="39" t="s">
        <v>1447</v>
      </c>
      <c r="D244" s="39" t="s">
        <v>1063</v>
      </c>
      <c r="E244" s="39">
        <v>70</v>
      </c>
      <c r="F244" s="39" t="s">
        <v>195</v>
      </c>
      <c r="G244" s="39" t="s">
        <v>195</v>
      </c>
      <c r="H244" s="23" t="str">
        <f t="shared" si="6"/>
        <v>王O福</v>
      </c>
      <c r="I244" s="23" t="str">
        <f t="shared" si="5"/>
        <v>2＊652258</v>
      </c>
      <c r="J244" s="39">
        <v>1131122</v>
      </c>
      <c r="K244" s="39" t="s">
        <v>732</v>
      </c>
      <c r="L244" s="40" t="s">
        <v>721</v>
      </c>
      <c r="M244" s="1"/>
      <c r="N244" s="1"/>
      <c r="O244" s="1"/>
      <c r="P244" s="1"/>
      <c r="Q244" s="1"/>
      <c r="R244" s="1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1"/>
      <c r="AK244" s="1"/>
      <c r="AL244" s="1"/>
      <c r="AM244" s="25"/>
      <c r="AN244" s="25"/>
      <c r="AO244" s="25"/>
      <c r="AP244" s="25"/>
      <c r="AQ244" s="25"/>
      <c r="AR244" s="1"/>
      <c r="AS244" s="25"/>
      <c r="AT244" s="25"/>
      <c r="AU244" s="25"/>
      <c r="AV244" s="25"/>
      <c r="AW244" s="25"/>
      <c r="AX244" s="36"/>
      <c r="AY244" s="25"/>
      <c r="AZ244" s="25"/>
      <c r="BA244" s="25"/>
      <c r="BB244" s="25" t="s">
        <v>1879</v>
      </c>
      <c r="BC244" s="1"/>
      <c r="BD244" s="1"/>
      <c r="BE244" s="25"/>
      <c r="BF244" s="1"/>
      <c r="BG244" s="1"/>
      <c r="BH244" s="1"/>
      <c r="BI244" s="25"/>
      <c r="BJ244" s="6"/>
    </row>
    <row r="245" spans="1:62" ht="17">
      <c r="A245" s="23">
        <v>241</v>
      </c>
      <c r="B245" s="39" t="s">
        <v>5690</v>
      </c>
      <c r="C245" s="39" t="s">
        <v>5691</v>
      </c>
      <c r="D245" s="39" t="s">
        <v>1067</v>
      </c>
      <c r="E245" s="39">
        <v>77</v>
      </c>
      <c r="F245" s="39" t="s">
        <v>195</v>
      </c>
      <c r="G245" s="39" t="s">
        <v>195</v>
      </c>
      <c r="H245" s="23" t="str">
        <f t="shared" si="6"/>
        <v>宋O花</v>
      </c>
      <c r="I245" s="23" t="str">
        <f t="shared" si="5"/>
        <v>2＊877047</v>
      </c>
      <c r="J245" s="39">
        <v>1131122</v>
      </c>
      <c r="K245" s="39">
        <v>5761110</v>
      </c>
      <c r="L245" s="40" t="s">
        <v>721</v>
      </c>
      <c r="M245" s="1"/>
      <c r="N245" s="1"/>
      <c r="O245" s="1"/>
      <c r="P245" s="1"/>
      <c r="Q245" s="1"/>
      <c r="R245" s="1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1"/>
      <c r="AK245" s="1"/>
      <c r="AL245" s="1"/>
      <c r="AM245" s="25"/>
      <c r="AN245" s="25"/>
      <c r="AO245" s="25"/>
      <c r="AP245" s="25"/>
      <c r="AQ245" s="25"/>
      <c r="AR245" s="1"/>
      <c r="AS245" s="25"/>
      <c r="AT245" s="25"/>
      <c r="AU245" s="25"/>
      <c r="AV245" s="25" t="s">
        <v>9</v>
      </c>
      <c r="AW245" s="25"/>
      <c r="AX245" s="36"/>
      <c r="AY245" s="25"/>
      <c r="AZ245" s="25"/>
      <c r="BA245" s="25"/>
      <c r="BB245" s="25"/>
      <c r="BC245" s="1"/>
      <c r="BD245" s="1"/>
      <c r="BE245" s="25"/>
      <c r="BF245" s="1"/>
      <c r="BG245" s="1"/>
      <c r="BH245" s="1"/>
      <c r="BI245" s="25"/>
      <c r="BJ245" s="6"/>
    </row>
    <row r="246" spans="1:62" ht="46.5">
      <c r="A246" s="23">
        <v>242</v>
      </c>
      <c r="B246" s="39" t="s">
        <v>5692</v>
      </c>
      <c r="C246" s="39" t="s">
        <v>5693</v>
      </c>
      <c r="D246" s="39" t="s">
        <v>1063</v>
      </c>
      <c r="E246" s="39">
        <v>70</v>
      </c>
      <c r="F246" s="39" t="s">
        <v>195</v>
      </c>
      <c r="G246" s="39" t="s">
        <v>195</v>
      </c>
      <c r="H246" s="23" t="str">
        <f t="shared" si="6"/>
        <v>謝O崙</v>
      </c>
      <c r="I246" s="23" t="str">
        <f t="shared" si="5"/>
        <v>2＊877270</v>
      </c>
      <c r="J246" s="39">
        <v>1131122</v>
      </c>
      <c r="K246" s="39" t="s">
        <v>2224</v>
      </c>
      <c r="L246" s="40" t="s">
        <v>721</v>
      </c>
      <c r="M246" s="1"/>
      <c r="N246" s="1"/>
      <c r="O246" s="1"/>
      <c r="P246" s="1"/>
      <c r="Q246" s="1"/>
      <c r="R246" s="1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1"/>
      <c r="AK246" s="1"/>
      <c r="AL246" s="1"/>
      <c r="AM246" s="25"/>
      <c r="AN246" s="25"/>
      <c r="AO246" s="25"/>
      <c r="AP246" s="25"/>
      <c r="AQ246" s="25"/>
      <c r="AR246" s="1"/>
      <c r="AS246" s="25"/>
      <c r="AT246" s="25"/>
      <c r="AU246" s="25"/>
      <c r="AV246" s="25" t="s">
        <v>9</v>
      </c>
      <c r="AW246" s="25"/>
      <c r="AX246" s="36"/>
      <c r="AY246" s="25"/>
      <c r="AZ246" s="25"/>
      <c r="BA246" s="25" t="s">
        <v>9</v>
      </c>
      <c r="BB246" s="25"/>
      <c r="BC246" s="1"/>
      <c r="BD246" s="1"/>
      <c r="BE246" s="25"/>
      <c r="BF246" s="1"/>
      <c r="BG246" s="1"/>
      <c r="BH246" s="1"/>
      <c r="BI246" s="25"/>
      <c r="BJ246" s="6"/>
    </row>
    <row r="247" spans="1:62" ht="17">
      <c r="A247" s="23">
        <v>243</v>
      </c>
      <c r="B247" s="39" t="s">
        <v>5694</v>
      </c>
      <c r="C247" s="39" t="s">
        <v>5695</v>
      </c>
      <c r="D247" s="39" t="s">
        <v>1063</v>
      </c>
      <c r="E247" s="39">
        <v>76</v>
      </c>
      <c r="F247" s="39" t="s">
        <v>195</v>
      </c>
      <c r="G247" s="39" t="s">
        <v>195</v>
      </c>
      <c r="H247" s="23" t="str">
        <f t="shared" si="6"/>
        <v>吳O山</v>
      </c>
      <c r="I247" s="23" t="str">
        <f t="shared" si="5"/>
        <v>2＊800613</v>
      </c>
      <c r="J247" s="39">
        <v>1131125</v>
      </c>
      <c r="K247" s="39">
        <v>5761300</v>
      </c>
      <c r="L247" s="40" t="s">
        <v>721</v>
      </c>
      <c r="M247" s="1"/>
      <c r="N247" s="1"/>
      <c r="O247" s="1"/>
      <c r="P247" s="1"/>
      <c r="Q247" s="1"/>
      <c r="R247" s="1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1"/>
      <c r="AK247" s="1"/>
      <c r="AL247" s="1"/>
      <c r="AM247" s="25"/>
      <c r="AN247" s="25"/>
      <c r="AO247" s="25"/>
      <c r="AP247" s="25"/>
      <c r="AQ247" s="25"/>
      <c r="AR247" s="1"/>
      <c r="AS247" s="25"/>
      <c r="AT247" s="25"/>
      <c r="AU247" s="25" t="s">
        <v>9</v>
      </c>
      <c r="AV247" s="25"/>
      <c r="AW247" s="25"/>
      <c r="AX247" s="36"/>
      <c r="AY247" s="25"/>
      <c r="AZ247" s="25"/>
      <c r="BA247" s="25"/>
      <c r="BB247" s="25"/>
      <c r="BC247" s="1"/>
      <c r="BD247" s="1"/>
      <c r="BE247" s="25"/>
      <c r="BF247" s="1"/>
      <c r="BG247" s="1"/>
      <c r="BH247" s="1"/>
      <c r="BI247" s="25"/>
      <c r="BJ247" s="6"/>
    </row>
    <row r="248" spans="1:62" ht="46.5">
      <c r="A248" s="23">
        <v>244</v>
      </c>
      <c r="B248" s="39" t="s">
        <v>5696</v>
      </c>
      <c r="C248" s="39" t="s">
        <v>5697</v>
      </c>
      <c r="D248" s="39" t="s">
        <v>1063</v>
      </c>
      <c r="E248" s="39">
        <v>73</v>
      </c>
      <c r="F248" s="39" t="s">
        <v>5490</v>
      </c>
      <c r="G248" s="39" t="s">
        <v>5506</v>
      </c>
      <c r="H248" s="23" t="str">
        <f t="shared" si="6"/>
        <v>陳O修</v>
      </c>
      <c r="I248" s="23" t="str">
        <f t="shared" si="5"/>
        <v>0＊181669</v>
      </c>
      <c r="J248" s="39">
        <v>1131126</v>
      </c>
      <c r="K248" s="39" t="s">
        <v>1051</v>
      </c>
      <c r="L248" s="40" t="s">
        <v>721</v>
      </c>
      <c r="M248" s="1"/>
      <c r="N248" s="1"/>
      <c r="O248" s="1"/>
      <c r="P248" s="1"/>
      <c r="Q248" s="1"/>
      <c r="R248" s="1"/>
      <c r="S248" s="25"/>
      <c r="T248" s="25"/>
      <c r="U248" s="25"/>
      <c r="V248" s="25"/>
      <c r="W248" s="25"/>
      <c r="X248" s="25" t="s">
        <v>9</v>
      </c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1"/>
      <c r="AK248" s="1"/>
      <c r="AL248" s="1"/>
      <c r="AM248" s="25"/>
      <c r="AN248" s="25"/>
      <c r="AO248" s="25"/>
      <c r="AP248" s="25"/>
      <c r="AQ248" s="25"/>
      <c r="AR248" s="1"/>
      <c r="AS248" s="25"/>
      <c r="AT248" s="25"/>
      <c r="AU248" s="25"/>
      <c r="AV248" s="25"/>
      <c r="AW248" s="25"/>
      <c r="AX248" s="36"/>
      <c r="AY248" s="25"/>
      <c r="AZ248" s="25"/>
      <c r="BA248" s="25"/>
      <c r="BB248" s="25"/>
      <c r="BC248" s="1"/>
      <c r="BD248" s="1"/>
      <c r="BE248" s="25"/>
      <c r="BF248" s="1"/>
      <c r="BG248" s="1"/>
      <c r="BH248" s="1"/>
      <c r="BI248" s="25" t="s">
        <v>1034</v>
      </c>
      <c r="BJ248" s="6"/>
    </row>
    <row r="249" spans="1:62" ht="31">
      <c r="A249" s="23">
        <v>245</v>
      </c>
      <c r="B249" s="39" t="s">
        <v>1211</v>
      </c>
      <c r="C249" s="39" t="s">
        <v>255</v>
      </c>
      <c r="D249" s="39" t="s">
        <v>1063</v>
      </c>
      <c r="E249" s="39">
        <v>75</v>
      </c>
      <c r="F249" s="39" t="s">
        <v>195</v>
      </c>
      <c r="G249" s="39" t="s">
        <v>195</v>
      </c>
      <c r="H249" s="23" t="str">
        <f t="shared" si="6"/>
        <v>沈O成</v>
      </c>
      <c r="I249" s="23" t="str">
        <f t="shared" si="5"/>
        <v>0＊500157</v>
      </c>
      <c r="J249" s="39">
        <v>1131126</v>
      </c>
      <c r="K249" s="39" t="s">
        <v>734</v>
      </c>
      <c r="L249" s="40" t="s">
        <v>721</v>
      </c>
      <c r="M249" s="1"/>
      <c r="N249" s="1"/>
      <c r="O249" s="1"/>
      <c r="P249" s="1"/>
      <c r="Q249" s="1"/>
      <c r="R249" s="1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1"/>
      <c r="AK249" s="1"/>
      <c r="AL249" s="1"/>
      <c r="AM249" s="25"/>
      <c r="AN249" s="25"/>
      <c r="AO249" s="25"/>
      <c r="AP249" s="25"/>
      <c r="AQ249" s="25"/>
      <c r="AR249" s="1"/>
      <c r="AS249" s="25"/>
      <c r="AT249" s="25"/>
      <c r="AU249" s="25"/>
      <c r="AV249" s="25"/>
      <c r="AW249" s="25"/>
      <c r="AX249" s="36"/>
      <c r="AY249" s="25"/>
      <c r="AZ249" s="25"/>
      <c r="BA249" s="25" t="s">
        <v>1899</v>
      </c>
      <c r="BB249" s="25"/>
      <c r="BC249" s="1"/>
      <c r="BD249" s="1"/>
      <c r="BE249" s="25"/>
      <c r="BF249" s="1"/>
      <c r="BG249" s="1"/>
      <c r="BH249" s="1"/>
      <c r="BI249" s="25"/>
      <c r="BJ249" s="6"/>
    </row>
    <row r="250" spans="1:62" ht="31">
      <c r="A250" s="23">
        <v>246</v>
      </c>
      <c r="B250" s="39" t="s">
        <v>3939</v>
      </c>
      <c r="C250" s="39" t="s">
        <v>107</v>
      </c>
      <c r="D250" s="39" t="s">
        <v>1067</v>
      </c>
      <c r="E250" s="39">
        <v>78</v>
      </c>
      <c r="F250" s="39" t="s">
        <v>195</v>
      </c>
      <c r="G250" s="39" t="s">
        <v>195</v>
      </c>
      <c r="H250" s="23" t="str">
        <f t="shared" si="6"/>
        <v>許O</v>
      </c>
      <c r="I250" s="23" t="str">
        <f t="shared" si="5"/>
        <v>0＊834197</v>
      </c>
      <c r="J250" s="39">
        <v>1131126</v>
      </c>
      <c r="K250" s="39" t="s">
        <v>734</v>
      </c>
      <c r="L250" s="40" t="s">
        <v>721</v>
      </c>
      <c r="M250" s="1"/>
      <c r="N250" s="1"/>
      <c r="O250" s="1"/>
      <c r="P250" s="1"/>
      <c r="Q250" s="1"/>
      <c r="R250" s="1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1"/>
      <c r="AK250" s="1"/>
      <c r="AL250" s="1"/>
      <c r="AM250" s="25"/>
      <c r="AN250" s="25"/>
      <c r="AO250" s="25"/>
      <c r="AP250" s="25"/>
      <c r="AQ250" s="25"/>
      <c r="AR250" s="1"/>
      <c r="AS250" s="25"/>
      <c r="AT250" s="25"/>
      <c r="AU250" s="25"/>
      <c r="AV250" s="25"/>
      <c r="AW250" s="25"/>
      <c r="AX250" s="36"/>
      <c r="AY250" s="25"/>
      <c r="AZ250" s="25"/>
      <c r="BA250" s="25" t="s">
        <v>9</v>
      </c>
      <c r="BB250" s="25"/>
      <c r="BC250" s="1"/>
      <c r="BD250" s="1"/>
      <c r="BE250" s="25" t="s">
        <v>736</v>
      </c>
      <c r="BF250" s="1"/>
      <c r="BG250" s="1"/>
      <c r="BH250" s="1"/>
      <c r="BI250" s="25"/>
      <c r="BJ250" s="6"/>
    </row>
    <row r="251" spans="1:62" ht="31">
      <c r="A251" s="23">
        <v>247</v>
      </c>
      <c r="B251" s="39" t="s">
        <v>5698</v>
      </c>
      <c r="C251" s="39" t="s">
        <v>5144</v>
      </c>
      <c r="D251" s="39" t="s">
        <v>1063</v>
      </c>
      <c r="E251" s="39">
        <v>82</v>
      </c>
      <c r="F251" s="39" t="s">
        <v>195</v>
      </c>
      <c r="G251" s="39" t="s">
        <v>195</v>
      </c>
      <c r="H251" s="23" t="str">
        <f t="shared" si="6"/>
        <v>郭O雄</v>
      </c>
      <c r="I251" s="23" t="str">
        <f t="shared" si="5"/>
        <v>0＊238782</v>
      </c>
      <c r="J251" s="39">
        <v>1131126</v>
      </c>
      <c r="K251" s="39" t="s">
        <v>732</v>
      </c>
      <c r="L251" s="40" t="s">
        <v>721</v>
      </c>
      <c r="M251" s="1"/>
      <c r="N251" s="1"/>
      <c r="O251" s="1"/>
      <c r="P251" s="1"/>
      <c r="Q251" s="1"/>
      <c r="R251" s="1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1"/>
      <c r="AK251" s="1"/>
      <c r="AL251" s="1"/>
      <c r="AM251" s="25"/>
      <c r="AN251" s="25"/>
      <c r="AO251" s="25"/>
      <c r="AP251" s="25"/>
      <c r="AQ251" s="25"/>
      <c r="AR251" s="1"/>
      <c r="AS251" s="25"/>
      <c r="AT251" s="25"/>
      <c r="AU251" s="25"/>
      <c r="AV251" s="25"/>
      <c r="AW251" s="25"/>
      <c r="AX251" s="36"/>
      <c r="AY251" s="25"/>
      <c r="AZ251" s="25"/>
      <c r="BA251" s="25"/>
      <c r="BB251" s="25" t="s">
        <v>1879</v>
      </c>
      <c r="BC251" s="1"/>
      <c r="BD251" s="1"/>
      <c r="BE251" s="25"/>
      <c r="BF251" s="1"/>
      <c r="BG251" s="1"/>
      <c r="BH251" s="1"/>
      <c r="BI251" s="25"/>
      <c r="BJ251" s="6"/>
    </row>
    <row r="252" spans="1:62" ht="31">
      <c r="A252" s="23">
        <v>248</v>
      </c>
      <c r="B252" s="39" t="s">
        <v>1158</v>
      </c>
      <c r="C252" s="39" t="s">
        <v>879</v>
      </c>
      <c r="D252" s="39" t="s">
        <v>1067</v>
      </c>
      <c r="E252" s="39">
        <v>60</v>
      </c>
      <c r="F252" s="39" t="s">
        <v>195</v>
      </c>
      <c r="G252" s="39" t="s">
        <v>195</v>
      </c>
      <c r="H252" s="23" t="str">
        <f t="shared" si="6"/>
        <v>何O珍</v>
      </c>
      <c r="I252" s="23" t="str">
        <f t="shared" si="5"/>
        <v>0＊598600</v>
      </c>
      <c r="J252" s="39">
        <v>1131126</v>
      </c>
      <c r="K252" s="39" t="s">
        <v>734</v>
      </c>
      <c r="L252" s="40" t="s">
        <v>721</v>
      </c>
      <c r="M252" s="1"/>
      <c r="N252" s="1"/>
      <c r="O252" s="1"/>
      <c r="P252" s="1"/>
      <c r="Q252" s="1"/>
      <c r="R252" s="1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1"/>
      <c r="AK252" s="1"/>
      <c r="AL252" s="1"/>
      <c r="AM252" s="25"/>
      <c r="AN252" s="25"/>
      <c r="AO252" s="25"/>
      <c r="AP252" s="25"/>
      <c r="AQ252" s="25"/>
      <c r="AR252" s="1"/>
      <c r="AS252" s="25"/>
      <c r="AT252" s="25"/>
      <c r="AU252" s="25"/>
      <c r="AV252" s="25"/>
      <c r="AW252" s="25"/>
      <c r="AX252" s="36"/>
      <c r="AY252" s="25"/>
      <c r="AZ252" s="25"/>
      <c r="BA252" s="25" t="s">
        <v>1899</v>
      </c>
      <c r="BB252" s="25"/>
      <c r="BC252" s="1"/>
      <c r="BD252" s="1"/>
      <c r="BE252" s="25"/>
      <c r="BF252" s="1"/>
      <c r="BG252" s="1"/>
      <c r="BH252" s="1"/>
      <c r="BI252" s="25"/>
      <c r="BJ252" s="6"/>
    </row>
    <row r="253" spans="1:62" ht="31">
      <c r="A253" s="23">
        <v>249</v>
      </c>
      <c r="B253" s="39" t="s">
        <v>5699</v>
      </c>
      <c r="C253" s="39" t="s">
        <v>5700</v>
      </c>
      <c r="D253" s="39" t="s">
        <v>1063</v>
      </c>
      <c r="E253" s="39">
        <v>54</v>
      </c>
      <c r="F253" s="39" t="s">
        <v>195</v>
      </c>
      <c r="G253" s="39" t="s">
        <v>195</v>
      </c>
      <c r="H253" s="23" t="str">
        <f t="shared" si="6"/>
        <v>陳O德</v>
      </c>
      <c r="I253" s="23" t="str">
        <f t="shared" si="5"/>
        <v>0＊852164</v>
      </c>
      <c r="J253" s="39">
        <v>1131126</v>
      </c>
      <c r="K253" s="39" t="s">
        <v>734</v>
      </c>
      <c r="L253" s="40" t="s">
        <v>721</v>
      </c>
      <c r="M253" s="1"/>
      <c r="N253" s="1"/>
      <c r="O253" s="1"/>
      <c r="P253" s="1"/>
      <c r="Q253" s="1"/>
      <c r="R253" s="1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1"/>
      <c r="AK253" s="1"/>
      <c r="AL253" s="1"/>
      <c r="AM253" s="25"/>
      <c r="AN253" s="25"/>
      <c r="AO253" s="25"/>
      <c r="AP253" s="25"/>
      <c r="AQ253" s="25"/>
      <c r="AR253" s="1"/>
      <c r="AS253" s="25"/>
      <c r="AT253" s="25"/>
      <c r="AU253" s="25"/>
      <c r="AV253" s="25"/>
      <c r="AW253" s="25"/>
      <c r="AX253" s="36"/>
      <c r="AY253" s="25"/>
      <c r="AZ253" s="25"/>
      <c r="BA253" s="25" t="s">
        <v>9</v>
      </c>
      <c r="BB253" s="25"/>
      <c r="BC253" s="1"/>
      <c r="BD253" s="1"/>
      <c r="BE253" s="25"/>
      <c r="BF253" s="1"/>
      <c r="BG253" s="1"/>
      <c r="BH253" s="1"/>
      <c r="BI253" s="25"/>
      <c r="BJ253" s="6"/>
    </row>
    <row r="254" spans="1:62" ht="31">
      <c r="A254" s="23">
        <v>250</v>
      </c>
      <c r="B254" s="39" t="s">
        <v>5701</v>
      </c>
      <c r="C254" s="39" t="s">
        <v>5702</v>
      </c>
      <c r="D254" s="39" t="s">
        <v>1067</v>
      </c>
      <c r="E254" s="39">
        <v>64</v>
      </c>
      <c r="F254" s="39" t="s">
        <v>195</v>
      </c>
      <c r="G254" s="39" t="s">
        <v>195</v>
      </c>
      <c r="H254" s="23" t="str">
        <f t="shared" si="6"/>
        <v>陳O妏</v>
      </c>
      <c r="I254" s="23" t="str">
        <f t="shared" si="5"/>
        <v>0＊319886</v>
      </c>
      <c r="J254" s="39">
        <v>1131126</v>
      </c>
      <c r="K254" s="39" t="s">
        <v>734</v>
      </c>
      <c r="L254" s="40" t="s">
        <v>721</v>
      </c>
      <c r="M254" s="1"/>
      <c r="N254" s="1"/>
      <c r="O254" s="1"/>
      <c r="P254" s="1"/>
      <c r="Q254" s="1"/>
      <c r="R254" s="1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1"/>
      <c r="AK254" s="1"/>
      <c r="AL254" s="1"/>
      <c r="AM254" s="25"/>
      <c r="AN254" s="25"/>
      <c r="AO254" s="25"/>
      <c r="AP254" s="25"/>
      <c r="AQ254" s="25"/>
      <c r="AR254" s="1"/>
      <c r="AS254" s="25"/>
      <c r="AT254" s="25"/>
      <c r="AU254" s="25"/>
      <c r="AV254" s="25"/>
      <c r="AW254" s="25"/>
      <c r="AX254" s="36"/>
      <c r="AY254" s="25"/>
      <c r="AZ254" s="25"/>
      <c r="BA254" s="25" t="s">
        <v>9</v>
      </c>
      <c r="BB254" s="25"/>
      <c r="BC254" s="1"/>
      <c r="BD254" s="1"/>
      <c r="BE254" s="25"/>
      <c r="BF254" s="1"/>
      <c r="BG254" s="1"/>
      <c r="BH254" s="1"/>
      <c r="BI254" s="25"/>
      <c r="BJ254" s="6"/>
    </row>
    <row r="255" spans="1:62" ht="31">
      <c r="A255" s="23">
        <v>251</v>
      </c>
      <c r="B255" s="39" t="s">
        <v>5703</v>
      </c>
      <c r="C255" s="39" t="s">
        <v>584</v>
      </c>
      <c r="D255" s="39" t="s">
        <v>1063</v>
      </c>
      <c r="E255" s="39">
        <v>62</v>
      </c>
      <c r="F255" s="39" t="s">
        <v>195</v>
      </c>
      <c r="G255" s="39" t="s">
        <v>195</v>
      </c>
      <c r="H255" s="23" t="str">
        <f t="shared" si="6"/>
        <v>張O財</v>
      </c>
      <c r="I255" s="23" t="str">
        <f t="shared" si="5"/>
        <v>0＊118837</v>
      </c>
      <c r="J255" s="39">
        <v>1131126</v>
      </c>
      <c r="K255" s="39" t="s">
        <v>734</v>
      </c>
      <c r="L255" s="40" t="s">
        <v>721</v>
      </c>
      <c r="M255" s="1"/>
      <c r="N255" s="1"/>
      <c r="O255" s="1"/>
      <c r="P255" s="1"/>
      <c r="Q255" s="1"/>
      <c r="R255" s="1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1"/>
      <c r="AK255" s="1"/>
      <c r="AL255" s="1"/>
      <c r="AM255" s="25"/>
      <c r="AN255" s="25"/>
      <c r="AO255" s="25"/>
      <c r="AP255" s="25"/>
      <c r="AQ255" s="25"/>
      <c r="AR255" s="1"/>
      <c r="AS255" s="25"/>
      <c r="AT255" s="25"/>
      <c r="AU255" s="25"/>
      <c r="AV255" s="25"/>
      <c r="AW255" s="25"/>
      <c r="AX255" s="36"/>
      <c r="AY255" s="25"/>
      <c r="AZ255" s="25"/>
      <c r="BA255" s="25" t="s">
        <v>1899</v>
      </c>
      <c r="BB255" s="25"/>
      <c r="BC255" s="1"/>
      <c r="BD255" s="1"/>
      <c r="BE255" s="25"/>
      <c r="BF255" s="1"/>
      <c r="BG255" s="1"/>
      <c r="BH255" s="1"/>
      <c r="BI255" s="25"/>
      <c r="BJ255" s="6"/>
    </row>
    <row r="256" spans="1:62" ht="17">
      <c r="A256" s="23">
        <v>252</v>
      </c>
      <c r="B256" s="39" t="s">
        <v>5704</v>
      </c>
      <c r="C256" s="39" t="s">
        <v>5705</v>
      </c>
      <c r="D256" s="39" t="s">
        <v>1063</v>
      </c>
      <c r="E256" s="39">
        <v>68</v>
      </c>
      <c r="F256" s="39" t="s">
        <v>195</v>
      </c>
      <c r="G256" s="39" t="s">
        <v>195</v>
      </c>
      <c r="H256" s="23" t="str">
        <f t="shared" si="6"/>
        <v>陳O杉</v>
      </c>
      <c r="I256" s="23" t="str">
        <f t="shared" si="5"/>
        <v>0＊576763</v>
      </c>
      <c r="J256" s="39">
        <v>1131126</v>
      </c>
      <c r="K256" s="39">
        <v>5761110</v>
      </c>
      <c r="L256" s="40" t="s">
        <v>721</v>
      </c>
      <c r="M256" s="1"/>
      <c r="N256" s="1"/>
      <c r="O256" s="1"/>
      <c r="P256" s="1"/>
      <c r="Q256" s="1"/>
      <c r="R256" s="1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1"/>
      <c r="AK256" s="1"/>
      <c r="AL256" s="1"/>
      <c r="AM256" s="25"/>
      <c r="AN256" s="25"/>
      <c r="AO256" s="25"/>
      <c r="AP256" s="25"/>
      <c r="AQ256" s="25"/>
      <c r="AR256" s="1"/>
      <c r="AS256" s="25"/>
      <c r="AT256" s="25"/>
      <c r="AU256" s="25"/>
      <c r="AV256" s="25" t="s">
        <v>9</v>
      </c>
      <c r="AW256" s="25"/>
      <c r="AX256" s="36"/>
      <c r="AY256" s="25"/>
      <c r="AZ256" s="25"/>
      <c r="BA256" s="25"/>
      <c r="BB256" s="25"/>
      <c r="BC256" s="1"/>
      <c r="BD256" s="1"/>
      <c r="BE256" s="25"/>
      <c r="BF256" s="1"/>
      <c r="BG256" s="1"/>
      <c r="BH256" s="1"/>
      <c r="BI256" s="25"/>
      <c r="BJ256" s="6"/>
    </row>
    <row r="257" spans="1:62" ht="31">
      <c r="A257" s="23">
        <v>253</v>
      </c>
      <c r="B257" s="39" t="s">
        <v>1738</v>
      </c>
      <c r="C257" s="39" t="s">
        <v>159</v>
      </c>
      <c r="D257" s="39" t="s">
        <v>1067</v>
      </c>
      <c r="E257" s="39">
        <v>51</v>
      </c>
      <c r="F257" s="39" t="s">
        <v>195</v>
      </c>
      <c r="G257" s="39" t="s">
        <v>195</v>
      </c>
      <c r="H257" s="23" t="str">
        <f t="shared" si="6"/>
        <v>葉O娟</v>
      </c>
      <c r="I257" s="23" t="str">
        <f t="shared" si="5"/>
        <v>1＊914319</v>
      </c>
      <c r="J257" s="39">
        <v>1131126</v>
      </c>
      <c r="K257" s="39" t="s">
        <v>734</v>
      </c>
      <c r="L257" s="40" t="s">
        <v>721</v>
      </c>
      <c r="M257" s="1"/>
      <c r="N257" s="1"/>
      <c r="O257" s="1"/>
      <c r="P257" s="1"/>
      <c r="Q257" s="1"/>
      <c r="R257" s="1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1"/>
      <c r="AK257" s="1"/>
      <c r="AL257" s="1"/>
      <c r="AM257" s="25"/>
      <c r="AN257" s="25"/>
      <c r="AO257" s="25"/>
      <c r="AP257" s="25"/>
      <c r="AQ257" s="25"/>
      <c r="AR257" s="1"/>
      <c r="AS257" s="25"/>
      <c r="AT257" s="25"/>
      <c r="AU257" s="25"/>
      <c r="AV257" s="25"/>
      <c r="AW257" s="25"/>
      <c r="AX257" s="36"/>
      <c r="AY257" s="25"/>
      <c r="AZ257" s="25"/>
      <c r="BA257" s="25" t="s">
        <v>1899</v>
      </c>
      <c r="BB257" s="25"/>
      <c r="BC257" s="1"/>
      <c r="BD257" s="1"/>
      <c r="BE257" s="25"/>
      <c r="BF257" s="1"/>
      <c r="BG257" s="1"/>
      <c r="BH257" s="1"/>
      <c r="BI257" s="25"/>
      <c r="BJ257" s="6"/>
    </row>
    <row r="258" spans="1:62" ht="46.5">
      <c r="A258" s="23">
        <v>254</v>
      </c>
      <c r="B258" s="39" t="s">
        <v>1817</v>
      </c>
      <c r="C258" s="39" t="s">
        <v>372</v>
      </c>
      <c r="D258" s="39" t="s">
        <v>1063</v>
      </c>
      <c r="E258" s="39">
        <v>73</v>
      </c>
      <c r="F258" s="39" t="s">
        <v>195</v>
      </c>
      <c r="G258" s="39" t="s">
        <v>195</v>
      </c>
      <c r="H258" s="23" t="str">
        <f t="shared" si="6"/>
        <v>吳O隆</v>
      </c>
      <c r="I258" s="23" t="str">
        <f t="shared" si="5"/>
        <v>1＊461003</v>
      </c>
      <c r="J258" s="39">
        <v>1131126</v>
      </c>
      <c r="K258" s="39" t="s">
        <v>738</v>
      </c>
      <c r="L258" s="40" t="s">
        <v>721</v>
      </c>
      <c r="M258" s="1"/>
      <c r="N258" s="1"/>
      <c r="O258" s="1"/>
      <c r="P258" s="1"/>
      <c r="Q258" s="1"/>
      <c r="R258" s="1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1"/>
      <c r="AK258" s="1"/>
      <c r="AL258" s="1"/>
      <c r="AM258" s="25"/>
      <c r="AN258" s="25"/>
      <c r="AO258" s="25"/>
      <c r="AP258" s="25"/>
      <c r="AQ258" s="25"/>
      <c r="AR258" s="1"/>
      <c r="AS258" s="25"/>
      <c r="AT258" s="25"/>
      <c r="AU258" s="25"/>
      <c r="AV258" s="25"/>
      <c r="AW258" s="25"/>
      <c r="AX258" s="36"/>
      <c r="AY258" s="25"/>
      <c r="AZ258" s="25" t="s">
        <v>9</v>
      </c>
      <c r="BA258" s="25" t="s">
        <v>9</v>
      </c>
      <c r="BB258" s="25"/>
      <c r="BC258" s="1"/>
      <c r="BD258" s="1"/>
      <c r="BE258" s="25"/>
      <c r="BF258" s="1"/>
      <c r="BG258" s="1"/>
      <c r="BH258" s="1"/>
      <c r="BI258" s="25"/>
      <c r="BJ258" s="6"/>
    </row>
    <row r="259" spans="1:62" ht="31">
      <c r="A259" s="23">
        <v>255</v>
      </c>
      <c r="B259" s="39" t="s">
        <v>1731</v>
      </c>
      <c r="C259" s="39" t="s">
        <v>1459</v>
      </c>
      <c r="D259" s="39" t="s">
        <v>1067</v>
      </c>
      <c r="E259" s="39">
        <v>70</v>
      </c>
      <c r="F259" s="39" t="s">
        <v>195</v>
      </c>
      <c r="G259" s="39" t="s">
        <v>195</v>
      </c>
      <c r="H259" s="23" t="str">
        <f t="shared" si="6"/>
        <v>李O梅</v>
      </c>
      <c r="I259" s="23" t="str">
        <f t="shared" si="5"/>
        <v>1＊744673</v>
      </c>
      <c r="J259" s="39">
        <v>1131126</v>
      </c>
      <c r="K259" s="39" t="s">
        <v>734</v>
      </c>
      <c r="L259" s="40" t="s">
        <v>721</v>
      </c>
      <c r="M259" s="1"/>
      <c r="N259" s="1"/>
      <c r="O259" s="1"/>
      <c r="P259" s="1"/>
      <c r="Q259" s="1"/>
      <c r="R259" s="1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1"/>
      <c r="AK259" s="1"/>
      <c r="AL259" s="1"/>
      <c r="AM259" s="25"/>
      <c r="AN259" s="25"/>
      <c r="AO259" s="25"/>
      <c r="AP259" s="25"/>
      <c r="AQ259" s="25"/>
      <c r="AR259" s="1"/>
      <c r="AS259" s="25"/>
      <c r="AT259" s="25"/>
      <c r="AU259" s="25"/>
      <c r="AV259" s="25"/>
      <c r="AW259" s="25"/>
      <c r="AX259" s="36"/>
      <c r="AY259" s="25"/>
      <c r="AZ259" s="25"/>
      <c r="BA259" s="25" t="s">
        <v>9</v>
      </c>
      <c r="BB259" s="25"/>
      <c r="BC259" s="1"/>
      <c r="BD259" s="1"/>
      <c r="BE259" s="25"/>
      <c r="BF259" s="1"/>
      <c r="BG259" s="1"/>
      <c r="BH259" s="1"/>
      <c r="BI259" s="25"/>
      <c r="BJ259" s="6"/>
    </row>
    <row r="260" spans="1:62" ht="31">
      <c r="A260" s="23">
        <v>256</v>
      </c>
      <c r="B260" s="39" t="s">
        <v>5706</v>
      </c>
      <c r="C260" s="39" t="s">
        <v>5707</v>
      </c>
      <c r="D260" s="39" t="s">
        <v>1067</v>
      </c>
      <c r="E260" s="39">
        <v>39</v>
      </c>
      <c r="F260" s="39" t="s">
        <v>195</v>
      </c>
      <c r="G260" s="39" t="s">
        <v>195</v>
      </c>
      <c r="H260" s="23" t="str">
        <f t="shared" si="6"/>
        <v>陳O蓁</v>
      </c>
      <c r="I260" s="23" t="str">
        <f t="shared" si="5"/>
        <v>2＊349540</v>
      </c>
      <c r="J260" s="39">
        <v>1131126</v>
      </c>
      <c r="K260" s="39" t="s">
        <v>751</v>
      </c>
      <c r="L260" s="40" t="s">
        <v>721</v>
      </c>
      <c r="M260" s="1"/>
      <c r="N260" s="1"/>
      <c r="O260" s="1"/>
      <c r="P260" s="1"/>
      <c r="Q260" s="1"/>
      <c r="R260" s="1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1"/>
      <c r="AK260" s="1"/>
      <c r="AL260" s="1"/>
      <c r="AM260" s="25"/>
      <c r="AN260" s="25"/>
      <c r="AO260" s="25"/>
      <c r="AP260" s="25"/>
      <c r="AQ260" s="25"/>
      <c r="AR260" s="1"/>
      <c r="AS260" s="25"/>
      <c r="AT260" s="25"/>
      <c r="AU260" s="25"/>
      <c r="AV260" s="25"/>
      <c r="AW260" s="25"/>
      <c r="AX260" s="36"/>
      <c r="AY260" s="25"/>
      <c r="AZ260" s="25"/>
      <c r="BA260" s="25"/>
      <c r="BB260" s="25"/>
      <c r="BC260" s="1" t="s">
        <v>9</v>
      </c>
      <c r="BD260" s="1"/>
      <c r="BE260" s="25"/>
      <c r="BF260" s="1"/>
      <c r="BG260" s="1"/>
      <c r="BH260" s="1"/>
      <c r="BI260" s="25"/>
      <c r="BJ260" s="6"/>
    </row>
    <row r="261" spans="1:62" ht="31">
      <c r="A261" s="23">
        <v>257</v>
      </c>
      <c r="B261" s="39" t="s">
        <v>3821</v>
      </c>
      <c r="C261" s="39" t="s">
        <v>3579</v>
      </c>
      <c r="D261" s="39" t="s">
        <v>1067</v>
      </c>
      <c r="E261" s="39">
        <v>62</v>
      </c>
      <c r="F261" s="39" t="s">
        <v>195</v>
      </c>
      <c r="G261" s="39" t="s">
        <v>195</v>
      </c>
      <c r="H261" s="23" t="str">
        <f t="shared" si="6"/>
        <v>盧O淑貞</v>
      </c>
      <c r="I261" s="23" t="str">
        <f t="shared" ref="I261:I324" si="7">REPLACE(C261,2,1,"＊")</f>
        <v>2＊972228</v>
      </c>
      <c r="J261" s="39">
        <v>1131126</v>
      </c>
      <c r="K261" s="39" t="s">
        <v>734</v>
      </c>
      <c r="L261" s="40" t="s">
        <v>721</v>
      </c>
      <c r="M261" s="1"/>
      <c r="N261" s="1"/>
      <c r="O261" s="1"/>
      <c r="P261" s="1"/>
      <c r="Q261" s="1"/>
      <c r="R261" s="1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1"/>
      <c r="AK261" s="1"/>
      <c r="AL261" s="1"/>
      <c r="AM261" s="25"/>
      <c r="AN261" s="25"/>
      <c r="AO261" s="25"/>
      <c r="AP261" s="25"/>
      <c r="AQ261" s="25"/>
      <c r="AR261" s="1"/>
      <c r="AS261" s="25"/>
      <c r="AT261" s="25"/>
      <c r="AU261" s="25"/>
      <c r="AV261" s="25"/>
      <c r="AW261" s="25"/>
      <c r="AX261" s="36"/>
      <c r="AY261" s="25"/>
      <c r="AZ261" s="25"/>
      <c r="BA261" s="25" t="s">
        <v>9</v>
      </c>
      <c r="BB261" s="25"/>
      <c r="BC261" s="1"/>
      <c r="BD261" s="1"/>
      <c r="BE261" s="25"/>
      <c r="BF261" s="1"/>
      <c r="BG261" s="1"/>
      <c r="BH261" s="1"/>
      <c r="BI261" s="25"/>
      <c r="BJ261" s="6"/>
    </row>
    <row r="262" spans="1:62" ht="46.5">
      <c r="A262" s="23">
        <v>258</v>
      </c>
      <c r="B262" s="39" t="s">
        <v>5708</v>
      </c>
      <c r="C262" s="39" t="s">
        <v>5709</v>
      </c>
      <c r="D262" s="39" t="s">
        <v>1067</v>
      </c>
      <c r="E262" s="39">
        <v>69</v>
      </c>
      <c r="F262" s="39" t="s">
        <v>195</v>
      </c>
      <c r="G262" s="39" t="s">
        <v>195</v>
      </c>
      <c r="H262" s="23" t="str">
        <f t="shared" si="6"/>
        <v>徐O華</v>
      </c>
      <c r="I262" s="23" t="str">
        <f t="shared" si="7"/>
        <v>2＊634588</v>
      </c>
      <c r="J262" s="39">
        <v>1131126</v>
      </c>
      <c r="K262" s="39" t="s">
        <v>738</v>
      </c>
      <c r="L262" s="40" t="s">
        <v>721</v>
      </c>
      <c r="M262" s="1"/>
      <c r="N262" s="1"/>
      <c r="O262" s="1"/>
      <c r="P262" s="1"/>
      <c r="Q262" s="1"/>
      <c r="R262" s="1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1"/>
      <c r="AK262" s="1"/>
      <c r="AL262" s="1"/>
      <c r="AM262" s="25"/>
      <c r="AN262" s="25"/>
      <c r="AO262" s="25"/>
      <c r="AP262" s="25"/>
      <c r="AQ262" s="25"/>
      <c r="AR262" s="1"/>
      <c r="AS262" s="25"/>
      <c r="AT262" s="25"/>
      <c r="AU262" s="25"/>
      <c r="AV262" s="25"/>
      <c r="AW262" s="25"/>
      <c r="AX262" s="36"/>
      <c r="AY262" s="25" t="s">
        <v>9</v>
      </c>
      <c r="AZ262" s="25"/>
      <c r="BA262" s="25" t="s">
        <v>9</v>
      </c>
      <c r="BB262" s="25"/>
      <c r="BC262" s="1"/>
      <c r="BD262" s="1"/>
      <c r="BE262" s="25"/>
      <c r="BF262" s="1"/>
      <c r="BG262" s="1"/>
      <c r="BH262" s="1"/>
      <c r="BI262" s="25"/>
      <c r="BJ262" s="6"/>
    </row>
    <row r="263" spans="1:62" ht="46.5">
      <c r="A263" s="23">
        <v>259</v>
      </c>
      <c r="B263" s="39" t="s">
        <v>1307</v>
      </c>
      <c r="C263" s="39" t="s">
        <v>1021</v>
      </c>
      <c r="D263" s="39" t="s">
        <v>1063</v>
      </c>
      <c r="E263" s="39">
        <v>73</v>
      </c>
      <c r="F263" s="39" t="s">
        <v>195</v>
      </c>
      <c r="G263" s="39" t="s">
        <v>195</v>
      </c>
      <c r="H263" s="23" t="str">
        <f t="shared" si="6"/>
        <v>蔡O祥</v>
      </c>
      <c r="I263" s="23" t="str">
        <f t="shared" si="7"/>
        <v>2＊205394</v>
      </c>
      <c r="J263" s="39">
        <v>1131126</v>
      </c>
      <c r="K263" s="39" t="s">
        <v>756</v>
      </c>
      <c r="L263" s="40" t="s">
        <v>721</v>
      </c>
      <c r="M263" s="1"/>
      <c r="N263" s="1"/>
      <c r="O263" s="1"/>
      <c r="P263" s="1"/>
      <c r="Q263" s="1"/>
      <c r="R263" s="1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1"/>
      <c r="AK263" s="1"/>
      <c r="AL263" s="1"/>
      <c r="AM263" s="25"/>
      <c r="AN263" s="25"/>
      <c r="AO263" s="25"/>
      <c r="AP263" s="25"/>
      <c r="AQ263" s="25"/>
      <c r="AR263" s="1"/>
      <c r="AS263" s="25"/>
      <c r="AT263" s="25"/>
      <c r="AU263" s="25"/>
      <c r="AV263" s="25"/>
      <c r="AW263" s="25"/>
      <c r="AX263" s="36"/>
      <c r="AY263" s="25"/>
      <c r="AZ263" s="25"/>
      <c r="BA263" s="25" t="s">
        <v>9</v>
      </c>
      <c r="BB263" s="25"/>
      <c r="BC263" s="1"/>
      <c r="BD263" s="1"/>
      <c r="BE263" s="25"/>
      <c r="BF263" s="1" t="s">
        <v>736</v>
      </c>
      <c r="BG263" s="1"/>
      <c r="BH263" s="1"/>
      <c r="BI263" s="25"/>
      <c r="BJ263" s="6"/>
    </row>
    <row r="264" spans="1:62" ht="31">
      <c r="A264" s="23">
        <v>260</v>
      </c>
      <c r="B264" s="39" t="s">
        <v>3922</v>
      </c>
      <c r="C264" s="39" t="s">
        <v>3664</v>
      </c>
      <c r="D264" s="39" t="s">
        <v>1067</v>
      </c>
      <c r="E264" s="39">
        <v>61</v>
      </c>
      <c r="F264" s="39" t="s">
        <v>195</v>
      </c>
      <c r="G264" s="39" t="s">
        <v>195</v>
      </c>
      <c r="H264" s="23" t="str">
        <f t="shared" si="6"/>
        <v>胡O莉</v>
      </c>
      <c r="I264" s="23" t="str">
        <f t="shared" si="7"/>
        <v>2＊295090</v>
      </c>
      <c r="J264" s="39">
        <v>1131126</v>
      </c>
      <c r="K264" s="39" t="s">
        <v>734</v>
      </c>
      <c r="L264" s="40" t="s">
        <v>721</v>
      </c>
      <c r="M264" s="1"/>
      <c r="N264" s="1"/>
      <c r="O264" s="1"/>
      <c r="P264" s="1"/>
      <c r="Q264" s="1"/>
      <c r="R264" s="1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1"/>
      <c r="AK264" s="1"/>
      <c r="AL264" s="1"/>
      <c r="AM264" s="25"/>
      <c r="AN264" s="25"/>
      <c r="AO264" s="25"/>
      <c r="AP264" s="25"/>
      <c r="AQ264" s="25"/>
      <c r="AR264" s="1"/>
      <c r="AS264" s="25"/>
      <c r="AT264" s="25"/>
      <c r="AU264" s="25"/>
      <c r="AV264" s="25"/>
      <c r="AW264" s="25"/>
      <c r="AX264" s="36"/>
      <c r="AY264" s="25"/>
      <c r="AZ264" s="25"/>
      <c r="BA264" s="25" t="s">
        <v>9</v>
      </c>
      <c r="BB264" s="25"/>
      <c r="BC264" s="1"/>
      <c r="BD264" s="1"/>
      <c r="BE264" s="25"/>
      <c r="BF264" s="1"/>
      <c r="BG264" s="1"/>
      <c r="BH264" s="1"/>
      <c r="BI264" s="25"/>
      <c r="BJ264" s="6"/>
    </row>
    <row r="265" spans="1:62" ht="46.5">
      <c r="A265" s="23">
        <v>261</v>
      </c>
      <c r="B265" s="39" t="s">
        <v>5710</v>
      </c>
      <c r="C265" s="39" t="s">
        <v>5711</v>
      </c>
      <c r="D265" s="39" t="s">
        <v>1067</v>
      </c>
      <c r="E265" s="39">
        <v>81</v>
      </c>
      <c r="F265" s="39" t="s">
        <v>195</v>
      </c>
      <c r="G265" s="39" t="s">
        <v>195</v>
      </c>
      <c r="H265" s="23" t="str">
        <f t="shared" si="6"/>
        <v>李O麗嬌</v>
      </c>
      <c r="I265" s="23" t="str">
        <f t="shared" si="7"/>
        <v>2＊643789</v>
      </c>
      <c r="J265" s="39">
        <v>1131127</v>
      </c>
      <c r="K265" s="39" t="s">
        <v>738</v>
      </c>
      <c r="L265" s="40" t="s">
        <v>721</v>
      </c>
      <c r="M265" s="1"/>
      <c r="N265" s="1"/>
      <c r="O265" s="1"/>
      <c r="P265" s="1"/>
      <c r="Q265" s="1"/>
      <c r="R265" s="1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1"/>
      <c r="AK265" s="1"/>
      <c r="AL265" s="1"/>
      <c r="AM265" s="25"/>
      <c r="AN265" s="25"/>
      <c r="AO265" s="25"/>
      <c r="AP265" s="25"/>
      <c r="AQ265" s="25"/>
      <c r="AR265" s="1"/>
      <c r="AS265" s="25"/>
      <c r="AT265" s="25"/>
      <c r="AU265" s="25"/>
      <c r="AV265" s="25"/>
      <c r="AW265" s="25"/>
      <c r="AX265" s="36"/>
      <c r="AY265" s="25" t="s">
        <v>9</v>
      </c>
      <c r="AZ265" s="25"/>
      <c r="BA265" s="25" t="s">
        <v>9</v>
      </c>
      <c r="BB265" s="25"/>
      <c r="BC265" s="1"/>
      <c r="BD265" s="1"/>
      <c r="BE265" s="25"/>
      <c r="BF265" s="1"/>
      <c r="BG265" s="1"/>
      <c r="BH265" s="1"/>
      <c r="BI265" s="25"/>
      <c r="BJ265" s="6"/>
    </row>
    <row r="266" spans="1:62" ht="31">
      <c r="A266" s="23">
        <v>262</v>
      </c>
      <c r="B266" s="39" t="s">
        <v>1721</v>
      </c>
      <c r="C266" s="39" t="s">
        <v>573</v>
      </c>
      <c r="D266" s="39" t="s">
        <v>1067</v>
      </c>
      <c r="E266" s="39">
        <v>70</v>
      </c>
      <c r="F266" s="39" t="s">
        <v>5490</v>
      </c>
      <c r="G266" s="39"/>
      <c r="H266" s="23" t="str">
        <f t="shared" si="6"/>
        <v>吳O蘭</v>
      </c>
      <c r="I266" s="23" t="str">
        <f t="shared" si="7"/>
        <v>2＊497650</v>
      </c>
      <c r="J266" s="39">
        <v>1131129</v>
      </c>
      <c r="K266" s="39" t="s">
        <v>734</v>
      </c>
      <c r="L266" s="40" t="s">
        <v>721</v>
      </c>
      <c r="M266" s="1"/>
      <c r="N266" s="1"/>
      <c r="O266" s="1"/>
      <c r="P266" s="1"/>
      <c r="Q266" s="1"/>
      <c r="R266" s="1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1"/>
      <c r="AK266" s="1"/>
      <c r="AL266" s="1"/>
      <c r="AM266" s="25"/>
      <c r="AN266" s="25"/>
      <c r="AO266" s="25"/>
      <c r="AP266" s="25"/>
      <c r="AQ266" s="25"/>
      <c r="AR266" s="1"/>
      <c r="AS266" s="25"/>
      <c r="AT266" s="25"/>
      <c r="AU266" s="25"/>
      <c r="AV266" s="25"/>
      <c r="AW266" s="25"/>
      <c r="AX266" s="36"/>
      <c r="AY266" s="25"/>
      <c r="AZ266" s="25"/>
      <c r="BA266" s="25" t="s">
        <v>9</v>
      </c>
      <c r="BB266" s="25"/>
      <c r="BC266" s="1"/>
      <c r="BD266" s="1"/>
      <c r="BE266" s="25"/>
      <c r="BF266" s="1"/>
      <c r="BG266" s="1"/>
      <c r="BH266" s="1"/>
      <c r="BI266" s="25"/>
      <c r="BJ266" s="6"/>
    </row>
    <row r="267" spans="1:62" ht="31">
      <c r="A267" s="23">
        <v>263</v>
      </c>
      <c r="B267" s="39" t="s">
        <v>1607</v>
      </c>
      <c r="C267" s="39" t="s">
        <v>1345</v>
      </c>
      <c r="D267" s="39" t="s">
        <v>1063</v>
      </c>
      <c r="E267" s="39">
        <v>61</v>
      </c>
      <c r="F267" s="39" t="s">
        <v>195</v>
      </c>
      <c r="G267" s="39" t="s">
        <v>195</v>
      </c>
      <c r="H267" s="23" t="str">
        <f t="shared" si="6"/>
        <v>鄭O仁</v>
      </c>
      <c r="I267" s="23" t="str">
        <f t="shared" si="7"/>
        <v>0＊477270</v>
      </c>
      <c r="J267" s="39">
        <v>1131129</v>
      </c>
      <c r="K267" s="39" t="s">
        <v>734</v>
      </c>
      <c r="L267" s="40" t="s">
        <v>721</v>
      </c>
      <c r="M267" s="1"/>
      <c r="N267" s="1"/>
      <c r="O267" s="1"/>
      <c r="P267" s="1"/>
      <c r="Q267" s="1"/>
      <c r="R267" s="1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1"/>
      <c r="AK267" s="1"/>
      <c r="AL267" s="1"/>
      <c r="AM267" s="25"/>
      <c r="AN267" s="25"/>
      <c r="AO267" s="25"/>
      <c r="AP267" s="25"/>
      <c r="AQ267" s="25"/>
      <c r="AR267" s="1"/>
      <c r="AS267" s="25"/>
      <c r="AT267" s="25"/>
      <c r="AU267" s="25"/>
      <c r="AV267" s="25"/>
      <c r="AW267" s="25"/>
      <c r="AX267" s="36"/>
      <c r="AY267" s="25"/>
      <c r="AZ267" s="25"/>
      <c r="BA267" s="25" t="s">
        <v>9</v>
      </c>
      <c r="BB267" s="25"/>
      <c r="BC267" s="1"/>
      <c r="BD267" s="1"/>
      <c r="BE267" s="25"/>
      <c r="BF267" s="1"/>
      <c r="BG267" s="1"/>
      <c r="BH267" s="1"/>
      <c r="BI267" s="25"/>
      <c r="BJ267" s="6"/>
    </row>
    <row r="268" spans="1:62" ht="31">
      <c r="A268" s="23">
        <v>264</v>
      </c>
      <c r="B268" s="39" t="s">
        <v>3984</v>
      </c>
      <c r="C268" s="39" t="s">
        <v>2077</v>
      </c>
      <c r="D268" s="39" t="s">
        <v>1067</v>
      </c>
      <c r="E268" s="39">
        <v>65</v>
      </c>
      <c r="F268" s="39" t="s">
        <v>195</v>
      </c>
      <c r="G268" s="39" t="s">
        <v>195</v>
      </c>
      <c r="H268" s="23" t="str">
        <f t="shared" si="6"/>
        <v>徐O華</v>
      </c>
      <c r="I268" s="23" t="str">
        <f t="shared" si="7"/>
        <v>0＊091739</v>
      </c>
      <c r="J268" s="39">
        <v>1131129</v>
      </c>
      <c r="K268" s="39" t="s">
        <v>734</v>
      </c>
      <c r="L268" s="40" t="s">
        <v>721</v>
      </c>
      <c r="M268" s="1"/>
      <c r="N268" s="1"/>
      <c r="O268" s="1"/>
      <c r="P268" s="1"/>
      <c r="Q268" s="1"/>
      <c r="R268" s="1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1"/>
      <c r="AK268" s="1"/>
      <c r="AL268" s="1"/>
      <c r="AM268" s="25"/>
      <c r="AN268" s="25"/>
      <c r="AO268" s="25"/>
      <c r="AP268" s="25"/>
      <c r="AQ268" s="25"/>
      <c r="AR268" s="1"/>
      <c r="AS268" s="25"/>
      <c r="AT268" s="25"/>
      <c r="AU268" s="25"/>
      <c r="AV268" s="25"/>
      <c r="AW268" s="25"/>
      <c r="AX268" s="36"/>
      <c r="AY268" s="25"/>
      <c r="AZ268" s="25"/>
      <c r="BA268" s="25" t="s">
        <v>1899</v>
      </c>
      <c r="BB268" s="25"/>
      <c r="BC268" s="1"/>
      <c r="BD268" s="1"/>
      <c r="BE268" s="25"/>
      <c r="BF268" s="1"/>
      <c r="BG268" s="1"/>
      <c r="BH268" s="1"/>
      <c r="BI268" s="25"/>
      <c r="BJ268" s="6"/>
    </row>
    <row r="269" spans="1:62" ht="31">
      <c r="A269" s="23">
        <v>265</v>
      </c>
      <c r="B269" s="39" t="s">
        <v>5712</v>
      </c>
      <c r="C269" s="39" t="s">
        <v>4126</v>
      </c>
      <c r="D269" s="39" t="s">
        <v>1067</v>
      </c>
      <c r="E269" s="39">
        <v>63</v>
      </c>
      <c r="F269" s="39" t="s">
        <v>195</v>
      </c>
      <c r="G269" s="39" t="s">
        <v>195</v>
      </c>
      <c r="H269" s="23" t="str">
        <f t="shared" si="6"/>
        <v>許O溱</v>
      </c>
      <c r="I269" s="23" t="str">
        <f t="shared" si="7"/>
        <v>1＊268236</v>
      </c>
      <c r="J269" s="39">
        <v>1131129</v>
      </c>
      <c r="K269" s="39" t="s">
        <v>734</v>
      </c>
      <c r="L269" s="40" t="s">
        <v>721</v>
      </c>
      <c r="M269" s="1"/>
      <c r="N269" s="1"/>
      <c r="O269" s="1"/>
      <c r="P269" s="1"/>
      <c r="Q269" s="1"/>
      <c r="R269" s="1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1"/>
      <c r="AK269" s="1"/>
      <c r="AL269" s="1"/>
      <c r="AM269" s="25"/>
      <c r="AN269" s="25"/>
      <c r="AO269" s="25"/>
      <c r="AP269" s="25"/>
      <c r="AQ269" s="25"/>
      <c r="AR269" s="1"/>
      <c r="AS269" s="25"/>
      <c r="AT269" s="25"/>
      <c r="AU269" s="25"/>
      <c r="AV269" s="25"/>
      <c r="AW269" s="25"/>
      <c r="AX269" s="36"/>
      <c r="AY269" s="25"/>
      <c r="AZ269" s="25"/>
      <c r="BA269" s="25" t="s">
        <v>9</v>
      </c>
      <c r="BB269" s="25"/>
      <c r="BC269" s="1"/>
      <c r="BD269" s="1"/>
      <c r="BE269" s="25"/>
      <c r="BF269" s="1"/>
      <c r="BG269" s="1"/>
      <c r="BH269" s="1"/>
      <c r="BI269" s="25"/>
      <c r="BJ269" s="6"/>
    </row>
    <row r="270" spans="1:62" ht="31">
      <c r="A270" s="23">
        <v>266</v>
      </c>
      <c r="B270" s="39" t="s">
        <v>1796</v>
      </c>
      <c r="C270" s="39" t="s">
        <v>1509</v>
      </c>
      <c r="D270" s="39" t="s">
        <v>1067</v>
      </c>
      <c r="E270" s="39">
        <v>69</v>
      </c>
      <c r="F270" s="39" t="s">
        <v>195</v>
      </c>
      <c r="G270" s="39" t="s">
        <v>195</v>
      </c>
      <c r="H270" s="23" t="str">
        <f t="shared" si="6"/>
        <v>張O金</v>
      </c>
      <c r="I270" s="23" t="str">
        <f t="shared" si="7"/>
        <v>1＊782064</v>
      </c>
      <c r="J270" s="39">
        <v>1131129</v>
      </c>
      <c r="K270" s="39" t="s">
        <v>734</v>
      </c>
      <c r="L270" s="40" t="s">
        <v>721</v>
      </c>
      <c r="M270" s="1"/>
      <c r="N270" s="1"/>
      <c r="O270" s="1"/>
      <c r="P270" s="1"/>
      <c r="Q270" s="1"/>
      <c r="R270" s="1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1"/>
      <c r="AK270" s="1"/>
      <c r="AL270" s="1"/>
      <c r="AM270" s="25"/>
      <c r="AN270" s="25"/>
      <c r="AO270" s="25"/>
      <c r="AP270" s="25"/>
      <c r="AQ270" s="25"/>
      <c r="AR270" s="1"/>
      <c r="AS270" s="25"/>
      <c r="AT270" s="25"/>
      <c r="AU270" s="25"/>
      <c r="AV270" s="25"/>
      <c r="AW270" s="25"/>
      <c r="AX270" s="36"/>
      <c r="AY270" s="25"/>
      <c r="AZ270" s="25"/>
      <c r="BA270" s="25" t="s">
        <v>9</v>
      </c>
      <c r="BB270" s="25"/>
      <c r="BC270" s="1"/>
      <c r="BD270" s="1"/>
      <c r="BE270" s="25"/>
      <c r="BF270" s="1"/>
      <c r="BG270" s="1"/>
      <c r="BH270" s="1"/>
      <c r="BI270" s="25"/>
      <c r="BJ270" s="6"/>
    </row>
    <row r="271" spans="1:62" ht="31">
      <c r="A271" s="23">
        <v>267</v>
      </c>
      <c r="B271" s="39" t="s">
        <v>5713</v>
      </c>
      <c r="C271" s="39" t="s">
        <v>5714</v>
      </c>
      <c r="D271" s="39" t="s">
        <v>1063</v>
      </c>
      <c r="E271" s="39">
        <v>57</v>
      </c>
      <c r="F271" s="39" t="s">
        <v>195</v>
      </c>
      <c r="G271" s="39" t="s">
        <v>195</v>
      </c>
      <c r="H271" s="23" t="str">
        <f t="shared" si="6"/>
        <v>陳O宏</v>
      </c>
      <c r="I271" s="23" t="str">
        <f t="shared" si="7"/>
        <v>1＊997205</v>
      </c>
      <c r="J271" s="39">
        <v>1131129</v>
      </c>
      <c r="K271" s="39" t="s">
        <v>751</v>
      </c>
      <c r="L271" s="40" t="s">
        <v>721</v>
      </c>
      <c r="M271" s="1"/>
      <c r="N271" s="1"/>
      <c r="O271" s="1"/>
      <c r="P271" s="1"/>
      <c r="Q271" s="1"/>
      <c r="R271" s="1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1"/>
      <c r="AK271" s="1"/>
      <c r="AL271" s="1"/>
      <c r="AM271" s="25"/>
      <c r="AN271" s="25"/>
      <c r="AO271" s="25"/>
      <c r="AP271" s="25"/>
      <c r="AQ271" s="25"/>
      <c r="AR271" s="1"/>
      <c r="AS271" s="25"/>
      <c r="AT271" s="25"/>
      <c r="AU271" s="25"/>
      <c r="AV271" s="25"/>
      <c r="AW271" s="25"/>
      <c r="AX271" s="36"/>
      <c r="AY271" s="25"/>
      <c r="AZ271" s="25"/>
      <c r="BA271" s="25"/>
      <c r="BB271" s="25"/>
      <c r="BC271" s="1" t="s">
        <v>9</v>
      </c>
      <c r="BD271" s="1"/>
      <c r="BE271" s="25"/>
      <c r="BF271" s="1"/>
      <c r="BG271" s="1"/>
      <c r="BH271" s="1"/>
      <c r="BI271" s="25"/>
      <c r="BJ271" s="6"/>
    </row>
    <row r="272" spans="1:62" ht="62">
      <c r="A272" s="23">
        <v>268</v>
      </c>
      <c r="B272" s="39" t="s">
        <v>5715</v>
      </c>
      <c r="C272" s="39" t="s">
        <v>5716</v>
      </c>
      <c r="D272" s="39" t="s">
        <v>1067</v>
      </c>
      <c r="E272" s="39">
        <v>56</v>
      </c>
      <c r="F272" s="39" t="s">
        <v>5492</v>
      </c>
      <c r="G272" s="39" t="s">
        <v>5495</v>
      </c>
      <c r="H272" s="23" t="str">
        <f t="shared" si="6"/>
        <v>黃O華</v>
      </c>
      <c r="I272" s="23" t="str">
        <f t="shared" si="7"/>
        <v>1＊038695</v>
      </c>
      <c r="J272" s="39">
        <v>1131129</v>
      </c>
      <c r="K272" s="39" t="s">
        <v>748</v>
      </c>
      <c r="L272" s="40" t="s">
        <v>721</v>
      </c>
      <c r="M272" s="1"/>
      <c r="N272" s="1"/>
      <c r="O272" s="1"/>
      <c r="P272" s="1"/>
      <c r="Q272" s="1"/>
      <c r="R272" s="1"/>
      <c r="S272" s="25"/>
      <c r="T272" s="25"/>
      <c r="U272" s="25"/>
      <c r="V272" s="25"/>
      <c r="W272" s="25" t="s">
        <v>9</v>
      </c>
      <c r="X272" s="25"/>
      <c r="Y272" s="25"/>
      <c r="Z272" s="25" t="s">
        <v>5821</v>
      </c>
      <c r="AA272" s="25"/>
      <c r="AB272" s="25"/>
      <c r="AC272" s="25"/>
      <c r="AD272" s="25"/>
      <c r="AE272" s="25"/>
      <c r="AF272" s="25"/>
      <c r="AG272" s="25"/>
      <c r="AH272" s="25"/>
      <c r="AI272" s="25"/>
      <c r="AJ272" s="1"/>
      <c r="AK272" s="1"/>
      <c r="AL272" s="1"/>
      <c r="AM272" s="25"/>
      <c r="AN272" s="25"/>
      <c r="AO272" s="25"/>
      <c r="AP272" s="25"/>
      <c r="AQ272" s="25"/>
      <c r="AR272" s="1"/>
      <c r="AS272" s="25"/>
      <c r="AT272" s="25"/>
      <c r="AU272" s="25"/>
      <c r="AV272" s="25"/>
      <c r="AW272" s="25"/>
      <c r="AX272" s="36"/>
      <c r="AY272" s="25"/>
      <c r="AZ272" s="25"/>
      <c r="BA272" s="25"/>
      <c r="BB272" s="25"/>
      <c r="BC272" s="1"/>
      <c r="BD272" s="1"/>
      <c r="BE272" s="25"/>
      <c r="BF272" s="1"/>
      <c r="BG272" s="1"/>
      <c r="BH272" s="1"/>
      <c r="BI272" s="25" t="s">
        <v>1034</v>
      </c>
      <c r="BJ272" s="6"/>
    </row>
    <row r="273" spans="1:62" ht="17">
      <c r="A273" s="23">
        <v>269</v>
      </c>
      <c r="B273" s="39" t="s">
        <v>3919</v>
      </c>
      <c r="C273" s="39" t="s">
        <v>2078</v>
      </c>
      <c r="D273" s="39" t="s">
        <v>1063</v>
      </c>
      <c r="E273" s="39">
        <v>45</v>
      </c>
      <c r="F273" s="39" t="s">
        <v>195</v>
      </c>
      <c r="G273" s="39" t="s">
        <v>195</v>
      </c>
      <c r="H273" s="23" t="str">
        <f t="shared" si="6"/>
        <v>王O元</v>
      </c>
      <c r="I273" s="23" t="str">
        <f t="shared" si="7"/>
        <v>1＊146626</v>
      </c>
      <c r="J273" s="39">
        <v>1131129</v>
      </c>
      <c r="K273" s="39">
        <v>5761300</v>
      </c>
      <c r="L273" s="40" t="s">
        <v>721</v>
      </c>
      <c r="M273" s="1"/>
      <c r="N273" s="1"/>
      <c r="O273" s="1"/>
      <c r="P273" s="1"/>
      <c r="Q273" s="1"/>
      <c r="R273" s="1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1"/>
      <c r="AK273" s="1"/>
      <c r="AL273" s="1"/>
      <c r="AM273" s="25"/>
      <c r="AN273" s="25"/>
      <c r="AO273" s="25"/>
      <c r="AP273" s="25"/>
      <c r="AQ273" s="25"/>
      <c r="AR273" s="1"/>
      <c r="AS273" s="25"/>
      <c r="AT273" s="25"/>
      <c r="AU273" s="25" t="s">
        <v>9</v>
      </c>
      <c r="AV273" s="25"/>
      <c r="AW273" s="25"/>
      <c r="AX273" s="36"/>
      <c r="AY273" s="25"/>
      <c r="AZ273" s="25"/>
      <c r="BA273" s="25"/>
      <c r="BB273" s="25"/>
      <c r="BC273" s="1"/>
      <c r="BD273" s="1"/>
      <c r="BE273" s="25"/>
      <c r="BF273" s="1"/>
      <c r="BG273" s="1"/>
      <c r="BH273" s="1"/>
      <c r="BI273" s="25"/>
      <c r="BJ273" s="6"/>
    </row>
    <row r="274" spans="1:62" ht="31">
      <c r="A274" s="23">
        <v>270</v>
      </c>
      <c r="B274" s="39" t="s">
        <v>5717</v>
      </c>
      <c r="C274" s="39" t="s">
        <v>5718</v>
      </c>
      <c r="D274" s="39" t="s">
        <v>1067</v>
      </c>
      <c r="E274" s="39">
        <v>61</v>
      </c>
      <c r="F274" s="39" t="s">
        <v>195</v>
      </c>
      <c r="G274" s="39" t="s">
        <v>195</v>
      </c>
      <c r="H274" s="23" t="str">
        <f t="shared" si="6"/>
        <v>陳O冠</v>
      </c>
      <c r="I274" s="23" t="str">
        <f t="shared" si="7"/>
        <v>2＊880141</v>
      </c>
      <c r="J274" s="39">
        <v>1131129</v>
      </c>
      <c r="K274" s="39" t="s">
        <v>734</v>
      </c>
      <c r="L274" s="40" t="s">
        <v>721</v>
      </c>
      <c r="M274" s="1"/>
      <c r="N274" s="1"/>
      <c r="O274" s="1"/>
      <c r="P274" s="1"/>
      <c r="Q274" s="1"/>
      <c r="R274" s="1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1"/>
      <c r="AK274" s="1"/>
      <c r="AL274" s="1"/>
      <c r="AM274" s="25"/>
      <c r="AN274" s="25"/>
      <c r="AO274" s="25"/>
      <c r="AP274" s="25"/>
      <c r="AQ274" s="25"/>
      <c r="AR274" s="1"/>
      <c r="AS274" s="25"/>
      <c r="AT274" s="25"/>
      <c r="AU274" s="25"/>
      <c r="AV274" s="25"/>
      <c r="AW274" s="25"/>
      <c r="AX274" s="36"/>
      <c r="AY274" s="25"/>
      <c r="AZ274" s="25"/>
      <c r="BA274" s="25" t="s">
        <v>9</v>
      </c>
      <c r="BB274" s="25"/>
      <c r="BC274" s="1"/>
      <c r="BD274" s="1"/>
      <c r="BE274" s="25"/>
      <c r="BF274" s="1"/>
      <c r="BG274" s="1"/>
      <c r="BH274" s="1"/>
      <c r="BI274" s="25"/>
      <c r="BJ274" s="6"/>
    </row>
    <row r="275" spans="1:62" ht="46.5">
      <c r="A275" s="23">
        <v>271</v>
      </c>
      <c r="B275" s="39" t="s">
        <v>4746</v>
      </c>
      <c r="C275" s="39" t="s">
        <v>4253</v>
      </c>
      <c r="D275" s="39" t="s">
        <v>1067</v>
      </c>
      <c r="E275" s="39">
        <v>79</v>
      </c>
      <c r="F275" s="39" t="s">
        <v>195</v>
      </c>
      <c r="G275" s="39" t="s">
        <v>195</v>
      </c>
      <c r="H275" s="23" t="str">
        <f t="shared" si="6"/>
        <v>張O梅</v>
      </c>
      <c r="I275" s="23" t="str">
        <f t="shared" si="7"/>
        <v>0＊149476</v>
      </c>
      <c r="J275" s="39">
        <v>1131101</v>
      </c>
      <c r="K275" s="39" t="s">
        <v>738</v>
      </c>
      <c r="L275" s="39">
        <v>1173</v>
      </c>
      <c r="M275" s="1"/>
      <c r="N275" s="1"/>
      <c r="O275" s="1"/>
      <c r="P275" s="1"/>
      <c r="Q275" s="1"/>
      <c r="R275" s="1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1"/>
      <c r="AK275" s="1"/>
      <c r="AL275" s="1"/>
      <c r="AM275" s="25"/>
      <c r="AN275" s="25"/>
      <c r="AO275" s="25"/>
      <c r="AP275" s="25"/>
      <c r="AQ275" s="25"/>
      <c r="AR275" s="1"/>
      <c r="AS275" s="25"/>
      <c r="AT275" s="25"/>
      <c r="AU275" s="25"/>
      <c r="AV275" s="25"/>
      <c r="AW275" s="25"/>
      <c r="AX275" s="36"/>
      <c r="AY275" s="25"/>
      <c r="AZ275" s="25" t="s">
        <v>9</v>
      </c>
      <c r="BA275" s="25" t="s">
        <v>9</v>
      </c>
      <c r="BB275" s="25"/>
      <c r="BC275" s="1"/>
      <c r="BD275" s="1"/>
      <c r="BE275" s="25"/>
      <c r="BF275" s="1"/>
      <c r="BG275" s="1"/>
      <c r="BH275" s="1"/>
      <c r="BI275" s="25"/>
      <c r="BJ275" s="6"/>
    </row>
    <row r="276" spans="1:62" ht="31">
      <c r="A276" s="23">
        <v>272</v>
      </c>
      <c r="B276" s="39" t="s">
        <v>5719</v>
      </c>
      <c r="C276" s="39" t="s">
        <v>5720</v>
      </c>
      <c r="D276" s="39" t="s">
        <v>1063</v>
      </c>
      <c r="E276" s="39">
        <v>45</v>
      </c>
      <c r="F276" s="39" t="s">
        <v>5424</v>
      </c>
      <c r="G276" s="39" t="s">
        <v>5497</v>
      </c>
      <c r="H276" s="23" t="str">
        <f t="shared" si="6"/>
        <v>許O全</v>
      </c>
      <c r="I276" s="23" t="str">
        <f t="shared" si="7"/>
        <v>1＊965613</v>
      </c>
      <c r="J276" s="39">
        <v>1131104</v>
      </c>
      <c r="K276" s="39" t="s">
        <v>752</v>
      </c>
      <c r="L276" s="39">
        <v>1173</v>
      </c>
      <c r="M276" s="1"/>
      <c r="N276" s="1"/>
      <c r="O276" s="1"/>
      <c r="P276" s="1"/>
      <c r="Q276" s="1"/>
      <c r="R276" s="1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1"/>
      <c r="AK276" s="1"/>
      <c r="AL276" s="1"/>
      <c r="AM276" s="25"/>
      <c r="AN276" s="25"/>
      <c r="AO276" s="25"/>
      <c r="AP276" s="25"/>
      <c r="AQ276" s="25"/>
      <c r="AR276" s="1"/>
      <c r="AS276" s="25"/>
      <c r="AT276" s="25"/>
      <c r="AU276" s="25"/>
      <c r="AV276" s="25" t="s">
        <v>9</v>
      </c>
      <c r="AW276" s="25"/>
      <c r="AX276" s="36"/>
      <c r="AY276" s="25"/>
      <c r="AZ276" s="25"/>
      <c r="BA276" s="25"/>
      <c r="BB276" s="25"/>
      <c r="BC276" s="1"/>
      <c r="BD276" s="1"/>
      <c r="BE276" s="25"/>
      <c r="BF276" s="1"/>
      <c r="BG276" s="1"/>
      <c r="BH276" s="1"/>
      <c r="BI276" s="25" t="s">
        <v>1034</v>
      </c>
      <c r="BJ276" s="6"/>
    </row>
    <row r="277" spans="1:62" ht="46.5">
      <c r="A277" s="23">
        <v>273</v>
      </c>
      <c r="B277" s="39" t="s">
        <v>5721</v>
      </c>
      <c r="C277" s="39" t="s">
        <v>4133</v>
      </c>
      <c r="D277" s="39" t="s">
        <v>1063</v>
      </c>
      <c r="E277" s="39">
        <v>50</v>
      </c>
      <c r="F277" s="39" t="s">
        <v>195</v>
      </c>
      <c r="G277" s="39" t="s">
        <v>195</v>
      </c>
      <c r="H277" s="23" t="str">
        <f t="shared" si="6"/>
        <v>郭O豪</v>
      </c>
      <c r="I277" s="23" t="str">
        <f t="shared" si="7"/>
        <v>0＊295771</v>
      </c>
      <c r="J277" s="39">
        <v>1131106</v>
      </c>
      <c r="K277" s="39" t="s">
        <v>754</v>
      </c>
      <c r="L277" s="39">
        <v>1173</v>
      </c>
      <c r="M277" s="1"/>
      <c r="N277" s="1"/>
      <c r="O277" s="1"/>
      <c r="P277" s="1"/>
      <c r="Q277" s="1"/>
      <c r="R277" s="1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1"/>
      <c r="AK277" s="1"/>
      <c r="AL277" s="1"/>
      <c r="AM277" s="25"/>
      <c r="AN277" s="25"/>
      <c r="AO277" s="25"/>
      <c r="AP277" s="25"/>
      <c r="AQ277" s="25"/>
      <c r="AR277" s="1"/>
      <c r="AS277" s="25"/>
      <c r="AT277" s="25"/>
      <c r="AU277" s="25"/>
      <c r="AV277" s="25"/>
      <c r="AW277" s="25"/>
      <c r="AX277" s="36"/>
      <c r="AY277" s="25"/>
      <c r="AZ277" s="25"/>
      <c r="BA277" s="25" t="s">
        <v>9</v>
      </c>
      <c r="BB277" s="25"/>
      <c r="BC277" s="1"/>
      <c r="BD277" s="1"/>
      <c r="BE277" s="25"/>
      <c r="BF277" s="1"/>
      <c r="BG277" s="1"/>
      <c r="BH277" s="1"/>
      <c r="BI277" s="25" t="s">
        <v>1043</v>
      </c>
      <c r="BJ277" s="6"/>
    </row>
    <row r="278" spans="1:62" ht="46.5">
      <c r="A278" s="23">
        <v>274</v>
      </c>
      <c r="B278" s="39" t="s">
        <v>5722</v>
      </c>
      <c r="C278" s="39" t="s">
        <v>3417</v>
      </c>
      <c r="D278" s="39" t="s">
        <v>1063</v>
      </c>
      <c r="E278" s="39">
        <v>54</v>
      </c>
      <c r="F278" s="39" t="s">
        <v>195</v>
      </c>
      <c r="G278" s="39" t="s">
        <v>195</v>
      </c>
      <c r="H278" s="23" t="str">
        <f t="shared" si="6"/>
        <v>詹O一</v>
      </c>
      <c r="I278" s="23" t="str">
        <f t="shared" si="7"/>
        <v>0＊441048</v>
      </c>
      <c r="J278" s="39">
        <v>1131106</v>
      </c>
      <c r="K278" s="39" t="s">
        <v>754</v>
      </c>
      <c r="L278" s="39">
        <v>1173</v>
      </c>
      <c r="M278" s="1"/>
      <c r="N278" s="1"/>
      <c r="O278" s="1"/>
      <c r="P278" s="1"/>
      <c r="Q278" s="1"/>
      <c r="R278" s="1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1"/>
      <c r="AK278" s="1"/>
      <c r="AL278" s="1"/>
      <c r="AM278" s="25"/>
      <c r="AN278" s="25"/>
      <c r="AO278" s="25"/>
      <c r="AP278" s="25"/>
      <c r="AQ278" s="25"/>
      <c r="AR278" s="1"/>
      <c r="AS278" s="25"/>
      <c r="AT278" s="25"/>
      <c r="AU278" s="25"/>
      <c r="AV278" s="25"/>
      <c r="AW278" s="25"/>
      <c r="AX278" s="36"/>
      <c r="AY278" s="25"/>
      <c r="AZ278" s="25"/>
      <c r="BA278" s="25" t="s">
        <v>9</v>
      </c>
      <c r="BB278" s="25"/>
      <c r="BC278" s="1"/>
      <c r="BD278" s="1"/>
      <c r="BE278" s="25"/>
      <c r="BF278" s="1"/>
      <c r="BG278" s="1"/>
      <c r="BH278" s="1"/>
      <c r="BI278" s="25" t="s">
        <v>1043</v>
      </c>
      <c r="BJ278" s="6"/>
    </row>
    <row r="279" spans="1:62" ht="17">
      <c r="A279" s="23">
        <v>275</v>
      </c>
      <c r="B279" s="39" t="s">
        <v>3839</v>
      </c>
      <c r="C279" s="39" t="s">
        <v>2624</v>
      </c>
      <c r="D279" s="39" t="s">
        <v>1063</v>
      </c>
      <c r="E279" s="39">
        <v>66</v>
      </c>
      <c r="F279" s="39" t="s">
        <v>195</v>
      </c>
      <c r="G279" s="39" t="s">
        <v>195</v>
      </c>
      <c r="H279" s="23" t="str">
        <f t="shared" si="6"/>
        <v>王O智</v>
      </c>
      <c r="I279" s="23" t="str">
        <f t="shared" si="7"/>
        <v>2＊355202</v>
      </c>
      <c r="J279" s="39">
        <v>1131106</v>
      </c>
      <c r="K279" s="39">
        <v>5761300</v>
      </c>
      <c r="L279" s="39">
        <v>1173</v>
      </c>
      <c r="M279" s="1"/>
      <c r="N279" s="1"/>
      <c r="O279" s="1"/>
      <c r="P279" s="1"/>
      <c r="Q279" s="1"/>
      <c r="R279" s="1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1"/>
      <c r="AK279" s="1"/>
      <c r="AL279" s="1"/>
      <c r="AM279" s="25"/>
      <c r="AN279" s="25"/>
      <c r="AO279" s="25"/>
      <c r="AP279" s="25"/>
      <c r="AQ279" s="25"/>
      <c r="AR279" s="1"/>
      <c r="AS279" s="25"/>
      <c r="AT279" s="25"/>
      <c r="AU279" s="25" t="s">
        <v>9</v>
      </c>
      <c r="AV279" s="25"/>
      <c r="AW279" s="25"/>
      <c r="AX279" s="36"/>
      <c r="AY279" s="25"/>
      <c r="AZ279" s="25"/>
      <c r="BA279" s="25"/>
      <c r="BB279" s="25"/>
      <c r="BC279" s="1"/>
      <c r="BD279" s="1"/>
      <c r="BE279" s="25"/>
      <c r="BF279" s="1"/>
      <c r="BG279" s="1"/>
      <c r="BH279" s="1"/>
      <c r="BI279" s="25"/>
      <c r="BJ279" s="6"/>
    </row>
    <row r="280" spans="1:62" ht="46.5">
      <c r="A280" s="23">
        <v>276</v>
      </c>
      <c r="B280" s="39" t="s">
        <v>5723</v>
      </c>
      <c r="C280" s="39" t="s">
        <v>5724</v>
      </c>
      <c r="D280" s="39" t="s">
        <v>1063</v>
      </c>
      <c r="E280" s="39">
        <v>74</v>
      </c>
      <c r="F280" s="39" t="s">
        <v>195</v>
      </c>
      <c r="G280" s="39" t="s">
        <v>195</v>
      </c>
      <c r="H280" s="23" t="str">
        <f t="shared" si="6"/>
        <v>吳O福</v>
      </c>
      <c r="I280" s="23" t="str">
        <f t="shared" si="7"/>
        <v>0＊226606</v>
      </c>
      <c r="J280" s="39">
        <v>1131111</v>
      </c>
      <c r="K280" s="39" t="s">
        <v>738</v>
      </c>
      <c r="L280" s="39">
        <v>1173</v>
      </c>
      <c r="M280" s="1"/>
      <c r="N280" s="1"/>
      <c r="O280" s="1"/>
      <c r="P280" s="1"/>
      <c r="Q280" s="1"/>
      <c r="R280" s="1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1"/>
      <c r="AK280" s="1"/>
      <c r="AL280" s="1"/>
      <c r="AM280" s="25"/>
      <c r="AN280" s="25"/>
      <c r="AO280" s="25"/>
      <c r="AP280" s="25"/>
      <c r="AQ280" s="25"/>
      <c r="AR280" s="1"/>
      <c r="AS280" s="25"/>
      <c r="AT280" s="25"/>
      <c r="AU280" s="25"/>
      <c r="AV280" s="25"/>
      <c r="AW280" s="25"/>
      <c r="AX280" s="36"/>
      <c r="AY280" s="25" t="s">
        <v>9</v>
      </c>
      <c r="AZ280" s="25"/>
      <c r="BA280" s="25" t="s">
        <v>9</v>
      </c>
      <c r="BB280" s="25"/>
      <c r="BC280" s="1"/>
      <c r="BD280" s="1"/>
      <c r="BE280" s="25"/>
      <c r="BF280" s="1"/>
      <c r="BG280" s="1"/>
      <c r="BH280" s="1"/>
      <c r="BI280" s="25"/>
      <c r="BJ280" s="6"/>
    </row>
    <row r="281" spans="1:62" ht="31">
      <c r="A281" s="23">
        <v>277</v>
      </c>
      <c r="B281" s="39" t="s">
        <v>5725</v>
      </c>
      <c r="C281" s="39" t="s">
        <v>2135</v>
      </c>
      <c r="D281" s="39" t="s">
        <v>1067</v>
      </c>
      <c r="E281" s="39">
        <v>69</v>
      </c>
      <c r="F281" s="39" t="s">
        <v>195</v>
      </c>
      <c r="G281" s="39" t="s">
        <v>195</v>
      </c>
      <c r="H281" s="23" t="str">
        <f t="shared" si="6"/>
        <v>林O珠</v>
      </c>
      <c r="I281" s="23" t="str">
        <f t="shared" si="7"/>
        <v>0＊149805</v>
      </c>
      <c r="J281" s="39">
        <v>1131111</v>
      </c>
      <c r="K281" s="39" t="s">
        <v>734</v>
      </c>
      <c r="L281" s="39">
        <v>1173</v>
      </c>
      <c r="M281" s="1"/>
      <c r="N281" s="1"/>
      <c r="O281" s="1"/>
      <c r="P281" s="1"/>
      <c r="Q281" s="1"/>
      <c r="R281" s="1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1"/>
      <c r="AK281" s="1"/>
      <c r="AL281" s="1"/>
      <c r="AM281" s="25"/>
      <c r="AN281" s="25"/>
      <c r="AO281" s="25"/>
      <c r="AP281" s="25"/>
      <c r="AQ281" s="25"/>
      <c r="AR281" s="1"/>
      <c r="AS281" s="25"/>
      <c r="AT281" s="25"/>
      <c r="AU281" s="25"/>
      <c r="AV281" s="25"/>
      <c r="AW281" s="25"/>
      <c r="AX281" s="36"/>
      <c r="AY281" s="25"/>
      <c r="AZ281" s="25"/>
      <c r="BA281" s="25" t="s">
        <v>9</v>
      </c>
      <c r="BB281" s="25"/>
      <c r="BC281" s="1"/>
      <c r="BD281" s="1"/>
      <c r="BE281" s="25"/>
      <c r="BF281" s="1"/>
      <c r="BG281" s="1"/>
      <c r="BH281" s="1"/>
      <c r="BI281" s="25"/>
      <c r="BJ281" s="6"/>
    </row>
    <row r="282" spans="1:62" ht="31">
      <c r="A282" s="23">
        <v>278</v>
      </c>
      <c r="B282" s="39" t="s">
        <v>5726</v>
      </c>
      <c r="C282" s="39" t="s">
        <v>2950</v>
      </c>
      <c r="D282" s="39" t="s">
        <v>1067</v>
      </c>
      <c r="E282" s="39">
        <v>55</v>
      </c>
      <c r="F282" s="39" t="s">
        <v>195</v>
      </c>
      <c r="G282" s="39" t="s">
        <v>195</v>
      </c>
      <c r="H282" s="23" t="str">
        <f t="shared" si="6"/>
        <v>林O玲</v>
      </c>
      <c r="I282" s="23" t="str">
        <f t="shared" si="7"/>
        <v>0＊140331</v>
      </c>
      <c r="J282" s="39">
        <v>1131111</v>
      </c>
      <c r="K282" s="39" t="s">
        <v>734</v>
      </c>
      <c r="L282" s="39">
        <v>1173</v>
      </c>
      <c r="M282" s="1"/>
      <c r="N282" s="1"/>
      <c r="O282" s="1"/>
      <c r="P282" s="1"/>
      <c r="Q282" s="1"/>
      <c r="R282" s="1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1"/>
      <c r="AK282" s="1"/>
      <c r="AL282" s="1"/>
      <c r="AM282" s="25"/>
      <c r="AN282" s="25"/>
      <c r="AO282" s="25"/>
      <c r="AP282" s="25"/>
      <c r="AQ282" s="25"/>
      <c r="AR282" s="1"/>
      <c r="AS282" s="25"/>
      <c r="AT282" s="25"/>
      <c r="AU282" s="25"/>
      <c r="AV282" s="25"/>
      <c r="AW282" s="25"/>
      <c r="AX282" s="36"/>
      <c r="AY282" s="25"/>
      <c r="AZ282" s="25"/>
      <c r="BA282" s="25" t="s">
        <v>9</v>
      </c>
      <c r="BB282" s="25"/>
      <c r="BC282" s="1"/>
      <c r="BD282" s="1"/>
      <c r="BE282" s="25"/>
      <c r="BF282" s="1"/>
      <c r="BG282" s="1"/>
      <c r="BH282" s="1"/>
      <c r="BI282" s="25"/>
      <c r="BJ282" s="6"/>
    </row>
    <row r="283" spans="1:62" ht="46.5">
      <c r="A283" s="23">
        <v>279</v>
      </c>
      <c r="B283" s="39" t="s">
        <v>1264</v>
      </c>
      <c r="C283" s="39" t="s">
        <v>987</v>
      </c>
      <c r="D283" s="39" t="s">
        <v>1063</v>
      </c>
      <c r="E283" s="39">
        <v>59</v>
      </c>
      <c r="F283" s="39" t="s">
        <v>195</v>
      </c>
      <c r="G283" s="39" t="s">
        <v>195</v>
      </c>
      <c r="H283" s="23" t="str">
        <f t="shared" si="6"/>
        <v>魏O財</v>
      </c>
      <c r="I283" s="23" t="str">
        <f t="shared" si="7"/>
        <v>1＊838428</v>
      </c>
      <c r="J283" s="39">
        <v>1131111</v>
      </c>
      <c r="K283" s="39" t="s">
        <v>738</v>
      </c>
      <c r="L283" s="39">
        <v>1173</v>
      </c>
      <c r="M283" s="1"/>
      <c r="N283" s="1"/>
      <c r="O283" s="1"/>
      <c r="P283" s="1"/>
      <c r="Q283" s="1"/>
      <c r="R283" s="1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1"/>
      <c r="AK283" s="1"/>
      <c r="AL283" s="1"/>
      <c r="AM283" s="25"/>
      <c r="AN283" s="25"/>
      <c r="AO283" s="25"/>
      <c r="AP283" s="25"/>
      <c r="AQ283" s="25"/>
      <c r="AR283" s="1"/>
      <c r="AS283" s="25"/>
      <c r="AT283" s="25"/>
      <c r="AU283" s="25"/>
      <c r="AV283" s="25"/>
      <c r="AW283" s="25"/>
      <c r="AX283" s="36"/>
      <c r="AY283" s="25"/>
      <c r="AZ283" s="25" t="s">
        <v>9</v>
      </c>
      <c r="BA283" s="25" t="s">
        <v>9</v>
      </c>
      <c r="BB283" s="25"/>
      <c r="BC283" s="1"/>
      <c r="BD283" s="1"/>
      <c r="BE283" s="25"/>
      <c r="BF283" s="1"/>
      <c r="BG283" s="1"/>
      <c r="BH283" s="1"/>
      <c r="BI283" s="25"/>
      <c r="BJ283" s="6"/>
    </row>
    <row r="284" spans="1:62" ht="31">
      <c r="A284" s="23">
        <v>280</v>
      </c>
      <c r="B284" s="39" t="s">
        <v>5727</v>
      </c>
      <c r="C284" s="39" t="s">
        <v>5540</v>
      </c>
      <c r="D284" s="39" t="s">
        <v>1067</v>
      </c>
      <c r="E284" s="39">
        <v>73</v>
      </c>
      <c r="F284" s="39" t="s">
        <v>5512</v>
      </c>
      <c r="G284" s="39" t="s">
        <v>5500</v>
      </c>
      <c r="H284" s="23" t="str">
        <f t="shared" si="6"/>
        <v>周O月香</v>
      </c>
      <c r="I284" s="23" t="str">
        <f t="shared" si="7"/>
        <v>2＊273474</v>
      </c>
      <c r="J284" s="39">
        <v>1131111</v>
      </c>
      <c r="K284" s="39" t="s">
        <v>734</v>
      </c>
      <c r="L284" s="39">
        <v>1173</v>
      </c>
      <c r="M284" s="1"/>
      <c r="N284" s="1"/>
      <c r="O284" s="1"/>
      <c r="P284" s="1"/>
      <c r="Q284" s="1"/>
      <c r="R284" s="1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 t="s">
        <v>9</v>
      </c>
      <c r="AI284" s="25"/>
      <c r="AJ284" s="1"/>
      <c r="AK284" s="1"/>
      <c r="AL284" s="1"/>
      <c r="AM284" s="25"/>
      <c r="AN284" s="25"/>
      <c r="AO284" s="25"/>
      <c r="AP284" s="25"/>
      <c r="AQ284" s="25"/>
      <c r="AR284" s="1"/>
      <c r="AS284" s="25"/>
      <c r="AT284" s="25"/>
      <c r="AU284" s="25"/>
      <c r="AV284" s="25"/>
      <c r="AW284" s="25"/>
      <c r="AX284" s="36"/>
      <c r="AY284" s="25"/>
      <c r="AZ284" s="25"/>
      <c r="BA284" s="25"/>
      <c r="BB284" s="25"/>
      <c r="BC284" s="1"/>
      <c r="BD284" s="1"/>
      <c r="BE284" s="25"/>
      <c r="BF284" s="1"/>
      <c r="BG284" s="1"/>
      <c r="BH284" s="1"/>
      <c r="BI284" s="25"/>
      <c r="BJ284" s="6"/>
    </row>
    <row r="285" spans="1:62" ht="31">
      <c r="A285" s="23">
        <v>281</v>
      </c>
      <c r="B285" s="39" t="s">
        <v>3845</v>
      </c>
      <c r="C285" s="39" t="s">
        <v>3598</v>
      </c>
      <c r="D285" s="39" t="s">
        <v>1067</v>
      </c>
      <c r="E285" s="39">
        <v>45</v>
      </c>
      <c r="F285" s="39" t="s">
        <v>195</v>
      </c>
      <c r="G285" s="39" t="s">
        <v>195</v>
      </c>
      <c r="H285" s="23" t="str">
        <f t="shared" si="6"/>
        <v>李O穎</v>
      </c>
      <c r="I285" s="23" t="str">
        <f t="shared" si="7"/>
        <v>2＊724669</v>
      </c>
      <c r="J285" s="39">
        <v>1131111</v>
      </c>
      <c r="K285" s="39" t="s">
        <v>5822</v>
      </c>
      <c r="L285" s="39">
        <v>1173</v>
      </c>
      <c r="M285" s="1"/>
      <c r="N285" s="1"/>
      <c r="O285" s="1"/>
      <c r="P285" s="1"/>
      <c r="Q285" s="1"/>
      <c r="R285" s="1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1"/>
      <c r="AK285" s="1"/>
      <c r="AL285" s="1"/>
      <c r="AM285" s="25"/>
      <c r="AN285" s="25"/>
      <c r="AO285" s="25"/>
      <c r="AP285" s="25"/>
      <c r="AQ285" s="25"/>
      <c r="AR285" s="1"/>
      <c r="AS285" s="25"/>
      <c r="AT285" s="25"/>
      <c r="AU285" s="25" t="s">
        <v>9</v>
      </c>
      <c r="AV285" s="25"/>
      <c r="AW285" s="25"/>
      <c r="AX285" s="36"/>
      <c r="AY285" s="25"/>
      <c r="AZ285" s="25"/>
      <c r="BA285" s="25"/>
      <c r="BB285" s="25"/>
      <c r="BC285" s="1"/>
      <c r="BD285" s="1"/>
      <c r="BE285" s="25"/>
      <c r="BF285" s="1"/>
      <c r="BG285" s="1"/>
      <c r="BH285" s="1"/>
      <c r="BI285" s="25" t="s">
        <v>1043</v>
      </c>
      <c r="BJ285" s="6"/>
    </row>
    <row r="286" spans="1:62" ht="46.5">
      <c r="A286" s="23">
        <v>282</v>
      </c>
      <c r="B286" s="39" t="s">
        <v>4941</v>
      </c>
      <c r="C286" s="39" t="s">
        <v>4842</v>
      </c>
      <c r="D286" s="39" t="s">
        <v>1063</v>
      </c>
      <c r="E286" s="39">
        <v>66</v>
      </c>
      <c r="F286" s="39" t="s">
        <v>195</v>
      </c>
      <c r="G286" s="39" t="s">
        <v>195</v>
      </c>
      <c r="H286" s="23" t="str">
        <f t="shared" si="6"/>
        <v>吳O煥</v>
      </c>
      <c r="I286" s="23" t="str">
        <f t="shared" si="7"/>
        <v>2＊885491</v>
      </c>
      <c r="J286" s="39">
        <v>1131118</v>
      </c>
      <c r="K286" s="39" t="s">
        <v>738</v>
      </c>
      <c r="L286" s="39">
        <v>1173</v>
      </c>
      <c r="M286" s="1"/>
      <c r="N286" s="1"/>
      <c r="O286" s="1"/>
      <c r="P286" s="1"/>
      <c r="Q286" s="1"/>
      <c r="R286" s="1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1"/>
      <c r="AK286" s="1"/>
      <c r="AL286" s="1"/>
      <c r="AM286" s="25"/>
      <c r="AN286" s="25"/>
      <c r="AO286" s="25"/>
      <c r="AP286" s="25"/>
      <c r="AQ286" s="25"/>
      <c r="AR286" s="1"/>
      <c r="AS286" s="25"/>
      <c r="AT286" s="25"/>
      <c r="AU286" s="25"/>
      <c r="AV286" s="25"/>
      <c r="AW286" s="25"/>
      <c r="AX286" s="36"/>
      <c r="AY286" s="25" t="s">
        <v>9</v>
      </c>
      <c r="AZ286" s="25"/>
      <c r="BA286" s="25" t="s">
        <v>9</v>
      </c>
      <c r="BB286" s="25"/>
      <c r="BC286" s="1"/>
      <c r="BD286" s="1"/>
      <c r="BE286" s="25"/>
      <c r="BF286" s="1"/>
      <c r="BG286" s="1"/>
      <c r="BH286" s="1"/>
      <c r="BI286" s="25"/>
      <c r="BJ286" s="6"/>
    </row>
    <row r="287" spans="1:62" ht="17">
      <c r="A287" s="23">
        <v>283</v>
      </c>
      <c r="B287" s="39" t="s">
        <v>1077</v>
      </c>
      <c r="C287" s="39" t="s">
        <v>792</v>
      </c>
      <c r="D287" s="39" t="s">
        <v>1067</v>
      </c>
      <c r="E287" s="39">
        <v>84</v>
      </c>
      <c r="F287" s="39" t="s">
        <v>195</v>
      </c>
      <c r="G287" s="39" t="s">
        <v>195</v>
      </c>
      <c r="H287" s="23" t="str">
        <f t="shared" si="6"/>
        <v>張O滿英</v>
      </c>
      <c r="I287" s="23" t="str">
        <f t="shared" si="7"/>
        <v>1＊106808</v>
      </c>
      <c r="J287" s="39">
        <v>1131119</v>
      </c>
      <c r="K287" s="39">
        <v>5761300</v>
      </c>
      <c r="L287" s="39">
        <v>1173</v>
      </c>
      <c r="M287" s="1"/>
      <c r="N287" s="1"/>
      <c r="O287" s="1"/>
      <c r="P287" s="1"/>
      <c r="Q287" s="1"/>
      <c r="R287" s="1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1"/>
      <c r="AK287" s="1"/>
      <c r="AL287" s="1"/>
      <c r="AM287" s="25"/>
      <c r="AN287" s="25"/>
      <c r="AO287" s="25"/>
      <c r="AP287" s="25"/>
      <c r="AQ287" s="25"/>
      <c r="AR287" s="1"/>
      <c r="AS287" s="25"/>
      <c r="AT287" s="25"/>
      <c r="AU287" s="25" t="s">
        <v>9</v>
      </c>
      <c r="AV287" s="25"/>
      <c r="AW287" s="25"/>
      <c r="AX287" s="36"/>
      <c r="AY287" s="25"/>
      <c r="AZ287" s="25"/>
      <c r="BA287" s="25"/>
      <c r="BB287" s="25"/>
      <c r="BC287" s="1"/>
      <c r="BD287" s="1"/>
      <c r="BE287" s="25"/>
      <c r="BF287" s="1"/>
      <c r="BG287" s="1"/>
      <c r="BH287" s="1"/>
      <c r="BI287" s="25"/>
      <c r="BJ287" s="6"/>
    </row>
    <row r="288" spans="1:62" ht="17">
      <c r="A288" s="23">
        <v>284</v>
      </c>
      <c r="B288" s="39" t="s">
        <v>1824</v>
      </c>
      <c r="C288" s="39" t="s">
        <v>1535</v>
      </c>
      <c r="D288" s="39" t="s">
        <v>1063</v>
      </c>
      <c r="E288" s="39">
        <v>68</v>
      </c>
      <c r="F288" s="39" t="s">
        <v>195</v>
      </c>
      <c r="G288" s="39" t="s">
        <v>195</v>
      </c>
      <c r="H288" s="23" t="str">
        <f t="shared" si="6"/>
        <v>林O禮</v>
      </c>
      <c r="I288" s="23" t="str">
        <f t="shared" si="7"/>
        <v>2＊416904</v>
      </c>
      <c r="J288" s="39">
        <v>1131119</v>
      </c>
      <c r="K288" s="39">
        <v>5761300</v>
      </c>
      <c r="L288" s="39">
        <v>1173</v>
      </c>
      <c r="M288" s="1"/>
      <c r="N288" s="1"/>
      <c r="O288" s="1"/>
      <c r="P288" s="1"/>
      <c r="Q288" s="1"/>
      <c r="R288" s="1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1"/>
      <c r="AK288" s="1"/>
      <c r="AL288" s="1"/>
      <c r="AM288" s="25"/>
      <c r="AN288" s="25"/>
      <c r="AO288" s="25"/>
      <c r="AP288" s="25"/>
      <c r="AQ288" s="25"/>
      <c r="AR288" s="1"/>
      <c r="AS288" s="25"/>
      <c r="AT288" s="25"/>
      <c r="AU288" s="25" t="s">
        <v>9</v>
      </c>
      <c r="AV288" s="25"/>
      <c r="AW288" s="25"/>
      <c r="AX288" s="36"/>
      <c r="AY288" s="25"/>
      <c r="AZ288" s="25"/>
      <c r="BA288" s="25"/>
      <c r="BB288" s="25"/>
      <c r="BC288" s="1"/>
      <c r="BD288" s="1"/>
      <c r="BE288" s="25"/>
      <c r="BF288" s="1"/>
      <c r="BG288" s="1"/>
      <c r="BH288" s="1"/>
      <c r="BI288" s="25"/>
      <c r="BJ288" s="6"/>
    </row>
    <row r="289" spans="1:62" ht="17">
      <c r="A289" s="23">
        <v>285</v>
      </c>
      <c r="B289" s="39" t="s">
        <v>1304</v>
      </c>
      <c r="C289" s="39" t="s">
        <v>226</v>
      </c>
      <c r="D289" s="39" t="s">
        <v>1067</v>
      </c>
      <c r="E289" s="39">
        <v>88</v>
      </c>
      <c r="F289" s="39" t="s">
        <v>195</v>
      </c>
      <c r="G289" s="39" t="s">
        <v>195</v>
      </c>
      <c r="H289" s="23" t="str">
        <f t="shared" si="6"/>
        <v>林O緣</v>
      </c>
      <c r="I289" s="23" t="str">
        <f t="shared" si="7"/>
        <v>1＊461601</v>
      </c>
      <c r="J289" s="39">
        <v>1131120</v>
      </c>
      <c r="K289" s="39">
        <v>5761300</v>
      </c>
      <c r="L289" s="39">
        <v>1173</v>
      </c>
      <c r="M289" s="1"/>
      <c r="N289" s="1"/>
      <c r="O289" s="1"/>
      <c r="P289" s="1"/>
      <c r="Q289" s="1"/>
      <c r="R289" s="1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1"/>
      <c r="AK289" s="1"/>
      <c r="AL289" s="1"/>
      <c r="AM289" s="25"/>
      <c r="AN289" s="25"/>
      <c r="AO289" s="25"/>
      <c r="AP289" s="25"/>
      <c r="AQ289" s="25"/>
      <c r="AR289" s="1"/>
      <c r="AS289" s="25"/>
      <c r="AT289" s="25"/>
      <c r="AU289" s="25" t="s">
        <v>9</v>
      </c>
      <c r="AV289" s="25"/>
      <c r="AW289" s="25"/>
      <c r="AX289" s="36"/>
      <c r="AY289" s="25"/>
      <c r="AZ289" s="25"/>
      <c r="BA289" s="25"/>
      <c r="BB289" s="25"/>
      <c r="BC289" s="1"/>
      <c r="BD289" s="1"/>
      <c r="BE289" s="25"/>
      <c r="BF289" s="1"/>
      <c r="BG289" s="1"/>
      <c r="BH289" s="1"/>
      <c r="BI289" s="25"/>
      <c r="BJ289" s="6"/>
    </row>
    <row r="290" spans="1:62" ht="31">
      <c r="A290" s="23">
        <v>286</v>
      </c>
      <c r="B290" s="39" t="s">
        <v>5728</v>
      </c>
      <c r="C290" s="39" t="s">
        <v>2142</v>
      </c>
      <c r="D290" s="39" t="s">
        <v>1067</v>
      </c>
      <c r="E290" s="39">
        <v>46</v>
      </c>
      <c r="F290" s="39" t="s">
        <v>195</v>
      </c>
      <c r="G290" s="39" t="s">
        <v>195</v>
      </c>
      <c r="H290" s="23" t="str">
        <f t="shared" si="6"/>
        <v>張O珍</v>
      </c>
      <c r="I290" s="23" t="str">
        <f t="shared" si="7"/>
        <v>2＊001547</v>
      </c>
      <c r="J290" s="39">
        <v>1131120</v>
      </c>
      <c r="K290" s="39" t="s">
        <v>734</v>
      </c>
      <c r="L290" s="39">
        <v>1173</v>
      </c>
      <c r="M290" s="1"/>
      <c r="N290" s="1"/>
      <c r="O290" s="1"/>
      <c r="P290" s="1"/>
      <c r="Q290" s="1"/>
      <c r="R290" s="1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1"/>
      <c r="AK290" s="1"/>
      <c r="AL290" s="1"/>
      <c r="AM290" s="25"/>
      <c r="AN290" s="25"/>
      <c r="AO290" s="25"/>
      <c r="AP290" s="25"/>
      <c r="AQ290" s="25"/>
      <c r="AR290" s="1"/>
      <c r="AS290" s="25"/>
      <c r="AT290" s="25"/>
      <c r="AU290" s="25"/>
      <c r="AV290" s="25"/>
      <c r="AW290" s="25"/>
      <c r="AX290" s="36"/>
      <c r="AY290" s="25"/>
      <c r="AZ290" s="25"/>
      <c r="BA290" s="25" t="s">
        <v>9</v>
      </c>
      <c r="BB290" s="25"/>
      <c r="BC290" s="1"/>
      <c r="BD290" s="1"/>
      <c r="BE290" s="25"/>
      <c r="BF290" s="1"/>
      <c r="BG290" s="1"/>
      <c r="BH290" s="1"/>
      <c r="BI290" s="25"/>
      <c r="BJ290" s="6"/>
    </row>
    <row r="291" spans="1:62" ht="31">
      <c r="A291" s="23">
        <v>287</v>
      </c>
      <c r="B291" s="39" t="s">
        <v>4954</v>
      </c>
      <c r="C291" s="39" t="s">
        <v>242</v>
      </c>
      <c r="D291" s="39" t="s">
        <v>1063</v>
      </c>
      <c r="E291" s="39">
        <v>65</v>
      </c>
      <c r="F291" s="39" t="s">
        <v>195</v>
      </c>
      <c r="G291" s="39" t="s">
        <v>195</v>
      </c>
      <c r="H291" s="23" t="str">
        <f t="shared" si="6"/>
        <v>李O壽</v>
      </c>
      <c r="I291" s="23" t="str">
        <f t="shared" si="7"/>
        <v>1＊379096</v>
      </c>
      <c r="J291" s="39">
        <v>1131121</v>
      </c>
      <c r="K291" s="39" t="s">
        <v>752</v>
      </c>
      <c r="L291" s="39">
        <v>1173</v>
      </c>
      <c r="M291" s="1"/>
      <c r="N291" s="1"/>
      <c r="O291" s="1"/>
      <c r="P291" s="1"/>
      <c r="Q291" s="1"/>
      <c r="R291" s="1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1"/>
      <c r="AK291" s="1"/>
      <c r="AL291" s="1"/>
      <c r="AM291" s="25"/>
      <c r="AN291" s="25"/>
      <c r="AO291" s="25"/>
      <c r="AP291" s="25"/>
      <c r="AQ291" s="25"/>
      <c r="AR291" s="1"/>
      <c r="AS291" s="25"/>
      <c r="AT291" s="25"/>
      <c r="AU291" s="25"/>
      <c r="AV291" s="25" t="s">
        <v>9</v>
      </c>
      <c r="AW291" s="25"/>
      <c r="AX291" s="36"/>
      <c r="AY291" s="25"/>
      <c r="AZ291" s="25"/>
      <c r="BA291" s="25"/>
      <c r="BB291" s="25"/>
      <c r="BC291" s="1"/>
      <c r="BD291" s="1"/>
      <c r="BE291" s="25"/>
      <c r="BF291" s="1"/>
      <c r="BG291" s="1"/>
      <c r="BH291" s="1"/>
      <c r="BI291" s="25" t="s">
        <v>1034</v>
      </c>
      <c r="BJ291" s="6"/>
    </row>
    <row r="292" spans="1:62" ht="31">
      <c r="A292" s="23">
        <v>288</v>
      </c>
      <c r="B292" s="39" t="s">
        <v>5729</v>
      </c>
      <c r="C292" s="39" t="s">
        <v>5730</v>
      </c>
      <c r="D292" s="39" t="s">
        <v>1067</v>
      </c>
      <c r="E292" s="39">
        <v>68</v>
      </c>
      <c r="F292" s="39" t="s">
        <v>195</v>
      </c>
      <c r="G292" s="39" t="s">
        <v>195</v>
      </c>
      <c r="H292" s="23" t="str">
        <f t="shared" si="6"/>
        <v>尤O如</v>
      </c>
      <c r="I292" s="23" t="str">
        <f t="shared" si="7"/>
        <v>1＊655673</v>
      </c>
      <c r="J292" s="39">
        <v>1131121</v>
      </c>
      <c r="K292" s="39" t="s">
        <v>734</v>
      </c>
      <c r="L292" s="39">
        <v>1173</v>
      </c>
      <c r="M292" s="1"/>
      <c r="N292" s="1"/>
      <c r="O292" s="1"/>
      <c r="P292" s="1"/>
      <c r="Q292" s="1"/>
      <c r="R292" s="1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1"/>
      <c r="AK292" s="1"/>
      <c r="AL292" s="1"/>
      <c r="AM292" s="25"/>
      <c r="AN292" s="25"/>
      <c r="AO292" s="25"/>
      <c r="AP292" s="25"/>
      <c r="AQ292" s="25"/>
      <c r="AR292" s="1"/>
      <c r="AS292" s="25"/>
      <c r="AT292" s="25"/>
      <c r="AU292" s="25"/>
      <c r="AV292" s="25"/>
      <c r="AW292" s="25"/>
      <c r="AX292" s="36"/>
      <c r="AY292" s="25"/>
      <c r="AZ292" s="25"/>
      <c r="BA292" s="25" t="s">
        <v>9</v>
      </c>
      <c r="BB292" s="25"/>
      <c r="BC292" s="1"/>
      <c r="BD292" s="1"/>
      <c r="BE292" s="25"/>
      <c r="BF292" s="1"/>
      <c r="BG292" s="1"/>
      <c r="BH292" s="1"/>
      <c r="BI292" s="25"/>
      <c r="BJ292" s="6"/>
    </row>
    <row r="293" spans="1:62" ht="31">
      <c r="A293" s="23">
        <v>289</v>
      </c>
      <c r="B293" s="39" t="s">
        <v>5731</v>
      </c>
      <c r="C293" s="39" t="s">
        <v>5732</v>
      </c>
      <c r="D293" s="39" t="s">
        <v>1063</v>
      </c>
      <c r="E293" s="39">
        <v>55</v>
      </c>
      <c r="F293" s="39" t="s">
        <v>195</v>
      </c>
      <c r="G293" s="39" t="s">
        <v>195</v>
      </c>
      <c r="H293" s="23" t="str">
        <f t="shared" si="6"/>
        <v>曹O誌</v>
      </c>
      <c r="I293" s="23" t="str">
        <f t="shared" si="7"/>
        <v>1＊138362</v>
      </c>
      <c r="J293" s="39">
        <v>1131121</v>
      </c>
      <c r="K293" s="39" t="s">
        <v>734</v>
      </c>
      <c r="L293" s="39">
        <v>1173</v>
      </c>
      <c r="M293" s="1"/>
      <c r="N293" s="1"/>
      <c r="O293" s="1"/>
      <c r="P293" s="1"/>
      <c r="Q293" s="1"/>
      <c r="R293" s="1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1"/>
      <c r="AK293" s="1"/>
      <c r="AL293" s="1"/>
      <c r="AM293" s="25"/>
      <c r="AN293" s="25"/>
      <c r="AO293" s="25"/>
      <c r="AP293" s="25"/>
      <c r="AQ293" s="25"/>
      <c r="AR293" s="1"/>
      <c r="AS293" s="25"/>
      <c r="AT293" s="25"/>
      <c r="AU293" s="25"/>
      <c r="AV293" s="25"/>
      <c r="AW293" s="25"/>
      <c r="AX293" s="36"/>
      <c r="AY293" s="25"/>
      <c r="AZ293" s="25"/>
      <c r="BA293" s="25" t="s">
        <v>9</v>
      </c>
      <c r="BB293" s="25"/>
      <c r="BC293" s="1"/>
      <c r="BD293" s="1"/>
      <c r="BE293" s="25"/>
      <c r="BF293" s="1"/>
      <c r="BG293" s="1"/>
      <c r="BH293" s="1"/>
      <c r="BI293" s="25"/>
      <c r="BJ293" s="6"/>
    </row>
    <row r="294" spans="1:62" ht="31">
      <c r="A294" s="23">
        <v>290</v>
      </c>
      <c r="B294" s="39" t="s">
        <v>5733</v>
      </c>
      <c r="C294" s="39" t="s">
        <v>5734</v>
      </c>
      <c r="D294" s="39" t="s">
        <v>1067</v>
      </c>
      <c r="E294" s="39">
        <v>85</v>
      </c>
      <c r="F294" s="39" t="s">
        <v>5486</v>
      </c>
      <c r="G294" s="39" t="s">
        <v>5489</v>
      </c>
      <c r="H294" s="23" t="str">
        <f t="shared" si="6"/>
        <v>林O清秀</v>
      </c>
      <c r="I294" s="23" t="str">
        <f t="shared" si="7"/>
        <v>0＊400581</v>
      </c>
      <c r="J294" s="39">
        <v>1131122</v>
      </c>
      <c r="K294" s="39" t="s">
        <v>752</v>
      </c>
      <c r="L294" s="39">
        <v>1173</v>
      </c>
      <c r="M294" s="1"/>
      <c r="N294" s="1"/>
      <c r="O294" s="1"/>
      <c r="P294" s="1"/>
      <c r="Q294" s="1"/>
      <c r="R294" s="1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1"/>
      <c r="AK294" s="1"/>
      <c r="AL294" s="1"/>
      <c r="AM294" s="25"/>
      <c r="AN294" s="25"/>
      <c r="AO294" s="25"/>
      <c r="AP294" s="25"/>
      <c r="AQ294" s="25"/>
      <c r="AR294" s="1"/>
      <c r="AS294" s="25"/>
      <c r="AT294" s="25"/>
      <c r="AU294" s="25"/>
      <c r="AV294" s="25" t="s">
        <v>9</v>
      </c>
      <c r="AW294" s="25"/>
      <c r="AX294" s="36"/>
      <c r="AY294" s="25"/>
      <c r="AZ294" s="25"/>
      <c r="BA294" s="25"/>
      <c r="BB294" s="25"/>
      <c r="BC294" s="1"/>
      <c r="BD294" s="1"/>
      <c r="BE294" s="25"/>
      <c r="BF294" s="1"/>
      <c r="BG294" s="1"/>
      <c r="BH294" s="1"/>
      <c r="BI294" s="25" t="s">
        <v>1034</v>
      </c>
      <c r="BJ294" s="6"/>
    </row>
    <row r="295" spans="1:62" ht="31">
      <c r="A295" s="23">
        <v>291</v>
      </c>
      <c r="B295" s="39" t="s">
        <v>5735</v>
      </c>
      <c r="C295" s="39" t="s">
        <v>5736</v>
      </c>
      <c r="D295" s="39" t="s">
        <v>1063</v>
      </c>
      <c r="E295" s="39">
        <v>68</v>
      </c>
      <c r="F295" s="39" t="s">
        <v>195</v>
      </c>
      <c r="G295" s="39" t="s">
        <v>195</v>
      </c>
      <c r="H295" s="23" t="str">
        <f t="shared" si="6"/>
        <v>胡O明</v>
      </c>
      <c r="I295" s="23" t="str">
        <f t="shared" si="7"/>
        <v>1＊710076</v>
      </c>
      <c r="J295" s="39">
        <v>1131122</v>
      </c>
      <c r="K295" s="39" t="s">
        <v>734</v>
      </c>
      <c r="L295" s="39">
        <v>1173</v>
      </c>
      <c r="M295" s="1"/>
      <c r="N295" s="1"/>
      <c r="O295" s="1"/>
      <c r="P295" s="1"/>
      <c r="Q295" s="1"/>
      <c r="R295" s="1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1"/>
      <c r="AK295" s="1"/>
      <c r="AL295" s="1"/>
      <c r="AM295" s="25"/>
      <c r="AN295" s="25"/>
      <c r="AO295" s="25"/>
      <c r="AP295" s="25"/>
      <c r="AQ295" s="25"/>
      <c r="AR295" s="1"/>
      <c r="AS295" s="25"/>
      <c r="AT295" s="25"/>
      <c r="AU295" s="25"/>
      <c r="AV295" s="25"/>
      <c r="AW295" s="25"/>
      <c r="AX295" s="36"/>
      <c r="AY295" s="25"/>
      <c r="AZ295" s="25"/>
      <c r="BA295" s="25" t="s">
        <v>9</v>
      </c>
      <c r="BB295" s="25"/>
      <c r="BC295" s="1"/>
      <c r="BD295" s="1"/>
      <c r="BE295" s="25"/>
      <c r="BF295" s="1"/>
      <c r="BG295" s="1"/>
      <c r="BH295" s="1"/>
      <c r="BI295" s="25"/>
      <c r="BJ295" s="6"/>
    </row>
    <row r="296" spans="1:62" ht="31">
      <c r="A296" s="23">
        <v>292</v>
      </c>
      <c r="B296" s="39" t="s">
        <v>1279</v>
      </c>
      <c r="C296" s="39" t="s">
        <v>1000</v>
      </c>
      <c r="D296" s="39" t="s">
        <v>1067</v>
      </c>
      <c r="E296" s="39">
        <v>71</v>
      </c>
      <c r="F296" s="39" t="s">
        <v>195</v>
      </c>
      <c r="G296" s="39" t="s">
        <v>195</v>
      </c>
      <c r="H296" s="23" t="str">
        <f t="shared" si="6"/>
        <v>楊O彩綢</v>
      </c>
      <c r="I296" s="23" t="str">
        <f t="shared" si="7"/>
        <v>1＊570308</v>
      </c>
      <c r="J296" s="39">
        <v>1131122</v>
      </c>
      <c r="K296" s="39" t="s">
        <v>734</v>
      </c>
      <c r="L296" s="39">
        <v>1173</v>
      </c>
      <c r="M296" s="1"/>
      <c r="N296" s="1"/>
      <c r="O296" s="1"/>
      <c r="P296" s="1"/>
      <c r="Q296" s="1"/>
      <c r="R296" s="1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1"/>
      <c r="AK296" s="1"/>
      <c r="AL296" s="1"/>
      <c r="AM296" s="25"/>
      <c r="AN296" s="25"/>
      <c r="AO296" s="25"/>
      <c r="AP296" s="25"/>
      <c r="AQ296" s="25"/>
      <c r="AR296" s="1"/>
      <c r="AS296" s="25"/>
      <c r="AT296" s="25"/>
      <c r="AU296" s="25"/>
      <c r="AV296" s="25"/>
      <c r="AW296" s="25"/>
      <c r="AX296" s="36"/>
      <c r="AY296" s="25"/>
      <c r="AZ296" s="25"/>
      <c r="BA296" s="25" t="s">
        <v>9</v>
      </c>
      <c r="BB296" s="25"/>
      <c r="BC296" s="1"/>
      <c r="BD296" s="1"/>
      <c r="BE296" s="25"/>
      <c r="BF296" s="1"/>
      <c r="BG296" s="1"/>
      <c r="BH296" s="1"/>
      <c r="BI296" s="25"/>
      <c r="BJ296" s="6"/>
    </row>
    <row r="297" spans="1:62" ht="31">
      <c r="A297" s="23">
        <v>293</v>
      </c>
      <c r="B297" s="39" t="s">
        <v>5737</v>
      </c>
      <c r="C297" s="39" t="s">
        <v>5738</v>
      </c>
      <c r="D297" s="39" t="s">
        <v>1063</v>
      </c>
      <c r="E297" s="39">
        <v>73</v>
      </c>
      <c r="F297" s="39" t="s">
        <v>195</v>
      </c>
      <c r="G297" s="39" t="s">
        <v>195</v>
      </c>
      <c r="H297" s="23" t="str">
        <f t="shared" ref="H297:H360" si="8">REPLACE(B297,2,1,"O")</f>
        <v>蔣O發</v>
      </c>
      <c r="I297" s="23" t="str">
        <f t="shared" si="7"/>
        <v>1＊908532</v>
      </c>
      <c r="J297" s="39">
        <v>1131122</v>
      </c>
      <c r="K297" s="39" t="s">
        <v>734</v>
      </c>
      <c r="L297" s="39">
        <v>1173</v>
      </c>
      <c r="M297" s="1"/>
      <c r="N297" s="1"/>
      <c r="O297" s="1"/>
      <c r="P297" s="1"/>
      <c r="Q297" s="1"/>
      <c r="R297" s="1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1"/>
      <c r="AK297" s="1"/>
      <c r="AL297" s="1"/>
      <c r="AM297" s="25"/>
      <c r="AN297" s="25"/>
      <c r="AO297" s="25"/>
      <c r="AP297" s="25"/>
      <c r="AQ297" s="25"/>
      <c r="AR297" s="1"/>
      <c r="AS297" s="25"/>
      <c r="AT297" s="25"/>
      <c r="AU297" s="25"/>
      <c r="AV297" s="25"/>
      <c r="AW297" s="25"/>
      <c r="AX297" s="36"/>
      <c r="AY297" s="25"/>
      <c r="AZ297" s="25"/>
      <c r="BA297" s="25" t="s">
        <v>9</v>
      </c>
      <c r="BB297" s="25"/>
      <c r="BC297" s="1"/>
      <c r="BD297" s="1"/>
      <c r="BE297" s="25"/>
      <c r="BF297" s="1"/>
      <c r="BG297" s="1"/>
      <c r="BH297" s="1"/>
      <c r="BI297" s="25"/>
      <c r="BJ297" s="6"/>
    </row>
    <row r="298" spans="1:62" ht="31">
      <c r="A298" s="23">
        <v>294</v>
      </c>
      <c r="B298" s="39" t="s">
        <v>5032</v>
      </c>
      <c r="C298" s="39" t="s">
        <v>389</v>
      </c>
      <c r="D298" s="39" t="s">
        <v>1063</v>
      </c>
      <c r="E298" s="39">
        <v>62</v>
      </c>
      <c r="F298" s="39" t="s">
        <v>195</v>
      </c>
      <c r="G298" s="39" t="s">
        <v>195</v>
      </c>
      <c r="H298" s="23" t="str">
        <f t="shared" si="8"/>
        <v>陳O村</v>
      </c>
      <c r="I298" s="23" t="str">
        <f t="shared" si="7"/>
        <v>2＊816830</v>
      </c>
      <c r="J298" s="39">
        <v>1131122</v>
      </c>
      <c r="K298" s="39" t="s">
        <v>734</v>
      </c>
      <c r="L298" s="39">
        <v>1173</v>
      </c>
      <c r="M298" s="1"/>
      <c r="N298" s="1"/>
      <c r="O298" s="1"/>
      <c r="P298" s="1"/>
      <c r="Q298" s="1"/>
      <c r="R298" s="1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1"/>
      <c r="AK298" s="1"/>
      <c r="AL298" s="1"/>
      <c r="AM298" s="25"/>
      <c r="AN298" s="25"/>
      <c r="AO298" s="25"/>
      <c r="AP298" s="25"/>
      <c r="AQ298" s="25"/>
      <c r="AR298" s="1"/>
      <c r="AS298" s="25"/>
      <c r="AT298" s="25"/>
      <c r="AU298" s="25"/>
      <c r="AV298" s="25"/>
      <c r="AW298" s="25"/>
      <c r="AX298" s="36"/>
      <c r="AY298" s="25"/>
      <c r="AZ298" s="25"/>
      <c r="BA298" s="25" t="s">
        <v>9</v>
      </c>
      <c r="BB298" s="25"/>
      <c r="BC298" s="1"/>
      <c r="BD298" s="1"/>
      <c r="BE298" s="25"/>
      <c r="BF298" s="1"/>
      <c r="BG298" s="1"/>
      <c r="BH298" s="1"/>
      <c r="BI298" s="25"/>
      <c r="BJ298" s="6"/>
    </row>
    <row r="299" spans="1:62" ht="46.5">
      <c r="A299" s="23">
        <v>295</v>
      </c>
      <c r="B299" s="39" t="s">
        <v>5739</v>
      </c>
      <c r="C299" s="39" t="s">
        <v>3182</v>
      </c>
      <c r="D299" s="39" t="s">
        <v>1067</v>
      </c>
      <c r="E299" s="39">
        <v>73</v>
      </c>
      <c r="F299" s="39" t="s">
        <v>195</v>
      </c>
      <c r="G299" s="39" t="s">
        <v>195</v>
      </c>
      <c r="H299" s="23" t="str">
        <f t="shared" si="8"/>
        <v>周O裡</v>
      </c>
      <c r="I299" s="23" t="str">
        <f t="shared" si="7"/>
        <v>2＊543502</v>
      </c>
      <c r="J299" s="39">
        <v>1131122</v>
      </c>
      <c r="K299" s="39" t="s">
        <v>738</v>
      </c>
      <c r="L299" s="39">
        <v>1173</v>
      </c>
      <c r="M299" s="1"/>
      <c r="N299" s="1"/>
      <c r="O299" s="1"/>
      <c r="P299" s="1"/>
      <c r="Q299" s="1"/>
      <c r="R299" s="1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1"/>
      <c r="AK299" s="1"/>
      <c r="AL299" s="1"/>
      <c r="AM299" s="25"/>
      <c r="AN299" s="25"/>
      <c r="AO299" s="25"/>
      <c r="AP299" s="25"/>
      <c r="AQ299" s="25"/>
      <c r="AR299" s="1"/>
      <c r="AS299" s="25"/>
      <c r="AT299" s="25"/>
      <c r="AU299" s="25"/>
      <c r="AV299" s="25"/>
      <c r="AW299" s="25"/>
      <c r="AX299" s="36"/>
      <c r="AY299" s="25"/>
      <c r="AZ299" s="25" t="s">
        <v>9</v>
      </c>
      <c r="BA299" s="25" t="s">
        <v>9</v>
      </c>
      <c r="BB299" s="25"/>
      <c r="BC299" s="1"/>
      <c r="BD299" s="1"/>
      <c r="BE299" s="25"/>
      <c r="BF299" s="1"/>
      <c r="BG299" s="1"/>
      <c r="BH299" s="1"/>
      <c r="BI299" s="25"/>
      <c r="BJ299" s="6"/>
    </row>
    <row r="300" spans="1:62" ht="46.5">
      <c r="A300" s="23">
        <v>296</v>
      </c>
      <c r="B300" s="39" t="s">
        <v>5740</v>
      </c>
      <c r="C300" s="39" t="s">
        <v>5741</v>
      </c>
      <c r="D300" s="39" t="s">
        <v>1063</v>
      </c>
      <c r="E300" s="39">
        <v>81</v>
      </c>
      <c r="F300" s="39" t="s">
        <v>5542</v>
      </c>
      <c r="G300" s="39" t="s">
        <v>5542</v>
      </c>
      <c r="H300" s="23" t="str">
        <f t="shared" si="8"/>
        <v>周O輝</v>
      </c>
      <c r="I300" s="23" t="str">
        <f t="shared" si="7"/>
        <v>2＊877717</v>
      </c>
      <c r="J300" s="39">
        <v>1131123</v>
      </c>
      <c r="K300" s="39" t="s">
        <v>767</v>
      </c>
      <c r="L300" s="39">
        <v>1173</v>
      </c>
      <c r="M300" s="1"/>
      <c r="N300" s="1"/>
      <c r="O300" s="1"/>
      <c r="P300" s="1"/>
      <c r="Q300" s="1"/>
      <c r="R300" s="1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1"/>
      <c r="AK300" s="1"/>
      <c r="AL300" s="1"/>
      <c r="AM300" s="25"/>
      <c r="AN300" s="25"/>
      <c r="AO300" s="25"/>
      <c r="AP300" s="25"/>
      <c r="AQ300" s="25"/>
      <c r="AR300" s="1"/>
      <c r="AS300" s="25"/>
      <c r="AT300" s="25"/>
      <c r="AU300" s="25"/>
      <c r="AV300" s="25" t="s">
        <v>9</v>
      </c>
      <c r="AW300" s="25"/>
      <c r="AX300" s="36"/>
      <c r="AY300" s="25"/>
      <c r="AZ300" s="25"/>
      <c r="BA300" s="25"/>
      <c r="BB300" s="25"/>
      <c r="BC300" s="25" t="s">
        <v>9</v>
      </c>
      <c r="BD300" s="1"/>
      <c r="BE300" s="25"/>
      <c r="BF300" s="1"/>
      <c r="BG300" s="1"/>
      <c r="BH300" s="1"/>
      <c r="BI300" s="25"/>
      <c r="BJ300" s="6"/>
    </row>
    <row r="301" spans="1:62" ht="46.5">
      <c r="A301" s="23">
        <v>297</v>
      </c>
      <c r="B301" s="39" t="s">
        <v>5742</v>
      </c>
      <c r="C301" s="39" t="s">
        <v>2767</v>
      </c>
      <c r="D301" s="39" t="s">
        <v>1067</v>
      </c>
      <c r="E301" s="39">
        <v>73</v>
      </c>
      <c r="F301" s="39" t="s">
        <v>195</v>
      </c>
      <c r="G301" s="39" t="s">
        <v>195</v>
      </c>
      <c r="H301" s="23" t="str">
        <f t="shared" si="8"/>
        <v>蔡O妙</v>
      </c>
      <c r="I301" s="23" t="str">
        <f t="shared" si="7"/>
        <v>0＊087943</v>
      </c>
      <c r="J301" s="39">
        <v>1131123</v>
      </c>
      <c r="K301" s="39" t="s">
        <v>738</v>
      </c>
      <c r="L301" s="39">
        <v>1173</v>
      </c>
      <c r="M301" s="1"/>
      <c r="N301" s="1"/>
      <c r="O301" s="1"/>
      <c r="P301" s="1"/>
      <c r="Q301" s="1"/>
      <c r="R301" s="1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1"/>
      <c r="AK301" s="1"/>
      <c r="AL301" s="1"/>
      <c r="AM301" s="25"/>
      <c r="AN301" s="25"/>
      <c r="AO301" s="25"/>
      <c r="AP301" s="25"/>
      <c r="AQ301" s="25"/>
      <c r="AR301" s="1"/>
      <c r="AS301" s="25"/>
      <c r="AT301" s="25"/>
      <c r="AU301" s="25"/>
      <c r="AV301" s="25"/>
      <c r="AW301" s="25"/>
      <c r="AX301" s="36"/>
      <c r="AY301" s="25"/>
      <c r="AZ301" s="25" t="s">
        <v>9</v>
      </c>
      <c r="BA301" s="25" t="s">
        <v>9</v>
      </c>
      <c r="BB301" s="25"/>
      <c r="BC301" s="1"/>
      <c r="BD301" s="1"/>
      <c r="BE301" s="25"/>
      <c r="BF301" s="1"/>
      <c r="BG301" s="1"/>
      <c r="BH301" s="1"/>
      <c r="BI301" s="25"/>
      <c r="BJ301" s="6"/>
    </row>
    <row r="302" spans="1:62" ht="31">
      <c r="A302" s="23">
        <v>298</v>
      </c>
      <c r="B302" s="39" t="s">
        <v>5743</v>
      </c>
      <c r="C302" s="39" t="s">
        <v>5744</v>
      </c>
      <c r="D302" s="39" t="s">
        <v>1067</v>
      </c>
      <c r="E302" s="39">
        <v>76</v>
      </c>
      <c r="F302" s="39" t="s">
        <v>195</v>
      </c>
      <c r="G302" s="39" t="s">
        <v>195</v>
      </c>
      <c r="H302" s="23" t="str">
        <f t="shared" si="8"/>
        <v>張O寶桂</v>
      </c>
      <c r="I302" s="23" t="str">
        <f t="shared" si="7"/>
        <v>0＊845596</v>
      </c>
      <c r="J302" s="39">
        <v>1131125</v>
      </c>
      <c r="K302" s="39" t="s">
        <v>734</v>
      </c>
      <c r="L302" s="39">
        <v>1173</v>
      </c>
      <c r="M302" s="1"/>
      <c r="N302" s="1"/>
      <c r="O302" s="1"/>
      <c r="P302" s="1"/>
      <c r="Q302" s="1"/>
      <c r="R302" s="1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1"/>
      <c r="AK302" s="1"/>
      <c r="AL302" s="1"/>
      <c r="AM302" s="25"/>
      <c r="AN302" s="25"/>
      <c r="AO302" s="25"/>
      <c r="AP302" s="25"/>
      <c r="AQ302" s="25"/>
      <c r="AR302" s="1"/>
      <c r="AS302" s="25"/>
      <c r="AT302" s="25"/>
      <c r="AU302" s="25"/>
      <c r="AV302" s="25"/>
      <c r="AW302" s="25"/>
      <c r="AX302" s="36"/>
      <c r="AY302" s="25"/>
      <c r="AZ302" s="25"/>
      <c r="BA302" s="25" t="s">
        <v>9</v>
      </c>
      <c r="BB302" s="25"/>
      <c r="BC302" s="1"/>
      <c r="BD302" s="1"/>
      <c r="BE302" s="25"/>
      <c r="BF302" s="1"/>
      <c r="BG302" s="1"/>
      <c r="BH302" s="1"/>
      <c r="BI302" s="25"/>
      <c r="BJ302" s="6"/>
    </row>
    <row r="303" spans="1:62" ht="17">
      <c r="A303" s="23">
        <v>299</v>
      </c>
      <c r="B303" s="39" t="s">
        <v>4778</v>
      </c>
      <c r="C303" s="39" t="s">
        <v>4779</v>
      </c>
      <c r="D303" s="39" t="s">
        <v>1067</v>
      </c>
      <c r="E303" s="39">
        <v>72</v>
      </c>
      <c r="F303" s="39" t="s">
        <v>195</v>
      </c>
      <c r="G303" s="39" t="s">
        <v>195</v>
      </c>
      <c r="H303" s="23" t="str">
        <f t="shared" si="8"/>
        <v>曾O楨</v>
      </c>
      <c r="I303" s="23" t="str">
        <f t="shared" si="7"/>
        <v>1＊394247</v>
      </c>
      <c r="J303" s="39">
        <v>1131125</v>
      </c>
      <c r="K303" s="39">
        <v>5761300</v>
      </c>
      <c r="L303" s="39">
        <v>1173</v>
      </c>
      <c r="M303" s="1"/>
      <c r="N303" s="1"/>
      <c r="O303" s="1"/>
      <c r="P303" s="1"/>
      <c r="Q303" s="1"/>
      <c r="R303" s="1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1"/>
      <c r="AK303" s="1"/>
      <c r="AL303" s="1"/>
      <c r="AM303" s="25"/>
      <c r="AN303" s="25"/>
      <c r="AO303" s="25"/>
      <c r="AP303" s="25"/>
      <c r="AQ303" s="25"/>
      <c r="AR303" s="1"/>
      <c r="AS303" s="25"/>
      <c r="AT303" s="25"/>
      <c r="AU303" s="25" t="s">
        <v>9</v>
      </c>
      <c r="AV303" s="25"/>
      <c r="AW303" s="25"/>
      <c r="AX303" s="36"/>
      <c r="AY303" s="25"/>
      <c r="AZ303" s="25"/>
      <c r="BA303" s="25"/>
      <c r="BB303" s="25"/>
      <c r="BC303" s="1"/>
      <c r="BD303" s="1"/>
      <c r="BE303" s="25"/>
      <c r="BF303" s="1"/>
      <c r="BG303" s="1"/>
      <c r="BH303" s="1"/>
      <c r="BI303" s="25"/>
      <c r="BJ303" s="6"/>
    </row>
    <row r="304" spans="1:62" ht="46.5">
      <c r="A304" s="23">
        <v>300</v>
      </c>
      <c r="B304" s="39" t="s">
        <v>5745</v>
      </c>
      <c r="C304" s="39" t="s">
        <v>5746</v>
      </c>
      <c r="D304" s="39" t="s">
        <v>1067</v>
      </c>
      <c r="E304" s="39">
        <v>56</v>
      </c>
      <c r="F304" s="39" t="s">
        <v>195</v>
      </c>
      <c r="G304" s="39" t="s">
        <v>195</v>
      </c>
      <c r="H304" s="23" t="str">
        <f t="shared" si="8"/>
        <v>羅O玲</v>
      </c>
      <c r="I304" s="23" t="str">
        <f t="shared" si="7"/>
        <v>2＊879250</v>
      </c>
      <c r="J304" s="39">
        <v>1131126</v>
      </c>
      <c r="K304" s="39" t="s">
        <v>754</v>
      </c>
      <c r="L304" s="39">
        <v>1173</v>
      </c>
      <c r="M304" s="1"/>
      <c r="N304" s="1"/>
      <c r="O304" s="1"/>
      <c r="P304" s="1"/>
      <c r="Q304" s="1"/>
      <c r="R304" s="1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1"/>
      <c r="AK304" s="1"/>
      <c r="AL304" s="1"/>
      <c r="AM304" s="25"/>
      <c r="AN304" s="25"/>
      <c r="AO304" s="25"/>
      <c r="AP304" s="25"/>
      <c r="AQ304" s="25"/>
      <c r="AR304" s="1"/>
      <c r="AS304" s="25"/>
      <c r="AT304" s="25"/>
      <c r="AU304" s="25"/>
      <c r="AV304" s="25"/>
      <c r="AW304" s="25"/>
      <c r="AX304" s="36"/>
      <c r="AY304" s="25"/>
      <c r="AZ304" s="25"/>
      <c r="BA304" s="25" t="s">
        <v>9</v>
      </c>
      <c r="BB304" s="25"/>
      <c r="BC304" s="1"/>
      <c r="BD304" s="1"/>
      <c r="BE304" s="25"/>
      <c r="BF304" s="1"/>
      <c r="BG304" s="1"/>
      <c r="BH304" s="1"/>
      <c r="BI304" s="25" t="s">
        <v>1043</v>
      </c>
      <c r="BJ304" s="6"/>
    </row>
    <row r="305" spans="1:62" ht="31">
      <c r="A305" s="23">
        <v>301</v>
      </c>
      <c r="B305" s="39" t="s">
        <v>5747</v>
      </c>
      <c r="C305" s="39" t="s">
        <v>5748</v>
      </c>
      <c r="D305" s="39" t="s">
        <v>1063</v>
      </c>
      <c r="E305" s="39">
        <v>80</v>
      </c>
      <c r="F305" s="39" t="s">
        <v>5490</v>
      </c>
      <c r="G305" s="39" t="s">
        <v>5495</v>
      </c>
      <c r="H305" s="23" t="str">
        <f t="shared" si="8"/>
        <v>王O彥</v>
      </c>
      <c r="I305" s="23" t="str">
        <f t="shared" si="7"/>
        <v>2＊564942</v>
      </c>
      <c r="J305" s="39">
        <v>1131127</v>
      </c>
      <c r="K305" s="39" t="s">
        <v>752</v>
      </c>
      <c r="L305" s="39">
        <v>1173</v>
      </c>
      <c r="M305" s="1"/>
      <c r="N305" s="1"/>
      <c r="O305" s="1"/>
      <c r="P305" s="1"/>
      <c r="Q305" s="1"/>
      <c r="R305" s="1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1"/>
      <c r="AK305" s="1"/>
      <c r="AL305" s="1"/>
      <c r="AM305" s="25"/>
      <c r="AN305" s="25"/>
      <c r="AO305" s="25"/>
      <c r="AP305" s="25"/>
      <c r="AQ305" s="25"/>
      <c r="AR305" s="1"/>
      <c r="AS305" s="25"/>
      <c r="AT305" s="25"/>
      <c r="AU305" s="25"/>
      <c r="AV305" s="25" t="s">
        <v>9</v>
      </c>
      <c r="AW305" s="25"/>
      <c r="AX305" s="36"/>
      <c r="AY305" s="25"/>
      <c r="AZ305" s="25"/>
      <c r="BA305" s="25"/>
      <c r="BB305" s="25"/>
      <c r="BC305" s="1"/>
      <c r="BD305" s="1"/>
      <c r="BE305" s="25"/>
      <c r="BF305" s="1"/>
      <c r="BG305" s="1"/>
      <c r="BH305" s="1"/>
      <c r="BI305" s="25" t="s">
        <v>1034</v>
      </c>
      <c r="BJ305" s="6"/>
    </row>
    <row r="306" spans="1:62" ht="17">
      <c r="A306" s="23">
        <v>302</v>
      </c>
      <c r="B306" s="39" t="s">
        <v>5749</v>
      </c>
      <c r="C306" s="39" t="s">
        <v>5750</v>
      </c>
      <c r="D306" s="39" t="s">
        <v>1063</v>
      </c>
      <c r="E306" s="39">
        <v>83</v>
      </c>
      <c r="F306" s="39" t="s">
        <v>195</v>
      </c>
      <c r="G306" s="39" t="s">
        <v>195</v>
      </c>
      <c r="H306" s="23" t="str">
        <f t="shared" si="8"/>
        <v>陳O平</v>
      </c>
      <c r="I306" s="23" t="str">
        <f t="shared" si="7"/>
        <v>0＊037861</v>
      </c>
      <c r="J306" s="39">
        <v>1131127</v>
      </c>
      <c r="K306" s="39">
        <v>5761300</v>
      </c>
      <c r="L306" s="39">
        <v>1173</v>
      </c>
      <c r="M306" s="1"/>
      <c r="N306" s="1"/>
      <c r="O306" s="1"/>
      <c r="P306" s="1"/>
      <c r="Q306" s="1"/>
      <c r="R306" s="1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1"/>
      <c r="AK306" s="1"/>
      <c r="AL306" s="1"/>
      <c r="AM306" s="25"/>
      <c r="AN306" s="25"/>
      <c r="AO306" s="25"/>
      <c r="AP306" s="25"/>
      <c r="AQ306" s="25"/>
      <c r="AR306" s="1"/>
      <c r="AS306" s="25"/>
      <c r="AT306" s="25"/>
      <c r="AU306" s="25" t="s">
        <v>9</v>
      </c>
      <c r="AV306" s="25"/>
      <c r="AW306" s="25"/>
      <c r="AX306" s="36"/>
      <c r="AY306" s="25"/>
      <c r="AZ306" s="25"/>
      <c r="BA306" s="25"/>
      <c r="BB306" s="25"/>
      <c r="BC306" s="1"/>
      <c r="BD306" s="1"/>
      <c r="BE306" s="25"/>
      <c r="BF306" s="1"/>
      <c r="BG306" s="1"/>
      <c r="BH306" s="1"/>
      <c r="BI306" s="25"/>
      <c r="BJ306" s="6"/>
    </row>
    <row r="307" spans="1:62" ht="46.5">
      <c r="A307" s="23">
        <v>303</v>
      </c>
      <c r="B307" s="39" t="s">
        <v>5020</v>
      </c>
      <c r="C307" s="39" t="s">
        <v>191</v>
      </c>
      <c r="D307" s="39" t="s">
        <v>1067</v>
      </c>
      <c r="E307" s="39">
        <v>63</v>
      </c>
      <c r="F307" s="39" t="s">
        <v>195</v>
      </c>
      <c r="G307" s="39" t="s">
        <v>195</v>
      </c>
      <c r="H307" s="23" t="str">
        <f t="shared" si="8"/>
        <v>黃O蘭</v>
      </c>
      <c r="I307" s="23" t="str">
        <f t="shared" si="7"/>
        <v>0＊553163</v>
      </c>
      <c r="J307" s="39">
        <v>1131127</v>
      </c>
      <c r="K307" s="39" t="s">
        <v>738</v>
      </c>
      <c r="L307" s="39">
        <v>1173</v>
      </c>
      <c r="M307" s="1"/>
      <c r="N307" s="1"/>
      <c r="O307" s="1"/>
      <c r="P307" s="1"/>
      <c r="Q307" s="1"/>
      <c r="R307" s="1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1"/>
      <c r="AK307" s="1"/>
      <c r="AL307" s="1"/>
      <c r="AM307" s="25"/>
      <c r="AN307" s="25"/>
      <c r="AO307" s="25"/>
      <c r="AP307" s="25"/>
      <c r="AQ307" s="25"/>
      <c r="AR307" s="1"/>
      <c r="AS307" s="25"/>
      <c r="AT307" s="25"/>
      <c r="AU307" s="25"/>
      <c r="AV307" s="25"/>
      <c r="AW307" s="25"/>
      <c r="AX307" s="36"/>
      <c r="AY307" s="25"/>
      <c r="AZ307" s="25" t="s">
        <v>9</v>
      </c>
      <c r="BA307" s="25" t="s">
        <v>9</v>
      </c>
      <c r="BB307" s="25"/>
      <c r="BC307" s="1"/>
      <c r="BD307" s="1"/>
      <c r="BE307" s="25" t="s">
        <v>736</v>
      </c>
      <c r="BF307" s="1"/>
      <c r="BG307" s="1"/>
      <c r="BH307" s="1"/>
      <c r="BI307" s="25"/>
      <c r="BJ307" s="6"/>
    </row>
    <row r="308" spans="1:62" ht="17">
      <c r="A308" s="23">
        <v>304</v>
      </c>
      <c r="B308" s="39" t="s">
        <v>4747</v>
      </c>
      <c r="C308" s="39" t="s">
        <v>2001</v>
      </c>
      <c r="D308" s="39" t="s">
        <v>1067</v>
      </c>
      <c r="E308" s="39">
        <v>64</v>
      </c>
      <c r="F308" s="39" t="s">
        <v>195</v>
      </c>
      <c r="G308" s="39" t="s">
        <v>195</v>
      </c>
      <c r="H308" s="23" t="str">
        <f t="shared" si="8"/>
        <v>楊O瑛</v>
      </c>
      <c r="I308" s="23" t="str">
        <f t="shared" si="7"/>
        <v>1＊810251</v>
      </c>
      <c r="J308" s="39">
        <v>1131127</v>
      </c>
      <c r="K308" s="39">
        <v>5761300</v>
      </c>
      <c r="L308" s="39">
        <v>1173</v>
      </c>
      <c r="M308" s="1"/>
      <c r="N308" s="1"/>
      <c r="O308" s="1"/>
      <c r="P308" s="1"/>
      <c r="Q308" s="1"/>
      <c r="R308" s="1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1"/>
      <c r="AK308" s="1"/>
      <c r="AL308" s="1"/>
      <c r="AM308" s="25"/>
      <c r="AN308" s="25"/>
      <c r="AO308" s="25"/>
      <c r="AP308" s="25"/>
      <c r="AQ308" s="25"/>
      <c r="AR308" s="1"/>
      <c r="AS308" s="25"/>
      <c r="AT308" s="25"/>
      <c r="AU308" s="25" t="s">
        <v>9</v>
      </c>
      <c r="AV308" s="25"/>
      <c r="AW308" s="25"/>
      <c r="AX308" s="36"/>
      <c r="AY308" s="25"/>
      <c r="AZ308" s="25"/>
      <c r="BA308" s="25"/>
      <c r="BB308" s="25"/>
      <c r="BC308" s="1"/>
      <c r="BD308" s="1"/>
      <c r="BE308" s="25"/>
      <c r="BF308" s="1"/>
      <c r="BG308" s="1"/>
      <c r="BH308" s="1"/>
      <c r="BI308" s="25"/>
      <c r="BJ308" s="6"/>
    </row>
    <row r="309" spans="1:62" ht="31">
      <c r="A309" s="23">
        <v>305</v>
      </c>
      <c r="B309" s="39" t="s">
        <v>5751</v>
      </c>
      <c r="C309" s="39" t="s">
        <v>5752</v>
      </c>
      <c r="D309" s="39" t="s">
        <v>1067</v>
      </c>
      <c r="E309" s="39">
        <v>29</v>
      </c>
      <c r="F309" s="39" t="s">
        <v>195</v>
      </c>
      <c r="G309" s="39" t="s">
        <v>195</v>
      </c>
      <c r="H309" s="23" t="str">
        <f t="shared" si="8"/>
        <v>黃O喬</v>
      </c>
      <c r="I309" s="23" t="str">
        <f t="shared" si="7"/>
        <v>2＊878595</v>
      </c>
      <c r="J309" s="39">
        <v>1131127</v>
      </c>
      <c r="K309" s="39" t="s">
        <v>734</v>
      </c>
      <c r="L309" s="39">
        <v>1173</v>
      </c>
      <c r="M309" s="1"/>
      <c r="N309" s="1"/>
      <c r="O309" s="1"/>
      <c r="P309" s="1"/>
      <c r="Q309" s="1"/>
      <c r="R309" s="1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1"/>
      <c r="AK309" s="1"/>
      <c r="AL309" s="1"/>
      <c r="AM309" s="25"/>
      <c r="AN309" s="25"/>
      <c r="AO309" s="25"/>
      <c r="AP309" s="25"/>
      <c r="AQ309" s="25"/>
      <c r="AR309" s="1"/>
      <c r="AS309" s="25"/>
      <c r="AT309" s="25"/>
      <c r="AU309" s="25"/>
      <c r="AV309" s="25"/>
      <c r="AW309" s="25"/>
      <c r="AX309" s="36"/>
      <c r="AY309" s="25"/>
      <c r="AZ309" s="25"/>
      <c r="BA309" s="25" t="s">
        <v>9</v>
      </c>
      <c r="BB309" s="25"/>
      <c r="BC309" s="1"/>
      <c r="BD309" s="1"/>
      <c r="BE309" s="25"/>
      <c r="BF309" s="1"/>
      <c r="BG309" s="1"/>
      <c r="BH309" s="1"/>
      <c r="BI309" s="25"/>
      <c r="BJ309" s="6"/>
    </row>
    <row r="310" spans="1:62" ht="31">
      <c r="A310" s="23">
        <v>306</v>
      </c>
      <c r="B310" s="39" t="s">
        <v>5753</v>
      </c>
      <c r="C310" s="39" t="s">
        <v>5754</v>
      </c>
      <c r="D310" s="39" t="s">
        <v>1063</v>
      </c>
      <c r="E310" s="39">
        <v>70</v>
      </c>
      <c r="F310" s="39" t="s">
        <v>195</v>
      </c>
      <c r="G310" s="39" t="s">
        <v>195</v>
      </c>
      <c r="H310" s="23" t="str">
        <f t="shared" si="8"/>
        <v>曾O財</v>
      </c>
      <c r="I310" s="23" t="str">
        <f t="shared" si="7"/>
        <v>0＊035931</v>
      </c>
      <c r="J310" s="39">
        <v>1131128</v>
      </c>
      <c r="K310" s="39" t="s">
        <v>734</v>
      </c>
      <c r="L310" s="39">
        <v>1173</v>
      </c>
      <c r="M310" s="1"/>
      <c r="N310" s="1"/>
      <c r="O310" s="1"/>
      <c r="P310" s="1"/>
      <c r="Q310" s="1"/>
      <c r="R310" s="1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1"/>
      <c r="AK310" s="1"/>
      <c r="AL310" s="1"/>
      <c r="AM310" s="25"/>
      <c r="AN310" s="25"/>
      <c r="AO310" s="25"/>
      <c r="AP310" s="25"/>
      <c r="AQ310" s="25"/>
      <c r="AR310" s="1"/>
      <c r="AS310" s="25"/>
      <c r="AT310" s="25"/>
      <c r="AU310" s="25"/>
      <c r="AV310" s="25"/>
      <c r="AW310" s="25"/>
      <c r="AX310" s="36"/>
      <c r="AY310" s="25"/>
      <c r="AZ310" s="25"/>
      <c r="BA310" s="25" t="s">
        <v>9</v>
      </c>
      <c r="BB310" s="25"/>
      <c r="BC310" s="1"/>
      <c r="BD310" s="1"/>
      <c r="BE310" s="25"/>
      <c r="BF310" s="1"/>
      <c r="BG310" s="1"/>
      <c r="BH310" s="1"/>
      <c r="BI310" s="25"/>
      <c r="BJ310" s="6"/>
    </row>
    <row r="311" spans="1:62" ht="31">
      <c r="A311" s="23">
        <v>307</v>
      </c>
      <c r="B311" s="39" t="s">
        <v>5755</v>
      </c>
      <c r="C311" s="39" t="s">
        <v>4229</v>
      </c>
      <c r="D311" s="39" t="s">
        <v>1063</v>
      </c>
      <c r="E311" s="39">
        <v>68</v>
      </c>
      <c r="F311" s="39" t="s">
        <v>195</v>
      </c>
      <c r="G311" s="39" t="s">
        <v>195</v>
      </c>
      <c r="H311" s="23" t="str">
        <f t="shared" si="8"/>
        <v>唐O明</v>
      </c>
      <c r="I311" s="23" t="str">
        <f t="shared" si="7"/>
        <v>2＊039898</v>
      </c>
      <c r="J311" s="39">
        <v>1131128</v>
      </c>
      <c r="K311" s="39" t="s">
        <v>734</v>
      </c>
      <c r="L311" s="39">
        <v>1173</v>
      </c>
      <c r="M311" s="1"/>
      <c r="N311" s="1"/>
      <c r="O311" s="1"/>
      <c r="P311" s="1"/>
      <c r="Q311" s="1"/>
      <c r="R311" s="1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1"/>
      <c r="AK311" s="1"/>
      <c r="AL311" s="1"/>
      <c r="AM311" s="25"/>
      <c r="AN311" s="25"/>
      <c r="AO311" s="25"/>
      <c r="AP311" s="25"/>
      <c r="AQ311" s="25"/>
      <c r="AR311" s="1"/>
      <c r="AS311" s="25"/>
      <c r="AT311" s="25"/>
      <c r="AU311" s="25"/>
      <c r="AV311" s="25"/>
      <c r="AW311" s="25"/>
      <c r="AX311" s="36"/>
      <c r="AY311" s="25"/>
      <c r="AZ311" s="25"/>
      <c r="BA311" s="25" t="s">
        <v>9</v>
      </c>
      <c r="BB311" s="25"/>
      <c r="BC311" s="1"/>
      <c r="BD311" s="1"/>
      <c r="BE311" s="25"/>
      <c r="BF311" s="1"/>
      <c r="BG311" s="1"/>
      <c r="BH311" s="1"/>
      <c r="BI311" s="25"/>
      <c r="BJ311" s="6"/>
    </row>
    <row r="312" spans="1:62" ht="31">
      <c r="A312" s="23">
        <v>308</v>
      </c>
      <c r="B312" s="39" t="s">
        <v>1248</v>
      </c>
      <c r="C312" s="39" t="s">
        <v>970</v>
      </c>
      <c r="D312" s="39" t="s">
        <v>1063</v>
      </c>
      <c r="E312" s="39">
        <v>49</v>
      </c>
      <c r="F312" s="39" t="s">
        <v>195</v>
      </c>
      <c r="G312" s="39" t="s">
        <v>195</v>
      </c>
      <c r="H312" s="23" t="str">
        <f t="shared" si="8"/>
        <v>曾O欽</v>
      </c>
      <c r="I312" s="23" t="str">
        <f t="shared" si="7"/>
        <v>2＊539905</v>
      </c>
      <c r="J312" s="39">
        <v>1131129</v>
      </c>
      <c r="K312" s="39" t="s">
        <v>732</v>
      </c>
      <c r="L312" s="39">
        <v>1173</v>
      </c>
      <c r="M312" s="1"/>
      <c r="N312" s="1"/>
      <c r="O312" s="1"/>
      <c r="P312" s="1"/>
      <c r="Q312" s="1"/>
      <c r="R312" s="1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1"/>
      <c r="AK312" s="1"/>
      <c r="AL312" s="1"/>
      <c r="AM312" s="25"/>
      <c r="AN312" s="25"/>
      <c r="AO312" s="25"/>
      <c r="AP312" s="25"/>
      <c r="AQ312" s="25"/>
      <c r="AR312" s="1"/>
      <c r="AS312" s="25"/>
      <c r="AT312" s="25"/>
      <c r="AU312" s="25"/>
      <c r="AV312" s="25"/>
      <c r="AW312" s="25"/>
      <c r="AX312" s="36"/>
      <c r="AY312" s="25"/>
      <c r="AZ312" s="25"/>
      <c r="BA312" s="25"/>
      <c r="BB312" s="25" t="s">
        <v>1899</v>
      </c>
      <c r="BC312" s="1"/>
      <c r="BD312" s="1"/>
      <c r="BE312" s="25"/>
      <c r="BF312" s="1"/>
      <c r="BG312" s="1"/>
      <c r="BH312" s="1"/>
      <c r="BI312" s="25"/>
      <c r="BJ312" s="6"/>
    </row>
    <row r="313" spans="1:62" ht="46.5">
      <c r="A313" s="23">
        <v>309</v>
      </c>
      <c r="B313" s="39" t="s">
        <v>4746</v>
      </c>
      <c r="C313" s="39" t="s">
        <v>4253</v>
      </c>
      <c r="D313" s="39" t="s">
        <v>1067</v>
      </c>
      <c r="E313" s="39">
        <v>79</v>
      </c>
      <c r="F313" s="39" t="s">
        <v>195</v>
      </c>
      <c r="G313" s="39" t="s">
        <v>195</v>
      </c>
      <c r="H313" s="23" t="str">
        <f t="shared" si="8"/>
        <v>張O梅</v>
      </c>
      <c r="I313" s="23" t="str">
        <f t="shared" si="7"/>
        <v>0＊149476</v>
      </c>
      <c r="J313" s="39">
        <v>1131130</v>
      </c>
      <c r="K313" s="39" t="s">
        <v>738</v>
      </c>
      <c r="L313" s="39">
        <v>1173</v>
      </c>
      <c r="M313" s="1"/>
      <c r="N313" s="1"/>
      <c r="O313" s="1"/>
      <c r="P313" s="1"/>
      <c r="Q313" s="1"/>
      <c r="R313" s="1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1"/>
      <c r="AK313" s="1"/>
      <c r="AL313" s="1"/>
      <c r="AM313" s="25"/>
      <c r="AN313" s="25"/>
      <c r="AO313" s="25"/>
      <c r="AP313" s="25"/>
      <c r="AQ313" s="25"/>
      <c r="AR313" s="1"/>
      <c r="AS313" s="25"/>
      <c r="AT313" s="25"/>
      <c r="AU313" s="25"/>
      <c r="AV313" s="25"/>
      <c r="AW313" s="25"/>
      <c r="AX313" s="36"/>
      <c r="AY313" s="25"/>
      <c r="AZ313" s="25" t="s">
        <v>9</v>
      </c>
      <c r="BA313" s="25" t="s">
        <v>9</v>
      </c>
      <c r="BB313" s="25"/>
      <c r="BC313" s="1"/>
      <c r="BD313" s="1"/>
      <c r="BE313" s="25" t="s">
        <v>736</v>
      </c>
      <c r="BF313" s="1"/>
      <c r="BG313" s="1"/>
      <c r="BH313" s="1"/>
      <c r="BI313" s="25"/>
      <c r="BJ313" s="6"/>
    </row>
    <row r="314" spans="1:62" ht="46.5">
      <c r="A314" s="23">
        <v>310</v>
      </c>
      <c r="B314" s="39" t="s">
        <v>3891</v>
      </c>
      <c r="C314" s="39" t="s">
        <v>201</v>
      </c>
      <c r="D314" s="39" t="s">
        <v>1063</v>
      </c>
      <c r="E314" s="39">
        <v>56</v>
      </c>
      <c r="F314" s="39" t="s">
        <v>195</v>
      </c>
      <c r="G314" s="39" t="s">
        <v>195</v>
      </c>
      <c r="H314" s="23" t="str">
        <f t="shared" si="8"/>
        <v>洪O政</v>
      </c>
      <c r="I314" s="23" t="str">
        <f t="shared" si="7"/>
        <v>1＊318579</v>
      </c>
      <c r="J314" s="39">
        <v>1131130</v>
      </c>
      <c r="K314" s="39" t="s">
        <v>741</v>
      </c>
      <c r="L314" s="39">
        <v>1173</v>
      </c>
      <c r="M314" s="1"/>
      <c r="N314" s="1"/>
      <c r="O314" s="1"/>
      <c r="P314" s="1"/>
      <c r="Q314" s="1"/>
      <c r="R314" s="1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1"/>
      <c r="AK314" s="1"/>
      <c r="AL314" s="1"/>
      <c r="AM314" s="25"/>
      <c r="AN314" s="25"/>
      <c r="AO314" s="25"/>
      <c r="AP314" s="25"/>
      <c r="AQ314" s="25"/>
      <c r="AR314" s="1"/>
      <c r="AS314" s="25"/>
      <c r="AT314" s="25"/>
      <c r="AU314" s="25"/>
      <c r="AV314" s="25"/>
      <c r="AW314" s="25"/>
      <c r="AX314" s="36"/>
      <c r="AY314" s="25" t="s">
        <v>9</v>
      </c>
      <c r="AZ314" s="25"/>
      <c r="BA314" s="25"/>
      <c r="BB314" s="25" t="s">
        <v>1879</v>
      </c>
      <c r="BC314" s="1"/>
      <c r="BD314" s="1"/>
      <c r="BE314" s="25"/>
      <c r="BF314" s="1"/>
      <c r="BG314" s="1"/>
      <c r="BH314" s="1"/>
      <c r="BI314" s="25"/>
      <c r="BJ314" s="6"/>
    </row>
    <row r="315" spans="1:62" ht="31">
      <c r="A315" s="23">
        <v>311</v>
      </c>
      <c r="B315" s="39" t="s">
        <v>5756</v>
      </c>
      <c r="C315" s="39" t="s">
        <v>2171</v>
      </c>
      <c r="D315" s="39" t="s">
        <v>1067</v>
      </c>
      <c r="E315" s="39">
        <v>87</v>
      </c>
      <c r="F315" s="39" t="s">
        <v>195</v>
      </c>
      <c r="G315" s="39" t="s">
        <v>195</v>
      </c>
      <c r="H315" s="23" t="str">
        <f t="shared" si="8"/>
        <v>鄭O綠</v>
      </c>
      <c r="I315" s="23" t="str">
        <f t="shared" si="7"/>
        <v>0＊835456</v>
      </c>
      <c r="J315" s="39">
        <v>1131104</v>
      </c>
      <c r="K315" s="39" t="s">
        <v>734</v>
      </c>
      <c r="L315" s="39">
        <v>1551</v>
      </c>
      <c r="M315" s="1"/>
      <c r="N315" s="1"/>
      <c r="O315" s="1"/>
      <c r="P315" s="1"/>
      <c r="Q315" s="1"/>
      <c r="R315" s="1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1"/>
      <c r="AK315" s="1"/>
      <c r="AL315" s="1"/>
      <c r="AM315" s="25"/>
      <c r="AN315" s="25"/>
      <c r="AO315" s="25"/>
      <c r="AP315" s="25"/>
      <c r="AQ315" s="25"/>
      <c r="AR315" s="1"/>
      <c r="AS315" s="25"/>
      <c r="AT315" s="25"/>
      <c r="AU315" s="25"/>
      <c r="AV315" s="25"/>
      <c r="AW315" s="25"/>
      <c r="AX315" s="36"/>
      <c r="AY315" s="25"/>
      <c r="AZ315" s="25"/>
      <c r="BA315" s="25" t="s">
        <v>9</v>
      </c>
      <c r="BB315" s="25"/>
      <c r="BC315" s="1"/>
      <c r="BD315" s="1"/>
      <c r="BE315" s="25"/>
      <c r="BF315" s="1"/>
      <c r="BG315" s="1"/>
      <c r="BH315" s="1"/>
      <c r="BI315" s="25"/>
      <c r="BJ315" s="6"/>
    </row>
    <row r="316" spans="1:62" ht="31">
      <c r="A316" s="23">
        <v>312</v>
      </c>
      <c r="B316" s="39" t="s">
        <v>1120</v>
      </c>
      <c r="C316" s="39" t="s">
        <v>836</v>
      </c>
      <c r="D316" s="39" t="s">
        <v>1067</v>
      </c>
      <c r="E316" s="39">
        <v>74</v>
      </c>
      <c r="F316" s="39" t="s">
        <v>195</v>
      </c>
      <c r="G316" s="39" t="s">
        <v>195</v>
      </c>
      <c r="H316" s="23" t="str">
        <f t="shared" si="8"/>
        <v>廖O麗珠</v>
      </c>
      <c r="I316" s="23" t="str">
        <f t="shared" si="7"/>
        <v>2＊571039</v>
      </c>
      <c r="J316" s="39">
        <v>1131106</v>
      </c>
      <c r="K316" s="39" t="s">
        <v>734</v>
      </c>
      <c r="L316" s="39">
        <v>1551</v>
      </c>
      <c r="M316" s="1"/>
      <c r="N316" s="1"/>
      <c r="O316" s="1"/>
      <c r="P316" s="1"/>
      <c r="Q316" s="1"/>
      <c r="R316" s="1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1"/>
      <c r="AK316" s="1"/>
      <c r="AL316" s="1"/>
      <c r="AM316" s="25"/>
      <c r="AN316" s="25"/>
      <c r="AO316" s="25"/>
      <c r="AP316" s="25"/>
      <c r="AQ316" s="25"/>
      <c r="AR316" s="1"/>
      <c r="AS316" s="25"/>
      <c r="AT316" s="25"/>
      <c r="AU316" s="25"/>
      <c r="AV316" s="25"/>
      <c r="AW316" s="25"/>
      <c r="AX316" s="36"/>
      <c r="AY316" s="25"/>
      <c r="AZ316" s="25"/>
      <c r="BA316" s="25" t="s">
        <v>1899</v>
      </c>
      <c r="BB316" s="25"/>
      <c r="BC316" s="1"/>
      <c r="BD316" s="1"/>
      <c r="BE316" s="25"/>
      <c r="BF316" s="1"/>
      <c r="BG316" s="1"/>
      <c r="BH316" s="1"/>
      <c r="BI316" s="25"/>
      <c r="BJ316" s="6"/>
    </row>
    <row r="317" spans="1:62" ht="17">
      <c r="A317" s="23">
        <v>313</v>
      </c>
      <c r="B317" s="39" t="s">
        <v>1289</v>
      </c>
      <c r="C317" s="39" t="s">
        <v>173</v>
      </c>
      <c r="D317" s="39" t="s">
        <v>1067</v>
      </c>
      <c r="E317" s="39">
        <v>72</v>
      </c>
      <c r="F317" s="39" t="s">
        <v>195</v>
      </c>
      <c r="G317" s="39" t="s">
        <v>195</v>
      </c>
      <c r="H317" s="23" t="str">
        <f t="shared" si="8"/>
        <v>湯O美</v>
      </c>
      <c r="I317" s="23" t="str">
        <f t="shared" si="7"/>
        <v>0＊434355</v>
      </c>
      <c r="J317" s="39">
        <v>1131111</v>
      </c>
      <c r="K317" s="39">
        <v>5761300</v>
      </c>
      <c r="L317" s="39">
        <v>1551</v>
      </c>
      <c r="M317" s="1"/>
      <c r="N317" s="1"/>
      <c r="O317" s="1"/>
      <c r="P317" s="1"/>
      <c r="Q317" s="1"/>
      <c r="R317" s="1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1"/>
      <c r="AK317" s="1"/>
      <c r="AL317" s="1"/>
      <c r="AM317" s="25"/>
      <c r="AN317" s="25"/>
      <c r="AO317" s="25"/>
      <c r="AP317" s="25"/>
      <c r="AQ317" s="25"/>
      <c r="AR317" s="1"/>
      <c r="AS317" s="25"/>
      <c r="AT317" s="25"/>
      <c r="AU317" s="25" t="s">
        <v>9</v>
      </c>
      <c r="AV317" s="25"/>
      <c r="AW317" s="25"/>
      <c r="AX317" s="36"/>
      <c r="AY317" s="25"/>
      <c r="AZ317" s="25"/>
      <c r="BA317" s="25"/>
      <c r="BB317" s="25"/>
      <c r="BC317" s="1"/>
      <c r="BD317" s="1"/>
      <c r="BE317" s="25"/>
      <c r="BF317" s="1"/>
      <c r="BG317" s="1"/>
      <c r="BH317" s="1"/>
      <c r="BI317" s="25"/>
      <c r="BJ317" s="6"/>
    </row>
    <row r="318" spans="1:62" ht="46.5">
      <c r="A318" s="23">
        <v>314</v>
      </c>
      <c r="B318" s="39" t="s">
        <v>3867</v>
      </c>
      <c r="C318" s="39" t="s">
        <v>2161</v>
      </c>
      <c r="D318" s="39" t="s">
        <v>1067</v>
      </c>
      <c r="E318" s="39">
        <v>85</v>
      </c>
      <c r="F318" s="39" t="s">
        <v>195</v>
      </c>
      <c r="G318" s="39" t="s">
        <v>195</v>
      </c>
      <c r="H318" s="23" t="str">
        <f t="shared" si="8"/>
        <v>黃O美惠</v>
      </c>
      <c r="I318" s="23" t="str">
        <f t="shared" si="7"/>
        <v>1＊373250</v>
      </c>
      <c r="J318" s="39">
        <v>1131111</v>
      </c>
      <c r="K318" s="39" t="s">
        <v>754</v>
      </c>
      <c r="L318" s="39">
        <v>1551</v>
      </c>
      <c r="M318" s="1"/>
      <c r="N318" s="1"/>
      <c r="O318" s="1"/>
      <c r="P318" s="1"/>
      <c r="Q318" s="1"/>
      <c r="R318" s="1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1"/>
      <c r="AK318" s="1"/>
      <c r="AL318" s="1"/>
      <c r="AM318" s="25"/>
      <c r="AN318" s="25"/>
      <c r="AO318" s="25"/>
      <c r="AP318" s="25"/>
      <c r="AQ318" s="25"/>
      <c r="AR318" s="1"/>
      <c r="AS318" s="25"/>
      <c r="AT318" s="25"/>
      <c r="AU318" s="25"/>
      <c r="AV318" s="25"/>
      <c r="AW318" s="25"/>
      <c r="AX318" s="36"/>
      <c r="AY318" s="25"/>
      <c r="AZ318" s="25"/>
      <c r="BA318" s="25" t="s">
        <v>9</v>
      </c>
      <c r="BB318" s="25"/>
      <c r="BC318" s="1"/>
      <c r="BD318" s="1"/>
      <c r="BE318" s="25"/>
      <c r="BF318" s="1"/>
      <c r="BG318" s="1"/>
      <c r="BH318" s="1"/>
      <c r="BI318" s="25" t="s">
        <v>1043</v>
      </c>
      <c r="BJ318" s="6"/>
    </row>
    <row r="319" spans="1:62" ht="31">
      <c r="A319" s="23">
        <v>315</v>
      </c>
      <c r="B319" s="39" t="s">
        <v>5757</v>
      </c>
      <c r="C319" s="39" t="s">
        <v>5758</v>
      </c>
      <c r="D319" s="39" t="s">
        <v>1067</v>
      </c>
      <c r="E319" s="39">
        <v>72</v>
      </c>
      <c r="F319" s="39" t="s">
        <v>5248</v>
      </c>
      <c r="G319" s="39" t="s">
        <v>5484</v>
      </c>
      <c r="H319" s="23" t="str">
        <f t="shared" si="8"/>
        <v>謝O霞</v>
      </c>
      <c r="I319" s="23" t="str">
        <f t="shared" si="7"/>
        <v>0＊209622</v>
      </c>
      <c r="J319" s="39">
        <v>1131113</v>
      </c>
      <c r="K319" s="39" t="s">
        <v>752</v>
      </c>
      <c r="L319" s="39">
        <v>1551</v>
      </c>
      <c r="M319" s="1"/>
      <c r="N319" s="1"/>
      <c r="O319" s="1"/>
      <c r="P319" s="1"/>
      <c r="Q319" s="1"/>
      <c r="R319" s="1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1"/>
      <c r="AK319" s="1"/>
      <c r="AL319" s="1"/>
      <c r="AM319" s="25"/>
      <c r="AN319" s="25"/>
      <c r="AO319" s="25"/>
      <c r="AP319" s="25"/>
      <c r="AQ319" s="25"/>
      <c r="AR319" s="1"/>
      <c r="AS319" s="25"/>
      <c r="AT319" s="25"/>
      <c r="AU319" s="25"/>
      <c r="AV319" s="25" t="s">
        <v>9</v>
      </c>
      <c r="AW319" s="25"/>
      <c r="AX319" s="36"/>
      <c r="AY319" s="25"/>
      <c r="AZ319" s="25"/>
      <c r="BA319" s="25"/>
      <c r="BB319" s="25"/>
      <c r="BC319" s="1"/>
      <c r="BD319" s="1"/>
      <c r="BE319" s="25"/>
      <c r="BF319" s="1"/>
      <c r="BG319" s="1"/>
      <c r="BH319" s="1"/>
      <c r="BI319" s="25" t="s">
        <v>1034</v>
      </c>
      <c r="BJ319" s="6"/>
    </row>
    <row r="320" spans="1:62" ht="31">
      <c r="A320" s="23">
        <v>316</v>
      </c>
      <c r="B320" s="39" t="s">
        <v>5759</v>
      </c>
      <c r="C320" s="39" t="s">
        <v>5760</v>
      </c>
      <c r="D320" s="39" t="s">
        <v>1067</v>
      </c>
      <c r="E320" s="39">
        <v>92</v>
      </c>
      <c r="F320" s="39" t="s">
        <v>5503</v>
      </c>
      <c r="G320" s="39" t="s">
        <v>5501</v>
      </c>
      <c r="H320" s="23" t="str">
        <f t="shared" si="8"/>
        <v>李O阿美</v>
      </c>
      <c r="I320" s="23" t="str">
        <f t="shared" si="7"/>
        <v>1＊473327</v>
      </c>
      <c r="J320" s="39">
        <v>1131113</v>
      </c>
      <c r="K320" s="39" t="s">
        <v>752</v>
      </c>
      <c r="L320" s="39">
        <v>1551</v>
      </c>
      <c r="M320" s="1"/>
      <c r="N320" s="1"/>
      <c r="O320" s="1"/>
      <c r="P320" s="1"/>
      <c r="Q320" s="1"/>
      <c r="R320" s="1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1"/>
      <c r="AK320" s="1"/>
      <c r="AL320" s="1"/>
      <c r="AM320" s="25"/>
      <c r="AN320" s="25"/>
      <c r="AO320" s="25"/>
      <c r="AP320" s="25"/>
      <c r="AQ320" s="25"/>
      <c r="AR320" s="1"/>
      <c r="AS320" s="25"/>
      <c r="AT320" s="25"/>
      <c r="AU320" s="25"/>
      <c r="AV320" s="25" t="s">
        <v>9</v>
      </c>
      <c r="AW320" s="25"/>
      <c r="AX320" s="36"/>
      <c r="AY320" s="25"/>
      <c r="AZ320" s="25"/>
      <c r="BA320" s="25"/>
      <c r="BB320" s="25"/>
      <c r="BC320" s="1"/>
      <c r="BD320" s="1"/>
      <c r="BE320" s="25"/>
      <c r="BF320" s="1"/>
      <c r="BG320" s="1"/>
      <c r="BH320" s="1"/>
      <c r="BI320" s="25" t="s">
        <v>1034</v>
      </c>
      <c r="BJ320" s="6"/>
    </row>
    <row r="321" spans="1:62" ht="31">
      <c r="A321" s="23">
        <v>317</v>
      </c>
      <c r="B321" s="39" t="s">
        <v>5761</v>
      </c>
      <c r="C321" s="39" t="s">
        <v>2163</v>
      </c>
      <c r="D321" s="39" t="s">
        <v>1067</v>
      </c>
      <c r="E321" s="39">
        <v>66</v>
      </c>
      <c r="F321" s="39" t="s">
        <v>5498</v>
      </c>
      <c r="G321" s="39" t="s">
        <v>5507</v>
      </c>
      <c r="H321" s="23" t="str">
        <f t="shared" si="8"/>
        <v>蔡O靜</v>
      </c>
      <c r="I321" s="23" t="str">
        <f t="shared" si="7"/>
        <v>1＊176861</v>
      </c>
      <c r="J321" s="39">
        <v>1131114</v>
      </c>
      <c r="K321" s="39" t="s">
        <v>734</v>
      </c>
      <c r="L321" s="39">
        <v>1551</v>
      </c>
      <c r="M321" s="1"/>
      <c r="N321" s="1"/>
      <c r="O321" s="1"/>
      <c r="P321" s="1"/>
      <c r="Q321" s="1"/>
      <c r="R321" s="1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1"/>
      <c r="AK321" s="1"/>
      <c r="AL321" s="1"/>
      <c r="AM321" s="25"/>
      <c r="AN321" s="25"/>
      <c r="AO321" s="25"/>
      <c r="AP321" s="25"/>
      <c r="AQ321" s="25"/>
      <c r="AR321" s="1"/>
      <c r="AS321" s="25"/>
      <c r="AT321" s="25"/>
      <c r="AU321" s="25"/>
      <c r="AV321" s="25"/>
      <c r="AW321" s="25"/>
      <c r="AX321" s="36"/>
      <c r="AY321" s="25"/>
      <c r="AZ321" s="25"/>
      <c r="BA321" s="25" t="s">
        <v>9</v>
      </c>
      <c r="BB321" s="25"/>
      <c r="BC321" s="1"/>
      <c r="BD321" s="1"/>
      <c r="BE321" s="25"/>
      <c r="BF321" s="1"/>
      <c r="BG321" s="1"/>
      <c r="BH321" s="1"/>
      <c r="BI321" s="25"/>
      <c r="BJ321" s="6"/>
    </row>
    <row r="322" spans="1:62" ht="31">
      <c r="A322" s="23">
        <v>318</v>
      </c>
      <c r="B322" s="39" t="s">
        <v>5762</v>
      </c>
      <c r="C322" s="39" t="s">
        <v>5763</v>
      </c>
      <c r="D322" s="39" t="s">
        <v>1063</v>
      </c>
      <c r="E322" s="39">
        <v>80</v>
      </c>
      <c r="F322" s="39" t="s">
        <v>5339</v>
      </c>
      <c r="G322" s="39"/>
      <c r="H322" s="23" t="str">
        <f t="shared" si="8"/>
        <v>周O宗</v>
      </c>
      <c r="I322" s="23" t="str">
        <f t="shared" si="7"/>
        <v>0＊676735</v>
      </c>
      <c r="J322" s="39">
        <v>1131115</v>
      </c>
      <c r="K322" s="39" t="s">
        <v>752</v>
      </c>
      <c r="L322" s="39">
        <v>1551</v>
      </c>
      <c r="M322" s="1"/>
      <c r="N322" s="1"/>
      <c r="O322" s="1"/>
      <c r="P322" s="1"/>
      <c r="Q322" s="1"/>
      <c r="R322" s="1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1"/>
      <c r="AK322" s="1"/>
      <c r="AL322" s="1"/>
      <c r="AM322" s="25"/>
      <c r="AN322" s="25"/>
      <c r="AO322" s="25"/>
      <c r="AP322" s="25"/>
      <c r="AQ322" s="25"/>
      <c r="AR322" s="1"/>
      <c r="AS322" s="25"/>
      <c r="AT322" s="25"/>
      <c r="AU322" s="25"/>
      <c r="AV322" s="25" t="s">
        <v>9</v>
      </c>
      <c r="AW322" s="25"/>
      <c r="AX322" s="36"/>
      <c r="AY322" s="25"/>
      <c r="AZ322" s="25"/>
      <c r="BA322" s="25"/>
      <c r="BB322" s="25"/>
      <c r="BC322" s="1"/>
      <c r="BD322" s="1"/>
      <c r="BE322" s="25"/>
      <c r="BF322" s="1"/>
      <c r="BG322" s="1"/>
      <c r="BH322" s="1"/>
      <c r="BI322" s="25" t="s">
        <v>1034</v>
      </c>
      <c r="BJ322" s="6"/>
    </row>
    <row r="323" spans="1:62" ht="46.5">
      <c r="A323" s="23">
        <v>319</v>
      </c>
      <c r="B323" s="39" t="s">
        <v>5764</v>
      </c>
      <c r="C323" s="39" t="s">
        <v>3325</v>
      </c>
      <c r="D323" s="39" t="s">
        <v>1067</v>
      </c>
      <c r="E323" s="39">
        <v>72</v>
      </c>
      <c r="F323" s="39" t="s">
        <v>195</v>
      </c>
      <c r="G323" s="39" t="s">
        <v>195</v>
      </c>
      <c r="H323" s="23" t="str">
        <f t="shared" si="8"/>
        <v>楊O月英</v>
      </c>
      <c r="I323" s="23" t="str">
        <f t="shared" si="7"/>
        <v>0＊784887</v>
      </c>
      <c r="J323" s="39">
        <v>1131116</v>
      </c>
      <c r="K323" s="39" t="s">
        <v>741</v>
      </c>
      <c r="L323" s="39">
        <v>1551</v>
      </c>
      <c r="M323" s="1"/>
      <c r="N323" s="1"/>
      <c r="O323" s="1"/>
      <c r="P323" s="1"/>
      <c r="Q323" s="1"/>
      <c r="R323" s="1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1"/>
      <c r="AK323" s="1"/>
      <c r="AL323" s="1"/>
      <c r="AM323" s="25"/>
      <c r="AN323" s="25"/>
      <c r="AO323" s="25"/>
      <c r="AP323" s="25"/>
      <c r="AQ323" s="25"/>
      <c r="AR323" s="1"/>
      <c r="AS323" s="25"/>
      <c r="AT323" s="25"/>
      <c r="AU323" s="25"/>
      <c r="AV323" s="25"/>
      <c r="AW323" s="25"/>
      <c r="AX323" s="36"/>
      <c r="AY323" s="25"/>
      <c r="AZ323" s="25" t="s">
        <v>9</v>
      </c>
      <c r="BA323" s="25"/>
      <c r="BB323" s="25" t="s">
        <v>1899</v>
      </c>
      <c r="BC323" s="1"/>
      <c r="BD323" s="1"/>
      <c r="BE323" s="25"/>
      <c r="BF323" s="1"/>
      <c r="BG323" s="1"/>
      <c r="BH323" s="1"/>
      <c r="BI323" s="25"/>
      <c r="BJ323" s="6"/>
    </row>
    <row r="324" spans="1:62" ht="46.5">
      <c r="A324" s="23">
        <v>320</v>
      </c>
      <c r="B324" s="39" t="s">
        <v>5765</v>
      </c>
      <c r="C324" s="39" t="s">
        <v>5766</v>
      </c>
      <c r="D324" s="39" t="s">
        <v>1067</v>
      </c>
      <c r="E324" s="39">
        <v>84</v>
      </c>
      <c r="F324" s="39" t="s">
        <v>195</v>
      </c>
      <c r="G324" s="39" t="s">
        <v>195</v>
      </c>
      <c r="H324" s="23" t="str">
        <f t="shared" si="8"/>
        <v>廖O蝶</v>
      </c>
      <c r="I324" s="23" t="str">
        <f t="shared" si="7"/>
        <v>1＊139087</v>
      </c>
      <c r="J324" s="39">
        <v>1131116</v>
      </c>
      <c r="K324" s="39" t="s">
        <v>738</v>
      </c>
      <c r="L324" s="39">
        <v>1551</v>
      </c>
      <c r="M324" s="1"/>
      <c r="N324" s="1"/>
      <c r="O324" s="1"/>
      <c r="P324" s="1"/>
      <c r="Q324" s="1"/>
      <c r="R324" s="1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1"/>
      <c r="AK324" s="1"/>
      <c r="AL324" s="1"/>
      <c r="AM324" s="25"/>
      <c r="AN324" s="25"/>
      <c r="AO324" s="25"/>
      <c r="AP324" s="25"/>
      <c r="AQ324" s="25"/>
      <c r="AR324" s="1"/>
      <c r="AS324" s="25"/>
      <c r="AT324" s="25"/>
      <c r="AU324" s="25"/>
      <c r="AV324" s="25"/>
      <c r="AW324" s="25"/>
      <c r="AX324" s="36"/>
      <c r="AY324" s="25"/>
      <c r="AZ324" s="25" t="s">
        <v>9</v>
      </c>
      <c r="BA324" s="25" t="s">
        <v>9</v>
      </c>
      <c r="BB324" s="25"/>
      <c r="BC324" s="1"/>
      <c r="BD324" s="1"/>
      <c r="BE324" s="25"/>
      <c r="BF324" s="1"/>
      <c r="BG324" s="1"/>
      <c r="BH324" s="1"/>
      <c r="BI324" s="25"/>
      <c r="BJ324" s="6"/>
    </row>
    <row r="325" spans="1:62" ht="31">
      <c r="A325" s="23">
        <v>321</v>
      </c>
      <c r="B325" s="39" t="s">
        <v>5767</v>
      </c>
      <c r="C325" s="39" t="s">
        <v>5768</v>
      </c>
      <c r="D325" s="39" t="s">
        <v>1067</v>
      </c>
      <c r="E325" s="39">
        <v>89</v>
      </c>
      <c r="F325" s="39" t="s">
        <v>5484</v>
      </c>
      <c r="G325" s="39"/>
      <c r="H325" s="23" t="str">
        <f t="shared" si="8"/>
        <v>杜O宝桂</v>
      </c>
      <c r="I325" s="23" t="str">
        <f t="shared" ref="I325:I375" si="9">REPLACE(C325,2,1,"＊")</f>
        <v>0＊068752</v>
      </c>
      <c r="J325" s="39">
        <v>1131120</v>
      </c>
      <c r="K325" s="39" t="s">
        <v>753</v>
      </c>
      <c r="L325" s="39">
        <v>1551</v>
      </c>
      <c r="M325" s="1"/>
      <c r="N325" s="1"/>
      <c r="O325" s="1"/>
      <c r="P325" s="1"/>
      <c r="Q325" s="1"/>
      <c r="R325" s="1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1"/>
      <c r="AK325" s="1"/>
      <c r="AL325" s="1"/>
      <c r="AM325" s="25"/>
      <c r="AN325" s="25"/>
      <c r="AO325" s="25"/>
      <c r="AP325" s="25"/>
      <c r="AQ325" s="25"/>
      <c r="AR325" s="1" t="s">
        <v>9</v>
      </c>
      <c r="AS325" s="25"/>
      <c r="AT325" s="25"/>
      <c r="AU325" s="25"/>
      <c r="AV325" s="25"/>
      <c r="AW325" s="25"/>
      <c r="AX325" s="36"/>
      <c r="AY325" s="25"/>
      <c r="AZ325" s="25"/>
      <c r="BA325" s="25"/>
      <c r="BB325" s="25"/>
      <c r="BC325" s="1"/>
      <c r="BD325" s="1"/>
      <c r="BE325" s="25"/>
      <c r="BF325" s="1"/>
      <c r="BG325" s="1"/>
      <c r="BH325" s="1"/>
      <c r="BI325" s="25" t="s">
        <v>1034</v>
      </c>
      <c r="BJ325" s="6"/>
    </row>
    <row r="326" spans="1:62" ht="31">
      <c r="A326" s="23">
        <v>322</v>
      </c>
      <c r="B326" s="39" t="s">
        <v>4793</v>
      </c>
      <c r="C326" s="39" t="s">
        <v>4794</v>
      </c>
      <c r="D326" s="39" t="s">
        <v>1063</v>
      </c>
      <c r="E326" s="39">
        <v>50</v>
      </c>
      <c r="F326" s="39" t="s">
        <v>195</v>
      </c>
      <c r="G326" s="39" t="s">
        <v>195</v>
      </c>
      <c r="H326" s="23" t="str">
        <f t="shared" si="8"/>
        <v>劉O伸</v>
      </c>
      <c r="I326" s="23" t="str">
        <f t="shared" si="9"/>
        <v>0＊436058</v>
      </c>
      <c r="J326" s="39">
        <v>1131120</v>
      </c>
      <c r="K326" s="39" t="s">
        <v>734</v>
      </c>
      <c r="L326" s="39">
        <v>1551</v>
      </c>
      <c r="M326" s="1"/>
      <c r="N326" s="1"/>
      <c r="O326" s="1"/>
      <c r="P326" s="1"/>
      <c r="Q326" s="1"/>
      <c r="R326" s="1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1"/>
      <c r="AK326" s="1"/>
      <c r="AL326" s="1"/>
      <c r="AM326" s="25"/>
      <c r="AN326" s="25"/>
      <c r="AO326" s="25"/>
      <c r="AP326" s="25"/>
      <c r="AQ326" s="25"/>
      <c r="AR326" s="1"/>
      <c r="AS326" s="25"/>
      <c r="AT326" s="25"/>
      <c r="AU326" s="25"/>
      <c r="AV326" s="25"/>
      <c r="AW326" s="25"/>
      <c r="AX326" s="36"/>
      <c r="AY326" s="25"/>
      <c r="AZ326" s="25"/>
      <c r="BA326" s="25" t="s">
        <v>9</v>
      </c>
      <c r="BB326" s="25"/>
      <c r="BC326" s="1"/>
      <c r="BD326" s="1"/>
      <c r="BE326" s="25"/>
      <c r="BF326" s="1"/>
      <c r="BG326" s="1"/>
      <c r="BH326" s="1"/>
      <c r="BI326" s="25"/>
      <c r="BJ326" s="6"/>
    </row>
    <row r="327" spans="1:62" ht="46.5">
      <c r="A327" s="23">
        <v>323</v>
      </c>
      <c r="B327" s="39" t="s">
        <v>5038</v>
      </c>
      <c r="C327" s="39" t="s">
        <v>2008</v>
      </c>
      <c r="D327" s="39" t="s">
        <v>1067</v>
      </c>
      <c r="E327" s="39">
        <v>75</v>
      </c>
      <c r="F327" s="39" t="s">
        <v>195</v>
      </c>
      <c r="G327" s="39" t="s">
        <v>195</v>
      </c>
      <c r="H327" s="23" t="str">
        <f t="shared" si="8"/>
        <v>游O梅蘭</v>
      </c>
      <c r="I327" s="23" t="str">
        <f t="shared" si="9"/>
        <v>0＊855670</v>
      </c>
      <c r="J327" s="39">
        <v>1131120</v>
      </c>
      <c r="K327" s="39" t="s">
        <v>754</v>
      </c>
      <c r="L327" s="39">
        <v>1551</v>
      </c>
      <c r="M327" s="1"/>
      <c r="N327" s="1"/>
      <c r="O327" s="1"/>
      <c r="P327" s="1"/>
      <c r="Q327" s="1"/>
      <c r="R327" s="1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1"/>
      <c r="AK327" s="1"/>
      <c r="AL327" s="1"/>
      <c r="AM327" s="25"/>
      <c r="AN327" s="25"/>
      <c r="AO327" s="25"/>
      <c r="AP327" s="25"/>
      <c r="AQ327" s="25"/>
      <c r="AR327" s="1"/>
      <c r="AS327" s="25"/>
      <c r="AT327" s="25"/>
      <c r="AU327" s="25"/>
      <c r="AV327" s="25"/>
      <c r="AW327" s="25"/>
      <c r="AX327" s="36"/>
      <c r="AY327" s="25"/>
      <c r="AZ327" s="25"/>
      <c r="BA327" s="25" t="s">
        <v>9</v>
      </c>
      <c r="BB327" s="25"/>
      <c r="BC327" s="1"/>
      <c r="BD327" s="1"/>
      <c r="BE327" s="25"/>
      <c r="BF327" s="1"/>
      <c r="BG327" s="1"/>
      <c r="BH327" s="1"/>
      <c r="BI327" s="25" t="s">
        <v>1043</v>
      </c>
      <c r="BJ327" s="6"/>
    </row>
    <row r="328" spans="1:62" ht="17">
      <c r="A328" s="23">
        <v>324</v>
      </c>
      <c r="B328" s="39" t="s">
        <v>3863</v>
      </c>
      <c r="C328" s="39" t="s">
        <v>3451</v>
      </c>
      <c r="D328" s="39" t="s">
        <v>1067</v>
      </c>
      <c r="E328" s="39">
        <v>58</v>
      </c>
      <c r="F328" s="39" t="s">
        <v>195</v>
      </c>
      <c r="G328" s="39" t="s">
        <v>195</v>
      </c>
      <c r="H328" s="23" t="str">
        <f t="shared" si="8"/>
        <v>謝O珠</v>
      </c>
      <c r="I328" s="23" t="str">
        <f t="shared" si="9"/>
        <v>1＊793795</v>
      </c>
      <c r="J328" s="39">
        <v>1131120</v>
      </c>
      <c r="K328" s="39">
        <v>5761300</v>
      </c>
      <c r="L328" s="39">
        <v>1551</v>
      </c>
      <c r="M328" s="1"/>
      <c r="N328" s="1"/>
      <c r="O328" s="1"/>
      <c r="P328" s="1"/>
      <c r="Q328" s="1"/>
      <c r="R328" s="1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1"/>
      <c r="AK328" s="1"/>
      <c r="AL328" s="1"/>
      <c r="AM328" s="25"/>
      <c r="AN328" s="25"/>
      <c r="AO328" s="25"/>
      <c r="AP328" s="25"/>
      <c r="AQ328" s="25"/>
      <c r="AR328" s="1"/>
      <c r="AS328" s="25"/>
      <c r="AT328" s="25"/>
      <c r="AU328" s="25" t="s">
        <v>9</v>
      </c>
      <c r="AV328" s="25"/>
      <c r="AW328" s="25"/>
      <c r="AX328" s="36"/>
      <c r="AY328" s="25"/>
      <c r="AZ328" s="25"/>
      <c r="BA328" s="25"/>
      <c r="BB328" s="25"/>
      <c r="BC328" s="1"/>
      <c r="BD328" s="1"/>
      <c r="BE328" s="25"/>
      <c r="BF328" s="1"/>
      <c r="BG328" s="1"/>
      <c r="BH328" s="1"/>
      <c r="BI328" s="25"/>
      <c r="BJ328" s="6"/>
    </row>
    <row r="329" spans="1:62" ht="46.5">
      <c r="A329" s="23">
        <v>325</v>
      </c>
      <c r="B329" s="39" t="s">
        <v>5769</v>
      </c>
      <c r="C329" s="39" t="s">
        <v>2164</v>
      </c>
      <c r="D329" s="39" t="s">
        <v>1063</v>
      </c>
      <c r="E329" s="39">
        <v>85</v>
      </c>
      <c r="F329" s="39" t="s">
        <v>195</v>
      </c>
      <c r="G329" s="39" t="s">
        <v>195</v>
      </c>
      <c r="H329" s="23" t="str">
        <f t="shared" si="8"/>
        <v>鄭O雄</v>
      </c>
      <c r="I329" s="23" t="str">
        <f t="shared" si="9"/>
        <v>1＊224142</v>
      </c>
      <c r="J329" s="39">
        <v>1131121</v>
      </c>
      <c r="K329" s="39" t="s">
        <v>738</v>
      </c>
      <c r="L329" s="39">
        <v>1551</v>
      </c>
      <c r="M329" s="1"/>
      <c r="N329" s="1"/>
      <c r="O329" s="1"/>
      <c r="P329" s="1"/>
      <c r="Q329" s="1"/>
      <c r="R329" s="1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1"/>
      <c r="AK329" s="1"/>
      <c r="AL329" s="1"/>
      <c r="AM329" s="25"/>
      <c r="AN329" s="25"/>
      <c r="AO329" s="25"/>
      <c r="AP329" s="25"/>
      <c r="AQ329" s="25"/>
      <c r="AR329" s="1"/>
      <c r="AS329" s="25"/>
      <c r="AT329" s="25"/>
      <c r="AU329" s="25"/>
      <c r="AV329" s="25"/>
      <c r="AW329" s="25"/>
      <c r="AX329" s="36"/>
      <c r="AY329" s="25" t="s">
        <v>9</v>
      </c>
      <c r="AZ329" s="25"/>
      <c r="BA329" s="25" t="s">
        <v>1899</v>
      </c>
      <c r="BB329" s="25"/>
      <c r="BC329" s="1"/>
      <c r="BD329" s="1"/>
      <c r="BE329" s="25" t="s">
        <v>736</v>
      </c>
      <c r="BF329" s="1"/>
      <c r="BG329" s="1"/>
      <c r="BH329" s="1"/>
      <c r="BI329" s="25"/>
      <c r="BJ329" s="6"/>
    </row>
    <row r="330" spans="1:62" ht="31">
      <c r="A330" s="23">
        <v>326</v>
      </c>
      <c r="B330" s="39" t="s">
        <v>1652</v>
      </c>
      <c r="C330" s="39" t="s">
        <v>1390</v>
      </c>
      <c r="D330" s="39" t="s">
        <v>1063</v>
      </c>
      <c r="E330" s="39">
        <v>86</v>
      </c>
      <c r="F330" s="39" t="s">
        <v>195</v>
      </c>
      <c r="G330" s="39" t="s">
        <v>195</v>
      </c>
      <c r="H330" s="23" t="str">
        <f t="shared" si="8"/>
        <v>吳O育</v>
      </c>
      <c r="I330" s="23" t="str">
        <f t="shared" si="9"/>
        <v>1＊135117</v>
      </c>
      <c r="J330" s="39">
        <v>1131121</v>
      </c>
      <c r="K330" s="39" t="s">
        <v>734</v>
      </c>
      <c r="L330" s="39">
        <v>1551</v>
      </c>
      <c r="M330" s="1"/>
      <c r="N330" s="1"/>
      <c r="O330" s="1"/>
      <c r="P330" s="1"/>
      <c r="Q330" s="1"/>
      <c r="R330" s="1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1"/>
      <c r="AK330" s="1"/>
      <c r="AL330" s="1"/>
      <c r="AM330" s="25"/>
      <c r="AN330" s="25"/>
      <c r="AO330" s="25"/>
      <c r="AP330" s="25"/>
      <c r="AQ330" s="25"/>
      <c r="AR330" s="1"/>
      <c r="AS330" s="25"/>
      <c r="AT330" s="25"/>
      <c r="AU330" s="25"/>
      <c r="AV330" s="25"/>
      <c r="AW330" s="25"/>
      <c r="AX330" s="36"/>
      <c r="AY330" s="25"/>
      <c r="AZ330" s="25"/>
      <c r="BA330" s="25" t="s">
        <v>9</v>
      </c>
      <c r="BB330" s="25"/>
      <c r="BC330" s="1"/>
      <c r="BD330" s="1"/>
      <c r="BE330" s="25" t="s">
        <v>736</v>
      </c>
      <c r="BF330" s="1"/>
      <c r="BG330" s="1"/>
      <c r="BH330" s="1"/>
      <c r="BI330" s="25"/>
      <c r="BJ330" s="6"/>
    </row>
    <row r="331" spans="1:62" ht="46.5">
      <c r="A331" s="23">
        <v>327</v>
      </c>
      <c r="B331" s="39" t="s">
        <v>1292</v>
      </c>
      <c r="C331" s="39" t="s">
        <v>1010</v>
      </c>
      <c r="D331" s="39" t="s">
        <v>1067</v>
      </c>
      <c r="E331" s="39">
        <v>73</v>
      </c>
      <c r="F331" s="39" t="s">
        <v>5495</v>
      </c>
      <c r="G331" s="39" t="s">
        <v>5495</v>
      </c>
      <c r="H331" s="23" t="str">
        <f t="shared" si="8"/>
        <v>李O卿</v>
      </c>
      <c r="I331" s="23" t="str">
        <f t="shared" si="9"/>
        <v>1＊116311</v>
      </c>
      <c r="J331" s="39">
        <v>1131130</v>
      </c>
      <c r="K331" s="39" t="s">
        <v>741</v>
      </c>
      <c r="L331" s="39">
        <v>1551</v>
      </c>
      <c r="M331" s="1"/>
      <c r="N331" s="1"/>
      <c r="O331" s="1"/>
      <c r="P331" s="1"/>
      <c r="Q331" s="1"/>
      <c r="R331" s="1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1"/>
      <c r="AK331" s="1"/>
      <c r="AL331" s="1"/>
      <c r="AM331" s="25"/>
      <c r="AN331" s="25"/>
      <c r="AO331" s="25"/>
      <c r="AP331" s="25"/>
      <c r="AQ331" s="25"/>
      <c r="AR331" s="1"/>
      <c r="AS331" s="25"/>
      <c r="AT331" s="25"/>
      <c r="AU331" s="25"/>
      <c r="AV331" s="25"/>
      <c r="AW331" s="25"/>
      <c r="AX331" s="36"/>
      <c r="AY331" s="25" t="s">
        <v>9</v>
      </c>
      <c r="AZ331" s="25"/>
      <c r="BA331" s="25"/>
      <c r="BB331" s="25" t="s">
        <v>1879</v>
      </c>
      <c r="BC331" s="1"/>
      <c r="BD331" s="1"/>
      <c r="BE331" s="25" t="s">
        <v>736</v>
      </c>
      <c r="BF331" s="1"/>
      <c r="BG331" s="1"/>
      <c r="BH331" s="1"/>
      <c r="BI331" s="25"/>
      <c r="BJ331" s="6"/>
    </row>
    <row r="332" spans="1:62" ht="31">
      <c r="A332" s="23">
        <v>328</v>
      </c>
      <c r="B332" s="39" t="s">
        <v>3891</v>
      </c>
      <c r="C332" s="39" t="s">
        <v>201</v>
      </c>
      <c r="D332" s="39" t="s">
        <v>1063</v>
      </c>
      <c r="E332" s="39">
        <v>56</v>
      </c>
      <c r="F332" s="39" t="s">
        <v>5495</v>
      </c>
      <c r="G332" s="39" t="s">
        <v>5495</v>
      </c>
      <c r="H332" s="23" t="str">
        <f t="shared" si="8"/>
        <v>洪O政</v>
      </c>
      <c r="I332" s="23" t="str">
        <f t="shared" si="9"/>
        <v>1＊318579</v>
      </c>
      <c r="J332" s="39">
        <v>1131130</v>
      </c>
      <c r="K332" s="39" t="s">
        <v>752</v>
      </c>
      <c r="L332" s="39">
        <v>1551</v>
      </c>
      <c r="M332" s="1"/>
      <c r="N332" s="1"/>
      <c r="O332" s="1"/>
      <c r="P332" s="1"/>
      <c r="Q332" s="1"/>
      <c r="R332" s="1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1"/>
      <c r="AK332" s="1"/>
      <c r="AL332" s="1"/>
      <c r="AM332" s="25"/>
      <c r="AN332" s="25"/>
      <c r="AO332" s="25"/>
      <c r="AP332" s="25"/>
      <c r="AQ332" s="25"/>
      <c r="AR332" s="1"/>
      <c r="AS332" s="25"/>
      <c r="AT332" s="25"/>
      <c r="AU332" s="25"/>
      <c r="AV332" s="25" t="s">
        <v>9</v>
      </c>
      <c r="AW332" s="25"/>
      <c r="AX332" s="36"/>
      <c r="AY332" s="25"/>
      <c r="AZ332" s="25"/>
      <c r="BA332" s="25"/>
      <c r="BB332" s="25"/>
      <c r="BC332" s="1"/>
      <c r="BD332" s="1"/>
      <c r="BE332" s="25"/>
      <c r="BF332" s="1"/>
      <c r="BG332" s="1"/>
      <c r="BH332" s="1"/>
      <c r="BI332" s="25" t="s">
        <v>1034</v>
      </c>
      <c r="BJ332" s="6"/>
    </row>
    <row r="333" spans="1:62" ht="17">
      <c r="A333" s="23">
        <v>329</v>
      </c>
      <c r="B333" s="39" t="s">
        <v>5770</v>
      </c>
      <c r="C333" s="39" t="s">
        <v>4146</v>
      </c>
      <c r="D333" s="39" t="s">
        <v>1067</v>
      </c>
      <c r="E333" s="39">
        <v>65</v>
      </c>
      <c r="F333" s="39" t="s">
        <v>195</v>
      </c>
      <c r="G333" s="39" t="s">
        <v>195</v>
      </c>
      <c r="H333" s="23" t="str">
        <f t="shared" si="8"/>
        <v>江O雪</v>
      </c>
      <c r="I333" s="23" t="str">
        <f t="shared" si="9"/>
        <v>1＊822087</v>
      </c>
      <c r="J333" s="39">
        <v>1131101</v>
      </c>
      <c r="K333" s="39">
        <v>5760190</v>
      </c>
      <c r="L333" s="39">
        <v>1410</v>
      </c>
      <c r="M333" s="1"/>
      <c r="N333" s="1"/>
      <c r="O333" s="1"/>
      <c r="P333" s="1"/>
      <c r="Q333" s="1"/>
      <c r="R333" s="1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1"/>
      <c r="AK333" s="1"/>
      <c r="AL333" s="1"/>
      <c r="AM333" s="25"/>
      <c r="AN333" s="25"/>
      <c r="AO333" s="25"/>
      <c r="AP333" s="25"/>
      <c r="AQ333" s="25"/>
      <c r="AR333" s="1"/>
      <c r="AS333" s="25"/>
      <c r="AT333" s="25"/>
      <c r="AU333" s="25"/>
      <c r="AV333" s="25"/>
      <c r="AW333" s="25"/>
      <c r="AX333" s="36"/>
      <c r="AY333" s="25"/>
      <c r="AZ333" s="25"/>
      <c r="BA333" s="25"/>
      <c r="BB333" s="25"/>
      <c r="BC333" s="1"/>
      <c r="BD333" s="1"/>
      <c r="BE333" s="25"/>
      <c r="BF333" s="1"/>
      <c r="BG333" s="1"/>
      <c r="BH333" s="1"/>
      <c r="BI333" s="25"/>
      <c r="BJ333" s="6"/>
    </row>
    <row r="334" spans="1:62" ht="31">
      <c r="A334" s="23">
        <v>330</v>
      </c>
      <c r="B334" s="39" t="s">
        <v>5771</v>
      </c>
      <c r="C334" s="39" t="s">
        <v>5389</v>
      </c>
      <c r="D334" s="39" t="s">
        <v>1067</v>
      </c>
      <c r="E334" s="39">
        <v>85</v>
      </c>
      <c r="F334" s="39" t="s">
        <v>195</v>
      </c>
      <c r="G334" s="39" t="s">
        <v>195</v>
      </c>
      <c r="H334" s="23" t="str">
        <f t="shared" si="8"/>
        <v>張O馨</v>
      </c>
      <c r="I334" s="23" t="str">
        <f t="shared" si="9"/>
        <v>0＊358532</v>
      </c>
      <c r="J334" s="39">
        <v>1131102</v>
      </c>
      <c r="K334" s="39" t="s">
        <v>734</v>
      </c>
      <c r="L334" s="39">
        <v>1410</v>
      </c>
      <c r="M334" s="1"/>
      <c r="N334" s="1"/>
      <c r="O334" s="1"/>
      <c r="P334" s="1"/>
      <c r="Q334" s="1"/>
      <c r="R334" s="1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1"/>
      <c r="AK334" s="1"/>
      <c r="AL334" s="1"/>
      <c r="AM334" s="25"/>
      <c r="AN334" s="25"/>
      <c r="AO334" s="25"/>
      <c r="AP334" s="25"/>
      <c r="AQ334" s="25"/>
      <c r="AR334" s="1"/>
      <c r="AS334" s="25"/>
      <c r="AT334" s="25"/>
      <c r="AU334" s="25"/>
      <c r="AV334" s="25"/>
      <c r="AW334" s="25"/>
      <c r="AX334" s="36"/>
      <c r="AY334" s="25"/>
      <c r="AZ334" s="25"/>
      <c r="BA334" s="25"/>
      <c r="BB334" s="25"/>
      <c r="BC334" s="1"/>
      <c r="BD334" s="1"/>
      <c r="BE334" s="25"/>
      <c r="BF334" s="1"/>
      <c r="BG334" s="1"/>
      <c r="BH334" s="1"/>
      <c r="BI334" s="25"/>
      <c r="BJ334" s="6"/>
    </row>
    <row r="335" spans="1:62" ht="31">
      <c r="A335" s="23">
        <v>331</v>
      </c>
      <c r="B335" s="39" t="s">
        <v>5662</v>
      </c>
      <c r="C335" s="39" t="s">
        <v>5663</v>
      </c>
      <c r="D335" s="39" t="s">
        <v>1063</v>
      </c>
      <c r="E335" s="39">
        <v>52</v>
      </c>
      <c r="F335" s="39" t="s">
        <v>195</v>
      </c>
      <c r="G335" s="39" t="s">
        <v>195</v>
      </c>
      <c r="H335" s="23" t="str">
        <f t="shared" si="8"/>
        <v>吳O裕</v>
      </c>
      <c r="I335" s="23" t="str">
        <f t="shared" si="9"/>
        <v>1＊219404</v>
      </c>
      <c r="J335" s="39">
        <v>1131102</v>
      </c>
      <c r="K335" s="39" t="s">
        <v>761</v>
      </c>
      <c r="L335" s="39">
        <v>1410</v>
      </c>
      <c r="M335" s="1"/>
      <c r="N335" s="1"/>
      <c r="O335" s="1"/>
      <c r="P335" s="1"/>
      <c r="Q335" s="1"/>
      <c r="R335" s="1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1"/>
      <c r="AK335" s="1"/>
      <c r="AL335" s="1"/>
      <c r="AM335" s="25"/>
      <c r="AN335" s="25"/>
      <c r="AO335" s="25"/>
      <c r="AP335" s="25"/>
      <c r="AQ335" s="25"/>
      <c r="AR335" s="1"/>
      <c r="AS335" s="25"/>
      <c r="AT335" s="25"/>
      <c r="AU335" s="25"/>
      <c r="AV335" s="25" t="s">
        <v>9</v>
      </c>
      <c r="AW335" s="25"/>
      <c r="AX335" s="36"/>
      <c r="AY335" s="25"/>
      <c r="AZ335" s="25"/>
      <c r="BA335" s="25"/>
      <c r="BB335" s="25"/>
      <c r="BC335" s="1" t="s">
        <v>9</v>
      </c>
      <c r="BD335" s="1"/>
      <c r="BE335" s="25"/>
      <c r="BF335" s="1"/>
      <c r="BG335" s="1"/>
      <c r="BH335" s="1"/>
      <c r="BI335" s="25"/>
      <c r="BJ335" s="6"/>
    </row>
    <row r="336" spans="1:62" ht="46.5">
      <c r="A336" s="23">
        <v>332</v>
      </c>
      <c r="B336" s="39" t="s">
        <v>4954</v>
      </c>
      <c r="C336" s="39" t="s">
        <v>242</v>
      </c>
      <c r="D336" s="39" t="s">
        <v>1063</v>
      </c>
      <c r="E336" s="39">
        <v>65</v>
      </c>
      <c r="F336" s="39" t="s">
        <v>195</v>
      </c>
      <c r="G336" s="39" t="s">
        <v>195</v>
      </c>
      <c r="H336" s="23" t="str">
        <f t="shared" si="8"/>
        <v>李O壽</v>
      </c>
      <c r="I336" s="23" t="str">
        <f t="shared" si="9"/>
        <v>1＊379096</v>
      </c>
      <c r="J336" s="39">
        <v>1131102</v>
      </c>
      <c r="K336" s="39" t="s">
        <v>738</v>
      </c>
      <c r="L336" s="39">
        <v>1410</v>
      </c>
      <c r="M336" s="1"/>
      <c r="N336" s="1"/>
      <c r="O336" s="1"/>
      <c r="P336" s="1"/>
      <c r="Q336" s="1"/>
      <c r="R336" s="1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1"/>
      <c r="AK336" s="1"/>
      <c r="AL336" s="1"/>
      <c r="AM336" s="25"/>
      <c r="AN336" s="25"/>
      <c r="AO336" s="25"/>
      <c r="AP336" s="25"/>
      <c r="AQ336" s="25"/>
      <c r="AR336" s="1"/>
      <c r="AS336" s="25"/>
      <c r="AT336" s="25"/>
      <c r="AU336" s="25"/>
      <c r="AV336" s="25"/>
      <c r="AW336" s="25"/>
      <c r="AX336" s="36"/>
      <c r="AY336" s="25"/>
      <c r="AZ336" s="25" t="s">
        <v>9</v>
      </c>
      <c r="BA336" s="25" t="s">
        <v>9</v>
      </c>
      <c r="BB336" s="25"/>
      <c r="BC336" s="1"/>
      <c r="BD336" s="1"/>
      <c r="BE336" s="25"/>
      <c r="BF336" s="1"/>
      <c r="BG336" s="1"/>
      <c r="BH336" s="1"/>
      <c r="BI336" s="25"/>
      <c r="BJ336" s="6"/>
    </row>
    <row r="337" spans="1:62" ht="46.5">
      <c r="A337" s="23">
        <v>333</v>
      </c>
      <c r="B337" s="39" t="s">
        <v>5772</v>
      </c>
      <c r="C337" s="39" t="s">
        <v>5773</v>
      </c>
      <c r="D337" s="39" t="s">
        <v>1063</v>
      </c>
      <c r="E337" s="39">
        <v>74</v>
      </c>
      <c r="F337" s="39" t="s">
        <v>195</v>
      </c>
      <c r="G337" s="39" t="s">
        <v>195</v>
      </c>
      <c r="H337" s="23" t="str">
        <f t="shared" si="8"/>
        <v>尤O田</v>
      </c>
      <c r="I337" s="23" t="str">
        <f t="shared" si="9"/>
        <v>2＊856920</v>
      </c>
      <c r="J337" s="39">
        <v>1131102</v>
      </c>
      <c r="K337" s="39" t="s">
        <v>741</v>
      </c>
      <c r="L337" s="39">
        <v>1410</v>
      </c>
      <c r="M337" s="1"/>
      <c r="N337" s="1"/>
      <c r="O337" s="1"/>
      <c r="P337" s="1"/>
      <c r="Q337" s="1"/>
      <c r="R337" s="1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1"/>
      <c r="AK337" s="1"/>
      <c r="AL337" s="1"/>
      <c r="AM337" s="25"/>
      <c r="AN337" s="25"/>
      <c r="AO337" s="25"/>
      <c r="AP337" s="25"/>
      <c r="AQ337" s="25"/>
      <c r="AR337" s="1"/>
      <c r="AS337" s="25"/>
      <c r="AT337" s="25"/>
      <c r="AU337" s="25"/>
      <c r="AV337" s="25"/>
      <c r="AW337" s="25"/>
      <c r="AX337" s="36"/>
      <c r="AY337" s="25"/>
      <c r="AZ337" s="25" t="s">
        <v>9</v>
      </c>
      <c r="BA337" s="25"/>
      <c r="BB337" s="25" t="s">
        <v>1899</v>
      </c>
      <c r="BC337" s="1"/>
      <c r="BD337" s="1"/>
      <c r="BE337" s="25"/>
      <c r="BF337" s="1"/>
      <c r="BG337" s="1"/>
      <c r="BH337" s="1"/>
      <c r="BI337" s="25"/>
      <c r="BJ337" s="6"/>
    </row>
    <row r="338" spans="1:62" ht="31">
      <c r="A338" s="23">
        <v>334</v>
      </c>
      <c r="B338" s="39" t="s">
        <v>5774</v>
      </c>
      <c r="C338" s="39" t="s">
        <v>4151</v>
      </c>
      <c r="D338" s="39" t="s">
        <v>1063</v>
      </c>
      <c r="E338" s="39">
        <v>75</v>
      </c>
      <c r="F338" s="39" t="s">
        <v>195</v>
      </c>
      <c r="G338" s="39" t="s">
        <v>195</v>
      </c>
      <c r="H338" s="23" t="str">
        <f t="shared" si="8"/>
        <v>吳O發</v>
      </c>
      <c r="I338" s="23" t="str">
        <f t="shared" si="9"/>
        <v>1＊968839</v>
      </c>
      <c r="J338" s="39">
        <v>1131104</v>
      </c>
      <c r="K338" s="39" t="s">
        <v>734</v>
      </c>
      <c r="L338" s="39">
        <v>1410</v>
      </c>
      <c r="M338" s="1"/>
      <c r="N338" s="1"/>
      <c r="O338" s="1"/>
      <c r="P338" s="1"/>
      <c r="Q338" s="1"/>
      <c r="R338" s="1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1"/>
      <c r="AK338" s="1"/>
      <c r="AL338" s="1"/>
      <c r="AM338" s="25"/>
      <c r="AN338" s="25"/>
      <c r="AO338" s="25"/>
      <c r="AP338" s="25"/>
      <c r="AQ338" s="25"/>
      <c r="AR338" s="1"/>
      <c r="AS338" s="25"/>
      <c r="AT338" s="25"/>
      <c r="AU338" s="25"/>
      <c r="AV338" s="25"/>
      <c r="AW338" s="25"/>
      <c r="AX338" s="36"/>
      <c r="AY338" s="25"/>
      <c r="AZ338" s="25"/>
      <c r="BA338" s="25" t="s">
        <v>9</v>
      </c>
      <c r="BB338" s="25"/>
      <c r="BC338" s="1"/>
      <c r="BD338" s="1"/>
      <c r="BE338" s="25"/>
      <c r="BF338" s="1"/>
      <c r="BG338" s="1"/>
      <c r="BH338" s="1"/>
      <c r="BI338" s="25"/>
      <c r="BJ338" s="6"/>
    </row>
    <row r="339" spans="1:62" ht="31">
      <c r="A339" s="23">
        <v>335</v>
      </c>
      <c r="B339" s="39" t="s">
        <v>1127</v>
      </c>
      <c r="C339" s="39" t="s">
        <v>264</v>
      </c>
      <c r="D339" s="39" t="s">
        <v>1067</v>
      </c>
      <c r="E339" s="39">
        <v>86</v>
      </c>
      <c r="F339" s="39" t="s">
        <v>195</v>
      </c>
      <c r="G339" s="39" t="s">
        <v>195</v>
      </c>
      <c r="H339" s="23" t="str">
        <f t="shared" si="8"/>
        <v>林O鳳</v>
      </c>
      <c r="I339" s="23" t="str">
        <f t="shared" si="9"/>
        <v>0＊638623</v>
      </c>
      <c r="J339" s="39">
        <v>1131106</v>
      </c>
      <c r="K339" s="39" t="s">
        <v>732</v>
      </c>
      <c r="L339" s="39">
        <v>1410</v>
      </c>
      <c r="M339" s="1"/>
      <c r="N339" s="1"/>
      <c r="O339" s="1"/>
      <c r="P339" s="1"/>
      <c r="Q339" s="1"/>
      <c r="R339" s="1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1"/>
      <c r="AK339" s="1"/>
      <c r="AL339" s="1"/>
      <c r="AM339" s="25"/>
      <c r="AN339" s="25"/>
      <c r="AO339" s="25"/>
      <c r="AP339" s="25"/>
      <c r="AQ339" s="25"/>
      <c r="AR339" s="1"/>
      <c r="AS339" s="25"/>
      <c r="AT339" s="25"/>
      <c r="AU339" s="25"/>
      <c r="AV339" s="25"/>
      <c r="AW339" s="25"/>
      <c r="AX339" s="36"/>
      <c r="AY339" s="25"/>
      <c r="AZ339" s="25"/>
      <c r="BA339" s="25"/>
      <c r="BB339" s="25" t="s">
        <v>1879</v>
      </c>
      <c r="BC339" s="1"/>
      <c r="BD339" s="1"/>
      <c r="BE339" s="25"/>
      <c r="BF339" s="1"/>
      <c r="BG339" s="1"/>
      <c r="BH339" s="1"/>
      <c r="BI339" s="25"/>
      <c r="BJ339" s="6"/>
    </row>
    <row r="340" spans="1:62" ht="31">
      <c r="A340" s="23">
        <v>336</v>
      </c>
      <c r="B340" s="39" t="s">
        <v>4024</v>
      </c>
      <c r="C340" s="39" t="s">
        <v>3046</v>
      </c>
      <c r="D340" s="39" t="s">
        <v>1067</v>
      </c>
      <c r="E340" s="39">
        <v>68</v>
      </c>
      <c r="F340" s="39" t="s">
        <v>195</v>
      </c>
      <c r="G340" s="39" t="s">
        <v>195</v>
      </c>
      <c r="H340" s="23" t="str">
        <f t="shared" si="8"/>
        <v>陳O琇</v>
      </c>
      <c r="I340" s="23" t="str">
        <f t="shared" si="9"/>
        <v>0＊680666</v>
      </c>
      <c r="J340" s="39">
        <v>1131106</v>
      </c>
      <c r="K340" s="39" t="s">
        <v>734</v>
      </c>
      <c r="L340" s="39">
        <v>1410</v>
      </c>
      <c r="M340" s="1"/>
      <c r="N340" s="1"/>
      <c r="O340" s="1"/>
      <c r="P340" s="1"/>
      <c r="Q340" s="1"/>
      <c r="R340" s="1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1"/>
      <c r="AK340" s="1"/>
      <c r="AL340" s="1"/>
      <c r="AM340" s="25"/>
      <c r="AN340" s="25"/>
      <c r="AO340" s="25"/>
      <c r="AP340" s="25"/>
      <c r="AQ340" s="25"/>
      <c r="AR340" s="1"/>
      <c r="AS340" s="25"/>
      <c r="AT340" s="25"/>
      <c r="AU340" s="25"/>
      <c r="AV340" s="25"/>
      <c r="AW340" s="25"/>
      <c r="AX340" s="36"/>
      <c r="AY340" s="25"/>
      <c r="AZ340" s="25"/>
      <c r="BA340" s="25" t="s">
        <v>9</v>
      </c>
      <c r="BB340" s="25"/>
      <c r="BC340" s="1"/>
      <c r="BD340" s="1"/>
      <c r="BE340" s="25" t="s">
        <v>736</v>
      </c>
      <c r="BF340" s="1"/>
      <c r="BG340" s="1"/>
      <c r="BH340" s="1"/>
      <c r="BI340" s="25"/>
      <c r="BJ340" s="6"/>
    </row>
    <row r="341" spans="1:62" ht="31">
      <c r="A341" s="23">
        <v>337</v>
      </c>
      <c r="B341" s="39" t="s">
        <v>1832</v>
      </c>
      <c r="C341" s="39" t="s">
        <v>1543</v>
      </c>
      <c r="D341" s="39" t="s">
        <v>1063</v>
      </c>
      <c r="E341" s="39">
        <v>78</v>
      </c>
      <c r="F341" s="39" t="s">
        <v>195</v>
      </c>
      <c r="G341" s="39" t="s">
        <v>195</v>
      </c>
      <c r="H341" s="23" t="str">
        <f t="shared" si="8"/>
        <v>林O榮</v>
      </c>
      <c r="I341" s="23" t="str">
        <f t="shared" si="9"/>
        <v>0＊580913</v>
      </c>
      <c r="J341" s="39">
        <v>1131106</v>
      </c>
      <c r="K341" s="39" t="s">
        <v>732</v>
      </c>
      <c r="L341" s="39">
        <v>1410</v>
      </c>
      <c r="M341" s="1"/>
      <c r="N341" s="1"/>
      <c r="O341" s="1"/>
      <c r="P341" s="1"/>
      <c r="Q341" s="1"/>
      <c r="R341" s="1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1"/>
      <c r="AK341" s="1"/>
      <c r="AL341" s="1"/>
      <c r="AM341" s="25"/>
      <c r="AN341" s="25"/>
      <c r="AO341" s="25"/>
      <c r="AP341" s="25"/>
      <c r="AQ341" s="25"/>
      <c r="AR341" s="1"/>
      <c r="AS341" s="25"/>
      <c r="AT341" s="25"/>
      <c r="AU341" s="25"/>
      <c r="AV341" s="25"/>
      <c r="AW341" s="25"/>
      <c r="AX341" s="36"/>
      <c r="AY341" s="25"/>
      <c r="AZ341" s="25"/>
      <c r="BA341" s="25"/>
      <c r="BB341" s="25" t="s">
        <v>1899</v>
      </c>
      <c r="BC341" s="1"/>
      <c r="BD341" s="1"/>
      <c r="BE341" s="25"/>
      <c r="BF341" s="1"/>
      <c r="BG341" s="1"/>
      <c r="BH341" s="1"/>
      <c r="BI341" s="25"/>
      <c r="BJ341" s="6"/>
    </row>
    <row r="342" spans="1:62" ht="46.5">
      <c r="A342" s="23">
        <v>338</v>
      </c>
      <c r="B342" s="39" t="s">
        <v>5775</v>
      </c>
      <c r="C342" s="39" t="s">
        <v>4148</v>
      </c>
      <c r="D342" s="39" t="s">
        <v>1067</v>
      </c>
      <c r="E342" s="39">
        <v>60</v>
      </c>
      <c r="F342" s="39" t="s">
        <v>195</v>
      </c>
      <c r="G342" s="39" t="s">
        <v>195</v>
      </c>
      <c r="H342" s="23" t="str">
        <f t="shared" si="8"/>
        <v>唐O芳</v>
      </c>
      <c r="I342" s="23" t="str">
        <f t="shared" si="9"/>
        <v>1＊961396</v>
      </c>
      <c r="J342" s="39">
        <v>1131106</v>
      </c>
      <c r="K342" s="39" t="s">
        <v>2224</v>
      </c>
      <c r="L342" s="39">
        <v>1410</v>
      </c>
      <c r="M342" s="1"/>
      <c r="N342" s="1"/>
      <c r="O342" s="1"/>
      <c r="P342" s="1"/>
      <c r="Q342" s="1"/>
      <c r="R342" s="1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1"/>
      <c r="AK342" s="1"/>
      <c r="AL342" s="1"/>
      <c r="AM342" s="25"/>
      <c r="AN342" s="25"/>
      <c r="AO342" s="25"/>
      <c r="AP342" s="25"/>
      <c r="AQ342" s="25"/>
      <c r="AR342" s="1"/>
      <c r="AS342" s="25"/>
      <c r="AT342" s="25"/>
      <c r="AU342" s="25"/>
      <c r="AV342" s="25" t="s">
        <v>9</v>
      </c>
      <c r="AW342" s="25"/>
      <c r="AX342" s="36"/>
      <c r="AY342" s="25"/>
      <c r="AZ342" s="25"/>
      <c r="BA342" s="25" t="s">
        <v>9</v>
      </c>
      <c r="BB342" s="25"/>
      <c r="BC342" s="1"/>
      <c r="BD342" s="1"/>
      <c r="BE342" s="25"/>
      <c r="BF342" s="1"/>
      <c r="BG342" s="1"/>
      <c r="BH342" s="1"/>
      <c r="BI342" s="25"/>
      <c r="BJ342" s="6"/>
    </row>
    <row r="343" spans="1:62" ht="46.5">
      <c r="A343" s="23">
        <v>339</v>
      </c>
      <c r="B343" s="39" t="s">
        <v>1872</v>
      </c>
      <c r="C343" s="39" t="s">
        <v>358</v>
      </c>
      <c r="D343" s="39" t="s">
        <v>1067</v>
      </c>
      <c r="E343" s="39">
        <v>77</v>
      </c>
      <c r="F343" s="39" t="s">
        <v>195</v>
      </c>
      <c r="G343" s="39" t="s">
        <v>195</v>
      </c>
      <c r="H343" s="23" t="str">
        <f t="shared" si="8"/>
        <v>陳O鸞</v>
      </c>
      <c r="I343" s="23" t="str">
        <f t="shared" si="9"/>
        <v>2＊738529</v>
      </c>
      <c r="J343" s="39">
        <v>1131106</v>
      </c>
      <c r="K343" s="39" t="s">
        <v>1913</v>
      </c>
      <c r="L343" s="39">
        <v>1410</v>
      </c>
      <c r="M343" s="1"/>
      <c r="N343" s="1"/>
      <c r="O343" s="1"/>
      <c r="P343" s="1"/>
      <c r="Q343" s="1"/>
      <c r="R343" s="1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1"/>
      <c r="AK343" s="1"/>
      <c r="AL343" s="1"/>
      <c r="AM343" s="25"/>
      <c r="AN343" s="25"/>
      <c r="AO343" s="25"/>
      <c r="AP343" s="25"/>
      <c r="AQ343" s="25"/>
      <c r="AR343" s="1"/>
      <c r="AS343" s="25"/>
      <c r="AT343" s="25"/>
      <c r="AU343" s="25" t="s">
        <v>9</v>
      </c>
      <c r="AV343" s="25"/>
      <c r="AW343" s="25"/>
      <c r="AX343" s="36"/>
      <c r="AY343" s="25"/>
      <c r="AZ343" s="25"/>
      <c r="BA343" s="25" t="s">
        <v>9</v>
      </c>
      <c r="BB343" s="25"/>
      <c r="BC343" s="1"/>
      <c r="BD343" s="1"/>
      <c r="BE343" s="25" t="s">
        <v>736</v>
      </c>
      <c r="BF343" s="1"/>
      <c r="BG343" s="1"/>
      <c r="BH343" s="1"/>
      <c r="BI343" s="25"/>
      <c r="BJ343" s="6"/>
    </row>
    <row r="344" spans="1:62" ht="31">
      <c r="A344" s="23">
        <v>340</v>
      </c>
      <c r="B344" s="39" t="s">
        <v>5776</v>
      </c>
      <c r="C344" s="39" t="s">
        <v>5777</v>
      </c>
      <c r="D344" s="39" t="s">
        <v>1063</v>
      </c>
      <c r="E344" s="39">
        <v>63</v>
      </c>
      <c r="F344" s="39" t="s">
        <v>5536</v>
      </c>
      <c r="G344" s="39" t="s">
        <v>5507</v>
      </c>
      <c r="H344" s="23" t="str">
        <f t="shared" si="8"/>
        <v>孫O</v>
      </c>
      <c r="I344" s="23" t="str">
        <f t="shared" si="9"/>
        <v>2＊763320</v>
      </c>
      <c r="J344" s="39">
        <v>1131106</v>
      </c>
      <c r="K344" s="39" t="s">
        <v>753</v>
      </c>
      <c r="L344" s="39">
        <v>1410</v>
      </c>
      <c r="M344" s="1"/>
      <c r="N344" s="1"/>
      <c r="O344" s="1"/>
      <c r="P344" s="1"/>
      <c r="Q344" s="1"/>
      <c r="R344" s="1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1"/>
      <c r="AK344" s="1"/>
      <c r="AL344" s="1"/>
      <c r="AM344" s="25"/>
      <c r="AN344" s="25"/>
      <c r="AO344" s="25"/>
      <c r="AP344" s="25"/>
      <c r="AQ344" s="25"/>
      <c r="AR344" s="1" t="s">
        <v>9</v>
      </c>
      <c r="AS344" s="25"/>
      <c r="AT344" s="25"/>
      <c r="AU344" s="25"/>
      <c r="AV344" s="25"/>
      <c r="AW344" s="25"/>
      <c r="AX344" s="36"/>
      <c r="AY344" s="25"/>
      <c r="AZ344" s="25"/>
      <c r="BA344" s="25"/>
      <c r="BB344" s="25"/>
      <c r="BC344" s="1"/>
      <c r="BD344" s="1"/>
      <c r="BE344" s="25"/>
      <c r="BF344" s="1"/>
      <c r="BG344" s="1"/>
      <c r="BH344" s="1"/>
      <c r="BI344" s="25" t="s">
        <v>1034</v>
      </c>
      <c r="BJ344" s="6"/>
    </row>
    <row r="345" spans="1:62" ht="108.5">
      <c r="A345" s="23">
        <v>341</v>
      </c>
      <c r="B345" s="39" t="s">
        <v>5778</v>
      </c>
      <c r="C345" s="39" t="s">
        <v>5560</v>
      </c>
      <c r="D345" s="39" t="s">
        <v>1063</v>
      </c>
      <c r="E345" s="39">
        <v>82</v>
      </c>
      <c r="F345" s="39" t="s">
        <v>5512</v>
      </c>
      <c r="G345" s="39" t="s">
        <v>5497</v>
      </c>
      <c r="H345" s="23" t="str">
        <f t="shared" si="8"/>
        <v>李O雄</v>
      </c>
      <c r="I345" s="23" t="str">
        <f t="shared" si="9"/>
        <v>0＊471120</v>
      </c>
      <c r="J345" s="39">
        <v>1131107</v>
      </c>
      <c r="K345" s="39" t="s">
        <v>5823</v>
      </c>
      <c r="L345" s="39">
        <v>1410</v>
      </c>
      <c r="M345" s="1"/>
      <c r="N345" s="1"/>
      <c r="O345" s="1"/>
      <c r="P345" s="1"/>
      <c r="Q345" s="1"/>
      <c r="R345" s="1"/>
      <c r="S345" s="25"/>
      <c r="T345" s="25"/>
      <c r="U345" s="25"/>
      <c r="V345" s="25"/>
      <c r="W345" s="25" t="s">
        <v>9</v>
      </c>
      <c r="X345" s="25"/>
      <c r="Y345" s="25"/>
      <c r="Z345" s="25"/>
      <c r="AA345" s="25"/>
      <c r="AB345" s="25" t="s">
        <v>5824</v>
      </c>
      <c r="AC345" s="25"/>
      <c r="AD345" s="25"/>
      <c r="AE345" s="25"/>
      <c r="AF345" s="25"/>
      <c r="AG345" s="25"/>
      <c r="AH345" s="25"/>
      <c r="AI345" s="25"/>
      <c r="AJ345" s="1"/>
      <c r="AK345" s="1"/>
      <c r="AL345" s="1"/>
      <c r="AM345" s="25"/>
      <c r="AN345" s="25"/>
      <c r="AO345" s="25"/>
      <c r="AP345" s="25"/>
      <c r="AQ345" s="25"/>
      <c r="AR345" s="1"/>
      <c r="AS345" s="25"/>
      <c r="AT345" s="25"/>
      <c r="AU345" s="25"/>
      <c r="AV345" s="25"/>
      <c r="AW345" s="25"/>
      <c r="AX345" s="36"/>
      <c r="AY345" s="25"/>
      <c r="AZ345" s="25"/>
      <c r="BA345" s="25"/>
      <c r="BB345" s="25"/>
      <c r="BC345" s="1"/>
      <c r="BD345" s="1"/>
      <c r="BE345" s="25"/>
      <c r="BF345" s="1"/>
      <c r="BG345" s="1"/>
      <c r="BH345" s="1"/>
      <c r="BI345" s="25" t="s">
        <v>1034</v>
      </c>
      <c r="BJ345" s="6"/>
    </row>
    <row r="346" spans="1:62" ht="31">
      <c r="A346" s="23">
        <v>342</v>
      </c>
      <c r="B346" s="39" t="s">
        <v>1299</v>
      </c>
      <c r="C346" s="39" t="s">
        <v>1015</v>
      </c>
      <c r="D346" s="39" t="s">
        <v>1063</v>
      </c>
      <c r="E346" s="39">
        <v>72</v>
      </c>
      <c r="F346" s="39" t="s">
        <v>195</v>
      </c>
      <c r="G346" s="39" t="s">
        <v>195</v>
      </c>
      <c r="H346" s="23" t="str">
        <f t="shared" si="8"/>
        <v>陳O樹</v>
      </c>
      <c r="I346" s="23" t="str">
        <f t="shared" si="9"/>
        <v>1＊627452</v>
      </c>
      <c r="J346" s="39">
        <v>1131108</v>
      </c>
      <c r="K346" s="39" t="s">
        <v>734</v>
      </c>
      <c r="L346" s="39">
        <v>1410</v>
      </c>
      <c r="M346" s="1"/>
      <c r="N346" s="1"/>
      <c r="O346" s="1"/>
      <c r="P346" s="1"/>
      <c r="Q346" s="1"/>
      <c r="R346" s="1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1"/>
      <c r="AK346" s="1"/>
      <c r="AL346" s="1"/>
      <c r="AM346" s="25"/>
      <c r="AN346" s="25"/>
      <c r="AO346" s="25"/>
      <c r="AP346" s="25"/>
      <c r="AQ346" s="25"/>
      <c r="AR346" s="1"/>
      <c r="AS346" s="25"/>
      <c r="AT346" s="25"/>
      <c r="AU346" s="25"/>
      <c r="AV346" s="25"/>
      <c r="AW346" s="25"/>
      <c r="AX346" s="36"/>
      <c r="AY346" s="25"/>
      <c r="AZ346" s="25"/>
      <c r="BA346" s="25" t="s">
        <v>9</v>
      </c>
      <c r="BB346" s="25"/>
      <c r="BC346" s="1"/>
      <c r="BD346" s="1"/>
      <c r="BE346" s="25"/>
      <c r="BF346" s="1"/>
      <c r="BG346" s="1"/>
      <c r="BH346" s="1"/>
      <c r="BI346" s="25"/>
      <c r="BJ346" s="6"/>
    </row>
    <row r="347" spans="1:62" ht="31">
      <c r="A347" s="23">
        <v>343</v>
      </c>
      <c r="B347" s="39" t="s">
        <v>5779</v>
      </c>
      <c r="C347" s="39" t="s">
        <v>3225</v>
      </c>
      <c r="D347" s="39" t="s">
        <v>1063</v>
      </c>
      <c r="E347" s="39">
        <v>64</v>
      </c>
      <c r="F347" s="39" t="s">
        <v>195</v>
      </c>
      <c r="G347" s="39" t="s">
        <v>195</v>
      </c>
      <c r="H347" s="23" t="str">
        <f t="shared" si="8"/>
        <v>戚O明</v>
      </c>
      <c r="I347" s="23" t="str">
        <f t="shared" si="9"/>
        <v>1＊502897</v>
      </c>
      <c r="J347" s="39">
        <v>1131108</v>
      </c>
      <c r="K347" s="39" t="s">
        <v>734</v>
      </c>
      <c r="L347" s="39">
        <v>1410</v>
      </c>
      <c r="M347" s="1"/>
      <c r="N347" s="1"/>
      <c r="O347" s="1"/>
      <c r="P347" s="1"/>
      <c r="Q347" s="1"/>
      <c r="R347" s="1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1"/>
      <c r="AK347" s="1"/>
      <c r="AL347" s="1"/>
      <c r="AM347" s="25"/>
      <c r="AN347" s="25"/>
      <c r="AO347" s="25"/>
      <c r="AP347" s="25"/>
      <c r="AQ347" s="25"/>
      <c r="AR347" s="1"/>
      <c r="AS347" s="25"/>
      <c r="AT347" s="25"/>
      <c r="AU347" s="25"/>
      <c r="AV347" s="25"/>
      <c r="AW347" s="25"/>
      <c r="AX347" s="36"/>
      <c r="AY347" s="25"/>
      <c r="AZ347" s="25"/>
      <c r="BA347" s="25" t="s">
        <v>9</v>
      </c>
      <c r="BB347" s="25"/>
      <c r="BC347" s="1"/>
      <c r="BD347" s="1"/>
      <c r="BE347" s="25"/>
      <c r="BF347" s="1"/>
      <c r="BG347" s="1"/>
      <c r="BH347" s="1"/>
      <c r="BI347" s="25"/>
      <c r="BJ347" s="6"/>
    </row>
    <row r="348" spans="1:62" ht="31">
      <c r="A348" s="23">
        <v>344</v>
      </c>
      <c r="B348" s="39" t="s">
        <v>1309</v>
      </c>
      <c r="C348" s="39" t="s">
        <v>1023</v>
      </c>
      <c r="D348" s="39" t="s">
        <v>1063</v>
      </c>
      <c r="E348" s="39">
        <v>83</v>
      </c>
      <c r="F348" s="39" t="s">
        <v>195</v>
      </c>
      <c r="G348" s="39" t="s">
        <v>195</v>
      </c>
      <c r="H348" s="23" t="str">
        <f t="shared" si="8"/>
        <v>林O雄</v>
      </c>
      <c r="I348" s="23" t="str">
        <f t="shared" si="9"/>
        <v>2＊768982</v>
      </c>
      <c r="J348" s="39">
        <v>1131108</v>
      </c>
      <c r="K348" s="39" t="s">
        <v>732</v>
      </c>
      <c r="L348" s="39">
        <v>1410</v>
      </c>
      <c r="M348" s="1"/>
      <c r="N348" s="1"/>
      <c r="O348" s="1"/>
      <c r="P348" s="1"/>
      <c r="Q348" s="1"/>
      <c r="R348" s="1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1"/>
      <c r="AK348" s="1"/>
      <c r="AL348" s="1"/>
      <c r="AM348" s="25"/>
      <c r="AN348" s="25"/>
      <c r="AO348" s="25"/>
      <c r="AP348" s="25"/>
      <c r="AQ348" s="25"/>
      <c r="AR348" s="1"/>
      <c r="AS348" s="25"/>
      <c r="AT348" s="25"/>
      <c r="AU348" s="25"/>
      <c r="AV348" s="25"/>
      <c r="AW348" s="25"/>
      <c r="AX348" s="36"/>
      <c r="AY348" s="25"/>
      <c r="AZ348" s="25"/>
      <c r="BA348" s="25"/>
      <c r="BB348" s="25" t="s">
        <v>1879</v>
      </c>
      <c r="BC348" s="1"/>
      <c r="BD348" s="1"/>
      <c r="BE348" s="25" t="s">
        <v>736</v>
      </c>
      <c r="BF348" s="1"/>
      <c r="BG348" s="1"/>
      <c r="BH348" s="1"/>
      <c r="BI348" s="25"/>
      <c r="BJ348" s="6"/>
    </row>
    <row r="349" spans="1:62" ht="46.5">
      <c r="A349" s="23">
        <v>345</v>
      </c>
      <c r="B349" s="39" t="s">
        <v>4026</v>
      </c>
      <c r="C349" s="39" t="s">
        <v>2173</v>
      </c>
      <c r="D349" s="39" t="s">
        <v>1067</v>
      </c>
      <c r="E349" s="39">
        <v>64</v>
      </c>
      <c r="F349" s="39" t="s">
        <v>195</v>
      </c>
      <c r="G349" s="39" t="s">
        <v>195</v>
      </c>
      <c r="H349" s="23" t="str">
        <f t="shared" si="8"/>
        <v>郭O碧</v>
      </c>
      <c r="I349" s="23" t="str">
        <f t="shared" si="9"/>
        <v>2＊412119</v>
      </c>
      <c r="J349" s="39">
        <v>1131108</v>
      </c>
      <c r="K349" s="39" t="s">
        <v>1913</v>
      </c>
      <c r="L349" s="39">
        <v>1410</v>
      </c>
      <c r="M349" s="1"/>
      <c r="N349" s="1"/>
      <c r="O349" s="1"/>
      <c r="P349" s="1"/>
      <c r="Q349" s="1"/>
      <c r="R349" s="1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1"/>
      <c r="AK349" s="1"/>
      <c r="AL349" s="1"/>
      <c r="AM349" s="25"/>
      <c r="AN349" s="25"/>
      <c r="AO349" s="25"/>
      <c r="AP349" s="25"/>
      <c r="AQ349" s="25"/>
      <c r="AR349" s="1"/>
      <c r="AS349" s="25"/>
      <c r="AT349" s="25"/>
      <c r="AU349" s="25" t="s">
        <v>9</v>
      </c>
      <c r="AV349" s="25"/>
      <c r="AW349" s="25"/>
      <c r="AX349" s="36"/>
      <c r="AY349" s="25"/>
      <c r="AZ349" s="25"/>
      <c r="BA349" s="25" t="s">
        <v>9</v>
      </c>
      <c r="BB349" s="25"/>
      <c r="BC349" s="1"/>
      <c r="BD349" s="1"/>
      <c r="BE349" s="25"/>
      <c r="BF349" s="1"/>
      <c r="BG349" s="1"/>
      <c r="BH349" s="1"/>
      <c r="BI349" s="25"/>
      <c r="BJ349" s="6"/>
    </row>
    <row r="350" spans="1:62" ht="46.5">
      <c r="A350" s="23">
        <v>346</v>
      </c>
      <c r="B350" s="39" t="s">
        <v>5780</v>
      </c>
      <c r="C350" s="39" t="s">
        <v>5781</v>
      </c>
      <c r="D350" s="39" t="s">
        <v>1067</v>
      </c>
      <c r="E350" s="39">
        <v>76</v>
      </c>
      <c r="F350" s="39" t="s">
        <v>195</v>
      </c>
      <c r="G350" s="39" t="s">
        <v>195</v>
      </c>
      <c r="H350" s="23" t="str">
        <f t="shared" si="8"/>
        <v>林O美雲</v>
      </c>
      <c r="I350" s="23" t="str">
        <f t="shared" si="9"/>
        <v>2＊863903</v>
      </c>
      <c r="J350" s="39">
        <v>1131129</v>
      </c>
      <c r="K350" s="39" t="s">
        <v>738</v>
      </c>
      <c r="L350" s="39">
        <v>1410</v>
      </c>
      <c r="M350" s="1"/>
      <c r="N350" s="1"/>
      <c r="O350" s="1"/>
      <c r="P350" s="1"/>
      <c r="Q350" s="1"/>
      <c r="R350" s="1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1"/>
      <c r="AK350" s="1"/>
      <c r="AL350" s="1"/>
      <c r="AM350" s="25"/>
      <c r="AN350" s="25"/>
      <c r="AO350" s="25"/>
      <c r="AP350" s="25"/>
      <c r="AQ350" s="25"/>
      <c r="AR350" s="1"/>
      <c r="AS350" s="25"/>
      <c r="AT350" s="25"/>
      <c r="AU350" s="25"/>
      <c r="AV350" s="25"/>
      <c r="AW350" s="25"/>
      <c r="AX350" s="36"/>
      <c r="AY350" s="25"/>
      <c r="AZ350" s="25" t="s">
        <v>9</v>
      </c>
      <c r="BA350" s="25" t="s">
        <v>9</v>
      </c>
      <c r="BB350" s="25"/>
      <c r="BC350" s="1"/>
      <c r="BD350" s="1"/>
      <c r="BE350" s="25" t="s">
        <v>736</v>
      </c>
      <c r="BF350" s="1"/>
      <c r="BG350" s="1"/>
      <c r="BH350" s="1"/>
      <c r="BI350" s="25"/>
      <c r="BJ350" s="6"/>
    </row>
    <row r="351" spans="1:62" ht="31">
      <c r="A351" s="23">
        <v>347</v>
      </c>
      <c r="B351" s="39" t="s">
        <v>5782</v>
      </c>
      <c r="C351" s="39" t="s">
        <v>5783</v>
      </c>
      <c r="D351" s="39" t="s">
        <v>1063</v>
      </c>
      <c r="E351" s="39">
        <v>72</v>
      </c>
      <c r="F351" s="39" t="s">
        <v>195</v>
      </c>
      <c r="G351" s="39" t="s">
        <v>195</v>
      </c>
      <c r="H351" s="23" t="str">
        <f t="shared" si="8"/>
        <v>黃O鑫</v>
      </c>
      <c r="I351" s="23" t="str">
        <f t="shared" si="9"/>
        <v>0＊146830</v>
      </c>
      <c r="J351" s="39">
        <v>1131111</v>
      </c>
      <c r="K351" s="39" t="s">
        <v>734</v>
      </c>
      <c r="L351" s="39">
        <v>1410</v>
      </c>
      <c r="M351" s="1"/>
      <c r="N351" s="1"/>
      <c r="O351" s="1"/>
      <c r="P351" s="1"/>
      <c r="Q351" s="1"/>
      <c r="R351" s="1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1"/>
      <c r="AK351" s="1"/>
      <c r="AL351" s="1"/>
      <c r="AM351" s="25"/>
      <c r="AN351" s="25"/>
      <c r="AO351" s="25"/>
      <c r="AP351" s="25"/>
      <c r="AQ351" s="25"/>
      <c r="AR351" s="1"/>
      <c r="AS351" s="25"/>
      <c r="AT351" s="25"/>
      <c r="AU351" s="25"/>
      <c r="AV351" s="25"/>
      <c r="AW351" s="25"/>
      <c r="AX351" s="36"/>
      <c r="AY351" s="25"/>
      <c r="AZ351" s="25"/>
      <c r="BA351" s="25" t="s">
        <v>9</v>
      </c>
      <c r="BB351" s="25"/>
      <c r="BC351" s="1"/>
      <c r="BD351" s="1"/>
      <c r="BE351" s="25"/>
      <c r="BF351" s="1"/>
      <c r="BG351" s="1"/>
      <c r="BH351" s="1"/>
      <c r="BI351" s="25"/>
      <c r="BJ351" s="6"/>
    </row>
    <row r="352" spans="1:62" ht="31">
      <c r="A352" s="23">
        <v>348</v>
      </c>
      <c r="B352" s="39" t="s">
        <v>5784</v>
      </c>
      <c r="C352" s="39" t="s">
        <v>3053</v>
      </c>
      <c r="D352" s="39" t="s">
        <v>1063</v>
      </c>
      <c r="E352" s="39">
        <v>76</v>
      </c>
      <c r="F352" s="39" t="s">
        <v>195</v>
      </c>
      <c r="G352" s="39" t="s">
        <v>195</v>
      </c>
      <c r="H352" s="23" t="str">
        <f t="shared" si="8"/>
        <v>陳O淵</v>
      </c>
      <c r="I352" s="23" t="str">
        <f t="shared" si="9"/>
        <v>1＊786864</v>
      </c>
      <c r="J352" s="39">
        <v>1131111</v>
      </c>
      <c r="K352" s="39" t="s">
        <v>734</v>
      </c>
      <c r="L352" s="39">
        <v>1410</v>
      </c>
      <c r="M352" s="1"/>
      <c r="N352" s="1"/>
      <c r="O352" s="1"/>
      <c r="P352" s="1"/>
      <c r="Q352" s="1"/>
      <c r="R352" s="1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1"/>
      <c r="AK352" s="1"/>
      <c r="AL352" s="1"/>
      <c r="AM352" s="25"/>
      <c r="AN352" s="25"/>
      <c r="AO352" s="25"/>
      <c r="AP352" s="25"/>
      <c r="AQ352" s="25"/>
      <c r="AR352" s="1"/>
      <c r="AS352" s="25"/>
      <c r="AT352" s="25"/>
      <c r="AU352" s="25"/>
      <c r="AV352" s="25"/>
      <c r="AW352" s="25"/>
      <c r="AX352" s="36"/>
      <c r="AY352" s="25"/>
      <c r="AZ352" s="25"/>
      <c r="BA352" s="25" t="s">
        <v>9</v>
      </c>
      <c r="BB352" s="25"/>
      <c r="BC352" s="1"/>
      <c r="BD352" s="1"/>
      <c r="BE352" s="25"/>
      <c r="BF352" s="1"/>
      <c r="BG352" s="1"/>
      <c r="BH352" s="1"/>
      <c r="BI352" s="25"/>
      <c r="BJ352" s="6"/>
    </row>
    <row r="353" spans="1:62" ht="17">
      <c r="A353" s="23">
        <v>349</v>
      </c>
      <c r="B353" s="39" t="s">
        <v>5054</v>
      </c>
      <c r="C353" s="39" t="s">
        <v>4250</v>
      </c>
      <c r="D353" s="39" t="s">
        <v>1067</v>
      </c>
      <c r="E353" s="39">
        <v>89</v>
      </c>
      <c r="F353" s="39" t="s">
        <v>5299</v>
      </c>
      <c r="G353" s="39"/>
      <c r="H353" s="23" t="str">
        <f t="shared" si="8"/>
        <v>陳O</v>
      </c>
      <c r="I353" s="23" t="str">
        <f t="shared" si="9"/>
        <v>1＊031468</v>
      </c>
      <c r="J353" s="39">
        <v>1131111</v>
      </c>
      <c r="K353" s="39">
        <v>5761300</v>
      </c>
      <c r="L353" s="39">
        <v>1410</v>
      </c>
      <c r="M353" s="1"/>
      <c r="N353" s="1"/>
      <c r="O353" s="1"/>
      <c r="P353" s="1"/>
      <c r="Q353" s="1"/>
      <c r="R353" s="1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1"/>
      <c r="AK353" s="1"/>
      <c r="AL353" s="1"/>
      <c r="AM353" s="25"/>
      <c r="AN353" s="25"/>
      <c r="AO353" s="25"/>
      <c r="AP353" s="25"/>
      <c r="AQ353" s="25"/>
      <c r="AR353" s="1"/>
      <c r="AS353" s="25"/>
      <c r="AT353" s="25"/>
      <c r="AU353" s="25" t="s">
        <v>9</v>
      </c>
      <c r="AV353" s="25"/>
      <c r="AW353" s="25"/>
      <c r="AX353" s="36"/>
      <c r="AY353" s="25"/>
      <c r="AZ353" s="25"/>
      <c r="BA353" s="25"/>
      <c r="BB353" s="25"/>
      <c r="BC353" s="1"/>
      <c r="BD353" s="1"/>
      <c r="BE353" s="25"/>
      <c r="BF353" s="1"/>
      <c r="BG353" s="1"/>
      <c r="BH353" s="1"/>
      <c r="BI353" s="25"/>
      <c r="BJ353" s="6"/>
    </row>
    <row r="354" spans="1:62" ht="46.5">
      <c r="A354" s="23">
        <v>350</v>
      </c>
      <c r="B354" s="39" t="s">
        <v>5785</v>
      </c>
      <c r="C354" s="39" t="s">
        <v>5786</v>
      </c>
      <c r="D354" s="39" t="s">
        <v>1067</v>
      </c>
      <c r="E354" s="39">
        <v>81</v>
      </c>
      <c r="F354" s="39" t="s">
        <v>195</v>
      </c>
      <c r="G354" s="39" t="s">
        <v>195</v>
      </c>
      <c r="H354" s="23" t="str">
        <f t="shared" si="8"/>
        <v>賴O桂娥</v>
      </c>
      <c r="I354" s="23" t="str">
        <f t="shared" si="9"/>
        <v>0＊431290</v>
      </c>
      <c r="J354" s="39">
        <v>1131113</v>
      </c>
      <c r="K354" s="39" t="s">
        <v>767</v>
      </c>
      <c r="L354" s="39">
        <v>1410</v>
      </c>
      <c r="M354" s="1"/>
      <c r="N354" s="1"/>
      <c r="O354" s="1"/>
      <c r="P354" s="1"/>
      <c r="Q354" s="1"/>
      <c r="R354" s="1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1"/>
      <c r="AK354" s="1"/>
      <c r="AL354" s="1"/>
      <c r="AM354" s="25"/>
      <c r="AN354" s="25"/>
      <c r="AO354" s="25"/>
      <c r="AP354" s="25"/>
      <c r="AQ354" s="25"/>
      <c r="AR354" s="1"/>
      <c r="AS354" s="25"/>
      <c r="AT354" s="25"/>
      <c r="AU354" s="25"/>
      <c r="AV354" s="25" t="s">
        <v>9</v>
      </c>
      <c r="AW354" s="25"/>
      <c r="AX354" s="36"/>
      <c r="AY354" s="25"/>
      <c r="AZ354" s="25"/>
      <c r="BA354" s="25"/>
      <c r="BB354" s="25"/>
      <c r="BC354" s="1" t="s">
        <v>9</v>
      </c>
      <c r="BD354" s="1"/>
      <c r="BE354" s="25"/>
      <c r="BF354" s="1"/>
      <c r="BG354" s="1"/>
      <c r="BH354" s="1"/>
      <c r="BI354" s="25"/>
      <c r="BJ354" s="6"/>
    </row>
    <row r="355" spans="1:62" ht="31">
      <c r="A355" s="23">
        <v>351</v>
      </c>
      <c r="B355" s="39" t="s">
        <v>5787</v>
      </c>
      <c r="C355" s="39" t="s">
        <v>5788</v>
      </c>
      <c r="D355" s="39" t="s">
        <v>1063</v>
      </c>
      <c r="E355" s="39">
        <v>48</v>
      </c>
      <c r="F355" s="39" t="s">
        <v>195</v>
      </c>
      <c r="G355" s="39" t="s">
        <v>195</v>
      </c>
      <c r="H355" s="23" t="str">
        <f t="shared" si="8"/>
        <v>吳O德</v>
      </c>
      <c r="I355" s="23" t="str">
        <f t="shared" si="9"/>
        <v>1＊899204</v>
      </c>
      <c r="J355" s="39">
        <v>1131113</v>
      </c>
      <c r="K355" s="39" t="s">
        <v>734</v>
      </c>
      <c r="L355" s="39">
        <v>1410</v>
      </c>
      <c r="M355" s="1"/>
      <c r="N355" s="1"/>
      <c r="O355" s="1"/>
      <c r="P355" s="1"/>
      <c r="Q355" s="1"/>
      <c r="R355" s="1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1"/>
      <c r="AK355" s="1"/>
      <c r="AL355" s="1"/>
      <c r="AM355" s="25"/>
      <c r="AN355" s="25"/>
      <c r="AO355" s="25"/>
      <c r="AP355" s="25"/>
      <c r="AQ355" s="25"/>
      <c r="AR355" s="1"/>
      <c r="AS355" s="25"/>
      <c r="AT355" s="25"/>
      <c r="AU355" s="25"/>
      <c r="AV355" s="25"/>
      <c r="AW355" s="25"/>
      <c r="AX355" s="36"/>
      <c r="AY355" s="25"/>
      <c r="AZ355" s="25"/>
      <c r="BA355" s="25" t="s">
        <v>9</v>
      </c>
      <c r="BB355" s="25"/>
      <c r="BC355" s="1"/>
      <c r="BD355" s="1"/>
      <c r="BE355" s="25"/>
      <c r="BF355" s="1"/>
      <c r="BG355" s="1"/>
      <c r="BH355" s="1"/>
      <c r="BI355" s="25"/>
      <c r="BJ355" s="6"/>
    </row>
    <row r="356" spans="1:62" ht="31">
      <c r="A356" s="23">
        <v>352</v>
      </c>
      <c r="B356" s="39" t="s">
        <v>5789</v>
      </c>
      <c r="C356" s="39" t="s">
        <v>3061</v>
      </c>
      <c r="D356" s="39" t="s">
        <v>1063</v>
      </c>
      <c r="E356" s="39">
        <v>74</v>
      </c>
      <c r="F356" s="39" t="s">
        <v>195</v>
      </c>
      <c r="G356" s="39" t="s">
        <v>195</v>
      </c>
      <c r="H356" s="23" t="str">
        <f t="shared" si="8"/>
        <v>葉O堂</v>
      </c>
      <c r="I356" s="23" t="str">
        <f t="shared" si="9"/>
        <v>1＊987585</v>
      </c>
      <c r="J356" s="39">
        <v>1131113</v>
      </c>
      <c r="K356" s="39" t="s">
        <v>734</v>
      </c>
      <c r="L356" s="39">
        <v>1410</v>
      </c>
      <c r="M356" s="1"/>
      <c r="N356" s="1"/>
      <c r="O356" s="1"/>
      <c r="P356" s="1"/>
      <c r="Q356" s="1"/>
      <c r="R356" s="1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1"/>
      <c r="AK356" s="1"/>
      <c r="AL356" s="1"/>
      <c r="AM356" s="25"/>
      <c r="AN356" s="25"/>
      <c r="AO356" s="25"/>
      <c r="AP356" s="25"/>
      <c r="AQ356" s="25"/>
      <c r="AR356" s="1"/>
      <c r="AS356" s="25"/>
      <c r="AT356" s="25"/>
      <c r="AU356" s="25"/>
      <c r="AV356" s="25"/>
      <c r="AW356" s="25"/>
      <c r="AX356" s="36"/>
      <c r="AY356" s="25"/>
      <c r="AZ356" s="25"/>
      <c r="BA356" s="25" t="s">
        <v>9</v>
      </c>
      <c r="BB356" s="25"/>
      <c r="BC356" s="1"/>
      <c r="BD356" s="1"/>
      <c r="BE356" s="25"/>
      <c r="BF356" s="1"/>
      <c r="BG356" s="1"/>
      <c r="BH356" s="1"/>
      <c r="BI356" s="25"/>
      <c r="BJ356" s="6"/>
    </row>
    <row r="357" spans="1:62" ht="46.5">
      <c r="A357" s="23">
        <v>353</v>
      </c>
      <c r="B357" s="39" t="s">
        <v>5790</v>
      </c>
      <c r="C357" s="39" t="s">
        <v>5791</v>
      </c>
      <c r="D357" s="39" t="s">
        <v>1063</v>
      </c>
      <c r="E357" s="39">
        <v>67</v>
      </c>
      <c r="F357" s="39" t="s">
        <v>5508</v>
      </c>
      <c r="G357" s="39" t="s">
        <v>5502</v>
      </c>
      <c r="H357" s="23" t="str">
        <f t="shared" si="8"/>
        <v>林O勝</v>
      </c>
      <c r="I357" s="23" t="str">
        <f t="shared" si="9"/>
        <v>2＊595136</v>
      </c>
      <c r="J357" s="39">
        <v>1131114</v>
      </c>
      <c r="K357" s="39" t="s">
        <v>767</v>
      </c>
      <c r="L357" s="39">
        <v>1410</v>
      </c>
      <c r="M357" s="1"/>
      <c r="N357" s="1"/>
      <c r="O357" s="1"/>
      <c r="P357" s="1"/>
      <c r="Q357" s="1"/>
      <c r="R357" s="1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1"/>
      <c r="AK357" s="1"/>
      <c r="AL357" s="1"/>
      <c r="AM357" s="25"/>
      <c r="AN357" s="25"/>
      <c r="AO357" s="25"/>
      <c r="AP357" s="25"/>
      <c r="AQ357" s="25"/>
      <c r="AR357" s="1"/>
      <c r="AS357" s="25"/>
      <c r="AT357" s="25"/>
      <c r="AU357" s="25"/>
      <c r="AV357" s="25" t="s">
        <v>9</v>
      </c>
      <c r="AW357" s="25"/>
      <c r="AX357" s="36"/>
      <c r="AY357" s="25"/>
      <c r="AZ357" s="25"/>
      <c r="BA357" s="25"/>
      <c r="BB357" s="25"/>
      <c r="BC357" s="1" t="s">
        <v>9</v>
      </c>
      <c r="BD357" s="1"/>
      <c r="BE357" s="25"/>
      <c r="BF357" s="1"/>
      <c r="BG357" s="1"/>
      <c r="BH357" s="1"/>
      <c r="BI357" s="25"/>
      <c r="BJ357" s="6"/>
    </row>
    <row r="358" spans="1:62" ht="31">
      <c r="A358" s="23">
        <v>354</v>
      </c>
      <c r="B358" s="39" t="s">
        <v>1302</v>
      </c>
      <c r="C358" s="39" t="s">
        <v>1017</v>
      </c>
      <c r="D358" s="39" t="s">
        <v>1063</v>
      </c>
      <c r="E358" s="39">
        <v>56</v>
      </c>
      <c r="F358" s="39" t="s">
        <v>195</v>
      </c>
      <c r="G358" s="39" t="s">
        <v>195</v>
      </c>
      <c r="H358" s="23" t="str">
        <f t="shared" si="8"/>
        <v>林O源</v>
      </c>
      <c r="I358" s="23" t="str">
        <f t="shared" si="9"/>
        <v>0＊635210</v>
      </c>
      <c r="J358" s="39">
        <v>1131118</v>
      </c>
      <c r="K358" s="39" t="s">
        <v>734</v>
      </c>
      <c r="L358" s="39">
        <v>1410</v>
      </c>
      <c r="M358" s="1"/>
      <c r="N358" s="1"/>
      <c r="O358" s="1"/>
      <c r="P358" s="1"/>
      <c r="Q358" s="1"/>
      <c r="R358" s="1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1"/>
      <c r="AK358" s="1"/>
      <c r="AL358" s="1"/>
      <c r="AM358" s="25"/>
      <c r="AN358" s="25"/>
      <c r="AO358" s="25"/>
      <c r="AP358" s="25"/>
      <c r="AQ358" s="25"/>
      <c r="AR358" s="1"/>
      <c r="AS358" s="25"/>
      <c r="AT358" s="25"/>
      <c r="AU358" s="25"/>
      <c r="AV358" s="25"/>
      <c r="AW358" s="25"/>
      <c r="AX358" s="36"/>
      <c r="AY358" s="25"/>
      <c r="AZ358" s="25"/>
      <c r="BA358" s="25" t="s">
        <v>9</v>
      </c>
      <c r="BB358" s="25"/>
      <c r="BC358" s="1"/>
      <c r="BD358" s="1"/>
      <c r="BE358" s="25"/>
      <c r="BF358" s="1"/>
      <c r="BG358" s="1"/>
      <c r="BH358" s="1"/>
      <c r="BI358" s="25"/>
      <c r="BJ358" s="6"/>
    </row>
    <row r="359" spans="1:62" ht="31">
      <c r="A359" s="23">
        <v>355</v>
      </c>
      <c r="B359" s="39" t="s">
        <v>5052</v>
      </c>
      <c r="C359" s="39" t="s">
        <v>3031</v>
      </c>
      <c r="D359" s="39" t="s">
        <v>1067</v>
      </c>
      <c r="E359" s="39">
        <v>67</v>
      </c>
      <c r="F359" s="39" t="s">
        <v>195</v>
      </c>
      <c r="G359" s="39" t="s">
        <v>195</v>
      </c>
      <c r="H359" s="23" t="str">
        <f t="shared" si="8"/>
        <v>李O芬</v>
      </c>
      <c r="I359" s="23" t="str">
        <f t="shared" si="9"/>
        <v>0＊982403</v>
      </c>
      <c r="J359" s="39">
        <v>1131118</v>
      </c>
      <c r="K359" s="39" t="s">
        <v>734</v>
      </c>
      <c r="L359" s="39">
        <v>1410</v>
      </c>
      <c r="M359" s="1"/>
      <c r="N359" s="1"/>
      <c r="O359" s="1"/>
      <c r="P359" s="1"/>
      <c r="Q359" s="1"/>
      <c r="R359" s="1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1"/>
      <c r="AK359" s="1"/>
      <c r="AL359" s="1"/>
      <c r="AM359" s="25"/>
      <c r="AN359" s="25"/>
      <c r="AO359" s="25"/>
      <c r="AP359" s="25"/>
      <c r="AQ359" s="25"/>
      <c r="AR359" s="1"/>
      <c r="AS359" s="25"/>
      <c r="AT359" s="25"/>
      <c r="AU359" s="25"/>
      <c r="AV359" s="25"/>
      <c r="AW359" s="25"/>
      <c r="AX359" s="36"/>
      <c r="AY359" s="25"/>
      <c r="AZ359" s="25"/>
      <c r="BA359" s="25" t="s">
        <v>9</v>
      </c>
      <c r="BB359" s="25"/>
      <c r="BC359" s="1"/>
      <c r="BD359" s="1"/>
      <c r="BE359" s="25"/>
      <c r="BF359" s="1"/>
      <c r="BG359" s="1"/>
      <c r="BH359" s="1"/>
      <c r="BI359" s="25"/>
      <c r="BJ359" s="6"/>
    </row>
    <row r="360" spans="1:62" ht="31">
      <c r="A360" s="23">
        <v>356</v>
      </c>
      <c r="B360" s="39" t="s">
        <v>5792</v>
      </c>
      <c r="C360" s="39" t="s">
        <v>5793</v>
      </c>
      <c r="D360" s="39" t="s">
        <v>1063</v>
      </c>
      <c r="E360" s="39">
        <v>54</v>
      </c>
      <c r="F360" s="39" t="s">
        <v>195</v>
      </c>
      <c r="G360" s="39" t="s">
        <v>195</v>
      </c>
      <c r="H360" s="23" t="str">
        <f t="shared" si="8"/>
        <v>林O淵</v>
      </c>
      <c r="I360" s="23" t="str">
        <f t="shared" si="9"/>
        <v>2＊226640</v>
      </c>
      <c r="J360" s="39">
        <v>1131118</v>
      </c>
      <c r="K360" s="39" t="s">
        <v>734</v>
      </c>
      <c r="L360" s="39">
        <v>1410</v>
      </c>
      <c r="M360" s="1"/>
      <c r="N360" s="1"/>
      <c r="O360" s="1"/>
      <c r="P360" s="1"/>
      <c r="Q360" s="1"/>
      <c r="R360" s="1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1"/>
      <c r="AK360" s="1"/>
      <c r="AL360" s="1"/>
      <c r="AM360" s="25"/>
      <c r="AN360" s="25"/>
      <c r="AO360" s="25"/>
      <c r="AP360" s="25"/>
      <c r="AQ360" s="25"/>
      <c r="AR360" s="1"/>
      <c r="AS360" s="25"/>
      <c r="AT360" s="25"/>
      <c r="AU360" s="25"/>
      <c r="AV360" s="25"/>
      <c r="AW360" s="25"/>
      <c r="AX360" s="36"/>
      <c r="AY360" s="25"/>
      <c r="AZ360" s="25"/>
      <c r="BA360" s="25" t="s">
        <v>9</v>
      </c>
      <c r="BB360" s="25"/>
      <c r="BC360" s="1"/>
      <c r="BD360" s="1"/>
      <c r="BE360" s="25"/>
      <c r="BF360" s="1"/>
      <c r="BG360" s="1"/>
      <c r="BH360" s="1"/>
      <c r="BI360" s="25"/>
      <c r="BJ360" s="6"/>
    </row>
    <row r="361" spans="1:62" ht="31">
      <c r="A361" s="23">
        <v>357</v>
      </c>
      <c r="B361" s="39" t="s">
        <v>1303</v>
      </c>
      <c r="C361" s="39" t="s">
        <v>1018</v>
      </c>
      <c r="D361" s="39" t="s">
        <v>1063</v>
      </c>
      <c r="E361" s="39">
        <v>72</v>
      </c>
      <c r="F361" s="39" t="s">
        <v>195</v>
      </c>
      <c r="G361" s="39" t="s">
        <v>195</v>
      </c>
      <c r="H361" s="23" t="str">
        <f t="shared" ref="H361:H375" si="10">REPLACE(B361,2,1,"O")</f>
        <v>劉O生</v>
      </c>
      <c r="I361" s="23" t="str">
        <f t="shared" si="9"/>
        <v>0＊706151</v>
      </c>
      <c r="J361" s="39">
        <v>1131120</v>
      </c>
      <c r="K361" s="39" t="s">
        <v>734</v>
      </c>
      <c r="L361" s="39">
        <v>1410</v>
      </c>
      <c r="M361" s="1"/>
      <c r="N361" s="1"/>
      <c r="O361" s="1"/>
      <c r="P361" s="1"/>
      <c r="Q361" s="1"/>
      <c r="R361" s="1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1"/>
      <c r="AK361" s="1"/>
      <c r="AL361" s="1"/>
      <c r="AM361" s="25"/>
      <c r="AN361" s="25"/>
      <c r="AO361" s="25"/>
      <c r="AP361" s="25"/>
      <c r="AQ361" s="25"/>
      <c r="AR361" s="1"/>
      <c r="AS361" s="25"/>
      <c r="AT361" s="25"/>
      <c r="AU361" s="25"/>
      <c r="AV361" s="25"/>
      <c r="AW361" s="25"/>
      <c r="AX361" s="36"/>
      <c r="AY361" s="25"/>
      <c r="AZ361" s="25"/>
      <c r="BA361" s="25" t="s">
        <v>9</v>
      </c>
      <c r="BB361" s="25"/>
      <c r="BC361" s="1"/>
      <c r="BD361" s="1"/>
      <c r="BE361" s="25"/>
      <c r="BF361" s="1"/>
      <c r="BG361" s="1"/>
      <c r="BH361" s="1"/>
      <c r="BI361" s="25"/>
      <c r="BJ361" s="6"/>
    </row>
    <row r="362" spans="1:62" ht="31">
      <c r="A362" s="23">
        <v>358</v>
      </c>
      <c r="B362" s="39" t="s">
        <v>5794</v>
      </c>
      <c r="C362" s="39" t="s">
        <v>180</v>
      </c>
      <c r="D362" s="39" t="s">
        <v>1067</v>
      </c>
      <c r="E362" s="39">
        <v>85</v>
      </c>
      <c r="F362" s="39" t="s">
        <v>195</v>
      </c>
      <c r="G362" s="39" t="s">
        <v>195</v>
      </c>
      <c r="H362" s="23" t="str">
        <f t="shared" si="10"/>
        <v>邵O政子</v>
      </c>
      <c r="I362" s="23" t="str">
        <f t="shared" si="9"/>
        <v>1＊090400</v>
      </c>
      <c r="J362" s="39">
        <v>1131120</v>
      </c>
      <c r="K362" s="39" t="s">
        <v>734</v>
      </c>
      <c r="L362" s="39">
        <v>1410</v>
      </c>
      <c r="M362" s="1"/>
      <c r="N362" s="1"/>
      <c r="O362" s="1"/>
      <c r="P362" s="1"/>
      <c r="Q362" s="1"/>
      <c r="R362" s="1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1"/>
      <c r="AK362" s="1"/>
      <c r="AL362" s="1"/>
      <c r="AM362" s="25"/>
      <c r="AN362" s="25"/>
      <c r="AO362" s="25"/>
      <c r="AP362" s="25"/>
      <c r="AQ362" s="25"/>
      <c r="AR362" s="1"/>
      <c r="AS362" s="25"/>
      <c r="AT362" s="25"/>
      <c r="AU362" s="25"/>
      <c r="AV362" s="25"/>
      <c r="AW362" s="25"/>
      <c r="AX362" s="36"/>
      <c r="AY362" s="25"/>
      <c r="AZ362" s="25"/>
      <c r="BA362" s="25" t="s">
        <v>9</v>
      </c>
      <c r="BB362" s="25"/>
      <c r="BC362" s="1"/>
      <c r="BD362" s="1"/>
      <c r="BE362" s="25" t="s">
        <v>760</v>
      </c>
      <c r="BF362" s="1"/>
      <c r="BG362" s="1"/>
      <c r="BH362" s="1"/>
      <c r="BI362" s="25"/>
      <c r="BJ362" s="6"/>
    </row>
    <row r="363" spans="1:62" ht="31">
      <c r="A363" s="23">
        <v>359</v>
      </c>
      <c r="B363" s="39" t="s">
        <v>1850</v>
      </c>
      <c r="C363" s="39" t="s">
        <v>1559</v>
      </c>
      <c r="D363" s="39" t="s">
        <v>1067</v>
      </c>
      <c r="E363" s="39">
        <v>68</v>
      </c>
      <c r="F363" s="39" t="s">
        <v>195</v>
      </c>
      <c r="G363" s="39" t="s">
        <v>195</v>
      </c>
      <c r="H363" s="23" t="str">
        <f t="shared" si="10"/>
        <v>許O理</v>
      </c>
      <c r="I363" s="23" t="str">
        <f t="shared" si="9"/>
        <v>1＊221643</v>
      </c>
      <c r="J363" s="39">
        <v>1131120</v>
      </c>
      <c r="K363" s="39" t="s">
        <v>751</v>
      </c>
      <c r="L363" s="39">
        <v>1410</v>
      </c>
      <c r="M363" s="1"/>
      <c r="N363" s="1"/>
      <c r="O363" s="1"/>
      <c r="P363" s="1"/>
      <c r="Q363" s="1"/>
      <c r="R363" s="1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1"/>
      <c r="AK363" s="1"/>
      <c r="AL363" s="1"/>
      <c r="AM363" s="25"/>
      <c r="AN363" s="25"/>
      <c r="AO363" s="25"/>
      <c r="AP363" s="25"/>
      <c r="AQ363" s="25"/>
      <c r="AR363" s="1"/>
      <c r="AS363" s="25"/>
      <c r="AT363" s="25"/>
      <c r="AU363" s="25"/>
      <c r="AV363" s="25"/>
      <c r="AW363" s="25"/>
      <c r="AX363" s="36"/>
      <c r="AY363" s="25"/>
      <c r="AZ363" s="25"/>
      <c r="BA363" s="25"/>
      <c r="BB363" s="25"/>
      <c r="BC363" s="1" t="s">
        <v>9</v>
      </c>
      <c r="BD363" s="1"/>
      <c r="BE363" s="25"/>
      <c r="BF363" s="1"/>
      <c r="BG363" s="1"/>
      <c r="BH363" s="1"/>
      <c r="BI363" s="25"/>
      <c r="BJ363" s="6"/>
    </row>
    <row r="364" spans="1:62" ht="31">
      <c r="A364" s="23">
        <v>360</v>
      </c>
      <c r="B364" s="39" t="s">
        <v>1861</v>
      </c>
      <c r="C364" s="39" t="s">
        <v>1570</v>
      </c>
      <c r="D364" s="39" t="s">
        <v>1063</v>
      </c>
      <c r="E364" s="39">
        <v>89</v>
      </c>
      <c r="F364" s="39" t="s">
        <v>195</v>
      </c>
      <c r="G364" s="39" t="s">
        <v>195</v>
      </c>
      <c r="H364" s="23" t="str">
        <f t="shared" si="10"/>
        <v>蔡O洪</v>
      </c>
      <c r="I364" s="23" t="str">
        <f t="shared" si="9"/>
        <v>1＊561471</v>
      </c>
      <c r="J364" s="39">
        <v>1131120</v>
      </c>
      <c r="K364" s="39" t="s">
        <v>734</v>
      </c>
      <c r="L364" s="39">
        <v>1410</v>
      </c>
      <c r="M364" s="1"/>
      <c r="N364" s="1"/>
      <c r="O364" s="1"/>
      <c r="P364" s="1"/>
      <c r="Q364" s="1"/>
      <c r="R364" s="1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1"/>
      <c r="AK364" s="1"/>
      <c r="AL364" s="1"/>
      <c r="AM364" s="25"/>
      <c r="AN364" s="25"/>
      <c r="AO364" s="25"/>
      <c r="AP364" s="25"/>
      <c r="AQ364" s="25"/>
      <c r="AR364" s="1"/>
      <c r="AS364" s="25"/>
      <c r="AT364" s="25"/>
      <c r="AU364" s="25"/>
      <c r="AV364" s="25"/>
      <c r="AW364" s="25"/>
      <c r="AX364" s="36"/>
      <c r="AY364" s="25"/>
      <c r="AZ364" s="25"/>
      <c r="BA364" s="25" t="s">
        <v>1899</v>
      </c>
      <c r="BB364" s="25"/>
      <c r="BC364" s="1"/>
      <c r="BD364" s="1"/>
      <c r="BE364" s="25" t="s">
        <v>736</v>
      </c>
      <c r="BF364" s="1"/>
      <c r="BG364" s="1"/>
      <c r="BH364" s="1"/>
      <c r="BI364" s="25"/>
      <c r="BJ364" s="6"/>
    </row>
    <row r="365" spans="1:62" ht="17">
      <c r="A365" s="23">
        <v>361</v>
      </c>
      <c r="B365" s="39" t="s">
        <v>5048</v>
      </c>
      <c r="C365" s="39" t="s">
        <v>4915</v>
      </c>
      <c r="D365" s="39" t="s">
        <v>1067</v>
      </c>
      <c r="E365" s="39">
        <v>55</v>
      </c>
      <c r="F365" s="39" t="s">
        <v>195</v>
      </c>
      <c r="G365" s="39" t="s">
        <v>195</v>
      </c>
      <c r="H365" s="23" t="str">
        <f t="shared" si="10"/>
        <v>田O芬</v>
      </c>
      <c r="I365" s="23" t="str">
        <f t="shared" si="9"/>
        <v>2＊297265</v>
      </c>
      <c r="J365" s="39">
        <v>1131120</v>
      </c>
      <c r="K365" s="39">
        <v>5760240</v>
      </c>
      <c r="L365" s="39">
        <v>1410</v>
      </c>
      <c r="M365" s="1"/>
      <c r="N365" s="1"/>
      <c r="O365" s="1"/>
      <c r="P365" s="1"/>
      <c r="Q365" s="1"/>
      <c r="R365" s="1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1"/>
      <c r="AK365" s="1"/>
      <c r="AL365" s="1"/>
      <c r="AM365" s="25" t="s">
        <v>9</v>
      </c>
      <c r="AN365" s="25"/>
      <c r="AO365" s="25"/>
      <c r="AP365" s="25"/>
      <c r="AQ365" s="25"/>
      <c r="AR365" s="1"/>
      <c r="AS365" s="25"/>
      <c r="AT365" s="25"/>
      <c r="AU365" s="25"/>
      <c r="AV365" s="25"/>
      <c r="AW365" s="25"/>
      <c r="AX365" s="36"/>
      <c r="AY365" s="25"/>
      <c r="AZ365" s="25"/>
      <c r="BA365" s="25"/>
      <c r="BB365" s="25"/>
      <c r="BC365" s="1"/>
      <c r="BD365" s="1"/>
      <c r="BE365" s="25"/>
      <c r="BF365" s="1"/>
      <c r="BG365" s="1"/>
      <c r="BH365" s="1"/>
      <c r="BI365" s="25"/>
      <c r="BJ365" s="6"/>
    </row>
    <row r="366" spans="1:62" ht="31">
      <c r="A366" s="23">
        <v>362</v>
      </c>
      <c r="B366" s="39" t="s">
        <v>5054</v>
      </c>
      <c r="C366" s="39" t="s">
        <v>4250</v>
      </c>
      <c r="D366" s="39" t="s">
        <v>1067</v>
      </c>
      <c r="E366" s="39">
        <v>89</v>
      </c>
      <c r="F366" s="39" t="s">
        <v>5299</v>
      </c>
      <c r="G366" s="39"/>
      <c r="H366" s="23" t="str">
        <f t="shared" si="10"/>
        <v>陳O</v>
      </c>
      <c r="I366" s="23" t="str">
        <f t="shared" si="9"/>
        <v>1＊031468</v>
      </c>
      <c r="J366" s="39">
        <v>1131120</v>
      </c>
      <c r="K366" s="39" t="s">
        <v>752</v>
      </c>
      <c r="L366" s="39">
        <v>1410</v>
      </c>
      <c r="M366" s="1"/>
      <c r="N366" s="1"/>
      <c r="O366" s="1"/>
      <c r="P366" s="1"/>
      <c r="Q366" s="1"/>
      <c r="R366" s="1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1"/>
      <c r="AK366" s="1"/>
      <c r="AL366" s="1"/>
      <c r="AM366" s="25"/>
      <c r="AN366" s="25"/>
      <c r="AO366" s="25"/>
      <c r="AP366" s="25"/>
      <c r="AQ366" s="25"/>
      <c r="AR366" s="1"/>
      <c r="AS366" s="25"/>
      <c r="AT366" s="25"/>
      <c r="AU366" s="25"/>
      <c r="AV366" s="25" t="s">
        <v>9</v>
      </c>
      <c r="AW366" s="25"/>
      <c r="AX366" s="36"/>
      <c r="AY366" s="25"/>
      <c r="AZ366" s="25"/>
      <c r="BA366" s="25"/>
      <c r="BB366" s="25"/>
      <c r="BC366" s="1"/>
      <c r="BD366" s="1"/>
      <c r="BE366" s="25"/>
      <c r="BF366" s="1"/>
      <c r="BG366" s="1"/>
      <c r="BH366" s="1"/>
      <c r="BI366" s="25" t="s">
        <v>1034</v>
      </c>
      <c r="BJ366" s="6"/>
    </row>
    <row r="367" spans="1:62" ht="46.5">
      <c r="A367" s="23">
        <v>363</v>
      </c>
      <c r="B367" s="39" t="s">
        <v>5795</v>
      </c>
      <c r="C367" s="39" t="s">
        <v>5796</v>
      </c>
      <c r="D367" s="39" t="s">
        <v>1067</v>
      </c>
      <c r="E367" s="39">
        <v>94</v>
      </c>
      <c r="F367" s="39" t="s">
        <v>5501</v>
      </c>
      <c r="G367" s="39"/>
      <c r="H367" s="23" t="str">
        <f t="shared" si="10"/>
        <v>李O妙</v>
      </c>
      <c r="I367" s="23" t="str">
        <f t="shared" si="9"/>
        <v>0＊470922</v>
      </c>
      <c r="J367" s="39">
        <v>1131122</v>
      </c>
      <c r="K367" s="39" t="s">
        <v>765</v>
      </c>
      <c r="L367" s="39">
        <v>1410</v>
      </c>
      <c r="M367" s="1"/>
      <c r="N367" s="1"/>
      <c r="O367" s="1"/>
      <c r="P367" s="1"/>
      <c r="Q367" s="1"/>
      <c r="R367" s="1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1"/>
      <c r="AK367" s="1"/>
      <c r="AL367" s="1"/>
      <c r="AM367" s="25"/>
      <c r="AN367" s="25"/>
      <c r="AO367" s="25"/>
      <c r="AP367" s="25"/>
      <c r="AQ367" s="25"/>
      <c r="AR367" s="1" t="s">
        <v>9</v>
      </c>
      <c r="AS367" s="25"/>
      <c r="AT367" s="25"/>
      <c r="AU367" s="25"/>
      <c r="AV367" s="25" t="s">
        <v>9</v>
      </c>
      <c r="AW367" s="25"/>
      <c r="AX367" s="36"/>
      <c r="AY367" s="25"/>
      <c r="AZ367" s="25"/>
      <c r="BA367" s="25"/>
      <c r="BB367" s="25"/>
      <c r="BC367" s="1"/>
      <c r="BD367" s="1"/>
      <c r="BE367" s="25"/>
      <c r="BF367" s="1"/>
      <c r="BG367" s="1"/>
      <c r="BH367" s="1"/>
      <c r="BI367" s="25" t="s">
        <v>1034</v>
      </c>
      <c r="BJ367" s="6"/>
    </row>
    <row r="368" spans="1:62" ht="17">
      <c r="A368" s="23">
        <v>364</v>
      </c>
      <c r="B368" s="39" t="s">
        <v>4767</v>
      </c>
      <c r="C368" s="39" t="s">
        <v>4768</v>
      </c>
      <c r="D368" s="39" t="s">
        <v>1067</v>
      </c>
      <c r="E368" s="39">
        <v>85</v>
      </c>
      <c r="F368" s="39" t="s">
        <v>195</v>
      </c>
      <c r="G368" s="39" t="s">
        <v>195</v>
      </c>
      <c r="H368" s="23" t="str">
        <f t="shared" si="10"/>
        <v>陳O貞</v>
      </c>
      <c r="I368" s="23" t="str">
        <f t="shared" si="9"/>
        <v>0＊508485</v>
      </c>
      <c r="J368" s="39">
        <v>1131122</v>
      </c>
      <c r="K368" s="39">
        <v>5761300</v>
      </c>
      <c r="L368" s="39">
        <v>1410</v>
      </c>
      <c r="M368" s="1"/>
      <c r="N368" s="1"/>
      <c r="O368" s="1"/>
      <c r="P368" s="1"/>
      <c r="Q368" s="1"/>
      <c r="R368" s="1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1"/>
      <c r="AK368" s="1"/>
      <c r="AL368" s="1"/>
      <c r="AM368" s="25"/>
      <c r="AN368" s="25"/>
      <c r="AO368" s="25"/>
      <c r="AP368" s="25"/>
      <c r="AQ368" s="25"/>
      <c r="AR368" s="1"/>
      <c r="AS368" s="25"/>
      <c r="AT368" s="25"/>
      <c r="AU368" s="25" t="s">
        <v>9</v>
      </c>
      <c r="AV368" s="25"/>
      <c r="AW368" s="25"/>
      <c r="AX368" s="36"/>
      <c r="AY368" s="25"/>
      <c r="AZ368" s="25"/>
      <c r="BA368" s="25"/>
      <c r="BB368" s="25"/>
      <c r="BC368" s="1"/>
      <c r="BD368" s="1"/>
      <c r="BE368" s="25"/>
      <c r="BF368" s="1"/>
      <c r="BG368" s="1"/>
      <c r="BH368" s="1"/>
      <c r="BI368" s="25"/>
      <c r="BJ368" s="6"/>
    </row>
    <row r="369" spans="1:62" ht="31">
      <c r="A369" s="23">
        <v>365</v>
      </c>
      <c r="B369" s="39" t="s">
        <v>5797</v>
      </c>
      <c r="C369" s="39" t="s">
        <v>5111</v>
      </c>
      <c r="D369" s="39" t="s">
        <v>1063</v>
      </c>
      <c r="E369" s="39">
        <v>60</v>
      </c>
      <c r="F369" s="39" t="s">
        <v>5530</v>
      </c>
      <c r="G369" s="39" t="s">
        <v>5490</v>
      </c>
      <c r="H369" s="23" t="str">
        <f t="shared" si="10"/>
        <v>陳O民</v>
      </c>
      <c r="I369" s="23" t="str">
        <f t="shared" si="9"/>
        <v>0＊731037</v>
      </c>
      <c r="J369" s="39">
        <v>1131123</v>
      </c>
      <c r="K369" s="39" t="s">
        <v>752</v>
      </c>
      <c r="L369" s="39">
        <v>1410</v>
      </c>
      <c r="M369" s="1"/>
      <c r="N369" s="1"/>
      <c r="O369" s="1"/>
      <c r="P369" s="1"/>
      <c r="Q369" s="1"/>
      <c r="R369" s="1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1"/>
      <c r="AK369" s="1"/>
      <c r="AL369" s="1"/>
      <c r="AM369" s="25"/>
      <c r="AN369" s="25"/>
      <c r="AO369" s="25"/>
      <c r="AP369" s="25"/>
      <c r="AQ369" s="25"/>
      <c r="AR369" s="1"/>
      <c r="AS369" s="25"/>
      <c r="AT369" s="25"/>
      <c r="AU369" s="25"/>
      <c r="AV369" s="25" t="s">
        <v>9</v>
      </c>
      <c r="AW369" s="25"/>
      <c r="AX369" s="36"/>
      <c r="AY369" s="25"/>
      <c r="AZ369" s="25"/>
      <c r="BA369" s="25"/>
      <c r="BB369" s="25"/>
      <c r="BC369" s="1"/>
      <c r="BD369" s="1"/>
      <c r="BE369" s="25"/>
      <c r="BF369" s="1"/>
      <c r="BG369" s="1"/>
      <c r="BH369" s="1"/>
      <c r="BI369" s="25" t="s">
        <v>1034</v>
      </c>
      <c r="BJ369" s="6"/>
    </row>
    <row r="370" spans="1:62" ht="17">
      <c r="A370" s="23">
        <v>366</v>
      </c>
      <c r="B370" s="39" t="s">
        <v>5798</v>
      </c>
      <c r="C370" s="39" t="s">
        <v>5197</v>
      </c>
      <c r="D370" s="39" t="s">
        <v>1063</v>
      </c>
      <c r="E370" s="39">
        <v>42</v>
      </c>
      <c r="F370" s="39" t="s">
        <v>5238</v>
      </c>
      <c r="G370" s="39"/>
      <c r="H370" s="23" t="str">
        <f t="shared" si="10"/>
        <v>江O駿</v>
      </c>
      <c r="I370" s="23" t="str">
        <f t="shared" si="9"/>
        <v>2＊826361</v>
      </c>
      <c r="J370" s="39">
        <v>1131125</v>
      </c>
      <c r="K370" s="39">
        <v>5761300</v>
      </c>
      <c r="L370" s="39">
        <v>1410</v>
      </c>
      <c r="M370" s="1"/>
      <c r="N370" s="1"/>
      <c r="O370" s="1"/>
      <c r="P370" s="1"/>
      <c r="Q370" s="1"/>
      <c r="R370" s="1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1"/>
      <c r="AK370" s="1"/>
      <c r="AL370" s="1"/>
      <c r="AM370" s="25"/>
      <c r="AN370" s="25"/>
      <c r="AO370" s="25"/>
      <c r="AP370" s="25"/>
      <c r="AQ370" s="25"/>
      <c r="AR370" s="1"/>
      <c r="AS370" s="25"/>
      <c r="AT370" s="25"/>
      <c r="AU370" s="25" t="s">
        <v>9</v>
      </c>
      <c r="AV370" s="25"/>
      <c r="AW370" s="25"/>
      <c r="AX370" s="36"/>
      <c r="AY370" s="25"/>
      <c r="AZ370" s="25"/>
      <c r="BA370" s="25"/>
      <c r="BB370" s="25"/>
      <c r="BC370" s="1"/>
      <c r="BD370" s="1"/>
      <c r="BE370" s="25"/>
      <c r="BF370" s="1"/>
      <c r="BG370" s="1"/>
      <c r="BH370" s="1"/>
      <c r="BI370" s="25"/>
      <c r="BJ370" s="6"/>
    </row>
    <row r="371" spans="1:62" ht="31">
      <c r="A371" s="23">
        <v>367</v>
      </c>
      <c r="B371" s="39" t="s">
        <v>1310</v>
      </c>
      <c r="C371" s="39" t="s">
        <v>1024</v>
      </c>
      <c r="D371" s="39" t="s">
        <v>1067</v>
      </c>
      <c r="E371" s="39">
        <v>75</v>
      </c>
      <c r="F371" s="39" t="s">
        <v>195</v>
      </c>
      <c r="G371" s="39" t="s">
        <v>195</v>
      </c>
      <c r="H371" s="23" t="str">
        <f t="shared" si="10"/>
        <v>藍O香</v>
      </c>
      <c r="I371" s="23" t="str">
        <f t="shared" si="9"/>
        <v>0＊082279</v>
      </c>
      <c r="J371" s="39">
        <v>1131125</v>
      </c>
      <c r="K371" s="39" t="s">
        <v>734</v>
      </c>
      <c r="L371" s="39">
        <v>1410</v>
      </c>
      <c r="M371" s="1"/>
      <c r="N371" s="1"/>
      <c r="O371" s="1"/>
      <c r="P371" s="1"/>
      <c r="Q371" s="1"/>
      <c r="R371" s="1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1"/>
      <c r="AK371" s="1"/>
      <c r="AL371" s="1"/>
      <c r="AM371" s="25"/>
      <c r="AN371" s="25"/>
      <c r="AO371" s="25"/>
      <c r="AP371" s="25"/>
      <c r="AQ371" s="25"/>
      <c r="AR371" s="1"/>
      <c r="AS371" s="25"/>
      <c r="AT371" s="25"/>
      <c r="AU371" s="25"/>
      <c r="AV371" s="25"/>
      <c r="AW371" s="25"/>
      <c r="AX371" s="36"/>
      <c r="AY371" s="25"/>
      <c r="AZ371" s="25"/>
      <c r="BA371" s="25" t="s">
        <v>9</v>
      </c>
      <c r="BB371" s="25"/>
      <c r="BC371" s="1"/>
      <c r="BD371" s="1"/>
      <c r="BE371" s="25"/>
      <c r="BF371" s="1"/>
      <c r="BG371" s="1"/>
      <c r="BH371" s="1"/>
      <c r="BI371" s="25"/>
      <c r="BJ371" s="6"/>
    </row>
    <row r="372" spans="1:62" ht="31">
      <c r="A372" s="23">
        <v>368</v>
      </c>
      <c r="B372" s="39" t="s">
        <v>5799</v>
      </c>
      <c r="C372" s="39" t="s">
        <v>5800</v>
      </c>
      <c r="D372" s="39" t="s">
        <v>1063</v>
      </c>
      <c r="E372" s="39">
        <v>61</v>
      </c>
      <c r="F372" s="39" t="s">
        <v>195</v>
      </c>
      <c r="G372" s="39" t="s">
        <v>195</v>
      </c>
      <c r="H372" s="23" t="str">
        <f t="shared" si="10"/>
        <v>胡O宏</v>
      </c>
      <c r="I372" s="23" t="str">
        <f t="shared" si="9"/>
        <v>0＊640857</v>
      </c>
      <c r="J372" s="39">
        <v>1131125</v>
      </c>
      <c r="K372" s="39" t="s">
        <v>734</v>
      </c>
      <c r="L372" s="39">
        <v>1410</v>
      </c>
      <c r="M372" s="1"/>
      <c r="N372" s="1"/>
      <c r="O372" s="1"/>
      <c r="P372" s="1"/>
      <c r="Q372" s="1"/>
      <c r="R372" s="1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1"/>
      <c r="AK372" s="1"/>
      <c r="AL372" s="1"/>
      <c r="AM372" s="25"/>
      <c r="AN372" s="25"/>
      <c r="AO372" s="25"/>
      <c r="AP372" s="25"/>
      <c r="AQ372" s="25"/>
      <c r="AR372" s="1"/>
      <c r="AS372" s="25"/>
      <c r="AT372" s="25"/>
      <c r="AU372" s="25"/>
      <c r="AV372" s="25"/>
      <c r="AW372" s="25"/>
      <c r="AX372" s="36"/>
      <c r="AY372" s="25"/>
      <c r="AZ372" s="25"/>
      <c r="BA372" s="25" t="s">
        <v>9</v>
      </c>
      <c r="BB372" s="25"/>
      <c r="BC372" s="1"/>
      <c r="BD372" s="1"/>
      <c r="BE372" s="25"/>
      <c r="BF372" s="1"/>
      <c r="BG372" s="1"/>
      <c r="BH372" s="1"/>
      <c r="BI372" s="25"/>
      <c r="BJ372" s="6"/>
    </row>
    <row r="373" spans="1:62" ht="31">
      <c r="A373" s="23">
        <v>369</v>
      </c>
      <c r="B373" s="39" t="s">
        <v>1851</v>
      </c>
      <c r="C373" s="39" t="s">
        <v>1560</v>
      </c>
      <c r="D373" s="39" t="s">
        <v>1067</v>
      </c>
      <c r="E373" s="39">
        <v>67</v>
      </c>
      <c r="F373" s="39" t="s">
        <v>195</v>
      </c>
      <c r="G373" s="39" t="s">
        <v>195</v>
      </c>
      <c r="H373" s="23" t="str">
        <f t="shared" si="10"/>
        <v>羅O瑾</v>
      </c>
      <c r="I373" s="23" t="str">
        <f t="shared" si="9"/>
        <v>1＊239109</v>
      </c>
      <c r="J373" s="39">
        <v>1131127</v>
      </c>
      <c r="K373" s="39" t="s">
        <v>732</v>
      </c>
      <c r="L373" s="39">
        <v>1410</v>
      </c>
      <c r="M373" s="1"/>
      <c r="N373" s="1"/>
      <c r="O373" s="1"/>
      <c r="P373" s="1"/>
      <c r="Q373" s="1"/>
      <c r="R373" s="1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1"/>
      <c r="AK373" s="1"/>
      <c r="AL373" s="1"/>
      <c r="AM373" s="25"/>
      <c r="AN373" s="25"/>
      <c r="AO373" s="25"/>
      <c r="AP373" s="25"/>
      <c r="AQ373" s="25"/>
      <c r="AR373" s="1"/>
      <c r="AS373" s="25"/>
      <c r="AT373" s="25"/>
      <c r="AU373" s="25"/>
      <c r="AV373" s="25"/>
      <c r="AW373" s="25"/>
      <c r="AX373" s="36"/>
      <c r="AY373" s="25"/>
      <c r="AZ373" s="25"/>
      <c r="BA373" s="25"/>
      <c r="BB373" s="25" t="s">
        <v>1899</v>
      </c>
      <c r="BC373" s="1"/>
      <c r="BD373" s="1"/>
      <c r="BE373" s="25"/>
      <c r="BF373" s="1"/>
      <c r="BG373" s="1"/>
      <c r="BH373" s="1"/>
      <c r="BI373" s="25"/>
      <c r="BJ373" s="6"/>
    </row>
    <row r="374" spans="1:62" ht="31">
      <c r="A374" s="23">
        <v>370</v>
      </c>
      <c r="B374" s="39" t="s">
        <v>5801</v>
      </c>
      <c r="C374" s="39" t="s">
        <v>5802</v>
      </c>
      <c r="D374" s="39" t="s">
        <v>1063</v>
      </c>
      <c r="E374" s="39">
        <v>84</v>
      </c>
      <c r="F374" s="39" t="s">
        <v>5492</v>
      </c>
      <c r="G374" s="39"/>
      <c r="H374" s="23" t="str">
        <f t="shared" si="10"/>
        <v>陳O雄</v>
      </c>
      <c r="I374" s="23" t="str">
        <f t="shared" si="9"/>
        <v>1＊538171</v>
      </c>
      <c r="J374" s="39">
        <v>1131129</v>
      </c>
      <c r="K374" s="39" t="s">
        <v>752</v>
      </c>
      <c r="L374" s="39">
        <v>1410</v>
      </c>
      <c r="M374" s="1"/>
      <c r="N374" s="1"/>
      <c r="O374" s="1"/>
      <c r="P374" s="1"/>
      <c r="Q374" s="1"/>
      <c r="R374" s="1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1"/>
      <c r="AK374" s="1"/>
      <c r="AL374" s="1"/>
      <c r="AM374" s="25"/>
      <c r="AN374" s="25"/>
      <c r="AO374" s="25"/>
      <c r="AP374" s="25"/>
      <c r="AQ374" s="25"/>
      <c r="AR374" s="1"/>
      <c r="AS374" s="25"/>
      <c r="AT374" s="25"/>
      <c r="AU374" s="25"/>
      <c r="AV374" s="25" t="s">
        <v>9</v>
      </c>
      <c r="AW374" s="25"/>
      <c r="AX374" s="36"/>
      <c r="AY374" s="25"/>
      <c r="AZ374" s="25"/>
      <c r="BA374" s="25"/>
      <c r="BB374" s="25"/>
      <c r="BC374" s="1"/>
      <c r="BD374" s="1"/>
      <c r="BE374" s="25"/>
      <c r="BF374" s="1"/>
      <c r="BG374" s="1"/>
      <c r="BH374" s="1"/>
      <c r="BI374" s="25" t="s">
        <v>1034</v>
      </c>
      <c r="BJ374" s="6"/>
    </row>
    <row r="375" spans="1:62" ht="31">
      <c r="A375" s="23">
        <v>371</v>
      </c>
      <c r="B375" s="39" t="s">
        <v>5803</v>
      </c>
      <c r="C375" s="39" t="s">
        <v>5804</v>
      </c>
      <c r="D375" s="39" t="s">
        <v>1063</v>
      </c>
      <c r="E375" s="39">
        <v>79</v>
      </c>
      <c r="F375" s="39" t="s">
        <v>195</v>
      </c>
      <c r="G375" s="39" t="s">
        <v>195</v>
      </c>
      <c r="H375" s="23" t="str">
        <f t="shared" si="10"/>
        <v>鄭O雄</v>
      </c>
      <c r="I375" s="23" t="str">
        <f t="shared" si="9"/>
        <v>1＊827054</v>
      </c>
      <c r="J375" s="39">
        <v>1131129</v>
      </c>
      <c r="K375" s="39" t="s">
        <v>734</v>
      </c>
      <c r="L375" s="39">
        <v>1410</v>
      </c>
      <c r="M375" s="1"/>
      <c r="N375" s="1"/>
      <c r="O375" s="1"/>
      <c r="P375" s="1"/>
      <c r="Q375" s="1"/>
      <c r="R375" s="1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1"/>
      <c r="AK375" s="1"/>
      <c r="AL375" s="1"/>
      <c r="AM375" s="25"/>
      <c r="AN375" s="25"/>
      <c r="AO375" s="25"/>
      <c r="AP375" s="25"/>
      <c r="AQ375" s="25"/>
      <c r="AR375" s="1"/>
      <c r="AS375" s="25"/>
      <c r="AT375" s="25"/>
      <c r="AU375" s="25"/>
      <c r="AV375" s="25"/>
      <c r="AW375" s="25"/>
      <c r="AX375" s="36"/>
      <c r="AY375" s="25"/>
      <c r="AZ375" s="25"/>
      <c r="BA375" s="25" t="s">
        <v>9</v>
      </c>
      <c r="BB375" s="25"/>
      <c r="BC375" s="1"/>
      <c r="BD375" s="1"/>
      <c r="BE375" s="25"/>
      <c r="BF375" s="1"/>
      <c r="BG375" s="1"/>
      <c r="BH375" s="1"/>
      <c r="BI375" s="25"/>
      <c r="BJ375" s="6"/>
    </row>
    <row r="376" spans="1:62" ht="17">
      <c r="A376" s="137"/>
      <c r="B376" s="138"/>
      <c r="C376" s="138"/>
      <c r="D376" s="138"/>
      <c r="E376" s="138"/>
      <c r="F376" s="138"/>
      <c r="G376" s="138"/>
      <c r="H376" s="138"/>
      <c r="I376" s="138"/>
      <c r="J376" s="138"/>
      <c r="K376" s="138"/>
      <c r="L376" s="18" t="s">
        <v>1321</v>
      </c>
      <c r="M376" s="45">
        <f t="shared" ref="M376:R376" si="11">COUNTIF(M5:M375,"V")+COUNTIF(M5:M375,"Bil.")*2</f>
        <v>2</v>
      </c>
      <c r="N376" s="45">
        <f t="shared" si="11"/>
        <v>2</v>
      </c>
      <c r="O376" s="45">
        <f t="shared" si="11"/>
        <v>2</v>
      </c>
      <c r="P376" s="45">
        <f t="shared" si="11"/>
        <v>6</v>
      </c>
      <c r="Q376" s="45">
        <f t="shared" si="11"/>
        <v>10</v>
      </c>
      <c r="R376" s="45">
        <f t="shared" si="11"/>
        <v>6</v>
      </c>
      <c r="S376" s="45">
        <f t="shared" ref="S376:X376" si="12">COUNTIF(S5:S375,"V")</f>
        <v>0</v>
      </c>
      <c r="T376" s="45">
        <f t="shared" si="12"/>
        <v>0</v>
      </c>
      <c r="U376" s="45">
        <f t="shared" si="12"/>
        <v>2</v>
      </c>
      <c r="V376" s="45">
        <f t="shared" si="12"/>
        <v>0</v>
      </c>
      <c r="W376" s="45">
        <f t="shared" si="12"/>
        <v>9</v>
      </c>
      <c r="X376" s="45">
        <f t="shared" si="12"/>
        <v>1</v>
      </c>
      <c r="Y376" s="45">
        <f>COUNTIF(Y5:Y375,"*")</f>
        <v>1</v>
      </c>
      <c r="Z376" s="45">
        <f>COUNTIF(Z5:Z375,"*")</f>
        <v>1</v>
      </c>
      <c r="AA376" s="45">
        <f>COUNTIF(AA5:AA375,"V")</f>
        <v>0</v>
      </c>
      <c r="AB376" s="45">
        <f>COUNTIF(AB5:AB375,"*")</f>
        <v>2</v>
      </c>
      <c r="AC376" s="45">
        <f>COUNTIF(AC5:AC375,"V")</f>
        <v>0</v>
      </c>
      <c r="AD376" s="45">
        <f>COUNTIF(AD5:AD375,"V")</f>
        <v>0</v>
      </c>
      <c r="AE376" s="45">
        <f>COUNTIF(AE5:AE375,"V")</f>
        <v>1</v>
      </c>
      <c r="AF376" s="45">
        <f>COUNTIF(AF5:AF375,"V")+1</f>
        <v>1</v>
      </c>
      <c r="AG376" s="45">
        <f t="shared" ref="AG376:AP376" si="13">COUNTIF(AG5:AG375,"V")</f>
        <v>0</v>
      </c>
      <c r="AH376" s="45">
        <f t="shared" si="13"/>
        <v>1</v>
      </c>
      <c r="AI376" s="45">
        <f t="shared" si="13"/>
        <v>1</v>
      </c>
      <c r="AJ376" s="45">
        <f t="shared" si="13"/>
        <v>0</v>
      </c>
      <c r="AK376" s="45">
        <f t="shared" si="13"/>
        <v>0</v>
      </c>
      <c r="AL376" s="45">
        <f t="shared" si="13"/>
        <v>0</v>
      </c>
      <c r="AM376" s="45">
        <f t="shared" si="13"/>
        <v>1</v>
      </c>
      <c r="AN376" s="45">
        <f t="shared" si="13"/>
        <v>1</v>
      </c>
      <c r="AO376" s="45">
        <f t="shared" si="13"/>
        <v>0</v>
      </c>
      <c r="AP376" s="45">
        <f t="shared" si="13"/>
        <v>0</v>
      </c>
      <c r="AQ376" s="37" t="s">
        <v>5929</v>
      </c>
      <c r="AR376" s="45">
        <f t="shared" ref="AR376:AZ376" si="14">COUNTIF(AR5:AR375,"V")</f>
        <v>4</v>
      </c>
      <c r="AS376" s="45">
        <f t="shared" si="14"/>
        <v>6</v>
      </c>
      <c r="AT376" s="45">
        <f t="shared" si="14"/>
        <v>27</v>
      </c>
      <c r="AU376" s="45">
        <f t="shared" si="14"/>
        <v>25</v>
      </c>
      <c r="AV376" s="45">
        <f t="shared" si="14"/>
        <v>36</v>
      </c>
      <c r="AW376" s="45">
        <f t="shared" si="14"/>
        <v>5</v>
      </c>
      <c r="AX376" s="45">
        <f t="shared" si="14"/>
        <v>17</v>
      </c>
      <c r="AY376" s="45">
        <f t="shared" si="14"/>
        <v>10</v>
      </c>
      <c r="AZ376" s="45">
        <f t="shared" si="14"/>
        <v>23</v>
      </c>
      <c r="BA376" s="45">
        <f t="shared" ref="BA376:BB376" si="15">COUNTA(BA5:BA375)</f>
        <v>172</v>
      </c>
      <c r="BB376" s="45">
        <f t="shared" si="15"/>
        <v>38</v>
      </c>
      <c r="BC376" s="45">
        <f>COUNTIF(BC5:BC375,"V")</f>
        <v>12</v>
      </c>
      <c r="BD376" s="45">
        <f>COUNTIF(BD5:BD375,"V")</f>
        <v>0</v>
      </c>
      <c r="BE376" s="45">
        <f>COUNTIF(BE5:BE375,"*")</f>
        <v>19</v>
      </c>
      <c r="BF376" s="45">
        <f>COUNTIF(BF5:BF375,"*")</f>
        <v>4</v>
      </c>
      <c r="BG376" s="45">
        <f>COUNTIF(BG5:BG375,"V")</f>
        <v>6</v>
      </c>
      <c r="BH376" s="45">
        <f>COUNTIF(BH5:BH375,"V")</f>
        <v>1</v>
      </c>
      <c r="BI376" s="37">
        <f>COUNTA(BI5:BI375)</f>
        <v>58</v>
      </c>
      <c r="BJ376" s="6"/>
    </row>
    <row r="377" spans="1:62">
      <c r="A377" s="8"/>
      <c r="B377" s="8"/>
      <c r="C377" s="8"/>
      <c r="D377" s="8"/>
      <c r="E377" s="8"/>
      <c r="F377" s="8"/>
      <c r="G377" s="8"/>
      <c r="H377" s="20"/>
      <c r="I377" s="20"/>
      <c r="J377" s="20"/>
      <c r="K377" s="22"/>
      <c r="L377" s="20"/>
      <c r="M377" s="20"/>
      <c r="N377" s="20"/>
      <c r="O377" s="20"/>
      <c r="P377" s="20"/>
      <c r="Q377" s="20"/>
      <c r="R377" s="20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6"/>
    </row>
    <row r="378" spans="1:6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19"/>
      <c r="L378" s="41" t="s">
        <v>9</v>
      </c>
      <c r="M378" s="41">
        <f t="shared" ref="M378:R378" si="16">COUNTIF(M5:M375,"V")</f>
        <v>2</v>
      </c>
      <c r="N378" s="41">
        <f t="shared" si="16"/>
        <v>2</v>
      </c>
      <c r="O378" s="41">
        <f t="shared" si="16"/>
        <v>0</v>
      </c>
      <c r="P378" s="41">
        <f t="shared" si="16"/>
        <v>6</v>
      </c>
      <c r="Q378" s="41">
        <f t="shared" si="16"/>
        <v>4</v>
      </c>
      <c r="R378" s="41">
        <f t="shared" si="16"/>
        <v>2</v>
      </c>
      <c r="S378" s="41"/>
      <c r="T378" s="41"/>
      <c r="U378" s="41"/>
      <c r="V378" s="41"/>
      <c r="W378" s="41"/>
      <c r="X378" s="41"/>
      <c r="Y378" s="142" t="s">
        <v>5925</v>
      </c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142" t="s">
        <v>1879</v>
      </c>
      <c r="BB378" s="143" t="s">
        <v>1879</v>
      </c>
      <c r="BC378" s="41"/>
      <c r="BD378" s="41"/>
      <c r="BE378" s="41"/>
      <c r="BF378" s="41"/>
      <c r="BG378" s="41"/>
      <c r="BH378" s="41"/>
      <c r="BI378" s="90" t="s">
        <v>1034</v>
      </c>
      <c r="BJ378" s="6"/>
    </row>
    <row r="379" spans="1:6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19"/>
      <c r="L379" s="41" t="s">
        <v>5926</v>
      </c>
      <c r="M379" s="41">
        <f t="shared" ref="M379:R379" si="17">COUNTIF(M5:M375,"Bil.")</f>
        <v>0</v>
      </c>
      <c r="N379" s="41">
        <f t="shared" si="17"/>
        <v>0</v>
      </c>
      <c r="O379" s="41">
        <f t="shared" si="17"/>
        <v>1</v>
      </c>
      <c r="P379" s="41">
        <f t="shared" si="17"/>
        <v>0</v>
      </c>
      <c r="Q379" s="41">
        <f t="shared" si="17"/>
        <v>3</v>
      </c>
      <c r="R379" s="41">
        <f t="shared" si="17"/>
        <v>2</v>
      </c>
      <c r="S379" s="41"/>
      <c r="T379" s="41"/>
      <c r="U379" s="41"/>
      <c r="V379" s="41"/>
      <c r="W379" s="41"/>
      <c r="X379" s="41"/>
      <c r="Y379" s="130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130"/>
      <c r="BB379" s="144"/>
      <c r="BC379" s="41"/>
      <c r="BD379" s="41"/>
      <c r="BE379" s="41"/>
      <c r="BF379" s="41"/>
      <c r="BG379" s="41"/>
      <c r="BH379" s="41"/>
      <c r="BI379" s="91">
        <f>COUNTIF(BI5:BI375,"*ECHO*")</f>
        <v>40</v>
      </c>
      <c r="BJ379" s="6"/>
    </row>
    <row r="380" spans="1:62" ht="3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19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101" t="s">
        <v>4649</v>
      </c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102">
        <f>COUNTIF(BA5:BA375,"*S*")+COUNTIF(BA5:BA375,"*Central vein*")</f>
        <v>14</v>
      </c>
      <c r="BB380" s="103">
        <f>COUNTIF(BB5:BB375,"*Central vein*")+COUNTIF(BB5:BB375,"*S*")</f>
        <v>34</v>
      </c>
      <c r="BC380" s="41"/>
      <c r="BD380" s="41"/>
      <c r="BE380" s="41"/>
      <c r="BF380" s="41"/>
      <c r="BG380" s="41"/>
      <c r="BH380" s="41"/>
      <c r="BI380" s="90" t="s">
        <v>1043</v>
      </c>
      <c r="BJ380" s="6"/>
    </row>
    <row r="381" spans="1:6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19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104">
        <f>COUNTIF(BA5:BA375,"V")</f>
        <v>158</v>
      </c>
      <c r="BB381" s="104">
        <f>COUNTIF(BB5:BB375,"*a.*")</f>
        <v>4</v>
      </c>
      <c r="BC381" s="41"/>
      <c r="BD381" s="41"/>
      <c r="BE381" s="41"/>
      <c r="BF381" s="41"/>
      <c r="BG381" s="41"/>
      <c r="BH381" s="41"/>
      <c r="BI381" s="93">
        <f>COUNTIF(BI5:BI375,"*Exploration vascular*")</f>
        <v>11</v>
      </c>
      <c r="BJ381" s="6"/>
    </row>
    <row r="382" spans="1:62" ht="3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19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145"/>
      <c r="AT382" s="1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90" t="s">
        <v>723</v>
      </c>
      <c r="BJ382" s="6"/>
    </row>
    <row r="383" spans="1:6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19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93">
        <f>COUNTIF(BI5:BI375,"*AVG wound*")</f>
        <v>1</v>
      </c>
      <c r="BJ383" s="6"/>
    </row>
    <row r="384" spans="1:62" ht="46.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19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90" t="s">
        <v>1882</v>
      </c>
      <c r="BJ384" s="6"/>
    </row>
    <row r="385" spans="1:6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19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93">
        <f>COUNTIF(BI5:BI375,"*aneurysm*")</f>
        <v>2</v>
      </c>
      <c r="BJ385" s="6"/>
    </row>
    <row r="386" spans="1:62" ht="3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19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91" t="s">
        <v>5927</v>
      </c>
      <c r="BJ386" s="6"/>
    </row>
    <row r="387" spans="1:6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19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91">
        <v>1</v>
      </c>
      <c r="BJ387" s="6"/>
    </row>
    <row r="388" spans="1:62" ht="46.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19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90" t="s">
        <v>5078</v>
      </c>
      <c r="BJ388" s="6"/>
    </row>
    <row r="389" spans="1:6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19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93">
        <f>COUNTIF(BI5:BI375,"*ECMO*")</f>
        <v>1</v>
      </c>
      <c r="BJ389" s="6"/>
    </row>
    <row r="390" spans="1:6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19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6"/>
    </row>
    <row r="391" spans="1:6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19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6"/>
    </row>
    <row r="392" spans="1:6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19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6"/>
    </row>
    <row r="393" spans="1:6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19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6"/>
    </row>
    <row r="394" spans="1:6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19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6"/>
    </row>
    <row r="395" spans="1:62" ht="17">
      <c r="A395" s="6"/>
      <c r="B395" s="6"/>
      <c r="C395" s="3"/>
      <c r="D395" s="6"/>
      <c r="E395" s="6"/>
      <c r="F395" s="6"/>
      <c r="G395" s="6"/>
      <c r="H395" s="21"/>
      <c r="I395" s="3"/>
      <c r="J395" s="4"/>
      <c r="K395" s="5"/>
      <c r="L395" s="5"/>
      <c r="M395" s="6" t="s">
        <v>1322</v>
      </c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10"/>
      <c r="BJ395" s="6"/>
    </row>
    <row r="396" spans="1:62">
      <c r="A396" s="6"/>
      <c r="B396" s="6"/>
      <c r="C396" s="5"/>
      <c r="D396" s="6"/>
      <c r="E396" s="6"/>
      <c r="F396" s="6"/>
      <c r="G396" s="6"/>
      <c r="H396" s="23" t="str">
        <f>REPLACE(B396,2,1,"O")</f>
        <v>O</v>
      </c>
      <c r="I396" s="23" t="str">
        <f>REPLACE(C396,2,1,"＊")</f>
        <v>＊</v>
      </c>
      <c r="J396" s="6"/>
      <c r="L396" s="5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10"/>
      <c r="BJ396" s="6"/>
    </row>
    <row r="397" spans="1:62">
      <c r="A397" s="6"/>
      <c r="B397" s="6"/>
      <c r="C397" s="3"/>
      <c r="D397" s="6"/>
      <c r="E397" s="6"/>
      <c r="F397" s="6"/>
      <c r="G397" s="6"/>
      <c r="H397" s="6"/>
      <c r="I397" s="3"/>
      <c r="J397" s="4"/>
      <c r="L397" s="5"/>
      <c r="M397" s="136" t="s">
        <v>1323</v>
      </c>
      <c r="N397" s="13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10"/>
      <c r="BJ397" s="6"/>
    </row>
    <row r="398" spans="1:62">
      <c r="A398" s="6"/>
      <c r="B398" s="6"/>
      <c r="C398" s="6"/>
      <c r="D398" s="6"/>
      <c r="E398" s="6"/>
      <c r="F398" s="6"/>
      <c r="G398" s="6"/>
      <c r="I398" s="6"/>
      <c r="J398" s="6"/>
      <c r="L398" s="5"/>
      <c r="M398" s="6"/>
      <c r="N398" s="6"/>
      <c r="O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10"/>
      <c r="BJ398" s="6"/>
    </row>
    <row r="399" spans="1:62">
      <c r="C399" s="6"/>
      <c r="H399" s="136" t="s">
        <v>1324</v>
      </c>
      <c r="I399" s="136"/>
      <c r="J399" s="6"/>
      <c r="R399" s="6"/>
    </row>
    <row r="400" spans="1:62">
      <c r="C400" s="6"/>
      <c r="H400" s="136"/>
      <c r="I400" s="136"/>
      <c r="J400" s="6"/>
      <c r="R400" s="6"/>
    </row>
    <row r="401" spans="8:18">
      <c r="H401" s="136"/>
      <c r="I401" s="136"/>
      <c r="R401" s="6"/>
    </row>
    <row r="402" spans="8:18">
      <c r="H402" s="6"/>
      <c r="R402" s="6"/>
    </row>
    <row r="403" spans="8:18">
      <c r="H403" s="6"/>
      <c r="R403" s="6"/>
    </row>
    <row r="404" spans="8:18">
      <c r="R404" s="6"/>
    </row>
    <row r="405" spans="8:18">
      <c r="R405" s="6"/>
    </row>
    <row r="406" spans="8:18">
      <c r="R406" s="6"/>
    </row>
    <row r="407" spans="8:18">
      <c r="R407" s="6"/>
    </row>
    <row r="408" spans="8:18">
      <c r="R408" s="6"/>
    </row>
    <row r="409" spans="8:18">
      <c r="R409" s="6"/>
    </row>
    <row r="410" spans="8:18">
      <c r="R410" s="6"/>
    </row>
    <row r="411" spans="8:18">
      <c r="R411" s="6"/>
    </row>
    <row r="412" spans="8:18">
      <c r="R412" s="6"/>
    </row>
    <row r="413" spans="8:18">
      <c r="R413" s="6"/>
    </row>
    <row r="414" spans="8:18">
      <c r="R414" s="8"/>
    </row>
    <row r="415" spans="8:18">
      <c r="R415" s="6"/>
    </row>
    <row r="416" spans="8:18">
      <c r="R416" s="6"/>
    </row>
    <row r="417" spans="18:18">
      <c r="R417" s="6"/>
    </row>
    <row r="418" spans="18:18">
      <c r="R418" s="6"/>
    </row>
    <row r="419" spans="18:18">
      <c r="R419" s="7"/>
    </row>
    <row r="420" spans="18:18">
      <c r="R420" s="7"/>
    </row>
    <row r="421" spans="18:18">
      <c r="R421" s="7"/>
    </row>
  </sheetData>
  <mergeCells count="63">
    <mergeCell ref="Y378:Y379"/>
    <mergeCell ref="BA378:BA379"/>
    <mergeCell ref="BB378:BB379"/>
    <mergeCell ref="AS382:AT382"/>
    <mergeCell ref="A376:K376"/>
    <mergeCell ref="BC3:BC4"/>
    <mergeCell ref="BD3:BD4"/>
    <mergeCell ref="BE3:BE4"/>
    <mergeCell ref="Z3:Z4"/>
    <mergeCell ref="AA3:AA4"/>
    <mergeCell ref="AB3:AB4"/>
    <mergeCell ref="AE3:AG3"/>
    <mergeCell ref="AH3:AI3"/>
    <mergeCell ref="AJ3:AJ4"/>
    <mergeCell ref="AR2:AR4"/>
    <mergeCell ref="AS2:AT3"/>
    <mergeCell ref="AU2:AV3"/>
    <mergeCell ref="M397:N397"/>
    <mergeCell ref="H399:I401"/>
    <mergeCell ref="AW3:AX3"/>
    <mergeCell ref="AY3:AZ3"/>
    <mergeCell ref="BA3:BB3"/>
    <mergeCell ref="R2:R4"/>
    <mergeCell ref="S2:T3"/>
    <mergeCell ref="U2:AB2"/>
    <mergeCell ref="AC2:AD3"/>
    <mergeCell ref="AW2:BG2"/>
    <mergeCell ref="AK3:AK4"/>
    <mergeCell ref="AL3:AL4"/>
    <mergeCell ref="AM3:AN3"/>
    <mergeCell ref="AO3:AQ3"/>
    <mergeCell ref="AH2:AL2"/>
    <mergeCell ref="AM2:AQ2"/>
    <mergeCell ref="BF3:BF4"/>
    <mergeCell ref="BG3:BG4"/>
    <mergeCell ref="BI1:BI4"/>
    <mergeCell ref="M2:M4"/>
    <mergeCell ref="N2:N4"/>
    <mergeCell ref="O2:O4"/>
    <mergeCell ref="P2:P4"/>
    <mergeCell ref="M1:R1"/>
    <mergeCell ref="S1:AG1"/>
    <mergeCell ref="AH1:AQ1"/>
    <mergeCell ref="AR1:BG1"/>
    <mergeCell ref="BH1:BH4"/>
    <mergeCell ref="AE2:AG2"/>
    <mergeCell ref="U3:U4"/>
    <mergeCell ref="V3:W3"/>
    <mergeCell ref="X3:X4"/>
    <mergeCell ref="Y3:Y4"/>
    <mergeCell ref="Q2:Q4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</mergeCells>
  <phoneticPr fontId="9" type="noConversion"/>
  <pageMargins left="0.19685039370078741" right="0" top="0.43307086614173229" bottom="0.31496062992125984" header="0.23622047244094491" footer="0"/>
  <pageSetup paperSize="9" scale="39" fitToHeight="0" orientation="landscape" r:id="rId1"/>
  <headerFooter>
    <oddHeader xml:space="preserve">&amp;C&amp;"標楷體,粗體"&amp;24新光醫院 113 年 11 月份心臟血管外科年度手術人數申報表&amp;R   </oddHeader>
    <oddFooter>&amp;R&amp;P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411"/>
  <sheetViews>
    <sheetView zoomScale="70" zoomScaleNormal="70" zoomScaleSheetLayoutView="55" workbookViewId="0">
      <pane xSplit="11" ySplit="4" topLeftCell="L357" activePane="bottomRight" state="frozen"/>
      <selection pane="topRight" activeCell="J1" sqref="J1"/>
      <selection pane="bottomLeft" activeCell="A5" sqref="A5"/>
      <selection pane="bottomRight" activeCell="B219" sqref="B219"/>
    </sheetView>
  </sheetViews>
  <sheetFormatPr defaultColWidth="14.81640625" defaultRowHeight="15.5"/>
  <cols>
    <col min="1" max="1" width="6.36328125" style="7" bestFit="1" customWidth="1"/>
    <col min="2" max="2" width="21.54296875" style="7" customWidth="1"/>
    <col min="3" max="3" width="11.90625" style="7" customWidth="1"/>
    <col min="4" max="4" width="4.08984375" style="7" hidden="1" customWidth="1"/>
    <col min="5" max="5" width="6.36328125" style="7" hidden="1" customWidth="1"/>
    <col min="6" max="7" width="14.6328125" style="7" hidden="1" customWidth="1"/>
    <col min="8" max="8" width="21.54296875" style="7" hidden="1" customWidth="1"/>
    <col min="9" max="9" width="11.90625" style="7" hidden="1" customWidth="1"/>
    <col min="10" max="10" width="11" style="7" bestFit="1" customWidth="1"/>
    <col min="11" max="11" width="11.81640625" style="6" bestFit="1" customWidth="1"/>
    <col min="12" max="12" width="6.90625" style="7" bestFit="1" customWidth="1"/>
    <col min="13" max="13" width="9.6328125" style="2" bestFit="1" customWidth="1"/>
    <col min="14" max="14" width="6.453125" style="2" bestFit="1" customWidth="1"/>
    <col min="15" max="15" width="4.36328125" style="2" bestFit="1" customWidth="1"/>
    <col min="16" max="16" width="5.90625" style="2" bestFit="1" customWidth="1"/>
    <col min="17" max="17" width="5.453125" style="2" bestFit="1" customWidth="1"/>
    <col min="18" max="18" width="9.54296875" style="2" bestFit="1" customWidth="1"/>
    <col min="19" max="19" width="5.81640625" style="2" bestFit="1" customWidth="1"/>
    <col min="20" max="20" width="4.453125" style="2" bestFit="1" customWidth="1"/>
    <col min="21" max="21" width="5.81640625" style="2" bestFit="1" customWidth="1"/>
    <col min="22" max="22" width="2.90625" style="2" bestFit="1" customWidth="1"/>
    <col min="23" max="23" width="3.1796875" style="2" bestFit="1" customWidth="1"/>
    <col min="24" max="24" width="3.81640625" style="2" bestFit="1" customWidth="1"/>
    <col min="25" max="25" width="12.54296875" style="2" customWidth="1"/>
    <col min="26" max="26" width="6.08984375" style="2" bestFit="1" customWidth="1"/>
    <col min="27" max="27" width="7.81640625" style="2" bestFit="1" customWidth="1"/>
    <col min="28" max="28" width="9.54296875" style="2" customWidth="1"/>
    <col min="29" max="29" width="5.81640625" style="2" bestFit="1" customWidth="1"/>
    <col min="30" max="30" width="5.54296875" style="2" bestFit="1" customWidth="1"/>
    <col min="31" max="31" width="5.81640625" style="2" bestFit="1" customWidth="1"/>
    <col min="32" max="32" width="6.54296875" style="2" bestFit="1" customWidth="1"/>
    <col min="33" max="33" width="7.453125" style="2" customWidth="1"/>
    <col min="34" max="34" width="2.90625" style="2" bestFit="1" customWidth="1"/>
    <col min="35" max="35" width="3.1796875" style="2" bestFit="1" customWidth="1"/>
    <col min="36" max="36" width="3.81640625" style="2" bestFit="1" customWidth="1"/>
    <col min="37" max="37" width="8.453125" style="2" customWidth="1"/>
    <col min="38" max="38" width="5" style="2" bestFit="1" customWidth="1"/>
    <col min="39" max="39" width="3" style="2" bestFit="1" customWidth="1"/>
    <col min="40" max="40" width="2.81640625" style="2" bestFit="1" customWidth="1"/>
    <col min="41" max="41" width="5.81640625" style="2" bestFit="1" customWidth="1"/>
    <col min="42" max="42" width="6.54296875" style="2" bestFit="1" customWidth="1"/>
    <col min="43" max="43" width="7.08984375" style="2" customWidth="1"/>
    <col min="44" max="44" width="6.6328125" style="2" bestFit="1" customWidth="1"/>
    <col min="45" max="48" width="4.453125" style="2" bestFit="1" customWidth="1"/>
    <col min="49" max="49" width="3.81640625" style="2" bestFit="1" customWidth="1"/>
    <col min="50" max="50" width="4.6328125" style="2" bestFit="1" customWidth="1"/>
    <col min="51" max="51" width="5.81640625" style="2" bestFit="1" customWidth="1"/>
    <col min="52" max="52" width="5.08984375" style="2" bestFit="1" customWidth="1"/>
    <col min="53" max="53" width="9.54296875" style="2" customWidth="1"/>
    <col min="54" max="54" width="9" style="2" customWidth="1"/>
    <col min="55" max="55" width="4.453125" style="2" bestFit="1" customWidth="1"/>
    <col min="56" max="56" width="5.1796875" style="2" bestFit="1" customWidth="1"/>
    <col min="57" max="57" width="5.36328125" style="2" bestFit="1" customWidth="1"/>
    <col min="58" max="58" width="5.81640625" style="2" bestFit="1" customWidth="1"/>
    <col min="59" max="59" width="9.453125" style="2" bestFit="1" customWidth="1"/>
    <col min="60" max="60" width="6" style="2" bestFit="1" customWidth="1"/>
    <col min="61" max="61" width="17.453125" style="2" bestFit="1" customWidth="1"/>
    <col min="62" max="62" width="3.1796875" style="2" bestFit="1" customWidth="1"/>
    <col min="63" max="16384" width="14.81640625" style="2"/>
  </cols>
  <sheetData>
    <row r="1" spans="1:62">
      <c r="A1" s="115" t="s">
        <v>65</v>
      </c>
      <c r="B1" s="115" t="s">
        <v>55</v>
      </c>
      <c r="C1" s="117" t="s">
        <v>56</v>
      </c>
      <c r="D1" s="134" t="s">
        <v>57</v>
      </c>
      <c r="E1" s="134" t="s">
        <v>58</v>
      </c>
      <c r="F1" s="134" t="s">
        <v>59</v>
      </c>
      <c r="G1" s="134" t="s">
        <v>60</v>
      </c>
      <c r="H1" s="115" t="s">
        <v>55</v>
      </c>
      <c r="I1" s="117" t="s">
        <v>56</v>
      </c>
      <c r="J1" s="119" t="s">
        <v>61</v>
      </c>
      <c r="K1" s="113" t="s">
        <v>62</v>
      </c>
      <c r="L1" s="113" t="s">
        <v>63</v>
      </c>
      <c r="M1" s="125" t="s">
        <v>4</v>
      </c>
      <c r="N1" s="126"/>
      <c r="O1" s="126"/>
      <c r="P1" s="126"/>
      <c r="Q1" s="126"/>
      <c r="R1" s="127"/>
      <c r="S1" s="121" t="s">
        <v>5</v>
      </c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1"/>
      <c r="AI1" s="122"/>
      <c r="AJ1" s="122"/>
      <c r="AK1" s="122"/>
      <c r="AL1" s="122"/>
      <c r="AM1" s="122"/>
      <c r="AN1" s="122"/>
      <c r="AO1" s="122"/>
      <c r="AP1" s="122"/>
      <c r="AQ1" s="122"/>
      <c r="AR1" s="126"/>
      <c r="AS1" s="126"/>
      <c r="AT1" s="126"/>
      <c r="AU1" s="126"/>
      <c r="AV1" s="126"/>
      <c r="AW1" s="126"/>
      <c r="AX1" s="126"/>
      <c r="AY1" s="126"/>
      <c r="AZ1" s="126"/>
      <c r="BA1" s="126"/>
      <c r="BB1" s="126"/>
      <c r="BC1" s="126"/>
      <c r="BD1" s="126"/>
      <c r="BE1" s="126"/>
      <c r="BF1" s="126"/>
      <c r="BG1" s="127"/>
      <c r="BH1" s="121" t="s">
        <v>7</v>
      </c>
      <c r="BI1" s="121" t="s">
        <v>8</v>
      </c>
      <c r="BJ1" s="6"/>
    </row>
    <row r="2" spans="1:62">
      <c r="A2" s="116"/>
      <c r="B2" s="133"/>
      <c r="C2" s="118"/>
      <c r="D2" s="135"/>
      <c r="E2" s="135"/>
      <c r="F2" s="135"/>
      <c r="G2" s="135"/>
      <c r="H2" s="116"/>
      <c r="I2" s="118"/>
      <c r="J2" s="116"/>
      <c r="K2" s="133"/>
      <c r="L2" s="116"/>
      <c r="M2" s="123" t="s">
        <v>51</v>
      </c>
      <c r="N2" s="124" t="s">
        <v>10</v>
      </c>
      <c r="O2" s="123" t="s">
        <v>11</v>
      </c>
      <c r="P2" s="123" t="s">
        <v>12</v>
      </c>
      <c r="Q2" s="123" t="s">
        <v>13</v>
      </c>
      <c r="R2" s="128" t="s">
        <v>49</v>
      </c>
      <c r="S2" s="123" t="s">
        <v>14</v>
      </c>
      <c r="T2" s="122"/>
      <c r="U2" s="123" t="s">
        <v>15</v>
      </c>
      <c r="V2" s="122"/>
      <c r="W2" s="122"/>
      <c r="X2" s="122"/>
      <c r="Y2" s="122"/>
      <c r="Z2" s="122"/>
      <c r="AA2" s="122"/>
      <c r="AB2" s="122"/>
      <c r="AC2" s="123" t="s">
        <v>16</v>
      </c>
      <c r="AD2" s="122"/>
      <c r="AE2" s="123" t="s">
        <v>17</v>
      </c>
      <c r="AF2" s="122"/>
      <c r="AG2" s="122"/>
      <c r="AH2" s="137" t="s">
        <v>3502</v>
      </c>
      <c r="AI2" s="138"/>
      <c r="AJ2" s="138"/>
      <c r="AK2" s="138"/>
      <c r="AL2" s="139"/>
      <c r="AM2" s="137" t="s">
        <v>18</v>
      </c>
      <c r="AN2" s="138"/>
      <c r="AO2" s="138"/>
      <c r="AP2" s="138"/>
      <c r="AQ2" s="139"/>
      <c r="AR2" s="123" t="s">
        <v>19</v>
      </c>
      <c r="AS2" s="123" t="s">
        <v>20</v>
      </c>
      <c r="AT2" s="122"/>
      <c r="AU2" s="123" t="s">
        <v>48</v>
      </c>
      <c r="AV2" s="122"/>
      <c r="AW2" s="123" t="s">
        <v>21</v>
      </c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6"/>
    </row>
    <row r="3" spans="1:62">
      <c r="A3" s="116"/>
      <c r="B3" s="133"/>
      <c r="C3" s="118"/>
      <c r="D3" s="135"/>
      <c r="E3" s="135"/>
      <c r="F3" s="135"/>
      <c r="G3" s="135"/>
      <c r="H3" s="116"/>
      <c r="I3" s="118"/>
      <c r="J3" s="116"/>
      <c r="K3" s="133"/>
      <c r="L3" s="116"/>
      <c r="M3" s="122"/>
      <c r="N3" s="122"/>
      <c r="O3" s="122"/>
      <c r="P3" s="122"/>
      <c r="Q3" s="122"/>
      <c r="R3" s="129"/>
      <c r="S3" s="122"/>
      <c r="T3" s="122"/>
      <c r="U3" s="123" t="s">
        <v>22</v>
      </c>
      <c r="V3" s="123" t="s">
        <v>23</v>
      </c>
      <c r="W3" s="122"/>
      <c r="X3" s="123" t="s">
        <v>24</v>
      </c>
      <c r="Y3" s="123" t="s">
        <v>25</v>
      </c>
      <c r="Z3" s="123" t="s">
        <v>26</v>
      </c>
      <c r="AA3" s="123" t="s">
        <v>27</v>
      </c>
      <c r="AB3" s="123" t="s">
        <v>28</v>
      </c>
      <c r="AC3" s="122"/>
      <c r="AD3" s="122"/>
      <c r="AE3" s="123" t="s">
        <v>29</v>
      </c>
      <c r="AF3" s="122"/>
      <c r="AG3" s="122"/>
      <c r="AH3" s="123" t="s">
        <v>23</v>
      </c>
      <c r="AI3" s="122"/>
      <c r="AJ3" s="123" t="s">
        <v>24</v>
      </c>
      <c r="AK3" s="123" t="s">
        <v>25</v>
      </c>
      <c r="AL3" s="123" t="s">
        <v>28</v>
      </c>
      <c r="AM3" s="123" t="s">
        <v>30</v>
      </c>
      <c r="AN3" s="122"/>
      <c r="AO3" s="123" t="s">
        <v>29</v>
      </c>
      <c r="AP3" s="122"/>
      <c r="AQ3" s="122"/>
      <c r="AR3" s="122"/>
      <c r="AS3" s="122"/>
      <c r="AT3" s="122"/>
      <c r="AU3" s="122"/>
      <c r="AV3" s="122"/>
      <c r="AW3" s="123" t="s">
        <v>31</v>
      </c>
      <c r="AX3" s="122"/>
      <c r="AY3" s="123" t="s">
        <v>29</v>
      </c>
      <c r="AZ3" s="122"/>
      <c r="BA3" s="123" t="s">
        <v>23</v>
      </c>
      <c r="BB3" s="122"/>
      <c r="BC3" s="123" t="s">
        <v>24</v>
      </c>
      <c r="BD3" s="123" t="s">
        <v>25</v>
      </c>
      <c r="BE3" s="123" t="s">
        <v>28</v>
      </c>
      <c r="BF3" s="123" t="s">
        <v>32</v>
      </c>
      <c r="BG3" s="123" t="s">
        <v>33</v>
      </c>
      <c r="BH3" s="122"/>
      <c r="BI3" s="122"/>
      <c r="BJ3" s="6"/>
    </row>
    <row r="4" spans="1:62" ht="46.5">
      <c r="A4" s="116"/>
      <c r="B4" s="133"/>
      <c r="C4" s="118"/>
      <c r="D4" s="135"/>
      <c r="E4" s="135"/>
      <c r="F4" s="135"/>
      <c r="G4" s="135"/>
      <c r="H4" s="116"/>
      <c r="I4" s="118"/>
      <c r="J4" s="116"/>
      <c r="K4" s="133"/>
      <c r="L4" s="116"/>
      <c r="M4" s="132"/>
      <c r="N4" s="132"/>
      <c r="O4" s="132"/>
      <c r="P4" s="132"/>
      <c r="Q4" s="132"/>
      <c r="R4" s="129"/>
      <c r="S4" s="24" t="s">
        <v>22</v>
      </c>
      <c r="T4" s="24" t="s">
        <v>34</v>
      </c>
      <c r="U4" s="132"/>
      <c r="V4" s="24" t="s">
        <v>35</v>
      </c>
      <c r="W4" s="24" t="s">
        <v>36</v>
      </c>
      <c r="X4" s="132"/>
      <c r="Y4" s="132"/>
      <c r="Z4" s="132"/>
      <c r="AA4" s="132"/>
      <c r="AB4" s="132"/>
      <c r="AC4" s="24" t="s">
        <v>22</v>
      </c>
      <c r="AD4" s="24" t="s">
        <v>37</v>
      </c>
      <c r="AE4" s="24" t="s">
        <v>22</v>
      </c>
      <c r="AF4" s="24" t="s">
        <v>38</v>
      </c>
      <c r="AG4" s="24" t="s">
        <v>774</v>
      </c>
      <c r="AH4" s="24" t="s">
        <v>35</v>
      </c>
      <c r="AI4" s="24" t="s">
        <v>36</v>
      </c>
      <c r="AJ4" s="132"/>
      <c r="AK4" s="132"/>
      <c r="AL4" s="132"/>
      <c r="AM4" s="24" t="s">
        <v>40</v>
      </c>
      <c r="AN4" s="24" t="s">
        <v>41</v>
      </c>
      <c r="AO4" s="24" t="s">
        <v>22</v>
      </c>
      <c r="AP4" s="24" t="s">
        <v>38</v>
      </c>
      <c r="AQ4" s="24" t="s">
        <v>772</v>
      </c>
      <c r="AR4" s="132"/>
      <c r="AS4" s="24" t="s">
        <v>40</v>
      </c>
      <c r="AT4" s="24" t="s">
        <v>41</v>
      </c>
      <c r="AU4" s="24" t="s">
        <v>40</v>
      </c>
      <c r="AV4" s="24" t="s">
        <v>41</v>
      </c>
      <c r="AW4" s="24" t="s">
        <v>42</v>
      </c>
      <c r="AX4" s="24" t="s">
        <v>43</v>
      </c>
      <c r="AY4" s="24" t="s">
        <v>22</v>
      </c>
      <c r="AZ4" s="24" t="s">
        <v>44</v>
      </c>
      <c r="BA4" s="24" t="s">
        <v>35</v>
      </c>
      <c r="BB4" s="24" t="s">
        <v>36</v>
      </c>
      <c r="BC4" s="132"/>
      <c r="BD4" s="132"/>
      <c r="BE4" s="132"/>
      <c r="BF4" s="132"/>
      <c r="BG4" s="132"/>
      <c r="BH4" s="132"/>
      <c r="BI4" s="132"/>
      <c r="BJ4" s="6"/>
    </row>
    <row r="5" spans="1:62" ht="31">
      <c r="A5" s="23">
        <v>1</v>
      </c>
      <c r="B5" s="27" t="s">
        <v>2697</v>
      </c>
      <c r="C5" s="27" t="s">
        <v>2698</v>
      </c>
      <c r="D5" s="27" t="s">
        <v>69</v>
      </c>
      <c r="E5" s="27">
        <v>71</v>
      </c>
      <c r="F5" s="27"/>
      <c r="G5" s="27"/>
      <c r="H5" s="23" t="str">
        <f t="shared" ref="H5:H63" si="0">REPLACE(B5,2,1,"＊")</f>
        <v>賴＊妃</v>
      </c>
      <c r="I5" s="23" t="str">
        <f t="shared" ref="I5:I63" si="1">REPLACE(C5,2,1,"＊")</f>
        <v>0＊490061</v>
      </c>
      <c r="J5" s="27">
        <v>1131003</v>
      </c>
      <c r="K5" s="27" t="s">
        <v>74</v>
      </c>
      <c r="L5" s="27">
        <v>1058</v>
      </c>
      <c r="M5" s="26"/>
      <c r="N5" s="26"/>
      <c r="O5" s="26"/>
      <c r="P5" s="26"/>
      <c r="Q5" s="26"/>
      <c r="R5" s="26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6"/>
      <c r="AK5" s="26"/>
      <c r="AL5" s="26"/>
      <c r="AM5" s="28"/>
      <c r="AN5" s="28"/>
      <c r="AO5" s="28"/>
      <c r="AP5" s="28"/>
      <c r="AQ5" s="28"/>
      <c r="AR5" s="26"/>
      <c r="AS5" s="28"/>
      <c r="AT5" s="28"/>
      <c r="AU5" s="28"/>
      <c r="AV5" s="28"/>
      <c r="AW5" s="28"/>
      <c r="AX5" s="29"/>
      <c r="AY5" s="28"/>
      <c r="AZ5" s="28"/>
      <c r="BA5" s="26"/>
      <c r="BB5" s="28" t="s">
        <v>747</v>
      </c>
      <c r="BC5" s="26"/>
      <c r="BD5" s="26"/>
      <c r="BE5" s="28"/>
      <c r="BF5" s="26"/>
      <c r="BG5" s="26"/>
      <c r="BH5" s="26"/>
      <c r="BI5" s="28"/>
      <c r="BJ5" s="6"/>
    </row>
    <row r="6" spans="1:62">
      <c r="A6" s="23">
        <v>2</v>
      </c>
      <c r="B6" s="27" t="s">
        <v>2237</v>
      </c>
      <c r="C6" s="27" t="s">
        <v>1937</v>
      </c>
      <c r="D6" s="27" t="s">
        <v>71</v>
      </c>
      <c r="E6" s="27">
        <v>63</v>
      </c>
      <c r="F6" s="27"/>
      <c r="G6" s="27"/>
      <c r="H6" s="23" t="str">
        <f t="shared" si="0"/>
        <v>王＊城</v>
      </c>
      <c r="I6" s="23" t="str">
        <f t="shared" si="1"/>
        <v>0＊119033</v>
      </c>
      <c r="J6" s="27">
        <v>1131003</v>
      </c>
      <c r="K6" s="27" t="s">
        <v>73</v>
      </c>
      <c r="L6" s="27">
        <v>1058</v>
      </c>
      <c r="M6" s="26"/>
      <c r="N6" s="26"/>
      <c r="O6" s="26"/>
      <c r="P6" s="26"/>
      <c r="Q6" s="26"/>
      <c r="R6" s="26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6"/>
      <c r="AK6" s="26"/>
      <c r="AL6" s="26"/>
      <c r="AM6" s="28"/>
      <c r="AN6" s="28"/>
      <c r="AO6" s="28"/>
      <c r="AP6" s="28"/>
      <c r="AQ6" s="28"/>
      <c r="AR6" s="26"/>
      <c r="AS6" s="28"/>
      <c r="AT6" s="28"/>
      <c r="AU6" s="28"/>
      <c r="AV6" s="28"/>
      <c r="AW6" s="28"/>
      <c r="AX6" s="29"/>
      <c r="AY6" s="28"/>
      <c r="AZ6" s="28"/>
      <c r="BA6" s="26" t="s">
        <v>9</v>
      </c>
      <c r="BB6" s="28"/>
      <c r="BC6" s="26"/>
      <c r="BD6" s="26"/>
      <c r="BE6" s="28"/>
      <c r="BF6" s="26"/>
      <c r="BG6" s="26"/>
      <c r="BH6" s="26"/>
      <c r="BI6" s="28"/>
      <c r="BJ6" s="6"/>
    </row>
    <row r="7" spans="1:62" ht="31">
      <c r="A7" s="23">
        <v>3</v>
      </c>
      <c r="B7" s="27" t="s">
        <v>5080</v>
      </c>
      <c r="C7" s="27" t="s">
        <v>5081</v>
      </c>
      <c r="D7" s="27" t="s">
        <v>69</v>
      </c>
      <c r="E7" s="27">
        <v>60</v>
      </c>
      <c r="F7" s="27"/>
      <c r="G7" s="27"/>
      <c r="H7" s="23" t="str">
        <f t="shared" si="0"/>
        <v>鄭＊英</v>
      </c>
      <c r="I7" s="23" t="str">
        <f t="shared" si="1"/>
        <v>1＊243160</v>
      </c>
      <c r="J7" s="27">
        <v>1131003</v>
      </c>
      <c r="K7" s="27" t="s">
        <v>715</v>
      </c>
      <c r="L7" s="27">
        <v>1058</v>
      </c>
      <c r="M7" s="26"/>
      <c r="N7" s="26"/>
      <c r="O7" s="26"/>
      <c r="P7" s="26" t="s">
        <v>9</v>
      </c>
      <c r="Q7" s="26" t="s">
        <v>9</v>
      </c>
      <c r="R7" s="26" t="s">
        <v>716</v>
      </c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6"/>
      <c r="AK7" s="26"/>
      <c r="AL7" s="26"/>
      <c r="AM7" s="28"/>
      <c r="AN7" s="28"/>
      <c r="AO7" s="28"/>
      <c r="AP7" s="28"/>
      <c r="AQ7" s="28"/>
      <c r="AR7" s="26"/>
      <c r="AS7" s="28"/>
      <c r="AT7" s="28"/>
      <c r="AU7" s="28"/>
      <c r="AV7" s="28"/>
      <c r="AW7" s="28"/>
      <c r="AX7" s="29"/>
      <c r="AY7" s="28"/>
      <c r="AZ7" s="28"/>
      <c r="BA7" s="26"/>
      <c r="BB7" s="28"/>
      <c r="BC7" s="26"/>
      <c r="BD7" s="26"/>
      <c r="BE7" s="28"/>
      <c r="BF7" s="26"/>
      <c r="BG7" s="26"/>
      <c r="BH7" s="26"/>
      <c r="BI7" s="28" t="s">
        <v>1034</v>
      </c>
      <c r="BJ7" s="6"/>
    </row>
    <row r="8" spans="1:62">
      <c r="A8" s="23">
        <v>4</v>
      </c>
      <c r="B8" s="27" t="s">
        <v>5082</v>
      </c>
      <c r="C8" s="27" t="s">
        <v>5083</v>
      </c>
      <c r="D8" s="27" t="s">
        <v>71</v>
      </c>
      <c r="E8" s="27">
        <v>58</v>
      </c>
      <c r="F8" s="27"/>
      <c r="G8" s="27"/>
      <c r="H8" s="23" t="str">
        <f t="shared" si="0"/>
        <v>温＊貴</v>
      </c>
      <c r="I8" s="23" t="str">
        <f t="shared" si="1"/>
        <v>1＊366426</v>
      </c>
      <c r="J8" s="27">
        <v>1131007</v>
      </c>
      <c r="K8" s="27" t="s">
        <v>70</v>
      </c>
      <c r="L8" s="27">
        <v>1058</v>
      </c>
      <c r="M8" s="26"/>
      <c r="N8" s="26"/>
      <c r="O8" s="26"/>
      <c r="P8" s="26"/>
      <c r="Q8" s="26"/>
      <c r="R8" s="26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6"/>
      <c r="AK8" s="26"/>
      <c r="AL8" s="26"/>
      <c r="AM8" s="28"/>
      <c r="AN8" s="28"/>
      <c r="AO8" s="28"/>
      <c r="AP8" s="28"/>
      <c r="AQ8" s="28"/>
      <c r="AR8" s="26"/>
      <c r="AS8" s="28"/>
      <c r="AT8" s="28" t="s">
        <v>9</v>
      </c>
      <c r="AU8" s="28"/>
      <c r="AV8" s="28"/>
      <c r="AW8" s="28"/>
      <c r="AX8" s="29"/>
      <c r="AY8" s="28"/>
      <c r="AZ8" s="28"/>
      <c r="BA8" s="28"/>
      <c r="BB8" s="28"/>
      <c r="BC8" s="26"/>
      <c r="BD8" s="26"/>
      <c r="BE8" s="28"/>
      <c r="BF8" s="26"/>
      <c r="BG8" s="26"/>
      <c r="BH8" s="26"/>
      <c r="BI8" s="28"/>
      <c r="BJ8" s="6"/>
    </row>
    <row r="9" spans="1:62">
      <c r="A9" s="23">
        <v>5</v>
      </c>
      <c r="B9" s="27" t="s">
        <v>5086</v>
      </c>
      <c r="C9" s="27" t="s">
        <v>5087</v>
      </c>
      <c r="D9" s="27" t="s">
        <v>69</v>
      </c>
      <c r="E9" s="27">
        <v>44</v>
      </c>
      <c r="F9" s="27"/>
      <c r="G9" s="27"/>
      <c r="H9" s="23" t="str">
        <f t="shared" si="0"/>
        <v>黃＊茹</v>
      </c>
      <c r="I9" s="23" t="str">
        <f t="shared" si="1"/>
        <v>1＊550045</v>
      </c>
      <c r="J9" s="27">
        <v>1131017</v>
      </c>
      <c r="K9" s="27" t="s">
        <v>70</v>
      </c>
      <c r="L9" s="27">
        <v>1058</v>
      </c>
      <c r="M9" s="26"/>
      <c r="N9" s="26"/>
      <c r="O9" s="26"/>
      <c r="P9" s="26"/>
      <c r="Q9" s="26"/>
      <c r="R9" s="26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6"/>
      <c r="AK9" s="26"/>
      <c r="AL9" s="26"/>
      <c r="AM9" s="28"/>
      <c r="AN9" s="28"/>
      <c r="AO9" s="28"/>
      <c r="AP9" s="28"/>
      <c r="AQ9" s="28"/>
      <c r="AR9" s="26"/>
      <c r="AS9" s="28" t="s">
        <v>9</v>
      </c>
      <c r="AT9" s="28"/>
      <c r="AU9" s="28"/>
      <c r="AV9" s="28"/>
      <c r="AW9" s="28"/>
      <c r="AX9" s="29"/>
      <c r="AY9" s="28"/>
      <c r="AZ9" s="28"/>
      <c r="BA9" s="28"/>
      <c r="BB9" s="28"/>
      <c r="BC9" s="26"/>
      <c r="BD9" s="26"/>
      <c r="BE9" s="28"/>
      <c r="BF9" s="26"/>
      <c r="BG9" s="26"/>
      <c r="BH9" s="26"/>
      <c r="BI9" s="28"/>
      <c r="BJ9" s="6"/>
    </row>
    <row r="10" spans="1:62">
      <c r="A10" s="23">
        <v>6</v>
      </c>
      <c r="B10" s="27" t="s">
        <v>5088</v>
      </c>
      <c r="C10" s="27" t="s">
        <v>5089</v>
      </c>
      <c r="D10" s="27" t="s">
        <v>69</v>
      </c>
      <c r="E10" s="27">
        <v>49</v>
      </c>
      <c r="F10" s="27"/>
      <c r="G10" s="27"/>
      <c r="H10" s="23" t="str">
        <f t="shared" si="0"/>
        <v>蔡＊靖</v>
      </c>
      <c r="I10" s="23" t="str">
        <f t="shared" si="1"/>
        <v>1＊528646</v>
      </c>
      <c r="J10" s="27">
        <v>1131017</v>
      </c>
      <c r="K10" s="27" t="s">
        <v>70</v>
      </c>
      <c r="L10" s="27">
        <v>1058</v>
      </c>
      <c r="M10" s="26"/>
      <c r="N10" s="26"/>
      <c r="O10" s="26"/>
      <c r="P10" s="26"/>
      <c r="Q10" s="26"/>
      <c r="R10" s="26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6"/>
      <c r="AK10" s="26"/>
      <c r="AL10" s="26"/>
      <c r="AM10" s="28"/>
      <c r="AN10" s="28"/>
      <c r="AO10" s="28"/>
      <c r="AP10" s="28"/>
      <c r="AQ10" s="28"/>
      <c r="AR10" s="26"/>
      <c r="AS10" s="28" t="s">
        <v>9</v>
      </c>
      <c r="AT10" s="28"/>
      <c r="AU10" s="28"/>
      <c r="AV10" s="28"/>
      <c r="AW10" s="28"/>
      <c r="AX10" s="29"/>
      <c r="AY10" s="28"/>
      <c r="AZ10" s="28"/>
      <c r="BA10" s="28"/>
      <c r="BB10" s="28"/>
      <c r="BC10" s="26"/>
      <c r="BD10" s="26"/>
      <c r="BE10" s="28"/>
      <c r="BF10" s="26"/>
      <c r="BG10" s="26"/>
      <c r="BH10" s="26"/>
      <c r="BI10" s="28"/>
      <c r="BJ10" s="6"/>
    </row>
    <row r="11" spans="1:62" ht="31">
      <c r="A11" s="23">
        <v>7</v>
      </c>
      <c r="B11" s="27" t="s">
        <v>5090</v>
      </c>
      <c r="C11" s="27" t="s">
        <v>5091</v>
      </c>
      <c r="D11" s="27" t="s">
        <v>69</v>
      </c>
      <c r="E11" s="27">
        <v>66</v>
      </c>
      <c r="F11" s="27" t="s">
        <v>5092</v>
      </c>
      <c r="G11" s="27" t="s">
        <v>5093</v>
      </c>
      <c r="H11" s="23" t="str">
        <f t="shared" si="0"/>
        <v>林＊玲</v>
      </c>
      <c r="I11" s="23" t="str">
        <f t="shared" si="1"/>
        <v>0＊950082</v>
      </c>
      <c r="J11" s="27">
        <v>1131017</v>
      </c>
      <c r="K11" s="27" t="s">
        <v>715</v>
      </c>
      <c r="L11" s="27">
        <v>1058</v>
      </c>
      <c r="M11" s="26"/>
      <c r="N11" s="26"/>
      <c r="O11" s="26"/>
      <c r="P11" s="26" t="s">
        <v>9</v>
      </c>
      <c r="Q11" s="26" t="s">
        <v>9</v>
      </c>
      <c r="R11" s="26" t="s">
        <v>716</v>
      </c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6"/>
      <c r="AK11" s="26"/>
      <c r="AL11" s="26"/>
      <c r="AM11" s="28"/>
      <c r="AN11" s="28"/>
      <c r="AO11" s="28"/>
      <c r="AP11" s="28"/>
      <c r="AQ11" s="28"/>
      <c r="AR11" s="26"/>
      <c r="AS11" s="28"/>
      <c r="AT11" s="28"/>
      <c r="AU11" s="28"/>
      <c r="AV11" s="28"/>
      <c r="AW11" s="28"/>
      <c r="AX11" s="29"/>
      <c r="AY11" s="28"/>
      <c r="AZ11" s="28"/>
      <c r="BA11" s="28"/>
      <c r="BB11" s="28"/>
      <c r="BC11" s="26"/>
      <c r="BD11" s="26"/>
      <c r="BE11" s="28"/>
      <c r="BF11" s="26"/>
      <c r="BG11" s="26"/>
      <c r="BH11" s="26"/>
      <c r="BI11" s="28" t="s">
        <v>1034</v>
      </c>
      <c r="BJ11" s="6"/>
    </row>
    <row r="12" spans="1:62">
      <c r="A12" s="23">
        <v>8</v>
      </c>
      <c r="B12" s="27" t="s">
        <v>5094</v>
      </c>
      <c r="C12" s="27" t="s">
        <v>5095</v>
      </c>
      <c r="D12" s="27" t="s">
        <v>69</v>
      </c>
      <c r="E12" s="27">
        <v>53</v>
      </c>
      <c r="F12" s="27"/>
      <c r="G12" s="27"/>
      <c r="H12" s="23" t="str">
        <f t="shared" si="0"/>
        <v>曾＊美</v>
      </c>
      <c r="I12" s="23" t="str">
        <f t="shared" si="1"/>
        <v>1＊678213</v>
      </c>
      <c r="J12" s="27">
        <v>1131017</v>
      </c>
      <c r="K12" s="27" t="s">
        <v>70</v>
      </c>
      <c r="L12" s="27">
        <v>1058</v>
      </c>
      <c r="M12" s="26"/>
      <c r="N12" s="26"/>
      <c r="O12" s="26"/>
      <c r="P12" s="26"/>
      <c r="Q12" s="26"/>
      <c r="R12" s="26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6"/>
      <c r="AK12" s="26"/>
      <c r="AL12" s="26"/>
      <c r="AM12" s="28"/>
      <c r="AN12" s="28"/>
      <c r="AO12" s="28"/>
      <c r="AP12" s="28"/>
      <c r="AQ12" s="28"/>
      <c r="AR12" s="26"/>
      <c r="AS12" s="28"/>
      <c r="AT12" s="28" t="s">
        <v>9</v>
      </c>
      <c r="AU12" s="28"/>
      <c r="AV12" s="28"/>
      <c r="AW12" s="28"/>
      <c r="AX12" s="29"/>
      <c r="AY12" s="28"/>
      <c r="AZ12" s="28"/>
      <c r="BA12" s="28"/>
      <c r="BB12" s="28"/>
      <c r="BC12" s="26"/>
      <c r="BD12" s="26"/>
      <c r="BE12" s="28"/>
      <c r="BF12" s="26"/>
      <c r="BG12" s="26"/>
      <c r="BH12" s="26"/>
      <c r="BI12" s="28"/>
      <c r="BJ12" s="6"/>
    </row>
    <row r="13" spans="1:62">
      <c r="A13" s="23">
        <v>9</v>
      </c>
      <c r="B13" s="27" t="s">
        <v>5096</v>
      </c>
      <c r="C13" s="27" t="s">
        <v>5097</v>
      </c>
      <c r="D13" s="27" t="s">
        <v>69</v>
      </c>
      <c r="E13" s="27">
        <v>52</v>
      </c>
      <c r="F13" s="27"/>
      <c r="G13" s="27"/>
      <c r="H13" s="23" t="str">
        <f t="shared" si="0"/>
        <v>林＊伃</v>
      </c>
      <c r="I13" s="23" t="str">
        <f t="shared" si="1"/>
        <v>0＊968580</v>
      </c>
      <c r="J13" s="27">
        <v>1131024</v>
      </c>
      <c r="K13" s="27" t="s">
        <v>70</v>
      </c>
      <c r="L13" s="27">
        <v>1058</v>
      </c>
      <c r="M13" s="26"/>
      <c r="N13" s="26"/>
      <c r="O13" s="26"/>
      <c r="P13" s="26"/>
      <c r="Q13" s="26"/>
      <c r="R13" s="26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6"/>
      <c r="AK13" s="26"/>
      <c r="AL13" s="26"/>
      <c r="AM13" s="28"/>
      <c r="AN13" s="28"/>
      <c r="AO13" s="28"/>
      <c r="AP13" s="28"/>
      <c r="AQ13" s="28"/>
      <c r="AR13" s="26"/>
      <c r="AS13" s="28"/>
      <c r="AT13" s="28" t="s">
        <v>9</v>
      </c>
      <c r="AU13" s="28"/>
      <c r="AV13" s="28"/>
      <c r="AW13" s="28"/>
      <c r="AX13" s="29"/>
      <c r="AY13" s="28"/>
      <c r="AZ13" s="28"/>
      <c r="BA13" s="28"/>
      <c r="BB13" s="28"/>
      <c r="BC13" s="26"/>
      <c r="BD13" s="26"/>
      <c r="BE13" s="28"/>
      <c r="BF13" s="26"/>
      <c r="BG13" s="26"/>
      <c r="BH13" s="26"/>
      <c r="BI13" s="28"/>
      <c r="BJ13" s="6"/>
    </row>
    <row r="14" spans="1:62" ht="31">
      <c r="A14" s="23">
        <v>10</v>
      </c>
      <c r="B14" s="27" t="s">
        <v>2337</v>
      </c>
      <c r="C14" s="27" t="s">
        <v>2053</v>
      </c>
      <c r="D14" s="27" t="s">
        <v>71</v>
      </c>
      <c r="E14" s="27">
        <v>62</v>
      </c>
      <c r="F14" s="27"/>
      <c r="G14" s="27"/>
      <c r="H14" s="23" t="str">
        <f t="shared" si="0"/>
        <v>林＊康</v>
      </c>
      <c r="I14" s="23" t="str">
        <f t="shared" si="1"/>
        <v>1＊943549</v>
      </c>
      <c r="J14" s="27">
        <v>1131001</v>
      </c>
      <c r="K14" s="27" t="s">
        <v>82</v>
      </c>
      <c r="L14" s="27">
        <v>1125</v>
      </c>
      <c r="M14" s="26"/>
      <c r="N14" s="26"/>
      <c r="O14" s="26"/>
      <c r="P14" s="26"/>
      <c r="Q14" s="26"/>
      <c r="R14" s="26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6"/>
      <c r="AK14" s="26"/>
      <c r="AL14" s="26"/>
      <c r="AM14" s="28"/>
      <c r="AN14" s="28"/>
      <c r="AO14" s="28"/>
      <c r="AP14" s="28"/>
      <c r="AQ14" s="28"/>
      <c r="AR14" s="26"/>
      <c r="AS14" s="28"/>
      <c r="AT14" s="28"/>
      <c r="AU14" s="28"/>
      <c r="AV14" s="28"/>
      <c r="AW14" s="28"/>
      <c r="AX14" s="29"/>
      <c r="AY14" s="28"/>
      <c r="AZ14" s="28"/>
      <c r="BA14" s="28"/>
      <c r="BB14" s="28"/>
      <c r="BC14" s="26"/>
      <c r="BD14" s="26"/>
      <c r="BE14" s="28"/>
      <c r="BF14" s="26"/>
      <c r="BG14" s="26"/>
      <c r="BH14" s="26"/>
      <c r="BI14" s="28" t="s">
        <v>1043</v>
      </c>
      <c r="BJ14" s="6"/>
    </row>
    <row r="15" spans="1:62">
      <c r="A15" s="23">
        <v>11</v>
      </c>
      <c r="B15" s="27" t="s">
        <v>5099</v>
      </c>
      <c r="C15" s="27" t="s">
        <v>988</v>
      </c>
      <c r="D15" s="27" t="s">
        <v>71</v>
      </c>
      <c r="E15" s="27">
        <v>66</v>
      </c>
      <c r="F15" s="27"/>
      <c r="G15" s="27"/>
      <c r="H15" s="23" t="str">
        <f t="shared" si="0"/>
        <v>謝＊文</v>
      </c>
      <c r="I15" s="23" t="str">
        <f t="shared" si="1"/>
        <v>0＊143658</v>
      </c>
      <c r="J15" s="27">
        <v>1131001</v>
      </c>
      <c r="K15" s="27" t="s">
        <v>72</v>
      </c>
      <c r="L15" s="27">
        <v>1125</v>
      </c>
      <c r="M15" s="26"/>
      <c r="N15" s="26"/>
      <c r="O15" s="26"/>
      <c r="P15" s="26"/>
      <c r="Q15" s="26"/>
      <c r="R15" s="26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6"/>
      <c r="AK15" s="26"/>
      <c r="AL15" s="26"/>
      <c r="AM15" s="28"/>
      <c r="AN15" s="28"/>
      <c r="AO15" s="28"/>
      <c r="AP15" s="28"/>
      <c r="AQ15" s="28"/>
      <c r="AR15" s="26"/>
      <c r="AS15" s="28"/>
      <c r="AT15" s="28"/>
      <c r="AU15" s="28"/>
      <c r="AV15" s="28"/>
      <c r="AW15" s="28"/>
      <c r="AX15" s="29" t="s">
        <v>9</v>
      </c>
      <c r="AY15" s="28"/>
      <c r="AZ15" s="28"/>
      <c r="BA15" s="28"/>
      <c r="BB15" s="28"/>
      <c r="BC15" s="26"/>
      <c r="BD15" s="26"/>
      <c r="BE15" s="26"/>
      <c r="BF15" s="26"/>
      <c r="BG15" s="26"/>
      <c r="BH15" s="26"/>
      <c r="BI15" s="28"/>
      <c r="BJ15" s="6"/>
    </row>
    <row r="16" spans="1:62">
      <c r="A16" s="23">
        <v>12</v>
      </c>
      <c r="B16" s="27" t="s">
        <v>2725</v>
      </c>
      <c r="C16" s="27" t="s">
        <v>2726</v>
      </c>
      <c r="D16" s="27" t="s">
        <v>69</v>
      </c>
      <c r="E16" s="27">
        <v>50</v>
      </c>
      <c r="F16" s="27"/>
      <c r="G16" s="27"/>
      <c r="H16" s="23" t="str">
        <f t="shared" si="0"/>
        <v>李＊華</v>
      </c>
      <c r="I16" s="23" t="str">
        <f t="shared" si="1"/>
        <v>1＊326882</v>
      </c>
      <c r="J16" s="27">
        <v>1131001</v>
      </c>
      <c r="K16" s="27" t="s">
        <v>72</v>
      </c>
      <c r="L16" s="27">
        <v>1125</v>
      </c>
      <c r="M16" s="26"/>
      <c r="N16" s="26"/>
      <c r="O16" s="26"/>
      <c r="P16" s="26"/>
      <c r="Q16" s="26"/>
      <c r="R16" s="26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6"/>
      <c r="AK16" s="26"/>
      <c r="AL16" s="26"/>
      <c r="AM16" s="28"/>
      <c r="AN16" s="28"/>
      <c r="AO16" s="28"/>
      <c r="AP16" s="28"/>
      <c r="AQ16" s="28"/>
      <c r="AR16" s="26"/>
      <c r="AS16" s="28"/>
      <c r="AT16" s="28"/>
      <c r="AU16" s="28"/>
      <c r="AV16" s="28"/>
      <c r="AW16" s="28"/>
      <c r="AX16" s="29" t="s">
        <v>9</v>
      </c>
      <c r="AY16" s="28"/>
      <c r="AZ16" s="28"/>
      <c r="BA16" s="28"/>
      <c r="BB16" s="28"/>
      <c r="BC16" s="26"/>
      <c r="BD16" s="26"/>
      <c r="BE16" s="28"/>
      <c r="BF16" s="26"/>
      <c r="BG16" s="26"/>
      <c r="BH16" s="26"/>
      <c r="BI16" s="28"/>
      <c r="BJ16" s="6"/>
    </row>
    <row r="17" spans="1:62" ht="31">
      <c r="A17" s="23">
        <v>13</v>
      </c>
      <c r="B17" s="27" t="s">
        <v>5101</v>
      </c>
      <c r="C17" s="27" t="s">
        <v>5102</v>
      </c>
      <c r="D17" s="27" t="s">
        <v>71</v>
      </c>
      <c r="E17" s="27">
        <v>68</v>
      </c>
      <c r="F17" s="27" t="s">
        <v>5103</v>
      </c>
      <c r="G17" s="27" t="s">
        <v>5084</v>
      </c>
      <c r="H17" s="23" t="str">
        <f t="shared" si="0"/>
        <v>陳＊長</v>
      </c>
      <c r="I17" s="23" t="str">
        <f t="shared" si="1"/>
        <v>0＊209631</v>
      </c>
      <c r="J17" s="27">
        <v>1131001</v>
      </c>
      <c r="K17" s="27" t="s">
        <v>1033</v>
      </c>
      <c r="L17" s="27">
        <v>1125</v>
      </c>
      <c r="M17" s="26"/>
      <c r="N17" s="26"/>
      <c r="O17" s="26"/>
      <c r="P17" s="26"/>
      <c r="Q17" s="26"/>
      <c r="R17" s="26"/>
      <c r="S17" s="28"/>
      <c r="T17" s="28"/>
      <c r="U17" s="28"/>
      <c r="V17" s="28"/>
      <c r="W17" s="28" t="s">
        <v>9</v>
      </c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6"/>
      <c r="AK17" s="26"/>
      <c r="AL17" s="26"/>
      <c r="AM17" s="28"/>
      <c r="AN17" s="28"/>
      <c r="AO17" s="28"/>
      <c r="AP17" s="28"/>
      <c r="AQ17" s="28"/>
      <c r="AR17" s="26"/>
      <c r="AS17" s="28"/>
      <c r="AT17" s="28"/>
      <c r="AU17" s="28"/>
      <c r="AV17" s="28"/>
      <c r="AW17" s="28"/>
      <c r="AX17" s="29"/>
      <c r="AY17" s="28"/>
      <c r="AZ17" s="28"/>
      <c r="BA17" s="26"/>
      <c r="BB17" s="28"/>
      <c r="BC17" s="26"/>
      <c r="BD17" s="26"/>
      <c r="BE17" s="28"/>
      <c r="BF17" s="26"/>
      <c r="BG17" s="26"/>
      <c r="BH17" s="26"/>
      <c r="BI17" s="28" t="s">
        <v>1034</v>
      </c>
      <c r="BJ17" s="6"/>
    </row>
    <row r="18" spans="1:62" ht="31">
      <c r="A18" s="23">
        <v>14</v>
      </c>
      <c r="B18" s="27" t="s">
        <v>5105</v>
      </c>
      <c r="C18" s="27" t="s">
        <v>5106</v>
      </c>
      <c r="D18" s="27" t="s">
        <v>71</v>
      </c>
      <c r="E18" s="27">
        <v>60</v>
      </c>
      <c r="F18" s="27"/>
      <c r="G18" s="27"/>
      <c r="H18" s="23" t="str">
        <f t="shared" si="0"/>
        <v>王＊庸</v>
      </c>
      <c r="I18" s="23" t="str">
        <f t="shared" si="1"/>
        <v>1＊556427</v>
      </c>
      <c r="J18" s="27">
        <v>1131022</v>
      </c>
      <c r="K18" s="27" t="s">
        <v>3765</v>
      </c>
      <c r="L18" s="27">
        <v>1125</v>
      </c>
      <c r="M18" s="26"/>
      <c r="N18" s="26"/>
      <c r="O18" s="26"/>
      <c r="P18" s="26"/>
      <c r="Q18" s="26"/>
      <c r="R18" s="26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6"/>
      <c r="AK18" s="26"/>
      <c r="AL18" s="26"/>
      <c r="AM18" s="28"/>
      <c r="AN18" s="28"/>
      <c r="AO18" s="28"/>
      <c r="AP18" s="28"/>
      <c r="AQ18" s="28"/>
      <c r="AR18" s="26"/>
      <c r="AS18" s="28"/>
      <c r="AT18" s="28"/>
      <c r="AU18" s="28"/>
      <c r="AV18" s="28"/>
      <c r="AW18" s="28"/>
      <c r="AX18" s="29"/>
      <c r="AY18" s="28" t="s">
        <v>9</v>
      </c>
      <c r="AZ18" s="28"/>
      <c r="BA18" s="28"/>
      <c r="BB18" s="28" t="s">
        <v>1879</v>
      </c>
      <c r="BC18" s="26"/>
      <c r="BD18" s="26"/>
      <c r="BE18" s="28"/>
      <c r="BF18" s="26"/>
      <c r="BG18" s="26"/>
      <c r="BH18" s="26"/>
      <c r="BI18" s="28"/>
      <c r="BJ18" s="6"/>
    </row>
    <row r="19" spans="1:62">
      <c r="A19" s="23">
        <v>15</v>
      </c>
      <c r="B19" s="27" t="s">
        <v>5110</v>
      </c>
      <c r="C19" s="27" t="s">
        <v>5111</v>
      </c>
      <c r="D19" s="27" t="s">
        <v>71</v>
      </c>
      <c r="E19" s="27">
        <v>60</v>
      </c>
      <c r="F19" s="27"/>
      <c r="G19" s="27"/>
      <c r="H19" s="23" t="str">
        <f t="shared" si="0"/>
        <v>陳＊民</v>
      </c>
      <c r="I19" s="23" t="str">
        <f t="shared" si="1"/>
        <v>0＊731037</v>
      </c>
      <c r="J19" s="27">
        <v>1131029</v>
      </c>
      <c r="K19" s="27" t="s">
        <v>72</v>
      </c>
      <c r="L19" s="27">
        <v>1125</v>
      </c>
      <c r="M19" s="26"/>
      <c r="N19" s="26"/>
      <c r="O19" s="26"/>
      <c r="P19" s="26"/>
      <c r="Q19" s="26"/>
      <c r="R19" s="26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6"/>
      <c r="AK19" s="26"/>
      <c r="AL19" s="26"/>
      <c r="AM19" s="28"/>
      <c r="AN19" s="28"/>
      <c r="AO19" s="28"/>
      <c r="AP19" s="28"/>
      <c r="AQ19" s="28"/>
      <c r="AR19" s="26"/>
      <c r="AS19" s="28"/>
      <c r="AT19" s="28"/>
      <c r="AU19" s="28"/>
      <c r="AV19" s="28"/>
      <c r="AW19" s="28"/>
      <c r="AX19" s="29" t="s">
        <v>9</v>
      </c>
      <c r="AY19" s="28"/>
      <c r="AZ19" s="28"/>
      <c r="BA19" s="28"/>
      <c r="BB19" s="28"/>
      <c r="BC19" s="26"/>
      <c r="BD19" s="26"/>
      <c r="BE19" s="28"/>
      <c r="BF19" s="26"/>
      <c r="BG19" s="26"/>
      <c r="BH19" s="26"/>
      <c r="BI19" s="28"/>
      <c r="BJ19" s="6"/>
    </row>
    <row r="20" spans="1:62">
      <c r="A20" s="23">
        <v>16</v>
      </c>
      <c r="B20" s="27" t="s">
        <v>5113</v>
      </c>
      <c r="C20" s="27" t="s">
        <v>4857</v>
      </c>
      <c r="D20" s="27" t="s">
        <v>69</v>
      </c>
      <c r="E20" s="27">
        <v>76</v>
      </c>
      <c r="F20" s="27"/>
      <c r="G20" s="27"/>
      <c r="H20" s="23" t="str">
        <f t="shared" si="0"/>
        <v>姜＊來蕊</v>
      </c>
      <c r="I20" s="23" t="str">
        <f t="shared" si="1"/>
        <v>1＊526307</v>
      </c>
      <c r="J20" s="27">
        <v>1131029</v>
      </c>
      <c r="K20" s="27" t="s">
        <v>72</v>
      </c>
      <c r="L20" s="27">
        <v>1125</v>
      </c>
      <c r="M20" s="26"/>
      <c r="N20" s="26"/>
      <c r="O20" s="26"/>
      <c r="P20" s="26"/>
      <c r="Q20" s="26"/>
      <c r="R20" s="26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6"/>
      <c r="AK20" s="26"/>
      <c r="AL20" s="26"/>
      <c r="AM20" s="28"/>
      <c r="AN20" s="28"/>
      <c r="AO20" s="28"/>
      <c r="AP20" s="28"/>
      <c r="AQ20" s="28"/>
      <c r="AR20" s="26"/>
      <c r="AS20" s="28"/>
      <c r="AT20" s="28"/>
      <c r="AU20" s="28"/>
      <c r="AV20" s="28"/>
      <c r="AW20" s="28"/>
      <c r="AX20" s="29" t="s">
        <v>9</v>
      </c>
      <c r="AY20" s="28"/>
      <c r="AZ20" s="28"/>
      <c r="BA20" s="26"/>
      <c r="BB20" s="28"/>
      <c r="BC20" s="26"/>
      <c r="BD20" s="26"/>
      <c r="BE20" s="28"/>
      <c r="BF20" s="26"/>
      <c r="BG20" s="26"/>
      <c r="BH20" s="26"/>
      <c r="BI20" s="28"/>
      <c r="BJ20" s="6"/>
    </row>
    <row r="21" spans="1:62" ht="31">
      <c r="A21" s="23">
        <v>17</v>
      </c>
      <c r="B21" s="27" t="s">
        <v>5114</v>
      </c>
      <c r="C21" s="27" t="s">
        <v>856</v>
      </c>
      <c r="D21" s="27" t="s">
        <v>69</v>
      </c>
      <c r="E21" s="27">
        <v>57</v>
      </c>
      <c r="F21" s="27"/>
      <c r="G21" s="27"/>
      <c r="H21" s="23" t="str">
        <f t="shared" si="0"/>
        <v>黃＊珠</v>
      </c>
      <c r="I21" s="23" t="str">
        <f t="shared" si="1"/>
        <v>0＊063183</v>
      </c>
      <c r="J21" s="27">
        <v>1131029</v>
      </c>
      <c r="K21" s="27" t="s">
        <v>77</v>
      </c>
      <c r="L21" s="27">
        <v>1125</v>
      </c>
      <c r="M21" s="26"/>
      <c r="N21" s="26"/>
      <c r="O21" s="26"/>
      <c r="P21" s="26"/>
      <c r="Q21" s="26"/>
      <c r="R21" s="26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6"/>
      <c r="AK21" s="26"/>
      <c r="AL21" s="26"/>
      <c r="AM21" s="28"/>
      <c r="AN21" s="28"/>
      <c r="AO21" s="28"/>
      <c r="AP21" s="28"/>
      <c r="AQ21" s="28"/>
      <c r="AR21" s="26"/>
      <c r="AS21" s="28"/>
      <c r="AT21" s="28"/>
      <c r="AU21" s="28"/>
      <c r="AV21" s="28"/>
      <c r="AW21" s="28"/>
      <c r="AX21" s="29"/>
      <c r="AY21" s="28"/>
      <c r="AZ21" s="28"/>
      <c r="BA21" s="28"/>
      <c r="BB21" s="28"/>
      <c r="BC21" s="26"/>
      <c r="BD21" s="26"/>
      <c r="BE21" s="28"/>
      <c r="BF21" s="26"/>
      <c r="BG21" s="26"/>
      <c r="BH21" s="26"/>
      <c r="BI21" s="28" t="s">
        <v>1882</v>
      </c>
      <c r="BJ21" s="6"/>
    </row>
    <row r="22" spans="1:62">
      <c r="A22" s="23">
        <v>18</v>
      </c>
      <c r="B22" s="27" t="s">
        <v>5115</v>
      </c>
      <c r="C22" s="27" t="s">
        <v>5116</v>
      </c>
      <c r="D22" s="27" t="s">
        <v>71</v>
      </c>
      <c r="E22" s="27">
        <v>74</v>
      </c>
      <c r="F22" s="27"/>
      <c r="G22" s="27"/>
      <c r="H22" s="23" t="str">
        <f t="shared" si="0"/>
        <v>陳＊修</v>
      </c>
      <c r="I22" s="23" t="str">
        <f t="shared" si="1"/>
        <v>0＊945702</v>
      </c>
      <c r="J22" s="27">
        <v>1131029</v>
      </c>
      <c r="K22" s="27" t="s">
        <v>77</v>
      </c>
      <c r="L22" s="27">
        <v>1125</v>
      </c>
      <c r="M22" s="26"/>
      <c r="N22" s="26"/>
      <c r="O22" s="26"/>
      <c r="P22" s="26"/>
      <c r="Q22" s="26"/>
      <c r="R22" s="26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6"/>
      <c r="AK22" s="26"/>
      <c r="AL22" s="26"/>
      <c r="AM22" s="28"/>
      <c r="AN22" s="28"/>
      <c r="AO22" s="28"/>
      <c r="AP22" s="28"/>
      <c r="AQ22" s="28"/>
      <c r="AR22" s="26"/>
      <c r="AS22" s="28"/>
      <c r="AT22" s="28"/>
      <c r="AU22" s="28"/>
      <c r="AV22" s="28"/>
      <c r="AW22" s="28"/>
      <c r="AX22" s="29"/>
      <c r="AY22" s="28"/>
      <c r="AZ22" s="28"/>
      <c r="BA22" s="28"/>
      <c r="BB22" s="28"/>
      <c r="BC22" s="26"/>
      <c r="BD22" s="26"/>
      <c r="BE22" s="28"/>
      <c r="BF22" s="26"/>
      <c r="BG22" s="26" t="s">
        <v>9</v>
      </c>
      <c r="BH22" s="26"/>
      <c r="BI22" s="28"/>
      <c r="BJ22" s="6"/>
    </row>
    <row r="23" spans="1:62" ht="31">
      <c r="A23" s="23">
        <v>19</v>
      </c>
      <c r="B23" s="27" t="s">
        <v>267</v>
      </c>
      <c r="C23" s="27" t="s">
        <v>199</v>
      </c>
      <c r="D23" s="27" t="s">
        <v>69</v>
      </c>
      <c r="E23" s="27">
        <v>74</v>
      </c>
      <c r="F23" s="27"/>
      <c r="G23" s="27"/>
      <c r="H23" s="23" t="str">
        <f t="shared" si="0"/>
        <v>李＊娥</v>
      </c>
      <c r="I23" s="23" t="str">
        <f t="shared" si="1"/>
        <v>2＊192035</v>
      </c>
      <c r="J23" s="27">
        <v>1131029</v>
      </c>
      <c r="K23" s="27" t="s">
        <v>720</v>
      </c>
      <c r="L23" s="27">
        <v>1125</v>
      </c>
      <c r="M23" s="26"/>
      <c r="N23" s="26"/>
      <c r="O23" s="26"/>
      <c r="P23" s="26"/>
      <c r="Q23" s="26"/>
      <c r="R23" s="26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6"/>
      <c r="AK23" s="26"/>
      <c r="AL23" s="26"/>
      <c r="AM23" s="28"/>
      <c r="AN23" s="28"/>
      <c r="AO23" s="28"/>
      <c r="AP23" s="28"/>
      <c r="AQ23" s="28"/>
      <c r="AR23" s="26"/>
      <c r="AS23" s="28"/>
      <c r="AT23" s="28"/>
      <c r="AU23" s="28"/>
      <c r="AV23" s="28"/>
      <c r="AW23" s="28"/>
      <c r="AX23" s="29"/>
      <c r="AY23" s="28"/>
      <c r="AZ23" s="28" t="s">
        <v>9</v>
      </c>
      <c r="BA23" s="28" t="s">
        <v>9</v>
      </c>
      <c r="BB23" s="28"/>
      <c r="BC23" s="26"/>
      <c r="BD23" s="26"/>
      <c r="BE23" s="28"/>
      <c r="BF23" s="26"/>
      <c r="BG23" s="26"/>
      <c r="BH23" s="26"/>
      <c r="BI23" s="28"/>
      <c r="BJ23" s="6"/>
    </row>
    <row r="24" spans="1:62">
      <c r="A24" s="23">
        <v>20</v>
      </c>
      <c r="B24" s="27" t="s">
        <v>5120</v>
      </c>
      <c r="C24" s="27" t="s">
        <v>5121</v>
      </c>
      <c r="D24" s="27" t="s">
        <v>69</v>
      </c>
      <c r="E24" s="27">
        <v>71</v>
      </c>
      <c r="F24" s="27"/>
      <c r="G24" s="27"/>
      <c r="H24" s="23" t="str">
        <f t="shared" si="0"/>
        <v>黃＊養仔</v>
      </c>
      <c r="I24" s="23" t="str">
        <f t="shared" si="1"/>
        <v>2＊669110</v>
      </c>
      <c r="J24" s="27">
        <v>1131007</v>
      </c>
      <c r="K24" s="27" t="s">
        <v>70</v>
      </c>
      <c r="L24" s="106" t="s">
        <v>721</v>
      </c>
      <c r="M24" s="26"/>
      <c r="N24" s="26"/>
      <c r="O24" s="26"/>
      <c r="P24" s="26"/>
      <c r="Q24" s="26"/>
      <c r="R24" s="26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6"/>
      <c r="AK24" s="26"/>
      <c r="AL24" s="26"/>
      <c r="AM24" s="28"/>
      <c r="AN24" s="28"/>
      <c r="AO24" s="28"/>
      <c r="AP24" s="28"/>
      <c r="AQ24" s="28"/>
      <c r="AR24" s="26"/>
      <c r="AS24" s="28"/>
      <c r="AT24" s="28" t="s">
        <v>9</v>
      </c>
      <c r="AU24" s="28"/>
      <c r="AV24" s="28"/>
      <c r="AW24" s="28"/>
      <c r="AX24" s="29"/>
      <c r="AY24" s="28"/>
      <c r="AZ24" s="28"/>
      <c r="BA24" s="28"/>
      <c r="BB24" s="28"/>
      <c r="BC24" s="26"/>
      <c r="BD24" s="26"/>
      <c r="BE24" s="28"/>
      <c r="BF24" s="26"/>
      <c r="BG24" s="26"/>
      <c r="BH24" s="26"/>
      <c r="BI24" s="28"/>
      <c r="BJ24" s="6"/>
    </row>
    <row r="25" spans="1:62">
      <c r="A25" s="23">
        <v>21</v>
      </c>
      <c r="B25" s="27" t="s">
        <v>2363</v>
      </c>
      <c r="C25" s="27" t="s">
        <v>2078</v>
      </c>
      <c r="D25" s="27" t="s">
        <v>71</v>
      </c>
      <c r="E25" s="27">
        <v>45</v>
      </c>
      <c r="F25" s="27"/>
      <c r="G25" s="27"/>
      <c r="H25" s="23" t="str">
        <f t="shared" si="0"/>
        <v>王＊元</v>
      </c>
      <c r="I25" s="23" t="str">
        <f t="shared" si="1"/>
        <v>1＊146626</v>
      </c>
      <c r="J25" s="27">
        <v>1131007</v>
      </c>
      <c r="K25" s="27" t="s">
        <v>80</v>
      </c>
      <c r="L25" s="106" t="s">
        <v>721</v>
      </c>
      <c r="M25" s="26"/>
      <c r="N25" s="26"/>
      <c r="O25" s="26"/>
      <c r="P25" s="26"/>
      <c r="Q25" s="26"/>
      <c r="R25" s="26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6"/>
      <c r="AK25" s="26"/>
      <c r="AL25" s="26"/>
      <c r="AM25" s="28"/>
      <c r="AN25" s="28"/>
      <c r="AO25" s="28"/>
      <c r="AP25" s="28"/>
      <c r="AQ25" s="28"/>
      <c r="AR25" s="26"/>
      <c r="AS25" s="28"/>
      <c r="AT25" s="28"/>
      <c r="AU25" s="28"/>
      <c r="AV25" s="28"/>
      <c r="AW25" s="28" t="s">
        <v>9</v>
      </c>
      <c r="AX25" s="29"/>
      <c r="AY25" s="28"/>
      <c r="AZ25" s="28"/>
      <c r="BA25" s="28"/>
      <c r="BB25" s="28"/>
      <c r="BC25" s="26"/>
      <c r="BD25" s="26"/>
      <c r="BE25" s="28"/>
      <c r="BF25" s="26"/>
      <c r="BG25" s="26"/>
      <c r="BH25" s="26"/>
      <c r="BI25" s="28"/>
      <c r="BJ25" s="6"/>
    </row>
    <row r="26" spans="1:62">
      <c r="A26" s="23">
        <v>22</v>
      </c>
      <c r="B26" s="27" t="s">
        <v>5122</v>
      </c>
      <c r="C26" s="27" t="s">
        <v>5123</v>
      </c>
      <c r="D26" s="27" t="s">
        <v>69</v>
      </c>
      <c r="E26" s="27">
        <v>66</v>
      </c>
      <c r="F26" s="27"/>
      <c r="G26" s="27"/>
      <c r="H26" s="23" t="str">
        <f t="shared" si="0"/>
        <v>江＊玲</v>
      </c>
      <c r="I26" s="23" t="str">
        <f t="shared" si="1"/>
        <v>1＊648807</v>
      </c>
      <c r="J26" s="27">
        <v>1131007</v>
      </c>
      <c r="K26" s="107" t="s">
        <v>80</v>
      </c>
      <c r="L26" s="106" t="s">
        <v>721</v>
      </c>
      <c r="M26" s="26"/>
      <c r="N26" s="26"/>
      <c r="O26" s="26"/>
      <c r="P26" s="26"/>
      <c r="Q26" s="26"/>
      <c r="R26" s="26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6"/>
      <c r="AK26" s="26"/>
      <c r="AL26" s="26"/>
      <c r="AM26" s="28"/>
      <c r="AN26" s="28"/>
      <c r="AO26" s="28"/>
      <c r="AP26" s="28"/>
      <c r="AQ26" s="28"/>
      <c r="AR26" s="26"/>
      <c r="AS26" s="28"/>
      <c r="AT26" s="28"/>
      <c r="AU26" s="28"/>
      <c r="AV26" s="28"/>
      <c r="AW26" s="28"/>
      <c r="AX26" s="29" t="s">
        <v>9</v>
      </c>
      <c r="AY26" s="28"/>
      <c r="AZ26" s="28"/>
      <c r="BA26" s="28"/>
      <c r="BB26" s="28"/>
      <c r="BC26" s="26"/>
      <c r="BD26" s="26"/>
      <c r="BE26" s="28"/>
      <c r="BF26" s="26"/>
      <c r="BG26" s="26"/>
      <c r="BH26" s="26"/>
      <c r="BI26" s="28"/>
      <c r="BJ26" s="6"/>
    </row>
    <row r="27" spans="1:62">
      <c r="A27" s="23">
        <v>23</v>
      </c>
      <c r="B27" s="27" t="s">
        <v>5124</v>
      </c>
      <c r="C27" s="27" t="s">
        <v>4118</v>
      </c>
      <c r="D27" s="27" t="s">
        <v>69</v>
      </c>
      <c r="E27" s="27">
        <v>87</v>
      </c>
      <c r="F27" s="27"/>
      <c r="G27" s="27"/>
      <c r="H27" s="23" t="str">
        <f t="shared" si="0"/>
        <v>王＊理</v>
      </c>
      <c r="I27" s="23" t="str">
        <f t="shared" si="1"/>
        <v>0＊495571</v>
      </c>
      <c r="J27" s="27">
        <v>1131007</v>
      </c>
      <c r="K27" s="27" t="s">
        <v>80</v>
      </c>
      <c r="L27" s="106" t="s">
        <v>721</v>
      </c>
      <c r="M27" s="26"/>
      <c r="N27" s="26"/>
      <c r="O27" s="26"/>
      <c r="P27" s="26"/>
      <c r="Q27" s="26"/>
      <c r="R27" s="26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6"/>
      <c r="AK27" s="26"/>
      <c r="AL27" s="26"/>
      <c r="AM27" s="28"/>
      <c r="AN27" s="28"/>
      <c r="AO27" s="28"/>
      <c r="AP27" s="28"/>
      <c r="AQ27" s="28"/>
      <c r="AR27" s="26"/>
      <c r="AS27" s="28"/>
      <c r="AT27" s="28"/>
      <c r="AU27" s="28"/>
      <c r="AV27" s="28"/>
      <c r="AW27" s="28" t="s">
        <v>9</v>
      </c>
      <c r="AX27" s="29"/>
      <c r="AY27" s="28"/>
      <c r="AZ27" s="28"/>
      <c r="BA27" s="28"/>
      <c r="BB27" s="28"/>
      <c r="BC27" s="26"/>
      <c r="BD27" s="26"/>
      <c r="BE27" s="28"/>
      <c r="BF27" s="26"/>
      <c r="BG27" s="26"/>
      <c r="BH27" s="26"/>
      <c r="BI27" s="28"/>
      <c r="BJ27" s="6"/>
    </row>
    <row r="28" spans="1:62">
      <c r="A28" s="23">
        <v>24</v>
      </c>
      <c r="B28" s="27" t="s">
        <v>5125</v>
      </c>
      <c r="C28" s="27" t="s">
        <v>5126</v>
      </c>
      <c r="D28" s="27" t="s">
        <v>69</v>
      </c>
      <c r="E28" s="27">
        <v>69</v>
      </c>
      <c r="F28" s="27"/>
      <c r="G28" s="27"/>
      <c r="H28" s="23" t="str">
        <f t="shared" si="0"/>
        <v>李＊綉</v>
      </c>
      <c r="I28" s="23" t="str">
        <f t="shared" si="1"/>
        <v>0＊410496</v>
      </c>
      <c r="J28" s="27">
        <v>1131007</v>
      </c>
      <c r="K28" s="27" t="s">
        <v>72</v>
      </c>
      <c r="L28" s="106" t="s">
        <v>721</v>
      </c>
      <c r="M28" s="26"/>
      <c r="N28" s="26"/>
      <c r="O28" s="26"/>
      <c r="P28" s="26"/>
      <c r="Q28" s="26"/>
      <c r="R28" s="26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6"/>
      <c r="AK28" s="26"/>
      <c r="AL28" s="26"/>
      <c r="AM28" s="28"/>
      <c r="AN28" s="28"/>
      <c r="AO28" s="28"/>
      <c r="AP28" s="28"/>
      <c r="AQ28" s="28"/>
      <c r="AR28" s="26"/>
      <c r="AS28" s="28"/>
      <c r="AT28" s="28"/>
      <c r="AU28" s="28"/>
      <c r="AV28" s="28"/>
      <c r="AW28" s="28"/>
      <c r="AX28" s="29" t="s">
        <v>9</v>
      </c>
      <c r="AY28" s="28"/>
      <c r="AZ28" s="28"/>
      <c r="BA28" s="28"/>
      <c r="BB28" s="28"/>
      <c r="BC28" s="26"/>
      <c r="BD28" s="26"/>
      <c r="BE28" s="28"/>
      <c r="BF28" s="26"/>
      <c r="BG28" s="26"/>
      <c r="BH28" s="26"/>
      <c r="BI28" s="28"/>
      <c r="BJ28" s="6"/>
    </row>
    <row r="29" spans="1:62">
      <c r="A29" s="23">
        <v>25</v>
      </c>
      <c r="B29" s="27" t="s">
        <v>2367</v>
      </c>
      <c r="C29" s="27" t="s">
        <v>2082</v>
      </c>
      <c r="D29" s="27" t="s">
        <v>69</v>
      </c>
      <c r="E29" s="27">
        <v>43</v>
      </c>
      <c r="F29" s="27"/>
      <c r="G29" s="27"/>
      <c r="H29" s="23" t="str">
        <f t="shared" si="0"/>
        <v>劉＊樺</v>
      </c>
      <c r="I29" s="23" t="str">
        <f t="shared" si="1"/>
        <v>0＊972581</v>
      </c>
      <c r="J29" s="27">
        <v>1131009</v>
      </c>
      <c r="K29" s="27" t="s">
        <v>72</v>
      </c>
      <c r="L29" s="106" t="s">
        <v>721</v>
      </c>
      <c r="M29" s="26"/>
      <c r="N29" s="26"/>
      <c r="O29" s="26"/>
      <c r="P29" s="26"/>
      <c r="Q29" s="26"/>
      <c r="R29" s="26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6"/>
      <c r="AK29" s="26"/>
      <c r="AL29" s="26"/>
      <c r="AM29" s="28"/>
      <c r="AN29" s="28"/>
      <c r="AO29" s="28"/>
      <c r="AP29" s="28"/>
      <c r="AQ29" s="28"/>
      <c r="AR29" s="26"/>
      <c r="AS29" s="28"/>
      <c r="AT29" s="28"/>
      <c r="AU29" s="28"/>
      <c r="AV29" s="28"/>
      <c r="AW29" s="28"/>
      <c r="AX29" s="29" t="s">
        <v>9</v>
      </c>
      <c r="AY29" s="28"/>
      <c r="AZ29" s="28"/>
      <c r="BA29" s="28"/>
      <c r="BB29" s="28"/>
      <c r="BC29" s="26"/>
      <c r="BD29" s="26"/>
      <c r="BE29" s="28"/>
      <c r="BF29" s="26"/>
      <c r="BG29" s="26"/>
      <c r="BH29" s="26"/>
      <c r="BI29" s="28"/>
      <c r="BJ29" s="6"/>
    </row>
    <row r="30" spans="1:62">
      <c r="A30" s="23">
        <v>26</v>
      </c>
      <c r="B30" s="27" t="s">
        <v>5127</v>
      </c>
      <c r="C30" s="27" t="s">
        <v>5128</v>
      </c>
      <c r="D30" s="27" t="s">
        <v>71</v>
      </c>
      <c r="E30" s="27">
        <v>60</v>
      </c>
      <c r="F30" s="27"/>
      <c r="G30" s="27"/>
      <c r="H30" s="23" t="str">
        <f t="shared" si="0"/>
        <v>楊＊鼎</v>
      </c>
      <c r="I30" s="23" t="str">
        <f t="shared" si="1"/>
        <v>0＊296320</v>
      </c>
      <c r="J30" s="27">
        <v>1131009</v>
      </c>
      <c r="K30" s="27" t="s">
        <v>72</v>
      </c>
      <c r="L30" s="106" t="s">
        <v>721</v>
      </c>
      <c r="M30" s="26"/>
      <c r="N30" s="26"/>
      <c r="O30" s="26"/>
      <c r="P30" s="26"/>
      <c r="Q30" s="26"/>
      <c r="R30" s="26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6"/>
      <c r="AK30" s="26"/>
      <c r="AL30" s="26"/>
      <c r="AM30" s="28"/>
      <c r="AN30" s="28"/>
      <c r="AO30" s="28"/>
      <c r="AP30" s="28"/>
      <c r="AQ30" s="28"/>
      <c r="AR30" s="26"/>
      <c r="AS30" s="28"/>
      <c r="AT30" s="28"/>
      <c r="AU30" s="28"/>
      <c r="AV30" s="28"/>
      <c r="AW30" s="28"/>
      <c r="AX30" s="29" t="s">
        <v>9</v>
      </c>
      <c r="AY30" s="28"/>
      <c r="AZ30" s="28"/>
      <c r="BA30" s="28"/>
      <c r="BB30" s="28"/>
      <c r="BC30" s="26"/>
      <c r="BD30" s="26"/>
      <c r="BE30" s="28"/>
      <c r="BF30" s="26"/>
      <c r="BG30" s="26"/>
      <c r="BH30" s="26"/>
      <c r="BI30" s="28"/>
      <c r="BJ30" s="6"/>
    </row>
    <row r="31" spans="1:62">
      <c r="A31" s="23">
        <v>27</v>
      </c>
      <c r="B31" s="27" t="s">
        <v>5129</v>
      </c>
      <c r="C31" s="27" t="s">
        <v>5130</v>
      </c>
      <c r="D31" s="27" t="s">
        <v>69</v>
      </c>
      <c r="E31" s="27">
        <v>54</v>
      </c>
      <c r="F31" s="27"/>
      <c r="G31" s="27"/>
      <c r="H31" s="23" t="str">
        <f t="shared" si="0"/>
        <v>林＊甄</v>
      </c>
      <c r="I31" s="23" t="str">
        <f t="shared" si="1"/>
        <v>2＊234881</v>
      </c>
      <c r="J31" s="27">
        <v>1131009</v>
      </c>
      <c r="K31" s="27" t="s">
        <v>70</v>
      </c>
      <c r="L31" s="106" t="s">
        <v>721</v>
      </c>
      <c r="M31" s="26"/>
      <c r="N31" s="26"/>
      <c r="O31" s="26"/>
      <c r="P31" s="26"/>
      <c r="Q31" s="26"/>
      <c r="R31" s="26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6"/>
      <c r="AK31" s="26"/>
      <c r="AL31" s="26"/>
      <c r="AM31" s="28"/>
      <c r="AN31" s="28"/>
      <c r="AO31" s="28"/>
      <c r="AP31" s="28"/>
      <c r="AQ31" s="28"/>
      <c r="AR31" s="26"/>
      <c r="AS31" s="28" t="s">
        <v>9</v>
      </c>
      <c r="AT31" s="28"/>
      <c r="AU31" s="28"/>
      <c r="AV31" s="28"/>
      <c r="AW31" s="28"/>
      <c r="AX31" s="29"/>
      <c r="AY31" s="28"/>
      <c r="AZ31" s="28"/>
      <c r="BA31" s="28"/>
      <c r="BB31" s="28"/>
      <c r="BC31" s="26"/>
      <c r="BD31" s="26"/>
      <c r="BE31" s="28"/>
      <c r="BF31" s="26"/>
      <c r="BG31" s="26"/>
      <c r="BH31" s="26"/>
      <c r="BI31" s="28"/>
      <c r="BJ31" s="6"/>
    </row>
    <row r="32" spans="1:62">
      <c r="A32" s="23">
        <v>28</v>
      </c>
      <c r="B32" s="27" t="s">
        <v>3320</v>
      </c>
      <c r="C32" s="27" t="s">
        <v>3321</v>
      </c>
      <c r="D32" s="27" t="s">
        <v>69</v>
      </c>
      <c r="E32" s="27">
        <v>61</v>
      </c>
      <c r="F32" s="27"/>
      <c r="G32" s="27"/>
      <c r="H32" s="23" t="str">
        <f t="shared" si="0"/>
        <v>陳＊珠</v>
      </c>
      <c r="I32" s="23" t="str">
        <f t="shared" si="1"/>
        <v>0＊294823</v>
      </c>
      <c r="J32" s="27">
        <v>1131009</v>
      </c>
      <c r="K32" s="27" t="s">
        <v>72</v>
      </c>
      <c r="L32" s="106" t="s">
        <v>721</v>
      </c>
      <c r="M32" s="26"/>
      <c r="N32" s="26"/>
      <c r="O32" s="26"/>
      <c r="P32" s="26"/>
      <c r="Q32" s="26"/>
      <c r="R32" s="26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6"/>
      <c r="AK32" s="26"/>
      <c r="AL32" s="26"/>
      <c r="AM32" s="28"/>
      <c r="AN32" s="28"/>
      <c r="AO32" s="28"/>
      <c r="AP32" s="28"/>
      <c r="AQ32" s="28"/>
      <c r="AR32" s="26"/>
      <c r="AS32" s="28"/>
      <c r="AT32" s="28"/>
      <c r="AU32" s="28"/>
      <c r="AV32" s="28"/>
      <c r="AW32" s="28"/>
      <c r="AX32" s="29"/>
      <c r="AY32" s="28"/>
      <c r="AZ32" s="28"/>
      <c r="BA32" s="28"/>
      <c r="BB32" s="28"/>
      <c r="BC32" s="26"/>
      <c r="BD32" s="26"/>
      <c r="BE32" s="28"/>
      <c r="BF32" s="26"/>
      <c r="BG32" s="26" t="s">
        <v>9</v>
      </c>
      <c r="BH32" s="26"/>
      <c r="BI32" s="28"/>
      <c r="BJ32" s="6"/>
    </row>
    <row r="33" spans="1:62">
      <c r="A33" s="23">
        <v>29</v>
      </c>
      <c r="B33" s="27" t="s">
        <v>5131</v>
      </c>
      <c r="C33" s="27" t="s">
        <v>5132</v>
      </c>
      <c r="D33" s="27" t="s">
        <v>71</v>
      </c>
      <c r="E33" s="27">
        <v>71</v>
      </c>
      <c r="F33" s="27"/>
      <c r="G33" s="27"/>
      <c r="H33" s="23" t="str">
        <f t="shared" si="0"/>
        <v>蔡＊明</v>
      </c>
      <c r="I33" s="23" t="str">
        <f t="shared" si="1"/>
        <v>2＊825075</v>
      </c>
      <c r="J33" s="27">
        <v>1131009</v>
      </c>
      <c r="K33" s="27" t="s">
        <v>79</v>
      </c>
      <c r="L33" s="106" t="s">
        <v>721</v>
      </c>
      <c r="M33" s="26"/>
      <c r="N33" s="26"/>
      <c r="O33" s="26"/>
      <c r="P33" s="26"/>
      <c r="Q33" s="26"/>
      <c r="R33" s="26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6"/>
      <c r="AK33" s="26"/>
      <c r="AL33" s="26"/>
      <c r="AM33" s="28"/>
      <c r="AN33" s="28"/>
      <c r="AO33" s="28"/>
      <c r="AP33" s="28"/>
      <c r="AQ33" s="28"/>
      <c r="AR33" s="26"/>
      <c r="AS33" s="28"/>
      <c r="AT33" s="28"/>
      <c r="AU33" s="28"/>
      <c r="AV33" s="28" t="s">
        <v>9</v>
      </c>
      <c r="AW33" s="28"/>
      <c r="AX33" s="29"/>
      <c r="AY33" s="28"/>
      <c r="AZ33" s="28"/>
      <c r="BA33" s="28"/>
      <c r="BB33" s="28"/>
      <c r="BC33" s="26"/>
      <c r="BD33" s="26"/>
      <c r="BE33" s="28"/>
      <c r="BF33" s="26"/>
      <c r="BG33" s="26"/>
      <c r="BH33" s="26"/>
      <c r="BI33" s="28"/>
      <c r="BJ33" s="6"/>
    </row>
    <row r="34" spans="1:62">
      <c r="A34" s="23">
        <v>30</v>
      </c>
      <c r="B34" s="27" t="s">
        <v>5133</v>
      </c>
      <c r="C34" s="27" t="s">
        <v>5134</v>
      </c>
      <c r="D34" s="27" t="s">
        <v>71</v>
      </c>
      <c r="E34" s="27">
        <v>54</v>
      </c>
      <c r="F34" s="27"/>
      <c r="G34" s="27"/>
      <c r="H34" s="23" t="str">
        <f t="shared" si="0"/>
        <v>張＊偉</v>
      </c>
      <c r="I34" s="23" t="str">
        <f t="shared" si="1"/>
        <v>1＊826146</v>
      </c>
      <c r="J34" s="27">
        <v>1131014</v>
      </c>
      <c r="K34" s="27" t="s">
        <v>77</v>
      </c>
      <c r="L34" s="106" t="s">
        <v>721</v>
      </c>
      <c r="M34" s="26"/>
      <c r="N34" s="26"/>
      <c r="O34" s="26"/>
      <c r="P34" s="26"/>
      <c r="Q34" s="26"/>
      <c r="R34" s="26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6"/>
      <c r="AK34" s="26"/>
      <c r="AL34" s="26"/>
      <c r="AM34" s="28"/>
      <c r="AN34" s="28"/>
      <c r="AO34" s="28"/>
      <c r="AP34" s="28"/>
      <c r="AQ34" s="28"/>
      <c r="AR34" s="26"/>
      <c r="AS34" s="28"/>
      <c r="AT34" s="28"/>
      <c r="AU34" s="28"/>
      <c r="AV34" s="28"/>
      <c r="AW34" s="28"/>
      <c r="AX34" s="29"/>
      <c r="AY34" s="28"/>
      <c r="AZ34" s="28"/>
      <c r="BA34" s="28"/>
      <c r="BB34" s="28"/>
      <c r="BC34" s="26"/>
      <c r="BD34" s="26"/>
      <c r="BE34" s="28"/>
      <c r="BF34" s="26"/>
      <c r="BG34" s="26" t="s">
        <v>9</v>
      </c>
      <c r="BH34" s="26"/>
      <c r="BI34" s="28"/>
      <c r="BJ34" s="6"/>
    </row>
    <row r="35" spans="1:62">
      <c r="A35" s="23">
        <v>31</v>
      </c>
      <c r="B35" s="27" t="s">
        <v>5135</v>
      </c>
      <c r="C35" s="27" t="s">
        <v>4126</v>
      </c>
      <c r="D35" s="27" t="s">
        <v>69</v>
      </c>
      <c r="E35" s="27">
        <v>63</v>
      </c>
      <c r="F35" s="27"/>
      <c r="G35" s="27"/>
      <c r="H35" s="23" t="str">
        <f t="shared" si="0"/>
        <v>許＊溱</v>
      </c>
      <c r="I35" s="23" t="str">
        <f t="shared" si="1"/>
        <v>1＊268236</v>
      </c>
      <c r="J35" s="27">
        <v>1131014</v>
      </c>
      <c r="K35" s="27" t="s">
        <v>72</v>
      </c>
      <c r="L35" s="106" t="s">
        <v>721</v>
      </c>
      <c r="M35" s="26"/>
      <c r="N35" s="26"/>
      <c r="O35" s="26"/>
      <c r="P35" s="26"/>
      <c r="Q35" s="26"/>
      <c r="R35" s="26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6"/>
      <c r="AK35" s="26"/>
      <c r="AL35" s="26"/>
      <c r="AM35" s="28"/>
      <c r="AN35" s="28"/>
      <c r="AO35" s="28"/>
      <c r="AP35" s="28"/>
      <c r="AQ35" s="28"/>
      <c r="AR35" s="26"/>
      <c r="AS35" s="28"/>
      <c r="AT35" s="28"/>
      <c r="AU35" s="28"/>
      <c r="AV35" s="28"/>
      <c r="AW35" s="28"/>
      <c r="AX35" s="29" t="s">
        <v>9</v>
      </c>
      <c r="AY35" s="28"/>
      <c r="AZ35" s="28"/>
      <c r="BA35" s="28"/>
      <c r="BB35" s="28"/>
      <c r="BC35" s="26"/>
      <c r="BD35" s="26"/>
      <c r="BE35" s="28"/>
      <c r="BF35" s="26"/>
      <c r="BG35" s="26"/>
      <c r="BH35" s="26"/>
      <c r="BI35" s="28"/>
      <c r="BJ35" s="6"/>
    </row>
    <row r="36" spans="1:62">
      <c r="A36" s="23">
        <v>32</v>
      </c>
      <c r="B36" s="27" t="s">
        <v>5131</v>
      </c>
      <c r="C36" s="27" t="s">
        <v>5132</v>
      </c>
      <c r="D36" s="27" t="s">
        <v>71</v>
      </c>
      <c r="E36" s="27">
        <v>71</v>
      </c>
      <c r="F36" s="27"/>
      <c r="G36" s="27"/>
      <c r="H36" s="23" t="str">
        <f t="shared" si="0"/>
        <v>蔡＊明</v>
      </c>
      <c r="I36" s="23" t="str">
        <f t="shared" si="1"/>
        <v>2＊825075</v>
      </c>
      <c r="J36" s="27">
        <v>1131014</v>
      </c>
      <c r="K36" s="27" t="s">
        <v>80</v>
      </c>
      <c r="L36" s="106" t="s">
        <v>721</v>
      </c>
      <c r="M36" s="26"/>
      <c r="N36" s="26"/>
      <c r="O36" s="26"/>
      <c r="P36" s="26"/>
      <c r="Q36" s="26"/>
      <c r="R36" s="26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6"/>
      <c r="AK36" s="26"/>
      <c r="AL36" s="26"/>
      <c r="AM36" s="28"/>
      <c r="AN36" s="28"/>
      <c r="AO36" s="28"/>
      <c r="AP36" s="28"/>
      <c r="AQ36" s="28"/>
      <c r="AR36" s="26"/>
      <c r="AS36" s="28"/>
      <c r="AT36" s="28"/>
      <c r="AU36" s="28"/>
      <c r="AV36" s="28"/>
      <c r="AW36" s="28" t="s">
        <v>9</v>
      </c>
      <c r="AX36" s="29"/>
      <c r="AY36" s="28"/>
      <c r="AZ36" s="28"/>
      <c r="BA36" s="28"/>
      <c r="BB36" s="28"/>
      <c r="BC36" s="26"/>
      <c r="BD36" s="26"/>
      <c r="BE36" s="28"/>
      <c r="BF36" s="26"/>
      <c r="BG36" s="26"/>
      <c r="BH36" s="26"/>
      <c r="BI36" s="28"/>
      <c r="BJ36" s="6"/>
    </row>
    <row r="37" spans="1:62" ht="31">
      <c r="A37" s="23">
        <v>33</v>
      </c>
      <c r="B37" s="27" t="s">
        <v>5136</v>
      </c>
      <c r="C37" s="27" t="s">
        <v>3665</v>
      </c>
      <c r="D37" s="27" t="s">
        <v>69</v>
      </c>
      <c r="E37" s="27">
        <v>50</v>
      </c>
      <c r="F37" s="27"/>
      <c r="G37" s="27"/>
      <c r="H37" s="23" t="str">
        <f t="shared" si="0"/>
        <v>黃＊禎</v>
      </c>
      <c r="I37" s="23" t="str">
        <f t="shared" si="1"/>
        <v>2＊705108</v>
      </c>
      <c r="J37" s="27">
        <v>1131016</v>
      </c>
      <c r="K37" s="27" t="s">
        <v>724</v>
      </c>
      <c r="L37" s="106" t="s">
        <v>721</v>
      </c>
      <c r="M37" s="26"/>
      <c r="N37" s="26"/>
      <c r="O37" s="26"/>
      <c r="P37" s="26"/>
      <c r="Q37" s="26"/>
      <c r="R37" s="26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6"/>
      <c r="AK37" s="26"/>
      <c r="AL37" s="26"/>
      <c r="AM37" s="28"/>
      <c r="AN37" s="28"/>
      <c r="AO37" s="28"/>
      <c r="AP37" s="28"/>
      <c r="AQ37" s="28"/>
      <c r="AR37" s="26"/>
      <c r="AS37" s="28"/>
      <c r="AT37" s="28"/>
      <c r="AU37" s="28"/>
      <c r="AV37" s="28"/>
      <c r="AW37" s="28"/>
      <c r="AX37" s="29"/>
      <c r="AY37" s="28"/>
      <c r="AZ37" s="28" t="s">
        <v>9</v>
      </c>
      <c r="BA37" s="28" t="s">
        <v>9</v>
      </c>
      <c r="BB37" s="28"/>
      <c r="BC37" s="26"/>
      <c r="BD37" s="26"/>
      <c r="BE37" s="28" t="s">
        <v>736</v>
      </c>
      <c r="BF37" s="26"/>
      <c r="BG37" s="26"/>
      <c r="BH37" s="26"/>
      <c r="BI37" s="28"/>
      <c r="BJ37" s="6"/>
    </row>
    <row r="38" spans="1:62" ht="31">
      <c r="A38" s="23">
        <v>34</v>
      </c>
      <c r="B38" s="27" t="s">
        <v>5137</v>
      </c>
      <c r="C38" s="27">
        <v>21173325</v>
      </c>
      <c r="D38" s="27" t="s">
        <v>71</v>
      </c>
      <c r="E38" s="27">
        <v>58</v>
      </c>
      <c r="F38" s="27" t="s">
        <v>5117</v>
      </c>
      <c r="G38" s="27" t="s">
        <v>5138</v>
      </c>
      <c r="H38" s="23" t="str">
        <f t="shared" si="0"/>
        <v>蕭＊駿</v>
      </c>
      <c r="I38" s="23" t="str">
        <f t="shared" si="1"/>
        <v>2＊173325</v>
      </c>
      <c r="J38" s="27">
        <v>1131016</v>
      </c>
      <c r="K38" s="27" t="s">
        <v>5457</v>
      </c>
      <c r="L38" s="106" t="s">
        <v>721</v>
      </c>
      <c r="M38" s="26"/>
      <c r="N38" s="26"/>
      <c r="O38" s="26"/>
      <c r="P38" s="26"/>
      <c r="Q38" s="26"/>
      <c r="R38" s="26"/>
      <c r="S38" s="28"/>
      <c r="T38" s="28"/>
      <c r="U38" s="28"/>
      <c r="V38" s="28" t="s">
        <v>9</v>
      </c>
      <c r="W38" s="28"/>
      <c r="X38" s="28"/>
      <c r="Y38" s="28" t="s">
        <v>5458</v>
      </c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6"/>
      <c r="AK38" s="26"/>
      <c r="AL38" s="26"/>
      <c r="AM38" s="28"/>
      <c r="AN38" s="28"/>
      <c r="AO38" s="28"/>
      <c r="AP38" s="28"/>
      <c r="AQ38" s="28"/>
      <c r="AR38" s="26"/>
      <c r="AS38" s="28"/>
      <c r="AT38" s="28"/>
      <c r="AU38" s="28"/>
      <c r="AV38" s="28"/>
      <c r="AW38" s="28"/>
      <c r="AX38" s="29"/>
      <c r="AY38" s="28"/>
      <c r="AZ38" s="28"/>
      <c r="BA38" s="28"/>
      <c r="BB38" s="28"/>
      <c r="BC38" s="26"/>
      <c r="BD38" s="26"/>
      <c r="BE38" s="28"/>
      <c r="BF38" s="26"/>
      <c r="BG38" s="26"/>
      <c r="BH38" s="26" t="s">
        <v>9</v>
      </c>
      <c r="BI38" s="28"/>
      <c r="BJ38" s="6"/>
    </row>
    <row r="39" spans="1:62">
      <c r="A39" s="23">
        <v>35</v>
      </c>
      <c r="B39" s="27" t="s">
        <v>5139</v>
      </c>
      <c r="C39" s="27" t="s">
        <v>5140</v>
      </c>
      <c r="D39" s="27" t="s">
        <v>71</v>
      </c>
      <c r="E39" s="27">
        <v>62</v>
      </c>
      <c r="F39" s="27"/>
      <c r="G39" s="27"/>
      <c r="H39" s="23" t="str">
        <f t="shared" si="0"/>
        <v>許＊生</v>
      </c>
      <c r="I39" s="23" t="str">
        <f t="shared" si="1"/>
        <v>0＊961308</v>
      </c>
      <c r="J39" s="27">
        <v>1131016</v>
      </c>
      <c r="K39" s="27" t="s">
        <v>73</v>
      </c>
      <c r="L39" s="106" t="s">
        <v>721</v>
      </c>
      <c r="M39" s="26"/>
      <c r="N39" s="26"/>
      <c r="O39" s="26"/>
      <c r="P39" s="26"/>
      <c r="Q39" s="26"/>
      <c r="R39" s="26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6"/>
      <c r="AK39" s="26"/>
      <c r="AL39" s="26"/>
      <c r="AM39" s="28"/>
      <c r="AN39" s="28"/>
      <c r="AO39" s="28"/>
      <c r="AP39" s="28"/>
      <c r="AQ39" s="28"/>
      <c r="AR39" s="26"/>
      <c r="AS39" s="28"/>
      <c r="AT39" s="28"/>
      <c r="AU39" s="28"/>
      <c r="AV39" s="28"/>
      <c r="AW39" s="28"/>
      <c r="AX39" s="29"/>
      <c r="AY39" s="28"/>
      <c r="AZ39" s="28"/>
      <c r="BA39" s="28" t="s">
        <v>9</v>
      </c>
      <c r="BB39" s="28"/>
      <c r="BC39" s="26"/>
      <c r="BD39" s="26"/>
      <c r="BE39" s="28"/>
      <c r="BF39" s="26"/>
      <c r="BG39" s="26"/>
      <c r="BH39" s="26"/>
      <c r="BI39" s="28"/>
      <c r="BJ39" s="6"/>
    </row>
    <row r="40" spans="1:62" ht="31">
      <c r="A40" s="23">
        <v>36</v>
      </c>
      <c r="B40" s="27" t="s">
        <v>5141</v>
      </c>
      <c r="C40" s="27" t="s">
        <v>4190</v>
      </c>
      <c r="D40" s="27" t="s">
        <v>71</v>
      </c>
      <c r="E40" s="27">
        <v>44</v>
      </c>
      <c r="F40" s="27" t="s">
        <v>5093</v>
      </c>
      <c r="G40" s="27"/>
      <c r="H40" s="23" t="str">
        <f t="shared" si="0"/>
        <v>洪＊銘</v>
      </c>
      <c r="I40" s="23" t="str">
        <f t="shared" si="1"/>
        <v>2＊511824</v>
      </c>
      <c r="J40" s="27">
        <v>1131023</v>
      </c>
      <c r="K40" s="27" t="s">
        <v>724</v>
      </c>
      <c r="L40" s="106" t="s">
        <v>721</v>
      </c>
      <c r="M40" s="26"/>
      <c r="N40" s="26"/>
      <c r="O40" s="26"/>
      <c r="P40" s="26"/>
      <c r="Q40" s="26"/>
      <c r="R40" s="26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6"/>
      <c r="AK40" s="26"/>
      <c r="AL40" s="26"/>
      <c r="AM40" s="28"/>
      <c r="AN40" s="28"/>
      <c r="AO40" s="28"/>
      <c r="AP40" s="28"/>
      <c r="AQ40" s="28"/>
      <c r="AR40" s="26"/>
      <c r="AS40" s="28"/>
      <c r="AT40" s="28"/>
      <c r="AU40" s="28"/>
      <c r="AV40" s="28"/>
      <c r="AW40" s="28"/>
      <c r="AX40" s="29"/>
      <c r="AY40" s="28" t="s">
        <v>9</v>
      </c>
      <c r="AZ40" s="28"/>
      <c r="BA40" s="28" t="s">
        <v>9</v>
      </c>
      <c r="BB40" s="28"/>
      <c r="BC40" s="26"/>
      <c r="BD40" s="26"/>
      <c r="BE40" s="28"/>
      <c r="BF40" s="26"/>
      <c r="BG40" s="26"/>
      <c r="BH40" s="26"/>
      <c r="BI40" s="28"/>
      <c r="BJ40" s="6"/>
    </row>
    <row r="41" spans="1:62">
      <c r="A41" s="23">
        <v>37</v>
      </c>
      <c r="B41" s="27" t="s">
        <v>445</v>
      </c>
      <c r="C41" s="27" t="s">
        <v>446</v>
      </c>
      <c r="D41" s="27" t="s">
        <v>69</v>
      </c>
      <c r="E41" s="27">
        <v>62</v>
      </c>
      <c r="F41" s="27"/>
      <c r="G41" s="27"/>
      <c r="H41" s="23" t="str">
        <f t="shared" si="0"/>
        <v>羅＊娟</v>
      </c>
      <c r="I41" s="23" t="str">
        <f t="shared" si="1"/>
        <v>2＊458546</v>
      </c>
      <c r="J41" s="27">
        <v>1131023</v>
      </c>
      <c r="K41" s="27" t="s">
        <v>73</v>
      </c>
      <c r="L41" s="106" t="s">
        <v>721</v>
      </c>
      <c r="M41" s="26"/>
      <c r="N41" s="26"/>
      <c r="O41" s="26"/>
      <c r="P41" s="26"/>
      <c r="Q41" s="26"/>
      <c r="R41" s="26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6"/>
      <c r="AK41" s="26"/>
      <c r="AL41" s="26"/>
      <c r="AM41" s="28"/>
      <c r="AN41" s="28"/>
      <c r="AO41" s="28"/>
      <c r="AP41" s="28"/>
      <c r="AQ41" s="28"/>
      <c r="AR41" s="26"/>
      <c r="AS41" s="28"/>
      <c r="AT41" s="28"/>
      <c r="AU41" s="28"/>
      <c r="AV41" s="28"/>
      <c r="AW41" s="28"/>
      <c r="AX41" s="29"/>
      <c r="AY41" s="28"/>
      <c r="AZ41" s="28"/>
      <c r="BA41" s="28" t="s">
        <v>9</v>
      </c>
      <c r="BB41" s="28"/>
      <c r="BC41" s="26"/>
      <c r="BD41" s="26"/>
      <c r="BE41" s="28"/>
      <c r="BF41" s="26"/>
      <c r="BG41" s="26"/>
      <c r="BH41" s="26"/>
      <c r="BI41" s="28"/>
      <c r="BJ41" s="6"/>
    </row>
    <row r="42" spans="1:62">
      <c r="A42" s="23">
        <v>38</v>
      </c>
      <c r="B42" s="27" t="s">
        <v>5142</v>
      </c>
      <c r="C42" s="27" t="s">
        <v>4885</v>
      </c>
      <c r="D42" s="27" t="s">
        <v>69</v>
      </c>
      <c r="E42" s="27">
        <v>81</v>
      </c>
      <c r="F42" s="27"/>
      <c r="G42" s="27"/>
      <c r="H42" s="23" t="str">
        <f t="shared" si="0"/>
        <v>侯＊美津</v>
      </c>
      <c r="I42" s="23" t="str">
        <f t="shared" si="1"/>
        <v>1＊765875</v>
      </c>
      <c r="J42" s="27">
        <v>1131023</v>
      </c>
      <c r="K42" s="27" t="s">
        <v>72</v>
      </c>
      <c r="L42" s="106" t="s">
        <v>721</v>
      </c>
      <c r="M42" s="26"/>
      <c r="N42" s="26"/>
      <c r="O42" s="26"/>
      <c r="P42" s="26"/>
      <c r="Q42" s="26"/>
      <c r="R42" s="26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6"/>
      <c r="AK42" s="26"/>
      <c r="AL42" s="26"/>
      <c r="AM42" s="28"/>
      <c r="AN42" s="28"/>
      <c r="AO42" s="28"/>
      <c r="AP42" s="28"/>
      <c r="AQ42" s="28"/>
      <c r="AR42" s="26"/>
      <c r="AS42" s="28"/>
      <c r="AT42" s="28"/>
      <c r="AU42" s="28"/>
      <c r="AV42" s="28"/>
      <c r="AW42" s="28"/>
      <c r="AX42" s="29" t="s">
        <v>9</v>
      </c>
      <c r="AY42" s="28"/>
      <c r="AZ42" s="28"/>
      <c r="BA42" s="28"/>
      <c r="BB42" s="28"/>
      <c r="BC42" s="26"/>
      <c r="BD42" s="26"/>
      <c r="BE42" s="28"/>
      <c r="BF42" s="26"/>
      <c r="BG42" s="26"/>
      <c r="BH42" s="26"/>
      <c r="BI42" s="28"/>
      <c r="BJ42" s="6"/>
    </row>
    <row r="43" spans="1:62">
      <c r="A43" s="23">
        <v>39</v>
      </c>
      <c r="B43" s="27" t="s">
        <v>5143</v>
      </c>
      <c r="C43" s="27" t="s">
        <v>5144</v>
      </c>
      <c r="D43" s="27" t="s">
        <v>71</v>
      </c>
      <c r="E43" s="27">
        <v>82</v>
      </c>
      <c r="F43" s="27"/>
      <c r="G43" s="27"/>
      <c r="H43" s="23" t="str">
        <f t="shared" si="0"/>
        <v>郭＊雄</v>
      </c>
      <c r="I43" s="23" t="str">
        <f t="shared" si="1"/>
        <v>0＊238782</v>
      </c>
      <c r="J43" s="27">
        <v>1131023</v>
      </c>
      <c r="K43" s="27" t="s">
        <v>77</v>
      </c>
      <c r="L43" s="106" t="s">
        <v>721</v>
      </c>
      <c r="M43" s="26"/>
      <c r="N43" s="26"/>
      <c r="O43" s="26"/>
      <c r="P43" s="26"/>
      <c r="Q43" s="26"/>
      <c r="R43" s="26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6"/>
      <c r="AK43" s="26"/>
      <c r="AL43" s="26"/>
      <c r="AM43" s="28"/>
      <c r="AN43" s="28"/>
      <c r="AO43" s="28"/>
      <c r="AP43" s="28"/>
      <c r="AQ43" s="28"/>
      <c r="AR43" s="26"/>
      <c r="AS43" s="28"/>
      <c r="AT43" s="28"/>
      <c r="AU43" s="28"/>
      <c r="AV43" s="28"/>
      <c r="AW43" s="28"/>
      <c r="AX43" s="29"/>
      <c r="AY43" s="28"/>
      <c r="AZ43" s="28"/>
      <c r="BA43" s="28"/>
      <c r="BB43" s="28"/>
      <c r="BC43" s="26"/>
      <c r="BD43" s="26"/>
      <c r="BE43" s="28"/>
      <c r="BF43" s="26"/>
      <c r="BG43" s="26" t="s">
        <v>9</v>
      </c>
      <c r="BH43" s="26"/>
      <c r="BI43" s="28"/>
      <c r="BJ43" s="6"/>
    </row>
    <row r="44" spans="1:62" ht="31">
      <c r="A44" s="23">
        <v>40</v>
      </c>
      <c r="B44" s="27" t="s">
        <v>5141</v>
      </c>
      <c r="C44" s="27" t="s">
        <v>4190</v>
      </c>
      <c r="D44" s="27" t="s">
        <v>71</v>
      </c>
      <c r="E44" s="27">
        <v>44</v>
      </c>
      <c r="F44" s="27" t="s">
        <v>5093</v>
      </c>
      <c r="G44" s="27"/>
      <c r="H44" s="23" t="str">
        <f t="shared" si="0"/>
        <v>洪＊銘</v>
      </c>
      <c r="I44" s="23" t="str">
        <f t="shared" si="1"/>
        <v>2＊511824</v>
      </c>
      <c r="J44" s="27">
        <v>1131028</v>
      </c>
      <c r="K44" s="27" t="s">
        <v>77</v>
      </c>
      <c r="L44" s="106" t="s">
        <v>721</v>
      </c>
      <c r="M44" s="26"/>
      <c r="N44" s="26"/>
      <c r="O44" s="26"/>
      <c r="P44" s="26"/>
      <c r="Q44" s="26"/>
      <c r="R44" s="26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6"/>
      <c r="AK44" s="26"/>
      <c r="AL44" s="26"/>
      <c r="AM44" s="28"/>
      <c r="AN44" s="28"/>
      <c r="AO44" s="28"/>
      <c r="AP44" s="28"/>
      <c r="AQ44" s="28"/>
      <c r="AR44" s="26"/>
      <c r="AS44" s="28"/>
      <c r="AT44" s="28"/>
      <c r="AU44" s="28"/>
      <c r="AV44" s="28"/>
      <c r="AW44" s="28"/>
      <c r="AX44" s="29"/>
      <c r="AY44" s="28"/>
      <c r="AZ44" s="28"/>
      <c r="BA44" s="28"/>
      <c r="BB44" s="28"/>
      <c r="BC44" s="26"/>
      <c r="BD44" s="26"/>
      <c r="BE44" s="28"/>
      <c r="BF44" s="26"/>
      <c r="BG44" s="26"/>
      <c r="BH44" s="26"/>
      <c r="BI44" s="28" t="s">
        <v>723</v>
      </c>
      <c r="BJ44" s="6"/>
    </row>
    <row r="45" spans="1:62">
      <c r="A45" s="23">
        <v>41</v>
      </c>
      <c r="B45" s="27" t="s">
        <v>5145</v>
      </c>
      <c r="C45" s="27" t="s">
        <v>5146</v>
      </c>
      <c r="D45" s="27" t="s">
        <v>71</v>
      </c>
      <c r="E45" s="27">
        <v>83</v>
      </c>
      <c r="F45" s="27"/>
      <c r="G45" s="27"/>
      <c r="H45" s="23" t="str">
        <f t="shared" si="0"/>
        <v>雷＊賢</v>
      </c>
      <c r="I45" s="23" t="str">
        <f t="shared" si="1"/>
        <v>2＊845615</v>
      </c>
      <c r="J45" s="27">
        <v>1131028</v>
      </c>
      <c r="K45" s="27" t="s">
        <v>72</v>
      </c>
      <c r="L45" s="106" t="s">
        <v>721</v>
      </c>
      <c r="M45" s="26"/>
      <c r="N45" s="26"/>
      <c r="O45" s="26"/>
      <c r="P45" s="26"/>
      <c r="Q45" s="26"/>
      <c r="R45" s="26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6"/>
      <c r="AK45" s="26"/>
      <c r="AL45" s="26"/>
      <c r="AM45" s="28"/>
      <c r="AN45" s="28"/>
      <c r="AO45" s="28"/>
      <c r="AP45" s="28"/>
      <c r="AQ45" s="28"/>
      <c r="AR45" s="26"/>
      <c r="AS45" s="28"/>
      <c r="AT45" s="28"/>
      <c r="AU45" s="28"/>
      <c r="AV45" s="28"/>
      <c r="AW45" s="28"/>
      <c r="AX45" s="29" t="s">
        <v>9</v>
      </c>
      <c r="AY45" s="28"/>
      <c r="AZ45" s="28"/>
      <c r="BA45" s="28"/>
      <c r="BB45" s="28"/>
      <c r="BC45" s="26"/>
      <c r="BD45" s="26"/>
      <c r="BE45" s="28"/>
      <c r="BF45" s="26"/>
      <c r="BG45" s="26"/>
      <c r="BH45" s="26"/>
      <c r="BI45" s="28"/>
      <c r="BJ45" s="6"/>
    </row>
    <row r="46" spans="1:62">
      <c r="A46" s="23">
        <v>42</v>
      </c>
      <c r="B46" s="27" t="s">
        <v>303</v>
      </c>
      <c r="C46" s="27" t="s">
        <v>304</v>
      </c>
      <c r="D46" s="27" t="s">
        <v>71</v>
      </c>
      <c r="E46" s="27">
        <v>66</v>
      </c>
      <c r="F46" s="27"/>
      <c r="G46" s="27"/>
      <c r="H46" s="23" t="str">
        <f t="shared" si="0"/>
        <v>高＊財</v>
      </c>
      <c r="I46" s="23" t="str">
        <f t="shared" si="1"/>
        <v>1＊080256</v>
      </c>
      <c r="J46" s="27">
        <v>1131028</v>
      </c>
      <c r="K46" s="27" t="s">
        <v>70</v>
      </c>
      <c r="L46" s="106" t="s">
        <v>721</v>
      </c>
      <c r="M46" s="26"/>
      <c r="N46" s="26"/>
      <c r="O46" s="26"/>
      <c r="P46" s="26"/>
      <c r="Q46" s="26"/>
      <c r="R46" s="26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6"/>
      <c r="AK46" s="26"/>
      <c r="AL46" s="26"/>
      <c r="AM46" s="28"/>
      <c r="AN46" s="28"/>
      <c r="AO46" s="28"/>
      <c r="AP46" s="28"/>
      <c r="AQ46" s="28"/>
      <c r="AR46" s="26"/>
      <c r="AS46" s="28" t="s">
        <v>9</v>
      </c>
      <c r="AT46" s="28"/>
      <c r="AU46" s="28"/>
      <c r="AV46" s="28"/>
      <c r="AW46" s="28"/>
      <c r="AX46" s="29"/>
      <c r="AY46" s="28"/>
      <c r="AZ46" s="28"/>
      <c r="BA46" s="28"/>
      <c r="BB46" s="28"/>
      <c r="BC46" s="26"/>
      <c r="BD46" s="26"/>
      <c r="BE46" s="28"/>
      <c r="BF46" s="26"/>
      <c r="BG46" s="26"/>
      <c r="BH46" s="26"/>
      <c r="BI46" s="28"/>
      <c r="BJ46" s="6"/>
    </row>
    <row r="47" spans="1:62">
      <c r="A47" s="23">
        <v>43</v>
      </c>
      <c r="B47" s="27" t="s">
        <v>2582</v>
      </c>
      <c r="C47" s="27" t="s">
        <v>2583</v>
      </c>
      <c r="D47" s="27" t="s">
        <v>71</v>
      </c>
      <c r="E47" s="27">
        <v>51</v>
      </c>
      <c r="F47" s="27"/>
      <c r="G47" s="27"/>
      <c r="H47" s="23" t="str">
        <f t="shared" si="0"/>
        <v>王＊偉</v>
      </c>
      <c r="I47" s="23" t="str">
        <f t="shared" si="1"/>
        <v>2＊381128</v>
      </c>
      <c r="J47" s="27">
        <v>1131028</v>
      </c>
      <c r="K47" s="27" t="s">
        <v>72</v>
      </c>
      <c r="L47" s="106" t="s">
        <v>721</v>
      </c>
      <c r="M47" s="26"/>
      <c r="N47" s="26"/>
      <c r="O47" s="26"/>
      <c r="P47" s="26"/>
      <c r="Q47" s="26"/>
      <c r="R47" s="26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6"/>
      <c r="AK47" s="26"/>
      <c r="AL47" s="26"/>
      <c r="AM47" s="28"/>
      <c r="AN47" s="28"/>
      <c r="AO47" s="28"/>
      <c r="AP47" s="28"/>
      <c r="AQ47" s="28"/>
      <c r="AR47" s="26"/>
      <c r="AS47" s="28"/>
      <c r="AT47" s="28"/>
      <c r="AU47" s="28"/>
      <c r="AV47" s="28"/>
      <c r="AW47" s="28"/>
      <c r="AX47" s="29" t="s">
        <v>9</v>
      </c>
      <c r="AY47" s="28"/>
      <c r="AZ47" s="28"/>
      <c r="BA47" s="28"/>
      <c r="BB47" s="28"/>
      <c r="BC47" s="26"/>
      <c r="BD47" s="26"/>
      <c r="BE47" s="28"/>
      <c r="BF47" s="26"/>
      <c r="BG47" s="26"/>
      <c r="BH47" s="26"/>
      <c r="BI47" s="28"/>
      <c r="BJ47" s="6"/>
    </row>
    <row r="48" spans="1:62">
      <c r="A48" s="23">
        <v>44</v>
      </c>
      <c r="B48" s="27" t="s">
        <v>5147</v>
      </c>
      <c r="C48" s="27" t="s">
        <v>4220</v>
      </c>
      <c r="D48" s="27" t="s">
        <v>69</v>
      </c>
      <c r="E48" s="27">
        <v>66</v>
      </c>
      <c r="F48" s="27" t="s">
        <v>5112</v>
      </c>
      <c r="G48" s="27" t="s">
        <v>5118</v>
      </c>
      <c r="H48" s="23" t="str">
        <f t="shared" si="0"/>
        <v>蔡＊姬</v>
      </c>
      <c r="I48" s="23" t="str">
        <f t="shared" si="1"/>
        <v>2＊625099</v>
      </c>
      <c r="J48" s="27">
        <v>1131030</v>
      </c>
      <c r="K48" s="27" t="s">
        <v>5148</v>
      </c>
      <c r="L48" s="106" t="s">
        <v>721</v>
      </c>
      <c r="M48" s="26"/>
      <c r="N48" s="26"/>
      <c r="O48" s="26"/>
      <c r="P48" s="26"/>
      <c r="Q48" s="26"/>
      <c r="R48" s="26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6"/>
      <c r="AK48" s="26"/>
      <c r="AL48" s="26"/>
      <c r="AM48" s="28"/>
      <c r="AN48" s="28"/>
      <c r="AO48" s="28"/>
      <c r="AP48" s="28"/>
      <c r="AQ48" s="28"/>
      <c r="AR48" s="26"/>
      <c r="AS48" s="28"/>
      <c r="AT48" s="28"/>
      <c r="AU48" s="28"/>
      <c r="AV48" s="28"/>
      <c r="AW48" s="28"/>
      <c r="AX48" s="29"/>
      <c r="AY48" s="28"/>
      <c r="AZ48" s="28"/>
      <c r="BA48" s="28"/>
      <c r="BB48" s="28"/>
      <c r="BC48" s="26"/>
      <c r="BD48" s="26"/>
      <c r="BE48" s="28" t="s">
        <v>736</v>
      </c>
      <c r="BF48" s="26"/>
      <c r="BG48" s="26"/>
      <c r="BH48" s="26"/>
      <c r="BI48" s="28"/>
      <c r="BJ48" s="6"/>
    </row>
    <row r="49" spans="1:62" ht="31">
      <c r="A49" s="23">
        <v>45</v>
      </c>
      <c r="B49" s="27" t="s">
        <v>5149</v>
      </c>
      <c r="C49" s="27" t="s">
        <v>5150</v>
      </c>
      <c r="D49" s="27" t="s">
        <v>71</v>
      </c>
      <c r="E49" s="27">
        <v>60</v>
      </c>
      <c r="F49" s="27"/>
      <c r="G49" s="27"/>
      <c r="H49" s="23" t="str">
        <f t="shared" si="0"/>
        <v>洪＊江</v>
      </c>
      <c r="I49" s="23" t="str">
        <f t="shared" si="1"/>
        <v>2＊853311</v>
      </c>
      <c r="J49" s="27">
        <v>1131030</v>
      </c>
      <c r="K49" s="27" t="s">
        <v>725</v>
      </c>
      <c r="L49" s="106" t="s">
        <v>721</v>
      </c>
      <c r="M49" s="26"/>
      <c r="N49" s="26"/>
      <c r="O49" s="26"/>
      <c r="P49" s="26"/>
      <c r="Q49" s="26"/>
      <c r="R49" s="26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6"/>
      <c r="AK49" s="26"/>
      <c r="AL49" s="26"/>
      <c r="AM49" s="28"/>
      <c r="AN49" s="28"/>
      <c r="AO49" s="28"/>
      <c r="AP49" s="28"/>
      <c r="AQ49" s="28"/>
      <c r="AR49" s="26"/>
      <c r="AS49" s="28"/>
      <c r="AT49" s="28"/>
      <c r="AU49" s="28"/>
      <c r="AV49" s="28"/>
      <c r="AW49" s="28"/>
      <c r="AX49" s="29"/>
      <c r="AY49" s="28"/>
      <c r="AZ49" s="28"/>
      <c r="BA49" s="28" t="s">
        <v>9</v>
      </c>
      <c r="BB49" s="28"/>
      <c r="BC49" s="26"/>
      <c r="BD49" s="26"/>
      <c r="BE49" s="28"/>
      <c r="BF49" s="26"/>
      <c r="BG49" s="26"/>
      <c r="BH49" s="26"/>
      <c r="BI49" s="28" t="s">
        <v>1043</v>
      </c>
      <c r="BJ49" s="6"/>
    </row>
    <row r="50" spans="1:62">
      <c r="A50" s="23">
        <v>46</v>
      </c>
      <c r="B50" s="27" t="s">
        <v>2597</v>
      </c>
      <c r="C50" s="27" t="s">
        <v>2598</v>
      </c>
      <c r="D50" s="27" t="s">
        <v>71</v>
      </c>
      <c r="E50" s="27">
        <v>63</v>
      </c>
      <c r="F50" s="27"/>
      <c r="G50" s="27"/>
      <c r="H50" s="23" t="str">
        <f t="shared" si="0"/>
        <v>蔡＊明</v>
      </c>
      <c r="I50" s="23" t="str">
        <f t="shared" si="1"/>
        <v>2＊737550</v>
      </c>
      <c r="J50" s="27">
        <v>1131030</v>
      </c>
      <c r="K50" s="27" t="s">
        <v>73</v>
      </c>
      <c r="L50" s="106" t="s">
        <v>721</v>
      </c>
      <c r="M50" s="26"/>
      <c r="N50" s="26"/>
      <c r="O50" s="26"/>
      <c r="P50" s="26"/>
      <c r="Q50" s="26"/>
      <c r="R50" s="26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6"/>
      <c r="AK50" s="26"/>
      <c r="AL50" s="26"/>
      <c r="AM50" s="28"/>
      <c r="AN50" s="28"/>
      <c r="AO50" s="28"/>
      <c r="AP50" s="28"/>
      <c r="AQ50" s="28"/>
      <c r="AR50" s="26"/>
      <c r="AS50" s="28"/>
      <c r="AT50" s="28"/>
      <c r="AU50" s="28"/>
      <c r="AV50" s="28"/>
      <c r="AW50" s="28"/>
      <c r="AX50" s="29"/>
      <c r="AY50" s="28"/>
      <c r="AZ50" s="28"/>
      <c r="BA50" s="28" t="s">
        <v>9</v>
      </c>
      <c r="BB50" s="28"/>
      <c r="BC50" s="26"/>
      <c r="BD50" s="26"/>
      <c r="BE50" s="28"/>
      <c r="BF50" s="26"/>
      <c r="BG50" s="26"/>
      <c r="BH50" s="26"/>
      <c r="BI50" s="28"/>
      <c r="BJ50" s="6"/>
    </row>
    <row r="51" spans="1:62">
      <c r="A51" s="23">
        <v>47</v>
      </c>
      <c r="B51" s="27" t="s">
        <v>5151</v>
      </c>
      <c r="C51" s="27" t="s">
        <v>5152</v>
      </c>
      <c r="D51" s="27" t="s">
        <v>71</v>
      </c>
      <c r="E51" s="27">
        <v>71</v>
      </c>
      <c r="F51" s="27"/>
      <c r="G51" s="27"/>
      <c r="H51" s="23" t="str">
        <f t="shared" si="0"/>
        <v>林＊卿</v>
      </c>
      <c r="I51" s="23" t="str">
        <f t="shared" si="1"/>
        <v>2＊845686</v>
      </c>
      <c r="J51" s="27">
        <v>1131030</v>
      </c>
      <c r="K51" s="27" t="s">
        <v>72</v>
      </c>
      <c r="L51" s="106" t="s">
        <v>721</v>
      </c>
      <c r="M51" s="26"/>
      <c r="N51" s="26"/>
      <c r="O51" s="26"/>
      <c r="P51" s="26"/>
      <c r="Q51" s="26"/>
      <c r="R51" s="26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6"/>
      <c r="AK51" s="26"/>
      <c r="AL51" s="26"/>
      <c r="AM51" s="28"/>
      <c r="AN51" s="28"/>
      <c r="AO51" s="28"/>
      <c r="AP51" s="28"/>
      <c r="AQ51" s="28"/>
      <c r="AR51" s="26"/>
      <c r="AS51" s="28"/>
      <c r="AT51" s="28"/>
      <c r="AU51" s="28"/>
      <c r="AV51" s="28"/>
      <c r="AW51" s="28"/>
      <c r="AX51" s="29" t="s">
        <v>9</v>
      </c>
      <c r="AY51" s="28"/>
      <c r="AZ51" s="28"/>
      <c r="BA51" s="28"/>
      <c r="BB51" s="28"/>
      <c r="BC51" s="26"/>
      <c r="BD51" s="26"/>
      <c r="BE51" s="28"/>
      <c r="BF51" s="26"/>
      <c r="BG51" s="26"/>
      <c r="BH51" s="26"/>
      <c r="BI51" s="28"/>
      <c r="BJ51" s="6"/>
    </row>
    <row r="52" spans="1:62" ht="31">
      <c r="A52" s="23">
        <v>48</v>
      </c>
      <c r="B52" s="27" t="s">
        <v>581</v>
      </c>
      <c r="C52" s="27" t="s">
        <v>582</v>
      </c>
      <c r="D52" s="27" t="s">
        <v>69</v>
      </c>
      <c r="E52" s="27">
        <v>68</v>
      </c>
      <c r="F52" s="27"/>
      <c r="G52" s="27"/>
      <c r="H52" s="23" t="str">
        <f t="shared" si="0"/>
        <v>丁＊桃</v>
      </c>
      <c r="I52" s="23" t="str">
        <f t="shared" si="1"/>
        <v>0＊782478</v>
      </c>
      <c r="J52" s="27">
        <v>1131030</v>
      </c>
      <c r="K52" s="27" t="s">
        <v>5459</v>
      </c>
      <c r="L52" s="106" t="s">
        <v>721</v>
      </c>
      <c r="M52" s="26"/>
      <c r="N52" s="26"/>
      <c r="O52" s="26"/>
      <c r="P52" s="26"/>
      <c r="Q52" s="26"/>
      <c r="R52" s="26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6"/>
      <c r="AK52" s="26"/>
      <c r="AL52" s="26"/>
      <c r="AM52" s="28"/>
      <c r="AN52" s="28"/>
      <c r="AO52" s="28"/>
      <c r="AP52" s="28"/>
      <c r="AQ52" s="28"/>
      <c r="AR52" s="26"/>
      <c r="AS52" s="28"/>
      <c r="AT52" s="28"/>
      <c r="AU52" s="28"/>
      <c r="AV52" s="28"/>
      <c r="AW52" s="28"/>
      <c r="AX52" s="29"/>
      <c r="AY52" s="28"/>
      <c r="AZ52" s="28"/>
      <c r="BA52" s="28"/>
      <c r="BB52" s="28" t="s">
        <v>1879</v>
      </c>
      <c r="BC52" s="26"/>
      <c r="BD52" s="26"/>
      <c r="BE52" s="28"/>
      <c r="BF52" s="26"/>
      <c r="BG52" s="26"/>
      <c r="BH52" s="26"/>
      <c r="BI52" s="28" t="s">
        <v>1043</v>
      </c>
      <c r="BJ52" s="6"/>
    </row>
    <row r="53" spans="1:62">
      <c r="A53" s="23">
        <v>49</v>
      </c>
      <c r="B53" s="27" t="s">
        <v>5153</v>
      </c>
      <c r="C53" s="27" t="s">
        <v>1504</v>
      </c>
      <c r="D53" s="27" t="s">
        <v>69</v>
      </c>
      <c r="E53" s="27">
        <v>71</v>
      </c>
      <c r="F53" s="27"/>
      <c r="G53" s="27"/>
      <c r="H53" s="23" t="str">
        <f t="shared" si="0"/>
        <v>羅＊雪</v>
      </c>
      <c r="I53" s="23" t="str">
        <f t="shared" si="1"/>
        <v>1＊755531</v>
      </c>
      <c r="J53" s="27">
        <v>1131030</v>
      </c>
      <c r="K53" s="27" t="s">
        <v>73</v>
      </c>
      <c r="L53" s="106" t="s">
        <v>721</v>
      </c>
      <c r="M53" s="26"/>
      <c r="N53" s="26"/>
      <c r="O53" s="26"/>
      <c r="P53" s="26"/>
      <c r="Q53" s="26"/>
      <c r="R53" s="26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6"/>
      <c r="AK53" s="26"/>
      <c r="AL53" s="26"/>
      <c r="AM53" s="28"/>
      <c r="AN53" s="28"/>
      <c r="AO53" s="28"/>
      <c r="AP53" s="28"/>
      <c r="AQ53" s="28"/>
      <c r="AR53" s="26"/>
      <c r="AS53" s="28"/>
      <c r="AT53" s="28"/>
      <c r="AU53" s="28"/>
      <c r="AV53" s="28"/>
      <c r="AW53" s="28"/>
      <c r="AX53" s="29"/>
      <c r="AY53" s="28"/>
      <c r="AZ53" s="28"/>
      <c r="BA53" s="28" t="s">
        <v>9</v>
      </c>
      <c r="BB53" s="28"/>
      <c r="BC53" s="26"/>
      <c r="BD53" s="26"/>
      <c r="BE53" s="28"/>
      <c r="BF53" s="26"/>
      <c r="BG53" s="26"/>
      <c r="BH53" s="26"/>
      <c r="BI53" s="28"/>
      <c r="BJ53" s="6"/>
    </row>
    <row r="54" spans="1:62">
      <c r="A54" s="23">
        <v>50</v>
      </c>
      <c r="B54" s="27" t="s">
        <v>343</v>
      </c>
      <c r="C54" s="27" t="s">
        <v>250</v>
      </c>
      <c r="D54" s="27" t="s">
        <v>69</v>
      </c>
      <c r="E54" s="27">
        <v>61</v>
      </c>
      <c r="F54" s="27"/>
      <c r="G54" s="27"/>
      <c r="H54" s="23" t="str">
        <f t="shared" si="0"/>
        <v>林＊姬</v>
      </c>
      <c r="I54" s="23" t="str">
        <f t="shared" si="1"/>
        <v>2＊491366</v>
      </c>
      <c r="J54" s="27">
        <v>1131030</v>
      </c>
      <c r="K54" s="27" t="s">
        <v>73</v>
      </c>
      <c r="L54" s="106" t="s">
        <v>721</v>
      </c>
      <c r="M54" s="26"/>
      <c r="N54" s="26"/>
      <c r="O54" s="26"/>
      <c r="P54" s="26"/>
      <c r="Q54" s="26"/>
      <c r="R54" s="26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6"/>
      <c r="AK54" s="26"/>
      <c r="AL54" s="26"/>
      <c r="AM54" s="28"/>
      <c r="AN54" s="28"/>
      <c r="AO54" s="28"/>
      <c r="AP54" s="28"/>
      <c r="AQ54" s="28"/>
      <c r="AR54" s="26"/>
      <c r="AS54" s="28"/>
      <c r="AT54" s="28"/>
      <c r="AU54" s="28"/>
      <c r="AV54" s="28"/>
      <c r="AW54" s="28"/>
      <c r="AX54" s="29"/>
      <c r="AY54" s="28"/>
      <c r="AZ54" s="28"/>
      <c r="BA54" s="28" t="s">
        <v>9</v>
      </c>
      <c r="BB54" s="28"/>
      <c r="BC54" s="26"/>
      <c r="BD54" s="26"/>
      <c r="BE54" s="28"/>
      <c r="BF54" s="26"/>
      <c r="BG54" s="26"/>
      <c r="BH54" s="26"/>
      <c r="BI54" s="28"/>
      <c r="BJ54" s="6"/>
    </row>
    <row r="55" spans="1:62" ht="31">
      <c r="A55" s="23">
        <v>51</v>
      </c>
      <c r="B55" s="27" t="s">
        <v>5154</v>
      </c>
      <c r="C55" s="27" t="s">
        <v>5155</v>
      </c>
      <c r="D55" s="27" t="s">
        <v>69</v>
      </c>
      <c r="E55" s="27">
        <v>76</v>
      </c>
      <c r="F55" s="27"/>
      <c r="G55" s="27"/>
      <c r="H55" s="23" t="str">
        <f t="shared" si="0"/>
        <v>蔡＊月嬌</v>
      </c>
      <c r="I55" s="23" t="str">
        <f t="shared" si="1"/>
        <v>2＊853667</v>
      </c>
      <c r="J55" s="27">
        <v>1131030</v>
      </c>
      <c r="K55" s="27" t="s">
        <v>4324</v>
      </c>
      <c r="L55" s="106" t="s">
        <v>721</v>
      </c>
      <c r="M55" s="26"/>
      <c r="N55" s="26"/>
      <c r="O55" s="26"/>
      <c r="P55" s="26"/>
      <c r="Q55" s="26"/>
      <c r="R55" s="26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6"/>
      <c r="AK55" s="26"/>
      <c r="AL55" s="26"/>
      <c r="AM55" s="28"/>
      <c r="AN55" s="28"/>
      <c r="AO55" s="28"/>
      <c r="AP55" s="28"/>
      <c r="AQ55" s="28"/>
      <c r="AR55" s="26"/>
      <c r="AS55" s="28"/>
      <c r="AT55" s="28"/>
      <c r="AU55" s="28"/>
      <c r="AV55" s="28" t="s">
        <v>9</v>
      </c>
      <c r="AW55" s="28" t="s">
        <v>9</v>
      </c>
      <c r="AX55" s="29"/>
      <c r="AY55" s="28"/>
      <c r="AZ55" s="28"/>
      <c r="BA55" s="28"/>
      <c r="BB55" s="28"/>
      <c r="BC55" s="26"/>
      <c r="BD55" s="26"/>
      <c r="BE55" s="28"/>
      <c r="BF55" s="26"/>
      <c r="BG55" s="26"/>
      <c r="BH55" s="26"/>
      <c r="BI55" s="28"/>
      <c r="BJ55" s="6"/>
    </row>
    <row r="56" spans="1:62">
      <c r="A56" s="23">
        <v>52</v>
      </c>
      <c r="B56" s="27" t="s">
        <v>2924</v>
      </c>
      <c r="C56" s="27" t="s">
        <v>2925</v>
      </c>
      <c r="D56" s="27" t="s">
        <v>69</v>
      </c>
      <c r="E56" s="27">
        <v>70</v>
      </c>
      <c r="F56" s="27"/>
      <c r="G56" s="27"/>
      <c r="H56" s="23" t="str">
        <f t="shared" si="0"/>
        <v>陳＊真</v>
      </c>
      <c r="I56" s="23" t="str">
        <f t="shared" si="1"/>
        <v>1＊561950</v>
      </c>
      <c r="J56" s="27">
        <v>1131007</v>
      </c>
      <c r="K56" s="27" t="s">
        <v>72</v>
      </c>
      <c r="L56" s="27">
        <v>1173</v>
      </c>
      <c r="M56" s="26"/>
      <c r="N56" s="26"/>
      <c r="O56" s="26"/>
      <c r="P56" s="26"/>
      <c r="Q56" s="26"/>
      <c r="R56" s="26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6"/>
      <c r="AK56" s="26"/>
      <c r="AL56" s="26"/>
      <c r="AM56" s="28"/>
      <c r="AN56" s="28"/>
      <c r="AO56" s="28"/>
      <c r="AP56" s="28"/>
      <c r="AQ56" s="28"/>
      <c r="AR56" s="26"/>
      <c r="AS56" s="28"/>
      <c r="AT56" s="28"/>
      <c r="AU56" s="28"/>
      <c r="AV56" s="28"/>
      <c r="AW56" s="28"/>
      <c r="AX56" s="29"/>
      <c r="AY56" s="28"/>
      <c r="AZ56" s="28"/>
      <c r="BA56" s="28"/>
      <c r="BB56" s="28"/>
      <c r="BC56" s="26"/>
      <c r="BD56" s="26"/>
      <c r="BE56" s="28"/>
      <c r="BF56" s="26"/>
      <c r="BG56" s="26" t="s">
        <v>9</v>
      </c>
      <c r="BH56" s="26"/>
      <c r="BI56" s="28"/>
      <c r="BJ56" s="6"/>
    </row>
    <row r="57" spans="1:62">
      <c r="A57" s="23">
        <v>53</v>
      </c>
      <c r="B57" s="27" t="s">
        <v>5156</v>
      </c>
      <c r="C57" s="27" t="s">
        <v>1519</v>
      </c>
      <c r="D57" s="27" t="s">
        <v>69</v>
      </c>
      <c r="E57" s="27">
        <v>65</v>
      </c>
      <c r="F57" s="27"/>
      <c r="G57" s="27"/>
      <c r="H57" s="23" t="str">
        <f t="shared" si="0"/>
        <v>賴＊</v>
      </c>
      <c r="I57" s="23" t="str">
        <f t="shared" si="1"/>
        <v>1＊082500</v>
      </c>
      <c r="J57" s="27">
        <v>1131007</v>
      </c>
      <c r="K57" s="27" t="s">
        <v>80</v>
      </c>
      <c r="L57" s="27">
        <v>1173</v>
      </c>
      <c r="M57" s="26"/>
      <c r="N57" s="26"/>
      <c r="O57" s="26"/>
      <c r="P57" s="26"/>
      <c r="Q57" s="26"/>
      <c r="R57" s="26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6"/>
      <c r="AK57" s="26"/>
      <c r="AL57" s="26"/>
      <c r="AM57" s="28"/>
      <c r="AN57" s="28"/>
      <c r="AO57" s="28"/>
      <c r="AP57" s="28"/>
      <c r="AQ57" s="28"/>
      <c r="AR57" s="26"/>
      <c r="AS57" s="28"/>
      <c r="AT57" s="28"/>
      <c r="AU57" s="28"/>
      <c r="AV57" s="28"/>
      <c r="AW57" s="28"/>
      <c r="AX57" s="29"/>
      <c r="AY57" s="28"/>
      <c r="AZ57" s="28"/>
      <c r="BA57" s="28"/>
      <c r="BB57" s="28"/>
      <c r="BC57" s="26"/>
      <c r="BD57" s="26"/>
      <c r="BE57" s="28"/>
      <c r="BF57" s="26"/>
      <c r="BG57" s="26" t="s">
        <v>9</v>
      </c>
      <c r="BH57" s="26"/>
      <c r="BI57" s="28"/>
      <c r="BJ57" s="6"/>
    </row>
    <row r="58" spans="1:62">
      <c r="A58" s="23">
        <v>54</v>
      </c>
      <c r="B58" s="27" t="s">
        <v>2339</v>
      </c>
      <c r="C58" s="27" t="s">
        <v>860</v>
      </c>
      <c r="D58" s="27" t="s">
        <v>71</v>
      </c>
      <c r="E58" s="27">
        <v>55</v>
      </c>
      <c r="F58" s="27"/>
      <c r="G58" s="27"/>
      <c r="H58" s="23" t="str">
        <f t="shared" si="0"/>
        <v>李＊標</v>
      </c>
      <c r="I58" s="23" t="str">
        <f t="shared" si="1"/>
        <v>1＊009045</v>
      </c>
      <c r="J58" s="27">
        <v>1131008</v>
      </c>
      <c r="K58" s="27" t="s">
        <v>73</v>
      </c>
      <c r="L58" s="27">
        <v>1173</v>
      </c>
      <c r="M58" s="26"/>
      <c r="N58" s="26"/>
      <c r="O58" s="26"/>
      <c r="P58" s="26"/>
      <c r="Q58" s="26"/>
      <c r="R58" s="26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6"/>
      <c r="AK58" s="26"/>
      <c r="AL58" s="26"/>
      <c r="AM58" s="28"/>
      <c r="AN58" s="28"/>
      <c r="AO58" s="28"/>
      <c r="AP58" s="28"/>
      <c r="AQ58" s="28"/>
      <c r="AR58" s="26"/>
      <c r="AS58" s="28"/>
      <c r="AT58" s="28"/>
      <c r="AU58" s="28"/>
      <c r="AV58" s="28"/>
      <c r="AW58" s="28"/>
      <c r="AX58" s="29"/>
      <c r="AY58" s="28"/>
      <c r="AZ58" s="28"/>
      <c r="BA58" s="28" t="s">
        <v>9</v>
      </c>
      <c r="BB58" s="28"/>
      <c r="BC58" s="26"/>
      <c r="BD58" s="26"/>
      <c r="BE58" s="28"/>
      <c r="BF58" s="26"/>
      <c r="BG58" s="26"/>
      <c r="BH58" s="26"/>
      <c r="BI58" s="28"/>
      <c r="BJ58" s="6"/>
    </row>
    <row r="59" spans="1:62" ht="31">
      <c r="A59" s="23">
        <v>55</v>
      </c>
      <c r="B59" s="27" t="s">
        <v>5158</v>
      </c>
      <c r="C59" s="27" t="s">
        <v>5159</v>
      </c>
      <c r="D59" s="27" t="s">
        <v>71</v>
      </c>
      <c r="E59" s="27">
        <v>71</v>
      </c>
      <c r="F59" s="27" t="s">
        <v>5160</v>
      </c>
      <c r="G59" s="27" t="s">
        <v>5092</v>
      </c>
      <c r="H59" s="23" t="str">
        <f t="shared" si="0"/>
        <v>吳＊智</v>
      </c>
      <c r="I59" s="23" t="str">
        <f t="shared" si="1"/>
        <v>1＊596041</v>
      </c>
      <c r="J59" s="27">
        <v>1131008</v>
      </c>
      <c r="K59" s="27" t="s">
        <v>728</v>
      </c>
      <c r="L59" s="27">
        <v>1173</v>
      </c>
      <c r="M59" s="26"/>
      <c r="N59" s="26"/>
      <c r="O59" s="26"/>
      <c r="P59" s="26"/>
      <c r="Q59" s="26"/>
      <c r="R59" s="26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6"/>
      <c r="AK59" s="26"/>
      <c r="AL59" s="26"/>
      <c r="AM59" s="28"/>
      <c r="AN59" s="28"/>
      <c r="AO59" s="28"/>
      <c r="AP59" s="28"/>
      <c r="AQ59" s="28"/>
      <c r="AR59" s="26"/>
      <c r="AS59" s="28"/>
      <c r="AT59" s="28" t="s">
        <v>9</v>
      </c>
      <c r="AU59" s="28"/>
      <c r="AV59" s="28"/>
      <c r="AW59" s="28"/>
      <c r="AX59" s="29"/>
      <c r="AY59" s="28"/>
      <c r="AZ59" s="28"/>
      <c r="BA59" s="28"/>
      <c r="BB59" s="28"/>
      <c r="BC59" s="26"/>
      <c r="BD59" s="26"/>
      <c r="BE59" s="28"/>
      <c r="BF59" s="26"/>
      <c r="BG59" s="26"/>
      <c r="BH59" s="26"/>
      <c r="BI59" s="28" t="s">
        <v>1034</v>
      </c>
      <c r="BJ59" s="6"/>
    </row>
    <row r="60" spans="1:62" ht="31">
      <c r="A60" s="23">
        <v>56</v>
      </c>
      <c r="B60" s="27" t="s">
        <v>5161</v>
      </c>
      <c r="C60" s="27" t="s">
        <v>5162</v>
      </c>
      <c r="D60" s="27" t="s">
        <v>71</v>
      </c>
      <c r="E60" s="27">
        <v>74</v>
      </c>
      <c r="F60" s="27" t="s">
        <v>4688</v>
      </c>
      <c r="G60" s="27"/>
      <c r="H60" s="23" t="str">
        <f t="shared" si="0"/>
        <v>蘇＊英</v>
      </c>
      <c r="I60" s="23" t="str">
        <f t="shared" si="1"/>
        <v>2＊841787</v>
      </c>
      <c r="J60" s="27">
        <v>1131008</v>
      </c>
      <c r="K60" s="27" t="s">
        <v>728</v>
      </c>
      <c r="L60" s="27">
        <v>1173</v>
      </c>
      <c r="M60" s="26"/>
      <c r="N60" s="26"/>
      <c r="O60" s="26"/>
      <c r="P60" s="26"/>
      <c r="Q60" s="26"/>
      <c r="R60" s="26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6"/>
      <c r="AK60" s="26"/>
      <c r="AL60" s="26"/>
      <c r="AM60" s="28"/>
      <c r="AN60" s="28"/>
      <c r="AO60" s="28"/>
      <c r="AP60" s="28"/>
      <c r="AQ60" s="28"/>
      <c r="AR60" s="26"/>
      <c r="AS60" s="28"/>
      <c r="AT60" s="28" t="s">
        <v>9</v>
      </c>
      <c r="AU60" s="28"/>
      <c r="AV60" s="28"/>
      <c r="AW60" s="28"/>
      <c r="AX60" s="29"/>
      <c r="AY60" s="28"/>
      <c r="AZ60" s="28"/>
      <c r="BA60" s="28"/>
      <c r="BB60" s="28"/>
      <c r="BC60" s="26"/>
      <c r="BD60" s="26"/>
      <c r="BE60" s="28"/>
      <c r="BF60" s="26"/>
      <c r="BG60" s="26"/>
      <c r="BH60" s="26"/>
      <c r="BI60" s="28" t="s">
        <v>1034</v>
      </c>
      <c r="BJ60" s="6"/>
    </row>
    <row r="61" spans="1:62">
      <c r="A61" s="23">
        <v>57</v>
      </c>
      <c r="B61" s="27" t="s">
        <v>5163</v>
      </c>
      <c r="C61" s="27" t="s">
        <v>3655</v>
      </c>
      <c r="D61" s="27" t="s">
        <v>69</v>
      </c>
      <c r="E61" s="27">
        <v>68</v>
      </c>
      <c r="F61" s="27"/>
      <c r="G61" s="27"/>
      <c r="H61" s="23" t="str">
        <f t="shared" si="0"/>
        <v>吳＊愛珠</v>
      </c>
      <c r="I61" s="23" t="str">
        <f t="shared" si="1"/>
        <v>1＊891118</v>
      </c>
      <c r="J61" s="27">
        <v>1131008</v>
      </c>
      <c r="K61" s="27" t="s">
        <v>73</v>
      </c>
      <c r="L61" s="27">
        <v>1173</v>
      </c>
      <c r="M61" s="26"/>
      <c r="N61" s="26"/>
      <c r="O61" s="26"/>
      <c r="P61" s="26"/>
      <c r="Q61" s="26"/>
      <c r="R61" s="26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6"/>
      <c r="AK61" s="26"/>
      <c r="AL61" s="26"/>
      <c r="AM61" s="28"/>
      <c r="AN61" s="28"/>
      <c r="AO61" s="28"/>
      <c r="AP61" s="28"/>
      <c r="AQ61" s="28"/>
      <c r="AR61" s="26"/>
      <c r="AS61" s="28"/>
      <c r="AT61" s="28"/>
      <c r="AU61" s="28"/>
      <c r="AV61" s="28"/>
      <c r="AW61" s="28"/>
      <c r="AX61" s="29"/>
      <c r="AY61" s="28"/>
      <c r="AZ61" s="28"/>
      <c r="BA61" s="28" t="s">
        <v>9</v>
      </c>
      <c r="BB61" s="28"/>
      <c r="BC61" s="26"/>
      <c r="BD61" s="26"/>
      <c r="BE61" s="28"/>
      <c r="BF61" s="26"/>
      <c r="BG61" s="26"/>
      <c r="BH61" s="26" t="s">
        <v>9</v>
      </c>
      <c r="BI61" s="28"/>
      <c r="BJ61" s="6"/>
    </row>
    <row r="62" spans="1:62">
      <c r="A62" s="23">
        <v>58</v>
      </c>
      <c r="B62" s="27" t="s">
        <v>467</v>
      </c>
      <c r="C62" s="27" t="s">
        <v>377</v>
      </c>
      <c r="D62" s="27" t="s">
        <v>71</v>
      </c>
      <c r="E62" s="27">
        <v>85</v>
      </c>
      <c r="F62" s="27"/>
      <c r="G62" s="27"/>
      <c r="H62" s="23" t="str">
        <f t="shared" si="0"/>
        <v>王＊雄</v>
      </c>
      <c r="I62" s="23" t="str">
        <f t="shared" si="1"/>
        <v>0＊442859</v>
      </c>
      <c r="J62" s="27">
        <v>1131011</v>
      </c>
      <c r="K62" s="27" t="s">
        <v>73</v>
      </c>
      <c r="L62" s="27">
        <v>1173</v>
      </c>
      <c r="M62" s="26"/>
      <c r="N62" s="26"/>
      <c r="O62" s="26"/>
      <c r="P62" s="26"/>
      <c r="Q62" s="26"/>
      <c r="R62" s="26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6"/>
      <c r="AK62" s="26"/>
      <c r="AL62" s="26"/>
      <c r="AM62" s="28"/>
      <c r="AN62" s="28"/>
      <c r="AO62" s="28"/>
      <c r="AP62" s="28"/>
      <c r="AQ62" s="28"/>
      <c r="AR62" s="26"/>
      <c r="AS62" s="28"/>
      <c r="AT62" s="28"/>
      <c r="AU62" s="28"/>
      <c r="AV62" s="28"/>
      <c r="AW62" s="28"/>
      <c r="AX62" s="29"/>
      <c r="AY62" s="28"/>
      <c r="AZ62" s="28"/>
      <c r="BA62" s="28" t="s">
        <v>9</v>
      </c>
      <c r="BB62" s="28"/>
      <c r="BC62" s="26"/>
      <c r="BD62" s="26"/>
      <c r="BE62" s="28"/>
      <c r="BF62" s="26"/>
      <c r="BG62" s="26"/>
      <c r="BH62" s="26"/>
      <c r="BI62" s="28"/>
      <c r="BJ62" s="6"/>
    </row>
    <row r="63" spans="1:62">
      <c r="A63" s="23">
        <v>59</v>
      </c>
      <c r="B63" s="27" t="s">
        <v>2277</v>
      </c>
      <c r="C63" s="27" t="s">
        <v>1980</v>
      </c>
      <c r="D63" s="27" t="s">
        <v>69</v>
      </c>
      <c r="E63" s="27">
        <v>59</v>
      </c>
      <c r="F63" s="27"/>
      <c r="G63" s="27"/>
      <c r="H63" s="23" t="str">
        <f t="shared" si="0"/>
        <v>林＊芳</v>
      </c>
      <c r="I63" s="23" t="str">
        <f t="shared" si="1"/>
        <v>1＊924707</v>
      </c>
      <c r="J63" s="27">
        <v>1131011</v>
      </c>
      <c r="K63" s="27" t="s">
        <v>5164</v>
      </c>
      <c r="L63" s="27">
        <v>1173</v>
      </c>
      <c r="M63" s="26"/>
      <c r="N63" s="26"/>
      <c r="O63" s="26"/>
      <c r="P63" s="26"/>
      <c r="Q63" s="26"/>
      <c r="R63" s="26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6"/>
      <c r="AK63" s="26"/>
      <c r="AL63" s="26"/>
      <c r="AM63" s="28"/>
      <c r="AN63" s="28"/>
      <c r="AO63" s="28"/>
      <c r="AP63" s="28"/>
      <c r="AQ63" s="28"/>
      <c r="AR63" s="26"/>
      <c r="AS63" s="28"/>
      <c r="AT63" s="28"/>
      <c r="AU63" s="28" t="s">
        <v>9</v>
      </c>
      <c r="AV63" s="28"/>
      <c r="AW63" s="28"/>
      <c r="AX63" s="29"/>
      <c r="AY63" s="28"/>
      <c r="AZ63" s="28"/>
      <c r="BA63" s="28"/>
      <c r="BB63" s="28"/>
      <c r="BC63" s="26"/>
      <c r="BD63" s="26"/>
      <c r="BE63" s="28"/>
      <c r="BF63" s="26"/>
      <c r="BG63" s="26"/>
      <c r="BH63" s="26"/>
      <c r="BI63" s="28"/>
      <c r="BJ63" s="6"/>
    </row>
    <row r="64" spans="1:62">
      <c r="A64" s="23">
        <v>60</v>
      </c>
      <c r="B64" s="27" t="s">
        <v>5165</v>
      </c>
      <c r="C64" s="27" t="s">
        <v>5166</v>
      </c>
      <c r="D64" s="27" t="s">
        <v>71</v>
      </c>
      <c r="E64" s="27">
        <v>59</v>
      </c>
      <c r="F64" s="27" t="s">
        <v>4689</v>
      </c>
      <c r="G64" s="27" t="s">
        <v>5085</v>
      </c>
      <c r="H64" s="27" t="s">
        <v>5479</v>
      </c>
      <c r="I64" s="23" t="str">
        <f>REPLACE(C64,2,1,"＊")</f>
        <v>2＊808617</v>
      </c>
      <c r="J64" s="27">
        <v>1131011</v>
      </c>
      <c r="K64" s="27" t="s">
        <v>70</v>
      </c>
      <c r="L64" s="27">
        <v>1173</v>
      </c>
      <c r="M64" s="26"/>
      <c r="N64" s="26"/>
      <c r="O64" s="26"/>
      <c r="P64" s="26"/>
      <c r="Q64" s="26"/>
      <c r="R64" s="26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6"/>
      <c r="AK64" s="26"/>
      <c r="AL64" s="26"/>
      <c r="AM64" s="28"/>
      <c r="AN64" s="28"/>
      <c r="AO64" s="28"/>
      <c r="AP64" s="28"/>
      <c r="AQ64" s="28"/>
      <c r="AR64" s="26"/>
      <c r="AS64" s="28"/>
      <c r="AT64" s="28" t="s">
        <v>9</v>
      </c>
      <c r="AU64" s="28"/>
      <c r="AV64" s="28"/>
      <c r="AW64" s="28"/>
      <c r="AX64" s="29"/>
      <c r="AY64" s="28"/>
      <c r="AZ64" s="28"/>
      <c r="BA64" s="28"/>
      <c r="BB64" s="28"/>
      <c r="BC64" s="26"/>
      <c r="BD64" s="26"/>
      <c r="BE64" s="28"/>
      <c r="BF64" s="26"/>
      <c r="BG64" s="26"/>
      <c r="BH64" s="26"/>
      <c r="BI64" s="28"/>
      <c r="BJ64" s="6"/>
    </row>
    <row r="65" spans="1:62" ht="31">
      <c r="A65" s="23">
        <v>61</v>
      </c>
      <c r="B65" s="27" t="s">
        <v>5167</v>
      </c>
      <c r="C65" s="27" t="s">
        <v>5168</v>
      </c>
      <c r="D65" s="27" t="s">
        <v>71</v>
      </c>
      <c r="E65" s="27">
        <v>45</v>
      </c>
      <c r="F65" s="27"/>
      <c r="G65" s="27"/>
      <c r="H65" s="23" t="str">
        <f t="shared" ref="H65:H128" si="2">REPLACE(B65,2,1,"＊")</f>
        <v>王＊松</v>
      </c>
      <c r="I65" s="23" t="str">
        <f t="shared" ref="I65:I128" si="3">REPLACE(C65,2,1,"＊")</f>
        <v>2＊825101</v>
      </c>
      <c r="J65" s="27">
        <v>1131011</v>
      </c>
      <c r="K65" s="27" t="s">
        <v>5460</v>
      </c>
      <c r="L65" s="27">
        <v>1173</v>
      </c>
      <c r="M65" s="26"/>
      <c r="N65" s="26"/>
      <c r="O65" s="26"/>
      <c r="P65" s="26"/>
      <c r="Q65" s="26"/>
      <c r="R65" s="26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6"/>
      <c r="AK65" s="26"/>
      <c r="AL65" s="26"/>
      <c r="AM65" s="28"/>
      <c r="AN65" s="28"/>
      <c r="AO65" s="28"/>
      <c r="AP65" s="28"/>
      <c r="AQ65" s="28"/>
      <c r="AR65" s="26"/>
      <c r="AS65" s="28"/>
      <c r="AT65" s="28"/>
      <c r="AU65" s="28"/>
      <c r="AV65" s="28"/>
      <c r="AW65" s="28"/>
      <c r="AX65" s="29"/>
      <c r="AY65" s="28" t="s">
        <v>9</v>
      </c>
      <c r="AZ65" s="28"/>
      <c r="BA65" s="28"/>
      <c r="BB65" s="28"/>
      <c r="BC65" s="26" t="s">
        <v>9</v>
      </c>
      <c r="BD65" s="26"/>
      <c r="BE65" s="28"/>
      <c r="BF65" s="26"/>
      <c r="BG65" s="26"/>
      <c r="BH65" s="26"/>
      <c r="BI65" s="28"/>
      <c r="BJ65" s="6"/>
    </row>
    <row r="66" spans="1:62">
      <c r="A66" s="23">
        <v>62</v>
      </c>
      <c r="B66" s="27" t="s">
        <v>5170</v>
      </c>
      <c r="C66" s="27" t="s">
        <v>5171</v>
      </c>
      <c r="D66" s="27" t="s">
        <v>69</v>
      </c>
      <c r="E66" s="27">
        <v>65</v>
      </c>
      <c r="F66" s="27"/>
      <c r="G66" s="27"/>
      <c r="H66" s="23" t="str">
        <f t="shared" si="2"/>
        <v>張＊美</v>
      </c>
      <c r="I66" s="23" t="str">
        <f t="shared" si="3"/>
        <v>2＊823820</v>
      </c>
      <c r="J66" s="27">
        <v>1131014</v>
      </c>
      <c r="K66" s="27" t="s">
        <v>72</v>
      </c>
      <c r="L66" s="27">
        <v>1173</v>
      </c>
      <c r="M66" s="26"/>
      <c r="N66" s="26"/>
      <c r="O66" s="26"/>
      <c r="P66" s="26"/>
      <c r="Q66" s="26"/>
      <c r="R66" s="26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6"/>
      <c r="AK66" s="26"/>
      <c r="AL66" s="26"/>
      <c r="AM66" s="28"/>
      <c r="AN66" s="28"/>
      <c r="AO66" s="28"/>
      <c r="AP66" s="28"/>
      <c r="AQ66" s="28"/>
      <c r="AR66" s="26"/>
      <c r="AS66" s="28"/>
      <c r="AT66" s="28"/>
      <c r="AU66" s="28"/>
      <c r="AV66" s="28"/>
      <c r="AW66" s="28"/>
      <c r="AX66" s="29" t="s">
        <v>9</v>
      </c>
      <c r="AY66" s="28"/>
      <c r="AZ66" s="28"/>
      <c r="BA66" s="28"/>
      <c r="BB66" s="28"/>
      <c r="BC66" s="26"/>
      <c r="BD66" s="26"/>
      <c r="BE66" s="28"/>
      <c r="BF66" s="26"/>
      <c r="BG66" s="26"/>
      <c r="BH66" s="26"/>
      <c r="BI66" s="28"/>
      <c r="BJ66" s="6"/>
    </row>
    <row r="67" spans="1:62" ht="31">
      <c r="A67" s="23">
        <v>63</v>
      </c>
      <c r="B67" s="27" t="s">
        <v>3137</v>
      </c>
      <c r="C67" s="27" t="s">
        <v>973</v>
      </c>
      <c r="D67" s="27" t="s">
        <v>69</v>
      </c>
      <c r="E67" s="27">
        <v>86</v>
      </c>
      <c r="F67" s="27" t="s">
        <v>5172</v>
      </c>
      <c r="G67" s="27" t="s">
        <v>5173</v>
      </c>
      <c r="H67" s="23" t="str">
        <f t="shared" si="2"/>
        <v>洪＊彩雲</v>
      </c>
      <c r="I67" s="23" t="str">
        <f t="shared" si="3"/>
        <v>0＊061046</v>
      </c>
      <c r="J67" s="27">
        <v>1131015</v>
      </c>
      <c r="K67" s="27" t="s">
        <v>3765</v>
      </c>
      <c r="L67" s="27">
        <v>1173</v>
      </c>
      <c r="M67" s="26"/>
      <c r="N67" s="26"/>
      <c r="O67" s="26"/>
      <c r="P67" s="26"/>
      <c r="Q67" s="26"/>
      <c r="R67" s="26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6"/>
      <c r="AK67" s="26"/>
      <c r="AL67" s="26"/>
      <c r="AM67" s="28"/>
      <c r="AN67" s="28"/>
      <c r="AO67" s="28"/>
      <c r="AP67" s="28"/>
      <c r="AQ67" s="28"/>
      <c r="AR67" s="26"/>
      <c r="AS67" s="28"/>
      <c r="AT67" s="28"/>
      <c r="AU67" s="28"/>
      <c r="AV67" s="28"/>
      <c r="AW67" s="28"/>
      <c r="AX67" s="29"/>
      <c r="AY67" s="28" t="s">
        <v>9</v>
      </c>
      <c r="AZ67" s="28"/>
      <c r="BA67" s="28"/>
      <c r="BB67" s="28" t="s">
        <v>2225</v>
      </c>
      <c r="BC67" s="26"/>
      <c r="BD67" s="26"/>
      <c r="BE67" s="28"/>
      <c r="BF67" s="26"/>
      <c r="BG67" s="26"/>
      <c r="BH67" s="26"/>
      <c r="BI67" s="28"/>
      <c r="BJ67" s="6"/>
    </row>
    <row r="68" spans="1:62" ht="31">
      <c r="A68" s="23">
        <v>64</v>
      </c>
      <c r="B68" s="27" t="s">
        <v>5175</v>
      </c>
      <c r="C68" s="27" t="s">
        <v>5176</v>
      </c>
      <c r="D68" s="27" t="s">
        <v>71</v>
      </c>
      <c r="E68" s="27">
        <v>54</v>
      </c>
      <c r="F68" s="27" t="s">
        <v>4087</v>
      </c>
      <c r="G68" s="27" t="s">
        <v>5098</v>
      </c>
      <c r="H68" s="23" t="str">
        <f t="shared" si="2"/>
        <v>楊＊邦</v>
      </c>
      <c r="I68" s="23" t="str">
        <f t="shared" si="3"/>
        <v>0＊413764</v>
      </c>
      <c r="J68" s="27">
        <v>1131015</v>
      </c>
      <c r="K68" s="27" t="s">
        <v>729</v>
      </c>
      <c r="L68" s="27">
        <v>1173</v>
      </c>
      <c r="M68" s="26"/>
      <c r="N68" s="26"/>
      <c r="O68" s="26"/>
      <c r="P68" s="26"/>
      <c r="Q68" s="26"/>
      <c r="R68" s="26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6"/>
      <c r="AK68" s="26"/>
      <c r="AL68" s="26"/>
      <c r="AM68" s="28"/>
      <c r="AN68" s="28"/>
      <c r="AO68" s="28"/>
      <c r="AP68" s="28"/>
      <c r="AQ68" s="28"/>
      <c r="AR68" s="26" t="s">
        <v>9</v>
      </c>
      <c r="AS68" s="28"/>
      <c r="AT68" s="28"/>
      <c r="AU68" s="28"/>
      <c r="AV68" s="28"/>
      <c r="AW68" s="28"/>
      <c r="AX68" s="29"/>
      <c r="AY68" s="28"/>
      <c r="AZ68" s="28"/>
      <c r="BA68" s="28"/>
      <c r="BB68" s="28"/>
      <c r="BC68" s="26"/>
      <c r="BD68" s="26"/>
      <c r="BE68" s="28"/>
      <c r="BF68" s="26"/>
      <c r="BG68" s="26"/>
      <c r="BH68" s="26"/>
      <c r="BI68" s="28" t="s">
        <v>1034</v>
      </c>
      <c r="BJ68" s="6"/>
    </row>
    <row r="69" spans="1:62" ht="31">
      <c r="A69" s="23">
        <v>65</v>
      </c>
      <c r="B69" s="27" t="s">
        <v>5177</v>
      </c>
      <c r="C69" s="27" t="s">
        <v>5178</v>
      </c>
      <c r="D69" s="27" t="s">
        <v>71</v>
      </c>
      <c r="E69" s="27">
        <v>84</v>
      </c>
      <c r="F69" s="27"/>
      <c r="G69" s="27"/>
      <c r="H69" s="23" t="str">
        <f t="shared" si="2"/>
        <v>林＊興</v>
      </c>
      <c r="I69" s="23" t="str">
        <f t="shared" si="3"/>
        <v>2＊832605</v>
      </c>
      <c r="J69" s="27">
        <v>1131015</v>
      </c>
      <c r="K69" s="27" t="s">
        <v>720</v>
      </c>
      <c r="L69" s="27">
        <v>1173</v>
      </c>
      <c r="M69" s="26"/>
      <c r="N69" s="26"/>
      <c r="O69" s="26"/>
      <c r="P69" s="26"/>
      <c r="Q69" s="26"/>
      <c r="R69" s="26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6"/>
      <c r="AK69" s="26"/>
      <c r="AL69" s="26"/>
      <c r="AM69" s="28"/>
      <c r="AN69" s="28"/>
      <c r="AO69" s="28"/>
      <c r="AP69" s="28"/>
      <c r="AQ69" s="28"/>
      <c r="AR69" s="26"/>
      <c r="AS69" s="28"/>
      <c r="AT69" s="28"/>
      <c r="AU69" s="28"/>
      <c r="AV69" s="28"/>
      <c r="AW69" s="28"/>
      <c r="AX69" s="29"/>
      <c r="AY69" s="28"/>
      <c r="AZ69" s="28" t="s">
        <v>9</v>
      </c>
      <c r="BA69" s="28" t="s">
        <v>9</v>
      </c>
      <c r="BB69" s="28"/>
      <c r="BC69" s="26"/>
      <c r="BD69" s="26"/>
      <c r="BE69" s="28"/>
      <c r="BF69" s="26"/>
      <c r="BG69" s="26"/>
      <c r="BH69" s="26"/>
      <c r="BI69" s="28"/>
      <c r="BJ69" s="6"/>
    </row>
    <row r="70" spans="1:62">
      <c r="A70" s="23">
        <v>66</v>
      </c>
      <c r="B70" s="27" t="s">
        <v>5179</v>
      </c>
      <c r="C70" s="27" t="s">
        <v>5180</v>
      </c>
      <c r="D70" s="27" t="s">
        <v>71</v>
      </c>
      <c r="E70" s="27">
        <v>63</v>
      </c>
      <c r="F70" s="27" t="s">
        <v>5092</v>
      </c>
      <c r="G70" s="27" t="s">
        <v>5104</v>
      </c>
      <c r="H70" s="23" t="str">
        <f t="shared" si="2"/>
        <v>陳＊賜</v>
      </c>
      <c r="I70" s="23" t="str">
        <f t="shared" si="3"/>
        <v>2＊805808</v>
      </c>
      <c r="J70" s="27">
        <v>1131017</v>
      </c>
      <c r="K70" s="27" t="s">
        <v>70</v>
      </c>
      <c r="L70" s="27">
        <v>1173</v>
      </c>
      <c r="M70" s="26"/>
      <c r="N70" s="26"/>
      <c r="O70" s="26"/>
      <c r="P70" s="26"/>
      <c r="Q70" s="26"/>
      <c r="R70" s="26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6"/>
      <c r="AK70" s="26"/>
      <c r="AL70" s="26"/>
      <c r="AM70" s="28"/>
      <c r="AN70" s="28"/>
      <c r="AO70" s="28"/>
      <c r="AP70" s="28"/>
      <c r="AQ70" s="28"/>
      <c r="AR70" s="26"/>
      <c r="AS70" s="28"/>
      <c r="AT70" s="28" t="s">
        <v>9</v>
      </c>
      <c r="AU70" s="28"/>
      <c r="AV70" s="28"/>
      <c r="AW70" s="28"/>
      <c r="AX70" s="29"/>
      <c r="AY70" s="28"/>
      <c r="AZ70" s="28"/>
      <c r="BA70" s="28"/>
      <c r="BB70" s="28"/>
      <c r="BC70" s="26"/>
      <c r="BD70" s="26"/>
      <c r="BE70" s="28"/>
      <c r="BF70" s="26"/>
      <c r="BG70" s="26"/>
      <c r="BH70" s="26"/>
      <c r="BI70" s="28"/>
      <c r="BJ70" s="6"/>
    </row>
    <row r="71" spans="1:62" ht="31">
      <c r="A71" s="23">
        <v>67</v>
      </c>
      <c r="B71" s="27" t="s">
        <v>5181</v>
      </c>
      <c r="C71" s="27" t="s">
        <v>5182</v>
      </c>
      <c r="D71" s="27" t="s">
        <v>69</v>
      </c>
      <c r="E71" s="27">
        <v>58</v>
      </c>
      <c r="F71" s="27" t="s">
        <v>5183</v>
      </c>
      <c r="G71" s="27" t="s">
        <v>5107</v>
      </c>
      <c r="H71" s="23" t="str">
        <f t="shared" si="2"/>
        <v>吳＊彤</v>
      </c>
      <c r="I71" s="23" t="str">
        <f t="shared" si="3"/>
        <v>1＊791371</v>
      </c>
      <c r="J71" s="27">
        <v>1131018</v>
      </c>
      <c r="K71" s="27" t="s">
        <v>5461</v>
      </c>
      <c r="L71" s="27">
        <v>1173</v>
      </c>
      <c r="M71" s="26"/>
      <c r="N71" s="26"/>
      <c r="O71" s="26"/>
      <c r="P71" s="26"/>
      <c r="Q71" s="26"/>
      <c r="R71" s="26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6"/>
      <c r="AK71" s="26"/>
      <c r="AL71" s="26"/>
      <c r="AM71" s="28"/>
      <c r="AN71" s="28"/>
      <c r="AO71" s="28"/>
      <c r="AP71" s="28"/>
      <c r="AQ71" s="28"/>
      <c r="AR71" s="26"/>
      <c r="AS71" s="28"/>
      <c r="AT71" s="28"/>
      <c r="AU71" s="28"/>
      <c r="AV71" s="28"/>
      <c r="AW71" s="28"/>
      <c r="AX71" s="29" t="s">
        <v>9</v>
      </c>
      <c r="AY71" s="28"/>
      <c r="AZ71" s="28"/>
      <c r="BA71" s="28"/>
      <c r="BB71" s="28"/>
      <c r="BC71" s="26"/>
      <c r="BD71" s="26"/>
      <c r="BE71" s="28"/>
      <c r="BF71" s="26"/>
      <c r="BG71" s="26"/>
      <c r="BH71" s="26"/>
      <c r="BI71" s="28" t="s">
        <v>5462</v>
      </c>
      <c r="BJ71" s="6"/>
    </row>
    <row r="72" spans="1:62">
      <c r="A72" s="23">
        <v>68</v>
      </c>
      <c r="B72" s="27" t="s">
        <v>5184</v>
      </c>
      <c r="C72" s="27" t="s">
        <v>5185</v>
      </c>
      <c r="D72" s="27" t="s">
        <v>69</v>
      </c>
      <c r="E72" s="27">
        <v>70</v>
      </c>
      <c r="F72" s="27"/>
      <c r="G72" s="27"/>
      <c r="H72" s="23" t="str">
        <f t="shared" si="2"/>
        <v>何＊美</v>
      </c>
      <c r="I72" s="23" t="str">
        <f t="shared" si="3"/>
        <v>2＊822123</v>
      </c>
      <c r="J72" s="27">
        <v>1131021</v>
      </c>
      <c r="K72" s="27" t="s">
        <v>72</v>
      </c>
      <c r="L72" s="27">
        <v>1173</v>
      </c>
      <c r="M72" s="26"/>
      <c r="N72" s="26"/>
      <c r="O72" s="26"/>
      <c r="P72" s="26"/>
      <c r="Q72" s="26"/>
      <c r="R72" s="26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6"/>
      <c r="AK72" s="26"/>
      <c r="AL72" s="26"/>
      <c r="AM72" s="28"/>
      <c r="AN72" s="28"/>
      <c r="AO72" s="28"/>
      <c r="AP72" s="28"/>
      <c r="AQ72" s="28"/>
      <c r="AR72" s="26"/>
      <c r="AS72" s="28"/>
      <c r="AT72" s="28"/>
      <c r="AU72" s="28"/>
      <c r="AV72" s="28"/>
      <c r="AW72" s="28"/>
      <c r="AX72" s="29" t="s">
        <v>9</v>
      </c>
      <c r="AY72" s="28"/>
      <c r="AZ72" s="28"/>
      <c r="BA72" s="28"/>
      <c r="BB72" s="28"/>
      <c r="BC72" s="26"/>
      <c r="BD72" s="26"/>
      <c r="BE72" s="28"/>
      <c r="BF72" s="26"/>
      <c r="BG72" s="26"/>
      <c r="BH72" s="26"/>
      <c r="BI72" s="28"/>
      <c r="BJ72" s="6"/>
    </row>
    <row r="73" spans="1:62" ht="77.5">
      <c r="A73" s="23">
        <v>69</v>
      </c>
      <c r="B73" s="27" t="s">
        <v>2278</v>
      </c>
      <c r="C73" s="27" t="s">
        <v>1981</v>
      </c>
      <c r="D73" s="27" t="s">
        <v>69</v>
      </c>
      <c r="E73" s="27">
        <v>43</v>
      </c>
      <c r="F73" s="27"/>
      <c r="G73" s="27"/>
      <c r="H73" s="23" t="str">
        <f t="shared" si="2"/>
        <v>林＊秀</v>
      </c>
      <c r="I73" s="23" t="str">
        <f t="shared" si="3"/>
        <v>2＊060990</v>
      </c>
      <c r="J73" s="27">
        <v>1131021</v>
      </c>
      <c r="K73" s="27" t="s">
        <v>4114</v>
      </c>
      <c r="L73" s="27">
        <v>1173</v>
      </c>
      <c r="M73" s="26"/>
      <c r="N73" s="26"/>
      <c r="O73" s="26"/>
      <c r="P73" s="26"/>
      <c r="Q73" s="26"/>
      <c r="R73" s="26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6"/>
      <c r="AK73" s="26"/>
      <c r="AL73" s="26"/>
      <c r="AM73" s="28"/>
      <c r="AN73" s="28"/>
      <c r="AO73" s="28"/>
      <c r="AP73" s="28"/>
      <c r="AQ73" s="28"/>
      <c r="AR73" s="26"/>
      <c r="AS73" s="28" t="s">
        <v>9</v>
      </c>
      <c r="AT73" s="28"/>
      <c r="AU73" s="28"/>
      <c r="AV73" s="28"/>
      <c r="AW73" s="28"/>
      <c r="AX73" s="29"/>
      <c r="AY73" s="28"/>
      <c r="AZ73" s="28"/>
      <c r="BA73" s="28"/>
      <c r="BB73" s="28"/>
      <c r="BC73" s="26"/>
      <c r="BD73" s="26"/>
      <c r="BE73" s="28"/>
      <c r="BF73" s="26"/>
      <c r="BG73" s="26"/>
      <c r="BH73" s="26"/>
      <c r="BI73" s="28" t="s">
        <v>5463</v>
      </c>
      <c r="BJ73" s="6"/>
    </row>
    <row r="74" spans="1:62" ht="31">
      <c r="A74" s="23">
        <v>70</v>
      </c>
      <c r="B74" s="27" t="s">
        <v>459</v>
      </c>
      <c r="C74" s="27" t="s">
        <v>210</v>
      </c>
      <c r="D74" s="27" t="s">
        <v>69</v>
      </c>
      <c r="E74" s="27">
        <v>52</v>
      </c>
      <c r="F74" s="27" t="s">
        <v>5173</v>
      </c>
      <c r="G74" s="27"/>
      <c r="H74" s="23" t="str">
        <f t="shared" si="2"/>
        <v>黃＊儀</v>
      </c>
      <c r="I74" s="23" t="str">
        <f t="shared" si="3"/>
        <v>1＊664300</v>
      </c>
      <c r="J74" s="27">
        <v>1131022</v>
      </c>
      <c r="K74" s="27" t="s">
        <v>729</v>
      </c>
      <c r="L74" s="27">
        <v>1173</v>
      </c>
      <c r="M74" s="26"/>
      <c r="N74" s="26"/>
      <c r="O74" s="26"/>
      <c r="P74" s="26"/>
      <c r="Q74" s="26"/>
      <c r="R74" s="26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6"/>
      <c r="AK74" s="26"/>
      <c r="AL74" s="26"/>
      <c r="AM74" s="28"/>
      <c r="AN74" s="28"/>
      <c r="AO74" s="28"/>
      <c r="AP74" s="28"/>
      <c r="AQ74" s="28"/>
      <c r="AR74" s="26" t="s">
        <v>9</v>
      </c>
      <c r="AS74" s="28"/>
      <c r="AT74" s="28"/>
      <c r="AU74" s="28"/>
      <c r="AV74" s="28"/>
      <c r="AW74" s="28"/>
      <c r="AX74" s="29"/>
      <c r="AY74" s="28"/>
      <c r="AZ74" s="28"/>
      <c r="BA74" s="28"/>
      <c r="BB74" s="28"/>
      <c r="BC74" s="26"/>
      <c r="BD74" s="26"/>
      <c r="BE74" s="28"/>
      <c r="BF74" s="26"/>
      <c r="BG74" s="26"/>
      <c r="BH74" s="26"/>
      <c r="BI74" s="28" t="s">
        <v>1034</v>
      </c>
      <c r="BJ74" s="6"/>
    </row>
    <row r="75" spans="1:62">
      <c r="A75" s="23">
        <v>71</v>
      </c>
      <c r="B75" s="27" t="s">
        <v>2452</v>
      </c>
      <c r="C75" s="27" t="s">
        <v>2150</v>
      </c>
      <c r="D75" s="27" t="s">
        <v>69</v>
      </c>
      <c r="E75" s="27">
        <v>61</v>
      </c>
      <c r="F75" s="27"/>
      <c r="G75" s="27"/>
      <c r="H75" s="23" t="str">
        <f t="shared" si="2"/>
        <v>王＊惠</v>
      </c>
      <c r="I75" s="23" t="str">
        <f t="shared" si="3"/>
        <v>1＊917803</v>
      </c>
      <c r="J75" s="27">
        <v>1131025</v>
      </c>
      <c r="K75" s="27" t="s">
        <v>80</v>
      </c>
      <c r="L75" s="27">
        <v>1173</v>
      </c>
      <c r="M75" s="26"/>
      <c r="N75" s="26"/>
      <c r="O75" s="26"/>
      <c r="P75" s="26"/>
      <c r="Q75" s="26"/>
      <c r="R75" s="26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6"/>
      <c r="AK75" s="26"/>
      <c r="AL75" s="26"/>
      <c r="AM75" s="28"/>
      <c r="AN75" s="28"/>
      <c r="AO75" s="28"/>
      <c r="AP75" s="28"/>
      <c r="AQ75" s="28"/>
      <c r="AR75" s="26"/>
      <c r="AS75" s="28"/>
      <c r="AT75" s="28"/>
      <c r="AU75" s="28"/>
      <c r="AV75" s="28"/>
      <c r="AW75" s="28"/>
      <c r="AX75" s="29"/>
      <c r="AY75" s="28"/>
      <c r="AZ75" s="28"/>
      <c r="BA75" s="28"/>
      <c r="BB75" s="28"/>
      <c r="BC75" s="26"/>
      <c r="BD75" s="26"/>
      <c r="BE75" s="28"/>
      <c r="BF75" s="26"/>
      <c r="BG75" s="26" t="s">
        <v>9</v>
      </c>
      <c r="BH75" s="26"/>
      <c r="BI75" s="28"/>
      <c r="BJ75" s="6"/>
    </row>
    <row r="76" spans="1:62">
      <c r="A76" s="23">
        <v>72</v>
      </c>
      <c r="B76" s="27" t="s">
        <v>5186</v>
      </c>
      <c r="C76" s="27" t="s">
        <v>5187</v>
      </c>
      <c r="D76" s="27" t="s">
        <v>71</v>
      </c>
      <c r="E76" s="27">
        <v>60</v>
      </c>
      <c r="F76" s="27"/>
      <c r="G76" s="27"/>
      <c r="H76" s="23" t="str">
        <f t="shared" si="2"/>
        <v>蔡＊鵬</v>
      </c>
      <c r="I76" s="23" t="str">
        <f t="shared" si="3"/>
        <v>1＊339067</v>
      </c>
      <c r="J76" s="27">
        <v>1131028</v>
      </c>
      <c r="K76" s="27" t="s">
        <v>70</v>
      </c>
      <c r="L76" s="27">
        <v>1173</v>
      </c>
      <c r="M76" s="26"/>
      <c r="N76" s="26"/>
      <c r="O76" s="26"/>
      <c r="P76" s="26"/>
      <c r="Q76" s="26"/>
      <c r="R76" s="26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6"/>
      <c r="AK76" s="26"/>
      <c r="AL76" s="26"/>
      <c r="AM76" s="28"/>
      <c r="AN76" s="28"/>
      <c r="AO76" s="28"/>
      <c r="AP76" s="28"/>
      <c r="AQ76" s="28"/>
      <c r="AR76" s="26"/>
      <c r="AS76" s="28"/>
      <c r="AT76" s="28" t="s">
        <v>9</v>
      </c>
      <c r="AU76" s="28"/>
      <c r="AV76" s="28"/>
      <c r="AW76" s="28"/>
      <c r="AX76" s="29"/>
      <c r="AY76" s="28"/>
      <c r="AZ76" s="28"/>
      <c r="BA76" s="28"/>
      <c r="BB76" s="28"/>
      <c r="BC76" s="26"/>
      <c r="BD76" s="26"/>
      <c r="BE76" s="28"/>
      <c r="BF76" s="26"/>
      <c r="BG76" s="26"/>
      <c r="BH76" s="26"/>
      <c r="BI76" s="28"/>
      <c r="BJ76" s="6"/>
    </row>
    <row r="77" spans="1:62" ht="31">
      <c r="A77" s="23">
        <v>73</v>
      </c>
      <c r="B77" s="27" t="s">
        <v>2959</v>
      </c>
      <c r="C77" s="27" t="s">
        <v>1528</v>
      </c>
      <c r="D77" s="27" t="s">
        <v>69</v>
      </c>
      <c r="E77" s="27">
        <v>85</v>
      </c>
      <c r="F77" s="27"/>
      <c r="G77" s="27"/>
      <c r="H77" s="23" t="str">
        <f t="shared" si="2"/>
        <v>許＊笑</v>
      </c>
      <c r="I77" s="23" t="str">
        <f t="shared" si="3"/>
        <v>0＊604293</v>
      </c>
      <c r="J77" s="27">
        <v>1131028</v>
      </c>
      <c r="K77" s="27" t="s">
        <v>720</v>
      </c>
      <c r="L77" s="27">
        <v>1173</v>
      </c>
      <c r="M77" s="26"/>
      <c r="N77" s="26"/>
      <c r="O77" s="26"/>
      <c r="P77" s="26"/>
      <c r="Q77" s="26"/>
      <c r="R77" s="26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6"/>
      <c r="AK77" s="26"/>
      <c r="AL77" s="26"/>
      <c r="AM77" s="28"/>
      <c r="AN77" s="28"/>
      <c r="AO77" s="28"/>
      <c r="AP77" s="28"/>
      <c r="AQ77" s="28"/>
      <c r="AR77" s="26"/>
      <c r="AS77" s="28"/>
      <c r="AT77" s="28"/>
      <c r="AU77" s="28"/>
      <c r="AV77" s="28"/>
      <c r="AW77" s="28"/>
      <c r="AX77" s="29"/>
      <c r="AY77" s="28"/>
      <c r="AZ77" s="28" t="s">
        <v>9</v>
      </c>
      <c r="BA77" s="28" t="s">
        <v>9</v>
      </c>
      <c r="BB77" s="28"/>
      <c r="BC77" s="26"/>
      <c r="BD77" s="26"/>
      <c r="BE77" s="28"/>
      <c r="BF77" s="26"/>
      <c r="BG77" s="26"/>
      <c r="BH77" s="26"/>
      <c r="BI77" s="28"/>
      <c r="BJ77" s="6"/>
    </row>
    <row r="78" spans="1:62">
      <c r="A78" s="23">
        <v>74</v>
      </c>
      <c r="B78" s="27" t="s">
        <v>5188</v>
      </c>
      <c r="C78" s="27" t="s">
        <v>5189</v>
      </c>
      <c r="D78" s="27" t="s">
        <v>71</v>
      </c>
      <c r="E78" s="27">
        <v>69</v>
      </c>
      <c r="F78" s="27"/>
      <c r="G78" s="27"/>
      <c r="H78" s="23" t="str">
        <f t="shared" si="2"/>
        <v>蔡＊峯</v>
      </c>
      <c r="I78" s="23" t="str">
        <f t="shared" si="3"/>
        <v>1＊816907</v>
      </c>
      <c r="J78" s="27">
        <v>1131031</v>
      </c>
      <c r="K78" s="27" t="s">
        <v>70</v>
      </c>
      <c r="L78" s="27">
        <v>1173</v>
      </c>
      <c r="M78" s="26"/>
      <c r="N78" s="26"/>
      <c r="O78" s="26"/>
      <c r="P78" s="26"/>
      <c r="Q78" s="26"/>
      <c r="R78" s="26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6"/>
      <c r="AK78" s="26"/>
      <c r="AL78" s="26"/>
      <c r="AM78" s="28"/>
      <c r="AN78" s="28"/>
      <c r="AO78" s="28"/>
      <c r="AP78" s="28"/>
      <c r="AQ78" s="28"/>
      <c r="AR78" s="26"/>
      <c r="AS78" s="28"/>
      <c r="AT78" s="28" t="s">
        <v>9</v>
      </c>
      <c r="AU78" s="28"/>
      <c r="AV78" s="28"/>
      <c r="AW78" s="28"/>
      <c r="AX78" s="29"/>
      <c r="AY78" s="28"/>
      <c r="AZ78" s="28"/>
      <c r="BA78" s="28"/>
      <c r="BB78" s="28"/>
      <c r="BC78" s="26"/>
      <c r="BD78" s="26"/>
      <c r="BE78" s="28"/>
      <c r="BF78" s="26"/>
      <c r="BG78" s="26"/>
      <c r="BH78" s="26"/>
      <c r="BI78" s="28"/>
      <c r="BJ78" s="6"/>
    </row>
    <row r="79" spans="1:62">
      <c r="A79" s="23">
        <v>75</v>
      </c>
      <c r="B79" s="27" t="s">
        <v>5190</v>
      </c>
      <c r="C79" s="27" t="s">
        <v>5191</v>
      </c>
      <c r="D79" s="27" t="s">
        <v>69</v>
      </c>
      <c r="E79" s="27">
        <v>50</v>
      </c>
      <c r="F79" s="27"/>
      <c r="G79" s="27"/>
      <c r="H79" s="23" t="str">
        <f t="shared" si="2"/>
        <v>李＊儀</v>
      </c>
      <c r="I79" s="23" t="str">
        <f t="shared" si="3"/>
        <v>0＊478207</v>
      </c>
      <c r="J79" s="27">
        <v>1131031</v>
      </c>
      <c r="K79" s="27" t="s">
        <v>70</v>
      </c>
      <c r="L79" s="27">
        <v>1173</v>
      </c>
      <c r="M79" s="26"/>
      <c r="N79" s="26"/>
      <c r="O79" s="26"/>
      <c r="P79" s="26"/>
      <c r="Q79" s="26"/>
      <c r="R79" s="26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6"/>
      <c r="AK79" s="26"/>
      <c r="AL79" s="26"/>
      <c r="AM79" s="28"/>
      <c r="AN79" s="28"/>
      <c r="AO79" s="28"/>
      <c r="AP79" s="28"/>
      <c r="AQ79" s="28"/>
      <c r="AR79" s="26"/>
      <c r="AS79" s="28"/>
      <c r="AT79" s="28" t="s">
        <v>9</v>
      </c>
      <c r="AU79" s="28"/>
      <c r="AV79" s="28"/>
      <c r="AW79" s="28"/>
      <c r="AX79" s="29"/>
      <c r="AY79" s="28"/>
      <c r="AZ79" s="28"/>
      <c r="BA79" s="28"/>
      <c r="BB79" s="28"/>
      <c r="BC79" s="26"/>
      <c r="BD79" s="26"/>
      <c r="BE79" s="28"/>
      <c r="BF79" s="26"/>
      <c r="BG79" s="26"/>
      <c r="BH79" s="26"/>
      <c r="BI79" s="28"/>
      <c r="BJ79" s="6"/>
    </row>
    <row r="80" spans="1:62">
      <c r="A80" s="23">
        <v>76</v>
      </c>
      <c r="B80" s="27" t="s">
        <v>5192</v>
      </c>
      <c r="C80" s="27" t="s">
        <v>5193</v>
      </c>
      <c r="D80" s="27" t="s">
        <v>71</v>
      </c>
      <c r="E80" s="27">
        <v>84</v>
      </c>
      <c r="F80" s="27"/>
      <c r="G80" s="27"/>
      <c r="H80" s="23" t="str">
        <f t="shared" si="2"/>
        <v>賴＊雄</v>
      </c>
      <c r="I80" s="23" t="str">
        <f t="shared" si="3"/>
        <v>1＊238622</v>
      </c>
      <c r="J80" s="27">
        <v>1131004</v>
      </c>
      <c r="K80" s="27" t="s">
        <v>70</v>
      </c>
      <c r="L80" s="27">
        <v>1551</v>
      </c>
      <c r="M80" s="26"/>
      <c r="N80" s="26"/>
      <c r="O80" s="26"/>
      <c r="P80" s="26"/>
      <c r="Q80" s="26"/>
      <c r="R80" s="26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6"/>
      <c r="AK80" s="26"/>
      <c r="AL80" s="26"/>
      <c r="AM80" s="28"/>
      <c r="AN80" s="28"/>
      <c r="AO80" s="28"/>
      <c r="AP80" s="28"/>
      <c r="AQ80" s="28"/>
      <c r="AR80" s="26"/>
      <c r="AS80" s="28"/>
      <c r="AT80" s="28" t="s">
        <v>9</v>
      </c>
      <c r="AU80" s="28"/>
      <c r="AV80" s="28"/>
      <c r="AW80" s="28"/>
      <c r="AX80" s="29"/>
      <c r="AY80" s="28"/>
      <c r="AZ80" s="28"/>
      <c r="BA80" s="28"/>
      <c r="BB80" s="28"/>
      <c r="BC80" s="26"/>
      <c r="BD80" s="26"/>
      <c r="BE80" s="28"/>
      <c r="BF80" s="26"/>
      <c r="BG80" s="26"/>
      <c r="BH80" s="26"/>
      <c r="BI80" s="28"/>
      <c r="BJ80" s="6"/>
    </row>
    <row r="81" spans="1:62">
      <c r="A81" s="23">
        <v>77</v>
      </c>
      <c r="B81" s="27" t="s">
        <v>5194</v>
      </c>
      <c r="C81" s="27" t="s">
        <v>5195</v>
      </c>
      <c r="D81" s="27" t="s">
        <v>69</v>
      </c>
      <c r="E81" s="27">
        <v>55</v>
      </c>
      <c r="F81" s="27"/>
      <c r="G81" s="27"/>
      <c r="H81" s="23" t="str">
        <f t="shared" si="2"/>
        <v>連＊惠</v>
      </c>
      <c r="I81" s="23" t="str">
        <f t="shared" si="3"/>
        <v>0＊042581</v>
      </c>
      <c r="J81" s="27">
        <v>1131008</v>
      </c>
      <c r="K81" s="27" t="s">
        <v>70</v>
      </c>
      <c r="L81" s="27">
        <v>1551</v>
      </c>
      <c r="M81" s="26"/>
      <c r="N81" s="26"/>
      <c r="O81" s="26"/>
      <c r="P81" s="26"/>
      <c r="Q81" s="26"/>
      <c r="R81" s="26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6"/>
      <c r="AK81" s="26"/>
      <c r="AL81" s="26"/>
      <c r="AM81" s="28"/>
      <c r="AN81" s="28"/>
      <c r="AO81" s="28"/>
      <c r="AP81" s="28"/>
      <c r="AQ81" s="28"/>
      <c r="AR81" s="26"/>
      <c r="AS81" s="28" t="s">
        <v>9</v>
      </c>
      <c r="AT81" s="28"/>
      <c r="AU81" s="28"/>
      <c r="AV81" s="28"/>
      <c r="AW81" s="28"/>
      <c r="AX81" s="29"/>
      <c r="AY81" s="28"/>
      <c r="AZ81" s="28"/>
      <c r="BA81" s="28"/>
      <c r="BB81" s="28"/>
      <c r="BC81" s="26"/>
      <c r="BD81" s="26"/>
      <c r="BE81" s="28"/>
      <c r="BF81" s="26"/>
      <c r="BG81" s="26"/>
      <c r="BH81" s="26"/>
      <c r="BI81" s="28"/>
      <c r="BJ81" s="6"/>
    </row>
    <row r="82" spans="1:62">
      <c r="A82" s="23">
        <v>78</v>
      </c>
      <c r="B82" s="27" t="s">
        <v>347</v>
      </c>
      <c r="C82" s="27" t="s">
        <v>348</v>
      </c>
      <c r="D82" s="27" t="s">
        <v>71</v>
      </c>
      <c r="E82" s="27">
        <v>70</v>
      </c>
      <c r="F82" s="27"/>
      <c r="G82" s="27"/>
      <c r="H82" s="23" t="str">
        <f t="shared" si="2"/>
        <v>黃＊昌</v>
      </c>
      <c r="I82" s="23" t="str">
        <f t="shared" si="3"/>
        <v>1＊299910</v>
      </c>
      <c r="J82" s="27">
        <v>1131011</v>
      </c>
      <c r="K82" s="27" t="s">
        <v>79</v>
      </c>
      <c r="L82" s="27">
        <v>1551</v>
      </c>
      <c r="M82" s="26"/>
      <c r="N82" s="26"/>
      <c r="O82" s="26"/>
      <c r="P82" s="26"/>
      <c r="Q82" s="26"/>
      <c r="R82" s="26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6"/>
      <c r="AK82" s="26"/>
      <c r="AL82" s="26"/>
      <c r="AM82" s="28"/>
      <c r="AN82" s="28"/>
      <c r="AO82" s="28"/>
      <c r="AP82" s="28"/>
      <c r="AQ82" s="28"/>
      <c r="AR82" s="26"/>
      <c r="AS82" s="28"/>
      <c r="AT82" s="28"/>
      <c r="AU82" s="28"/>
      <c r="AV82" s="28" t="s">
        <v>9</v>
      </c>
      <c r="AW82" s="28"/>
      <c r="AX82" s="29"/>
      <c r="AY82" s="28"/>
      <c r="AZ82" s="28"/>
      <c r="BA82" s="28"/>
      <c r="BB82" s="28"/>
      <c r="BC82" s="26"/>
      <c r="BD82" s="26"/>
      <c r="BE82" s="28"/>
      <c r="BF82" s="26"/>
      <c r="BG82" s="26"/>
      <c r="BH82" s="26"/>
      <c r="BI82" s="28"/>
      <c r="BJ82" s="6"/>
    </row>
    <row r="83" spans="1:62">
      <c r="A83" s="23">
        <v>79</v>
      </c>
      <c r="B83" s="27" t="s">
        <v>5198</v>
      </c>
      <c r="C83" s="27" t="s">
        <v>5199</v>
      </c>
      <c r="D83" s="27" t="s">
        <v>69</v>
      </c>
      <c r="E83" s="27">
        <v>67</v>
      </c>
      <c r="F83" s="27"/>
      <c r="G83" s="27"/>
      <c r="H83" s="23" t="str">
        <f t="shared" si="2"/>
        <v>陳＊素櫻</v>
      </c>
      <c r="I83" s="23" t="str">
        <f t="shared" si="3"/>
        <v>1＊535681</v>
      </c>
      <c r="J83" s="27">
        <v>1131014</v>
      </c>
      <c r="K83" s="27" t="s">
        <v>70</v>
      </c>
      <c r="L83" s="27">
        <v>1551</v>
      </c>
      <c r="M83" s="26"/>
      <c r="N83" s="26"/>
      <c r="O83" s="26"/>
      <c r="P83" s="26"/>
      <c r="Q83" s="26"/>
      <c r="R83" s="26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6"/>
      <c r="AK83" s="26"/>
      <c r="AL83" s="26"/>
      <c r="AM83" s="28"/>
      <c r="AN83" s="28"/>
      <c r="AO83" s="28"/>
      <c r="AP83" s="28"/>
      <c r="AQ83" s="28"/>
      <c r="AR83" s="26"/>
      <c r="AS83" s="28"/>
      <c r="AT83" s="28" t="s">
        <v>9</v>
      </c>
      <c r="AU83" s="28"/>
      <c r="AV83" s="28"/>
      <c r="AW83" s="28"/>
      <c r="AX83" s="29"/>
      <c r="AY83" s="28"/>
      <c r="AZ83" s="28"/>
      <c r="BA83" s="28"/>
      <c r="BB83" s="28"/>
      <c r="BC83" s="26"/>
      <c r="BD83" s="26"/>
      <c r="BE83" s="28"/>
      <c r="BF83" s="26"/>
      <c r="BG83" s="26"/>
      <c r="BH83" s="26"/>
      <c r="BI83" s="28"/>
      <c r="BJ83" s="6"/>
    </row>
    <row r="84" spans="1:62">
      <c r="A84" s="23">
        <v>80</v>
      </c>
      <c r="B84" s="27" t="s">
        <v>5200</v>
      </c>
      <c r="C84" s="27" t="s">
        <v>5201</v>
      </c>
      <c r="D84" s="27" t="s">
        <v>69</v>
      </c>
      <c r="E84" s="27">
        <v>55</v>
      </c>
      <c r="F84" s="27"/>
      <c r="G84" s="27"/>
      <c r="H84" s="23" t="str">
        <f t="shared" si="2"/>
        <v>吳＊梅</v>
      </c>
      <c r="I84" s="23" t="str">
        <f t="shared" si="3"/>
        <v>2＊094322</v>
      </c>
      <c r="J84" s="27">
        <v>1131015</v>
      </c>
      <c r="K84" s="27" t="s">
        <v>70</v>
      </c>
      <c r="L84" s="27">
        <v>1551</v>
      </c>
      <c r="M84" s="26"/>
      <c r="N84" s="26"/>
      <c r="O84" s="26"/>
      <c r="P84" s="26"/>
      <c r="Q84" s="26"/>
      <c r="R84" s="26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6"/>
      <c r="AK84" s="26"/>
      <c r="AL84" s="26"/>
      <c r="AM84" s="28"/>
      <c r="AN84" s="28"/>
      <c r="AO84" s="28"/>
      <c r="AP84" s="28"/>
      <c r="AQ84" s="28"/>
      <c r="AR84" s="26"/>
      <c r="AS84" s="28"/>
      <c r="AT84" s="28" t="s">
        <v>9</v>
      </c>
      <c r="AU84" s="28"/>
      <c r="AV84" s="28"/>
      <c r="AW84" s="28"/>
      <c r="AX84" s="29"/>
      <c r="AY84" s="28"/>
      <c r="AZ84" s="28"/>
      <c r="BA84" s="28"/>
      <c r="BB84" s="28"/>
      <c r="BC84" s="26"/>
      <c r="BD84" s="26"/>
      <c r="BE84" s="28"/>
      <c r="BF84" s="26"/>
      <c r="BG84" s="26"/>
      <c r="BH84" s="26"/>
      <c r="BI84" s="28"/>
      <c r="BJ84" s="6"/>
    </row>
    <row r="85" spans="1:62">
      <c r="A85" s="23">
        <v>81</v>
      </c>
      <c r="B85" s="27" t="s">
        <v>2659</v>
      </c>
      <c r="C85" s="27" t="s">
        <v>2660</v>
      </c>
      <c r="D85" s="27" t="s">
        <v>69</v>
      </c>
      <c r="E85" s="27">
        <v>39</v>
      </c>
      <c r="F85" s="27"/>
      <c r="G85" s="27"/>
      <c r="H85" s="23" t="str">
        <f t="shared" si="2"/>
        <v>張＊怡</v>
      </c>
      <c r="I85" s="23" t="str">
        <f t="shared" si="3"/>
        <v>1＊015978</v>
      </c>
      <c r="J85" s="27">
        <v>1131015</v>
      </c>
      <c r="K85" s="27" t="s">
        <v>70</v>
      </c>
      <c r="L85" s="27">
        <v>1551</v>
      </c>
      <c r="M85" s="26"/>
      <c r="N85" s="26"/>
      <c r="O85" s="26"/>
      <c r="P85" s="26"/>
      <c r="Q85" s="26"/>
      <c r="R85" s="26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6"/>
      <c r="AK85" s="26"/>
      <c r="AL85" s="26"/>
      <c r="AM85" s="28"/>
      <c r="AN85" s="28"/>
      <c r="AO85" s="28"/>
      <c r="AP85" s="28"/>
      <c r="AQ85" s="28"/>
      <c r="AR85" s="26"/>
      <c r="AS85" s="28" t="s">
        <v>9</v>
      </c>
      <c r="AT85" s="28"/>
      <c r="AU85" s="28"/>
      <c r="AV85" s="28"/>
      <c r="AW85" s="28"/>
      <c r="AX85" s="29"/>
      <c r="AY85" s="28"/>
      <c r="AZ85" s="28"/>
      <c r="BA85" s="28"/>
      <c r="BB85" s="28"/>
      <c r="BC85" s="26"/>
      <c r="BD85" s="26"/>
      <c r="BE85" s="28"/>
      <c r="BF85" s="26"/>
      <c r="BG85" s="26"/>
      <c r="BH85" s="26"/>
      <c r="BI85" s="28"/>
      <c r="BJ85" s="6"/>
    </row>
    <row r="86" spans="1:62" ht="62">
      <c r="A86" s="23">
        <v>82</v>
      </c>
      <c r="B86" s="27" t="s">
        <v>5196</v>
      </c>
      <c r="C86" s="27" t="s">
        <v>5197</v>
      </c>
      <c r="D86" s="27" t="s">
        <v>71</v>
      </c>
      <c r="E86" s="27">
        <v>42</v>
      </c>
      <c r="F86" s="27" t="s">
        <v>5183</v>
      </c>
      <c r="G86" s="27"/>
      <c r="H86" s="23" t="str">
        <f t="shared" si="2"/>
        <v>江＊駿</v>
      </c>
      <c r="I86" s="23" t="str">
        <f t="shared" si="3"/>
        <v>2＊826361</v>
      </c>
      <c r="J86" s="27">
        <v>1131022</v>
      </c>
      <c r="K86" s="27" t="s">
        <v>72</v>
      </c>
      <c r="L86" s="27">
        <v>1551</v>
      </c>
      <c r="M86" s="26"/>
      <c r="N86" s="26"/>
      <c r="O86" s="26"/>
      <c r="P86" s="26"/>
      <c r="Q86" s="26"/>
      <c r="R86" s="26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6"/>
      <c r="AK86" s="26"/>
      <c r="AL86" s="26"/>
      <c r="AM86" s="28"/>
      <c r="AN86" s="28"/>
      <c r="AO86" s="28"/>
      <c r="AP86" s="28"/>
      <c r="AQ86" s="28"/>
      <c r="AR86" s="26"/>
      <c r="AS86" s="28"/>
      <c r="AT86" s="28"/>
      <c r="AU86" s="28"/>
      <c r="AV86" s="28"/>
      <c r="AW86" s="28"/>
      <c r="AX86" s="29"/>
      <c r="AY86" s="28"/>
      <c r="AZ86" s="28"/>
      <c r="BA86" s="28"/>
      <c r="BB86" s="28"/>
      <c r="BC86" s="26"/>
      <c r="BD86" s="26"/>
      <c r="BE86" s="28"/>
      <c r="BF86" s="26"/>
      <c r="BG86" s="26"/>
      <c r="BH86" s="26"/>
      <c r="BI86" s="28" t="s">
        <v>5464</v>
      </c>
      <c r="BJ86" s="6"/>
    </row>
    <row r="87" spans="1:62" ht="46.5">
      <c r="A87" s="23">
        <v>83</v>
      </c>
      <c r="B87" s="27" t="s">
        <v>5202</v>
      </c>
      <c r="C87" s="27" t="s">
        <v>5203</v>
      </c>
      <c r="D87" s="27" t="s">
        <v>69</v>
      </c>
      <c r="E87" s="27">
        <v>75</v>
      </c>
      <c r="F87" s="27"/>
      <c r="G87" s="27"/>
      <c r="H87" s="23" t="str">
        <f t="shared" si="2"/>
        <v>郭＊美艷</v>
      </c>
      <c r="I87" s="23" t="str">
        <f t="shared" si="3"/>
        <v>0＊569238</v>
      </c>
      <c r="J87" s="27">
        <v>1131028</v>
      </c>
      <c r="K87" s="27" t="s">
        <v>3503</v>
      </c>
      <c r="L87" s="27">
        <v>1551</v>
      </c>
      <c r="M87" s="26"/>
      <c r="N87" s="26" t="s">
        <v>9</v>
      </c>
      <c r="O87" s="26"/>
      <c r="P87" s="26" t="s">
        <v>9</v>
      </c>
      <c r="Q87" s="26"/>
      <c r="R87" s="26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6"/>
      <c r="AK87" s="26"/>
      <c r="AL87" s="26"/>
      <c r="AM87" s="28"/>
      <c r="AN87" s="28"/>
      <c r="AO87" s="28"/>
      <c r="AP87" s="28"/>
      <c r="AQ87" s="28"/>
      <c r="AR87" s="26"/>
      <c r="AS87" s="28"/>
      <c r="AT87" s="28"/>
      <c r="AU87" s="28"/>
      <c r="AV87" s="28"/>
      <c r="AW87" s="28"/>
      <c r="AX87" s="29"/>
      <c r="AY87" s="28"/>
      <c r="AZ87" s="28"/>
      <c r="BA87" s="28"/>
      <c r="BB87" s="28"/>
      <c r="BC87" s="26"/>
      <c r="BD87" s="26"/>
      <c r="BE87" s="28"/>
      <c r="BF87" s="26"/>
      <c r="BG87" s="26"/>
      <c r="BH87" s="26"/>
      <c r="BI87" s="28" t="s">
        <v>1034</v>
      </c>
      <c r="BJ87" s="6"/>
    </row>
    <row r="88" spans="1:62">
      <c r="A88" s="23">
        <v>84</v>
      </c>
      <c r="B88" s="27" t="s">
        <v>5204</v>
      </c>
      <c r="C88" s="27" t="s">
        <v>5205</v>
      </c>
      <c r="D88" s="27" t="s">
        <v>69</v>
      </c>
      <c r="E88" s="27">
        <v>36</v>
      </c>
      <c r="F88" s="27" t="s">
        <v>5100</v>
      </c>
      <c r="G88" s="27"/>
      <c r="H88" s="23" t="str">
        <f t="shared" si="2"/>
        <v>陳＊涵</v>
      </c>
      <c r="I88" s="23" t="str">
        <f t="shared" si="3"/>
        <v>2＊638407</v>
      </c>
      <c r="J88" s="27">
        <v>1131029</v>
      </c>
      <c r="K88" s="27" t="s">
        <v>70</v>
      </c>
      <c r="L88" s="27">
        <v>1551</v>
      </c>
      <c r="M88" s="26"/>
      <c r="N88" s="26"/>
      <c r="O88" s="26"/>
      <c r="P88" s="26"/>
      <c r="Q88" s="26"/>
      <c r="R88" s="26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6"/>
      <c r="AK88" s="26"/>
      <c r="AL88" s="26"/>
      <c r="AM88" s="28"/>
      <c r="AN88" s="28"/>
      <c r="AO88" s="28"/>
      <c r="AP88" s="28"/>
      <c r="AQ88" s="28"/>
      <c r="AR88" s="26"/>
      <c r="AS88" s="28"/>
      <c r="AT88" s="28" t="s">
        <v>9</v>
      </c>
      <c r="AU88" s="28"/>
      <c r="AV88" s="28"/>
      <c r="AW88" s="28"/>
      <c r="AX88" s="29"/>
      <c r="AY88" s="28"/>
      <c r="AZ88" s="28"/>
      <c r="BA88" s="28"/>
      <c r="BB88" s="28"/>
      <c r="BC88" s="26"/>
      <c r="BD88" s="26"/>
      <c r="BE88" s="28"/>
      <c r="BF88" s="26"/>
      <c r="BG88" s="26"/>
      <c r="BH88" s="26"/>
      <c r="BI88" s="28"/>
      <c r="BJ88" s="6"/>
    </row>
    <row r="89" spans="1:62">
      <c r="A89" s="23">
        <v>85</v>
      </c>
      <c r="B89" s="27" t="s">
        <v>3464</v>
      </c>
      <c r="C89" s="27" t="s">
        <v>3465</v>
      </c>
      <c r="D89" s="27" t="s">
        <v>71</v>
      </c>
      <c r="E89" s="27">
        <v>71</v>
      </c>
      <c r="F89" s="27"/>
      <c r="G89" s="27"/>
      <c r="H89" s="23" t="str">
        <f t="shared" si="2"/>
        <v>陳＊仁</v>
      </c>
      <c r="I89" s="23" t="str">
        <f t="shared" si="3"/>
        <v>2＊890331</v>
      </c>
      <c r="J89" s="27">
        <v>1131029</v>
      </c>
      <c r="K89" s="27" t="s">
        <v>72</v>
      </c>
      <c r="L89" s="27">
        <v>1551</v>
      </c>
      <c r="M89" s="26"/>
      <c r="N89" s="26"/>
      <c r="O89" s="26"/>
      <c r="P89" s="26"/>
      <c r="Q89" s="26"/>
      <c r="R89" s="26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6"/>
      <c r="AK89" s="26"/>
      <c r="AL89" s="26"/>
      <c r="AM89" s="28"/>
      <c r="AN89" s="28"/>
      <c r="AO89" s="28"/>
      <c r="AP89" s="28"/>
      <c r="AQ89" s="28"/>
      <c r="AR89" s="26"/>
      <c r="AS89" s="28"/>
      <c r="AT89" s="28"/>
      <c r="AU89" s="28"/>
      <c r="AV89" s="28"/>
      <c r="AW89" s="28"/>
      <c r="AX89" s="29" t="s">
        <v>9</v>
      </c>
      <c r="AY89" s="28"/>
      <c r="AZ89" s="28"/>
      <c r="BA89" s="28"/>
      <c r="BB89" s="28"/>
      <c r="BC89" s="26"/>
      <c r="BD89" s="26"/>
      <c r="BE89" s="28"/>
      <c r="BF89" s="26"/>
      <c r="BG89" s="26"/>
      <c r="BH89" s="26"/>
      <c r="BI89" s="28"/>
      <c r="BJ89" s="6"/>
    </row>
    <row r="90" spans="1:62">
      <c r="A90" s="23">
        <v>86</v>
      </c>
      <c r="B90" s="27" t="s">
        <v>5206</v>
      </c>
      <c r="C90" s="27" t="s">
        <v>5207</v>
      </c>
      <c r="D90" s="27" t="s">
        <v>69</v>
      </c>
      <c r="E90" s="27">
        <v>63</v>
      </c>
      <c r="F90" s="27"/>
      <c r="G90" s="27"/>
      <c r="H90" s="23" t="str">
        <f t="shared" si="2"/>
        <v>李＊蓮</v>
      </c>
      <c r="I90" s="23" t="str">
        <f t="shared" si="3"/>
        <v>0＊456629</v>
      </c>
      <c r="J90" s="27">
        <v>1131031</v>
      </c>
      <c r="K90" s="27" t="s">
        <v>70</v>
      </c>
      <c r="L90" s="27">
        <v>1551</v>
      </c>
      <c r="M90" s="26"/>
      <c r="N90" s="26"/>
      <c r="O90" s="26"/>
      <c r="P90" s="26"/>
      <c r="Q90" s="26"/>
      <c r="R90" s="26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6"/>
      <c r="AK90" s="26"/>
      <c r="AL90" s="26"/>
      <c r="AM90" s="28"/>
      <c r="AN90" s="28"/>
      <c r="AO90" s="28"/>
      <c r="AP90" s="28"/>
      <c r="AQ90" s="28"/>
      <c r="AR90" s="26"/>
      <c r="AS90" s="28"/>
      <c r="AT90" s="28" t="s">
        <v>9</v>
      </c>
      <c r="AU90" s="28"/>
      <c r="AV90" s="28"/>
      <c r="AW90" s="28"/>
      <c r="AX90" s="29"/>
      <c r="AY90" s="28"/>
      <c r="AZ90" s="28"/>
      <c r="BA90" s="28"/>
      <c r="BB90" s="28"/>
      <c r="BC90" s="26"/>
      <c r="BD90" s="26"/>
      <c r="BE90" s="28"/>
      <c r="BF90" s="26"/>
      <c r="BG90" s="26"/>
      <c r="BH90" s="26"/>
      <c r="BI90" s="28"/>
      <c r="BJ90" s="6"/>
    </row>
    <row r="91" spans="1:62">
      <c r="A91" s="23">
        <v>87</v>
      </c>
      <c r="B91" s="27" t="s">
        <v>5210</v>
      </c>
      <c r="C91" s="27" t="s">
        <v>5211</v>
      </c>
      <c r="D91" s="27" t="s">
        <v>69</v>
      </c>
      <c r="E91" s="27">
        <v>78</v>
      </c>
      <c r="F91" s="27"/>
      <c r="G91" s="27"/>
      <c r="H91" s="23" t="str">
        <f t="shared" si="2"/>
        <v>張＊玉</v>
      </c>
      <c r="I91" s="23" t="str">
        <f t="shared" si="3"/>
        <v>2＊458018</v>
      </c>
      <c r="J91" s="27">
        <v>1131007</v>
      </c>
      <c r="K91" s="27" t="s">
        <v>70</v>
      </c>
      <c r="L91" s="27">
        <v>1410</v>
      </c>
      <c r="M91" s="26"/>
      <c r="N91" s="26"/>
      <c r="O91" s="26"/>
      <c r="P91" s="26"/>
      <c r="Q91" s="26"/>
      <c r="R91" s="26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6"/>
      <c r="AK91" s="26"/>
      <c r="AL91" s="26"/>
      <c r="AM91" s="28"/>
      <c r="AN91" s="28"/>
      <c r="AO91" s="28"/>
      <c r="AP91" s="28"/>
      <c r="AQ91" s="28"/>
      <c r="AR91" s="26"/>
      <c r="AS91" s="28" t="s">
        <v>9</v>
      </c>
      <c r="AT91" s="28"/>
      <c r="AU91" s="28"/>
      <c r="AV91" s="28"/>
      <c r="AW91" s="28"/>
      <c r="AX91" s="29"/>
      <c r="AY91" s="28"/>
      <c r="AZ91" s="28"/>
      <c r="BA91" s="28"/>
      <c r="BB91" s="28"/>
      <c r="BC91" s="26"/>
      <c r="BD91" s="26"/>
      <c r="BE91" s="28"/>
      <c r="BF91" s="26"/>
      <c r="BG91" s="26"/>
      <c r="BH91" s="26"/>
      <c r="BI91" s="28"/>
      <c r="BJ91" s="6"/>
    </row>
    <row r="92" spans="1:62" ht="62">
      <c r="A92" s="23">
        <v>88</v>
      </c>
      <c r="B92" s="27" t="s">
        <v>5208</v>
      </c>
      <c r="C92" s="27" t="s">
        <v>5209</v>
      </c>
      <c r="D92" s="27" t="s">
        <v>71</v>
      </c>
      <c r="E92" s="27">
        <v>65</v>
      </c>
      <c r="F92" s="27" t="s">
        <v>4724</v>
      </c>
      <c r="G92" s="27" t="s">
        <v>5119</v>
      </c>
      <c r="H92" s="23" t="str">
        <f t="shared" si="2"/>
        <v>李＊福</v>
      </c>
      <c r="I92" s="23" t="str">
        <f t="shared" si="3"/>
        <v>0＊740829</v>
      </c>
      <c r="J92" s="27">
        <v>1131008</v>
      </c>
      <c r="K92" s="27" t="s">
        <v>77</v>
      </c>
      <c r="L92" s="27">
        <v>1410</v>
      </c>
      <c r="M92" s="26"/>
      <c r="N92" s="26"/>
      <c r="O92" s="26"/>
      <c r="P92" s="26"/>
      <c r="Q92" s="26"/>
      <c r="R92" s="26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6"/>
      <c r="AK92" s="26"/>
      <c r="AL92" s="26"/>
      <c r="AM92" s="28"/>
      <c r="AN92" s="28"/>
      <c r="AO92" s="28"/>
      <c r="AP92" s="28"/>
      <c r="AQ92" s="28"/>
      <c r="AR92" s="26"/>
      <c r="AS92" s="28"/>
      <c r="AT92" s="28"/>
      <c r="AU92" s="28"/>
      <c r="AV92" s="28"/>
      <c r="AW92" s="28"/>
      <c r="AX92" s="29"/>
      <c r="AY92" s="28"/>
      <c r="AZ92" s="28"/>
      <c r="BA92" s="28"/>
      <c r="BB92" s="28"/>
      <c r="BC92" s="26"/>
      <c r="BD92" s="26"/>
      <c r="BE92" s="28"/>
      <c r="BF92" s="26"/>
      <c r="BG92" s="26"/>
      <c r="BH92" s="26"/>
      <c r="BI92" s="28" t="s">
        <v>5465</v>
      </c>
      <c r="BJ92" s="6"/>
    </row>
    <row r="93" spans="1:62">
      <c r="A93" s="23">
        <v>89</v>
      </c>
      <c r="B93" s="27" t="s">
        <v>3154</v>
      </c>
      <c r="C93" s="27" t="s">
        <v>3155</v>
      </c>
      <c r="D93" s="27" t="s">
        <v>71</v>
      </c>
      <c r="E93" s="27">
        <v>60</v>
      </c>
      <c r="F93" s="27"/>
      <c r="G93" s="27"/>
      <c r="H93" s="23" t="str">
        <f t="shared" si="2"/>
        <v>黃＊元</v>
      </c>
      <c r="I93" s="23" t="str">
        <f t="shared" si="3"/>
        <v>0＊674083</v>
      </c>
      <c r="J93" s="27">
        <v>1131014</v>
      </c>
      <c r="K93" s="27" t="s">
        <v>70</v>
      </c>
      <c r="L93" s="27">
        <v>1410</v>
      </c>
      <c r="M93" s="26"/>
      <c r="N93" s="26"/>
      <c r="O93" s="26"/>
      <c r="P93" s="26"/>
      <c r="Q93" s="26"/>
      <c r="R93" s="26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6"/>
      <c r="AK93" s="26"/>
      <c r="AL93" s="26"/>
      <c r="AM93" s="28"/>
      <c r="AN93" s="28"/>
      <c r="AO93" s="28"/>
      <c r="AP93" s="28"/>
      <c r="AQ93" s="28"/>
      <c r="AR93" s="26"/>
      <c r="AS93" s="28" t="s">
        <v>9</v>
      </c>
      <c r="AT93" s="28"/>
      <c r="AU93" s="28"/>
      <c r="AV93" s="28"/>
      <c r="AW93" s="28"/>
      <c r="AX93" s="29"/>
      <c r="AY93" s="28"/>
      <c r="AZ93" s="28"/>
      <c r="BA93" s="28"/>
      <c r="BB93" s="28"/>
      <c r="BC93" s="26"/>
      <c r="BD93" s="26"/>
      <c r="BE93" s="28"/>
      <c r="BF93" s="26"/>
      <c r="BG93" s="26"/>
      <c r="BH93" s="26"/>
      <c r="BI93" s="28"/>
      <c r="BJ93" s="6"/>
    </row>
    <row r="94" spans="1:62">
      <c r="A94" s="23">
        <v>90</v>
      </c>
      <c r="B94" s="27" t="s">
        <v>502</v>
      </c>
      <c r="C94" s="27" t="s">
        <v>503</v>
      </c>
      <c r="D94" s="27" t="s">
        <v>71</v>
      </c>
      <c r="E94" s="27">
        <v>66</v>
      </c>
      <c r="F94" s="27"/>
      <c r="G94" s="27"/>
      <c r="H94" s="23" t="str">
        <f t="shared" si="2"/>
        <v>許＊成</v>
      </c>
      <c r="I94" s="23" t="str">
        <f t="shared" si="3"/>
        <v>2＊450377</v>
      </c>
      <c r="J94" s="27">
        <v>1131014</v>
      </c>
      <c r="K94" s="27" t="s">
        <v>70</v>
      </c>
      <c r="L94" s="27">
        <v>1410</v>
      </c>
      <c r="M94" s="26"/>
      <c r="N94" s="26"/>
      <c r="O94" s="26"/>
      <c r="P94" s="26"/>
      <c r="Q94" s="26"/>
      <c r="R94" s="26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6"/>
      <c r="AK94" s="26"/>
      <c r="AL94" s="26"/>
      <c r="AM94" s="28"/>
      <c r="AN94" s="28"/>
      <c r="AO94" s="28"/>
      <c r="AP94" s="28"/>
      <c r="AQ94" s="28"/>
      <c r="AR94" s="26"/>
      <c r="AS94" s="28" t="s">
        <v>9</v>
      </c>
      <c r="AT94" s="28"/>
      <c r="AU94" s="28"/>
      <c r="AV94" s="28"/>
      <c r="AW94" s="28"/>
      <c r="AX94" s="29"/>
      <c r="AY94" s="28"/>
      <c r="AZ94" s="28"/>
      <c r="BA94" s="28"/>
      <c r="BB94" s="28"/>
      <c r="BC94" s="26"/>
      <c r="BD94" s="26"/>
      <c r="BE94" s="28"/>
      <c r="BF94" s="26"/>
      <c r="BG94" s="26"/>
      <c r="BH94" s="26"/>
      <c r="BI94" s="28"/>
      <c r="BJ94" s="6"/>
    </row>
    <row r="95" spans="1:62" ht="62">
      <c r="A95" s="23">
        <v>91</v>
      </c>
      <c r="B95" s="27" t="s">
        <v>5212</v>
      </c>
      <c r="C95" s="27" t="s">
        <v>5213</v>
      </c>
      <c r="D95" s="27" t="s">
        <v>71</v>
      </c>
      <c r="E95" s="27">
        <v>42</v>
      </c>
      <c r="F95" s="27" t="s">
        <v>5169</v>
      </c>
      <c r="G95" s="27" t="s">
        <v>5174</v>
      </c>
      <c r="H95" s="23" t="str">
        <f t="shared" si="2"/>
        <v>胡＊文</v>
      </c>
      <c r="I95" s="23" t="str">
        <f t="shared" si="3"/>
        <v>1＊702534</v>
      </c>
      <c r="J95" s="27">
        <v>1131014</v>
      </c>
      <c r="K95" s="27" t="s">
        <v>5466</v>
      </c>
      <c r="L95" s="27">
        <v>1410</v>
      </c>
      <c r="M95" s="26"/>
      <c r="N95" s="26" t="s">
        <v>716</v>
      </c>
      <c r="O95" s="26"/>
      <c r="P95" s="26" t="s">
        <v>9</v>
      </c>
      <c r="Q95" s="26"/>
      <c r="R95" s="26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6"/>
      <c r="AK95" s="26"/>
      <c r="AL95" s="26"/>
      <c r="AM95" s="28"/>
      <c r="AN95" s="28"/>
      <c r="AO95" s="28"/>
      <c r="AP95" s="28"/>
      <c r="AQ95" s="28"/>
      <c r="AR95" s="26"/>
      <c r="AS95" s="28"/>
      <c r="AT95" s="28"/>
      <c r="AU95" s="28"/>
      <c r="AV95" s="28"/>
      <c r="AW95" s="28"/>
      <c r="AX95" s="29"/>
      <c r="AY95" s="28"/>
      <c r="AZ95" s="28"/>
      <c r="BA95" s="28"/>
      <c r="BB95" s="28"/>
      <c r="BC95" s="26"/>
      <c r="BD95" s="26"/>
      <c r="BE95" s="28"/>
      <c r="BF95" s="26"/>
      <c r="BG95" s="26"/>
      <c r="BH95" s="26"/>
      <c r="BI95" s="28" t="s">
        <v>5467</v>
      </c>
      <c r="BJ95" s="6"/>
    </row>
    <row r="96" spans="1:62">
      <c r="A96" s="23">
        <v>92</v>
      </c>
      <c r="B96" s="27" t="s">
        <v>5214</v>
      </c>
      <c r="C96" s="27" t="s">
        <v>5215</v>
      </c>
      <c r="D96" s="27" t="s">
        <v>69</v>
      </c>
      <c r="E96" s="27">
        <v>68</v>
      </c>
      <c r="F96" s="27"/>
      <c r="G96" s="27"/>
      <c r="H96" s="23" t="str">
        <f t="shared" si="2"/>
        <v>顏＊玉</v>
      </c>
      <c r="I96" s="23" t="str">
        <f t="shared" si="3"/>
        <v>0＊227356</v>
      </c>
      <c r="J96" s="27">
        <v>1131014</v>
      </c>
      <c r="K96" s="27" t="s">
        <v>70</v>
      </c>
      <c r="L96" s="27">
        <v>1410</v>
      </c>
      <c r="M96" s="26"/>
      <c r="N96" s="26"/>
      <c r="O96" s="26"/>
      <c r="P96" s="26"/>
      <c r="Q96" s="26"/>
      <c r="R96" s="26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6"/>
      <c r="AK96" s="26"/>
      <c r="AL96" s="26"/>
      <c r="AM96" s="28"/>
      <c r="AN96" s="28"/>
      <c r="AO96" s="28"/>
      <c r="AP96" s="28"/>
      <c r="AQ96" s="28"/>
      <c r="AR96" s="26"/>
      <c r="AS96" s="28"/>
      <c r="AT96" s="28" t="s">
        <v>9</v>
      </c>
      <c r="AU96" s="28"/>
      <c r="AV96" s="28"/>
      <c r="AW96" s="28"/>
      <c r="AX96" s="29"/>
      <c r="AY96" s="28"/>
      <c r="AZ96" s="28"/>
      <c r="BA96" s="28"/>
      <c r="BB96" s="28"/>
      <c r="BC96" s="26"/>
      <c r="BD96" s="26"/>
      <c r="BE96" s="28"/>
      <c r="BF96" s="26"/>
      <c r="BG96" s="26"/>
      <c r="BH96" s="26"/>
      <c r="BI96" s="28"/>
      <c r="BJ96" s="6"/>
    </row>
    <row r="97" spans="1:62" ht="31">
      <c r="A97" s="23">
        <v>93</v>
      </c>
      <c r="B97" s="27" t="s">
        <v>5216</v>
      </c>
      <c r="C97" s="27" t="s">
        <v>5217</v>
      </c>
      <c r="D97" s="27" t="s">
        <v>71</v>
      </c>
      <c r="E97" s="27">
        <v>72</v>
      </c>
      <c r="F97" s="27" t="s">
        <v>5157</v>
      </c>
      <c r="G97" s="27"/>
      <c r="H97" s="23" t="str">
        <f t="shared" si="2"/>
        <v>高＊誠</v>
      </c>
      <c r="I97" s="23" t="str">
        <f t="shared" si="3"/>
        <v>2＊824381</v>
      </c>
      <c r="J97" s="27">
        <v>1131016</v>
      </c>
      <c r="K97" s="27" t="s">
        <v>731</v>
      </c>
      <c r="L97" s="27">
        <v>1410</v>
      </c>
      <c r="M97" s="26"/>
      <c r="N97" s="26"/>
      <c r="O97" s="26"/>
      <c r="P97" s="26"/>
      <c r="Q97" s="26"/>
      <c r="R97" s="26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6"/>
      <c r="AK97" s="26"/>
      <c r="AL97" s="26"/>
      <c r="AM97" s="28"/>
      <c r="AN97" s="28"/>
      <c r="AO97" s="28"/>
      <c r="AP97" s="28"/>
      <c r="AQ97" s="28"/>
      <c r="AR97" s="26"/>
      <c r="AS97" s="28"/>
      <c r="AT97" s="28"/>
      <c r="AU97" s="28"/>
      <c r="AV97" s="28" t="s">
        <v>9</v>
      </c>
      <c r="AW97" s="28"/>
      <c r="AX97" s="29"/>
      <c r="AY97" s="28"/>
      <c r="AZ97" s="28"/>
      <c r="BA97" s="28"/>
      <c r="BB97" s="28"/>
      <c r="BC97" s="26"/>
      <c r="BD97" s="26"/>
      <c r="BE97" s="28"/>
      <c r="BF97" s="26"/>
      <c r="BG97" s="26"/>
      <c r="BH97" s="26"/>
      <c r="BI97" s="28" t="s">
        <v>1034</v>
      </c>
      <c r="BJ97" s="6"/>
    </row>
    <row r="98" spans="1:62">
      <c r="A98" s="23">
        <v>94</v>
      </c>
      <c r="B98" s="27" t="s">
        <v>5218</v>
      </c>
      <c r="C98" s="27" t="s">
        <v>5219</v>
      </c>
      <c r="D98" s="27" t="s">
        <v>71</v>
      </c>
      <c r="E98" s="27">
        <v>71</v>
      </c>
      <c r="F98" s="27"/>
      <c r="G98" s="27"/>
      <c r="H98" s="23" t="str">
        <f t="shared" si="2"/>
        <v>許＊昭</v>
      </c>
      <c r="I98" s="23" t="str">
        <f t="shared" si="3"/>
        <v>1＊076897</v>
      </c>
      <c r="J98" s="27">
        <v>1131021</v>
      </c>
      <c r="K98" s="27" t="s">
        <v>70</v>
      </c>
      <c r="L98" s="27">
        <v>1410</v>
      </c>
      <c r="M98" s="26"/>
      <c r="N98" s="26"/>
      <c r="O98" s="26"/>
      <c r="P98" s="26"/>
      <c r="Q98" s="26"/>
      <c r="R98" s="26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6"/>
      <c r="AK98" s="26"/>
      <c r="AL98" s="26"/>
      <c r="AM98" s="28"/>
      <c r="AN98" s="28"/>
      <c r="AO98" s="28"/>
      <c r="AP98" s="28"/>
      <c r="AQ98" s="28"/>
      <c r="AR98" s="26"/>
      <c r="AS98" s="28" t="s">
        <v>9</v>
      </c>
      <c r="AT98" s="28"/>
      <c r="AU98" s="28"/>
      <c r="AV98" s="28"/>
      <c r="AW98" s="28"/>
      <c r="AX98" s="29"/>
      <c r="AY98" s="28"/>
      <c r="AZ98" s="28"/>
      <c r="BA98" s="28"/>
      <c r="BB98" s="28"/>
      <c r="BC98" s="26"/>
      <c r="BD98" s="26"/>
      <c r="BE98" s="28"/>
      <c r="BF98" s="26"/>
      <c r="BG98" s="26"/>
      <c r="BH98" s="26"/>
      <c r="BI98" s="28"/>
      <c r="BJ98" s="6"/>
    </row>
    <row r="99" spans="1:62" ht="31">
      <c r="A99" s="23">
        <v>95</v>
      </c>
      <c r="B99" s="27" t="s">
        <v>5220</v>
      </c>
      <c r="C99" s="27" t="s">
        <v>5221</v>
      </c>
      <c r="D99" s="27" t="s">
        <v>71</v>
      </c>
      <c r="E99" s="27">
        <v>64</v>
      </c>
      <c r="F99" s="27"/>
      <c r="G99" s="27"/>
      <c r="H99" s="23" t="str">
        <f t="shared" si="2"/>
        <v>許＊智</v>
      </c>
      <c r="I99" s="23" t="str">
        <f t="shared" si="3"/>
        <v>0＊268734</v>
      </c>
      <c r="J99" s="27">
        <v>1131021</v>
      </c>
      <c r="K99" s="27" t="s">
        <v>728</v>
      </c>
      <c r="L99" s="27">
        <v>1410</v>
      </c>
      <c r="M99" s="26"/>
      <c r="N99" s="26"/>
      <c r="O99" s="26"/>
      <c r="P99" s="26"/>
      <c r="Q99" s="26"/>
      <c r="R99" s="26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6"/>
      <c r="AK99" s="26"/>
      <c r="AL99" s="26"/>
      <c r="AM99" s="28"/>
      <c r="AN99" s="28"/>
      <c r="AO99" s="28"/>
      <c r="AP99" s="28"/>
      <c r="AQ99" s="28"/>
      <c r="AR99" s="26"/>
      <c r="AS99" s="28"/>
      <c r="AT99" s="28" t="s">
        <v>9</v>
      </c>
      <c r="AU99" s="28"/>
      <c r="AV99" s="28"/>
      <c r="AW99" s="28"/>
      <c r="AX99" s="29"/>
      <c r="AY99" s="28"/>
      <c r="AZ99" s="28"/>
      <c r="BA99" s="28"/>
      <c r="BB99" s="28"/>
      <c r="BC99" s="26"/>
      <c r="BD99" s="26"/>
      <c r="BE99" s="28"/>
      <c r="BF99" s="26"/>
      <c r="BG99" s="26"/>
      <c r="BH99" s="26"/>
      <c r="BI99" s="28" t="s">
        <v>1034</v>
      </c>
      <c r="BJ99" s="6"/>
    </row>
    <row r="100" spans="1:62">
      <c r="A100" s="23">
        <v>96</v>
      </c>
      <c r="B100" s="27" t="s">
        <v>5223</v>
      </c>
      <c r="C100" s="27" t="s">
        <v>5224</v>
      </c>
      <c r="D100" s="27" t="s">
        <v>71</v>
      </c>
      <c r="E100" s="27">
        <v>70</v>
      </c>
      <c r="F100" s="27"/>
      <c r="G100" s="27"/>
      <c r="H100" s="23" t="str">
        <f t="shared" si="2"/>
        <v>林＊坤</v>
      </c>
      <c r="I100" s="23" t="str">
        <f t="shared" si="3"/>
        <v>0＊599022</v>
      </c>
      <c r="J100" s="27">
        <v>1131028</v>
      </c>
      <c r="K100" s="27" t="s">
        <v>70</v>
      </c>
      <c r="L100" s="27">
        <v>1410</v>
      </c>
      <c r="M100" s="26"/>
      <c r="N100" s="26"/>
      <c r="O100" s="26"/>
      <c r="P100" s="26"/>
      <c r="Q100" s="26"/>
      <c r="R100" s="26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6"/>
      <c r="AK100" s="26"/>
      <c r="AL100" s="26"/>
      <c r="AM100" s="28"/>
      <c r="AN100" s="28"/>
      <c r="AO100" s="28"/>
      <c r="AP100" s="28"/>
      <c r="AQ100" s="28"/>
      <c r="AR100" s="26"/>
      <c r="AS100" s="28"/>
      <c r="AT100" s="28" t="s">
        <v>9</v>
      </c>
      <c r="AU100" s="28"/>
      <c r="AV100" s="28"/>
      <c r="AW100" s="28"/>
      <c r="AX100" s="29"/>
      <c r="AY100" s="28"/>
      <c r="AZ100" s="28"/>
      <c r="BA100" s="28"/>
      <c r="BB100" s="28"/>
      <c r="BC100" s="26"/>
      <c r="BD100" s="26"/>
      <c r="BE100" s="28"/>
      <c r="BF100" s="26"/>
      <c r="BG100" s="26"/>
      <c r="BH100" s="26"/>
      <c r="BI100" s="28"/>
      <c r="BJ100" s="6"/>
    </row>
    <row r="101" spans="1:62">
      <c r="A101" s="23">
        <v>97</v>
      </c>
      <c r="B101" s="27" t="s">
        <v>5225</v>
      </c>
      <c r="C101" s="27" t="s">
        <v>5226</v>
      </c>
      <c r="D101" s="27" t="s">
        <v>69</v>
      </c>
      <c r="E101" s="27">
        <v>43</v>
      </c>
      <c r="F101" s="27"/>
      <c r="G101" s="27"/>
      <c r="H101" s="23" t="str">
        <f t="shared" si="2"/>
        <v>杜＊婷</v>
      </c>
      <c r="I101" s="23" t="str">
        <f t="shared" si="3"/>
        <v>1＊111104</v>
      </c>
      <c r="J101" s="27">
        <v>1131028</v>
      </c>
      <c r="K101" s="27" t="s">
        <v>70</v>
      </c>
      <c r="L101" s="27">
        <v>1410</v>
      </c>
      <c r="M101" s="26"/>
      <c r="N101" s="26"/>
      <c r="O101" s="26"/>
      <c r="P101" s="26"/>
      <c r="Q101" s="26"/>
      <c r="R101" s="26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6"/>
      <c r="AK101" s="26"/>
      <c r="AL101" s="26"/>
      <c r="AM101" s="28"/>
      <c r="AN101" s="28"/>
      <c r="AO101" s="28"/>
      <c r="AP101" s="28"/>
      <c r="AQ101" s="28"/>
      <c r="AR101" s="26"/>
      <c r="AS101" s="28"/>
      <c r="AT101" s="28" t="s">
        <v>9</v>
      </c>
      <c r="AU101" s="28"/>
      <c r="AV101" s="28"/>
      <c r="AW101" s="28"/>
      <c r="AX101" s="29"/>
      <c r="AY101" s="28"/>
      <c r="AZ101" s="28"/>
      <c r="BA101" s="28"/>
      <c r="BB101" s="28"/>
      <c r="BC101" s="26"/>
      <c r="BD101" s="26"/>
      <c r="BE101" s="28"/>
      <c r="BF101" s="26"/>
      <c r="BG101" s="26"/>
      <c r="BH101" s="26"/>
      <c r="BI101" s="28"/>
      <c r="BJ101" s="6"/>
    </row>
    <row r="102" spans="1:62">
      <c r="A102" s="23">
        <v>98</v>
      </c>
      <c r="B102" s="27" t="s">
        <v>5227</v>
      </c>
      <c r="C102" s="27" t="s">
        <v>5228</v>
      </c>
      <c r="D102" s="27" t="s">
        <v>69</v>
      </c>
      <c r="E102" s="27">
        <v>79</v>
      </c>
      <c r="F102" s="27"/>
      <c r="G102" s="27"/>
      <c r="H102" s="23" t="str">
        <f t="shared" si="2"/>
        <v>李＊實香</v>
      </c>
      <c r="I102" s="23" t="str">
        <f t="shared" si="3"/>
        <v>0＊523186</v>
      </c>
      <c r="J102" s="27">
        <v>1131028</v>
      </c>
      <c r="K102" s="27" t="s">
        <v>72</v>
      </c>
      <c r="L102" s="27">
        <v>1410</v>
      </c>
      <c r="M102" s="26"/>
      <c r="N102" s="26"/>
      <c r="O102" s="26"/>
      <c r="P102" s="26"/>
      <c r="Q102" s="26"/>
      <c r="R102" s="26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6"/>
      <c r="AK102" s="26"/>
      <c r="AL102" s="26"/>
      <c r="AM102" s="28"/>
      <c r="AN102" s="28"/>
      <c r="AO102" s="28"/>
      <c r="AP102" s="28"/>
      <c r="AQ102" s="28"/>
      <c r="AR102" s="26"/>
      <c r="AS102" s="28"/>
      <c r="AT102" s="28"/>
      <c r="AU102" s="28"/>
      <c r="AV102" s="28"/>
      <c r="AW102" s="28"/>
      <c r="AX102" s="29" t="s">
        <v>9</v>
      </c>
      <c r="AY102" s="28"/>
      <c r="AZ102" s="28"/>
      <c r="BA102" s="28"/>
      <c r="BB102" s="28"/>
      <c r="BC102" s="26"/>
      <c r="BD102" s="26"/>
      <c r="BE102" s="28"/>
      <c r="BF102" s="26"/>
      <c r="BG102" s="26"/>
      <c r="BH102" s="26"/>
      <c r="BI102" s="28"/>
      <c r="BJ102" s="6"/>
    </row>
    <row r="103" spans="1:62">
      <c r="A103" s="23">
        <v>99</v>
      </c>
      <c r="B103" s="27" t="s">
        <v>5229</v>
      </c>
      <c r="C103" s="27" t="s">
        <v>5230</v>
      </c>
      <c r="D103" s="27" t="s">
        <v>71</v>
      </c>
      <c r="E103" s="27">
        <v>55</v>
      </c>
      <c r="F103" s="27" t="s">
        <v>5222</v>
      </c>
      <c r="G103" s="27"/>
      <c r="H103" s="23" t="str">
        <f t="shared" si="2"/>
        <v>蘇＊賢</v>
      </c>
      <c r="I103" s="23" t="str">
        <f t="shared" si="3"/>
        <v>2＊431874</v>
      </c>
      <c r="J103" s="27">
        <v>1131030</v>
      </c>
      <c r="K103" s="27" t="s">
        <v>70</v>
      </c>
      <c r="L103" s="27">
        <v>1410</v>
      </c>
      <c r="M103" s="26"/>
      <c r="N103" s="26"/>
      <c r="O103" s="26"/>
      <c r="P103" s="26"/>
      <c r="Q103" s="26"/>
      <c r="R103" s="26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6"/>
      <c r="AK103" s="26"/>
      <c r="AL103" s="26"/>
      <c r="AM103" s="28"/>
      <c r="AN103" s="28"/>
      <c r="AO103" s="28"/>
      <c r="AP103" s="28"/>
      <c r="AQ103" s="28"/>
      <c r="AR103" s="26"/>
      <c r="AS103" s="28" t="s">
        <v>9</v>
      </c>
      <c r="AT103" s="28"/>
      <c r="AU103" s="28"/>
      <c r="AV103" s="28"/>
      <c r="AW103" s="28"/>
      <c r="AX103" s="29"/>
      <c r="AY103" s="28"/>
      <c r="AZ103" s="28"/>
      <c r="BA103" s="28"/>
      <c r="BB103" s="28"/>
      <c r="BC103" s="26"/>
      <c r="BD103" s="26"/>
      <c r="BE103" s="28"/>
      <c r="BF103" s="26"/>
      <c r="BG103" s="26"/>
      <c r="BH103" s="26"/>
      <c r="BI103" s="28"/>
      <c r="BJ103" s="6"/>
    </row>
    <row r="104" spans="1:62" ht="31">
      <c r="A104" s="23">
        <v>100</v>
      </c>
      <c r="B104" s="27" t="s">
        <v>516</v>
      </c>
      <c r="C104" s="27" t="s">
        <v>197</v>
      </c>
      <c r="D104" s="27" t="s">
        <v>71</v>
      </c>
      <c r="E104" s="27">
        <v>65</v>
      </c>
      <c r="F104" s="27" t="s">
        <v>195</v>
      </c>
      <c r="G104" s="27" t="s">
        <v>195</v>
      </c>
      <c r="H104" s="23" t="str">
        <f t="shared" si="2"/>
        <v>郭＊忠</v>
      </c>
      <c r="I104" s="23" t="str">
        <f t="shared" si="3"/>
        <v>1＊601711</v>
      </c>
      <c r="J104" s="27">
        <v>1131007</v>
      </c>
      <c r="K104" s="27" t="s">
        <v>732</v>
      </c>
      <c r="L104" s="27">
        <v>1058</v>
      </c>
      <c r="M104" s="26"/>
      <c r="N104" s="26"/>
      <c r="O104" s="26"/>
      <c r="P104" s="26"/>
      <c r="Q104" s="26"/>
      <c r="R104" s="26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6"/>
      <c r="AK104" s="26"/>
      <c r="AL104" s="26"/>
      <c r="AM104" s="28"/>
      <c r="AN104" s="28"/>
      <c r="AO104" s="28"/>
      <c r="AP104" s="28"/>
      <c r="AQ104" s="28"/>
      <c r="AR104" s="26"/>
      <c r="AS104" s="28"/>
      <c r="AT104" s="28"/>
      <c r="AU104" s="28"/>
      <c r="AV104" s="28"/>
      <c r="AW104" s="28"/>
      <c r="AX104" s="29"/>
      <c r="AY104" s="28"/>
      <c r="AZ104" s="28"/>
      <c r="BA104" s="28"/>
      <c r="BB104" s="28" t="s">
        <v>1879</v>
      </c>
      <c r="BC104" s="26"/>
      <c r="BD104" s="26"/>
      <c r="BE104" s="28"/>
      <c r="BF104" s="26"/>
      <c r="BG104" s="26"/>
      <c r="BH104" s="26"/>
      <c r="BI104" s="28"/>
      <c r="BJ104" s="6"/>
    </row>
    <row r="105" spans="1:62" ht="46.5">
      <c r="A105" s="23">
        <v>101</v>
      </c>
      <c r="B105" s="27" t="s">
        <v>5232</v>
      </c>
      <c r="C105" s="27" t="s">
        <v>944</v>
      </c>
      <c r="D105" s="27" t="s">
        <v>69</v>
      </c>
      <c r="E105" s="27">
        <v>58</v>
      </c>
      <c r="F105" s="27" t="s">
        <v>5233</v>
      </c>
      <c r="G105" s="27" t="s">
        <v>5234</v>
      </c>
      <c r="H105" s="23" t="str">
        <f t="shared" si="2"/>
        <v>陳＊蓮</v>
      </c>
      <c r="I105" s="23" t="str">
        <f t="shared" si="3"/>
        <v>1＊584860</v>
      </c>
      <c r="J105" s="27">
        <v>1131007</v>
      </c>
      <c r="K105" s="27" t="s">
        <v>748</v>
      </c>
      <c r="L105" s="27">
        <v>1058</v>
      </c>
      <c r="M105" s="26"/>
      <c r="N105" s="26"/>
      <c r="O105" s="26"/>
      <c r="P105" s="26"/>
      <c r="Q105" s="26"/>
      <c r="R105" s="26"/>
      <c r="S105" s="28"/>
      <c r="T105" s="28"/>
      <c r="U105" s="28"/>
      <c r="V105" s="28"/>
      <c r="W105" s="28" t="s">
        <v>9</v>
      </c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6"/>
      <c r="AK105" s="26"/>
      <c r="AL105" s="26"/>
      <c r="AM105" s="28"/>
      <c r="AN105" s="28"/>
      <c r="AO105" s="28"/>
      <c r="AP105" s="28"/>
      <c r="AQ105" s="28"/>
      <c r="AR105" s="26"/>
      <c r="AS105" s="28"/>
      <c r="AT105" s="28"/>
      <c r="AU105" s="28"/>
      <c r="AV105" s="28"/>
      <c r="AW105" s="28"/>
      <c r="AX105" s="29"/>
      <c r="AY105" s="28"/>
      <c r="AZ105" s="28"/>
      <c r="BA105" s="28"/>
      <c r="BB105" s="28"/>
      <c r="BC105" s="26"/>
      <c r="BD105" s="26"/>
      <c r="BE105" s="28"/>
      <c r="BF105" s="26"/>
      <c r="BG105" s="26"/>
      <c r="BH105" s="26"/>
      <c r="BI105" s="28" t="s">
        <v>1034</v>
      </c>
      <c r="BJ105" s="6"/>
    </row>
    <row r="106" spans="1:62" ht="31">
      <c r="A106" s="23">
        <v>102</v>
      </c>
      <c r="B106" s="27" t="s">
        <v>5235</v>
      </c>
      <c r="C106" s="27" t="s">
        <v>3641</v>
      </c>
      <c r="D106" s="27" t="s">
        <v>71</v>
      </c>
      <c r="E106" s="27">
        <v>69</v>
      </c>
      <c r="F106" s="27" t="s">
        <v>195</v>
      </c>
      <c r="G106" s="27" t="s">
        <v>195</v>
      </c>
      <c r="H106" s="23" t="str">
        <f t="shared" si="2"/>
        <v>楊＊榮</v>
      </c>
      <c r="I106" s="23" t="str">
        <f t="shared" si="3"/>
        <v>1＊665247</v>
      </c>
      <c r="J106" s="27">
        <v>1131007</v>
      </c>
      <c r="K106" s="27" t="s">
        <v>734</v>
      </c>
      <c r="L106" s="27">
        <v>1058</v>
      </c>
      <c r="M106" s="26"/>
      <c r="N106" s="26"/>
      <c r="O106" s="26"/>
      <c r="P106" s="26"/>
      <c r="Q106" s="26"/>
      <c r="R106" s="26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6"/>
      <c r="AK106" s="26"/>
      <c r="AL106" s="26"/>
      <c r="AM106" s="28"/>
      <c r="AN106" s="28"/>
      <c r="AO106" s="28"/>
      <c r="AP106" s="28"/>
      <c r="AQ106" s="28"/>
      <c r="AR106" s="26"/>
      <c r="AS106" s="28"/>
      <c r="AT106" s="28"/>
      <c r="AU106" s="28"/>
      <c r="AV106" s="28"/>
      <c r="AW106" s="28"/>
      <c r="AX106" s="29"/>
      <c r="AY106" s="28"/>
      <c r="AZ106" s="28"/>
      <c r="BA106" s="28" t="s">
        <v>9</v>
      </c>
      <c r="BB106" s="28"/>
      <c r="BC106" s="26"/>
      <c r="BD106" s="26"/>
      <c r="BE106" s="28"/>
      <c r="BF106" s="26"/>
      <c r="BG106" s="26"/>
      <c r="BH106" s="26"/>
      <c r="BI106" s="28"/>
      <c r="BJ106" s="6"/>
    </row>
    <row r="107" spans="1:62" ht="31">
      <c r="A107" s="23">
        <v>103</v>
      </c>
      <c r="B107" s="27" t="s">
        <v>5236</v>
      </c>
      <c r="C107" s="27" t="s">
        <v>5237</v>
      </c>
      <c r="D107" s="27" t="s">
        <v>69</v>
      </c>
      <c r="E107" s="27">
        <v>77</v>
      </c>
      <c r="F107" s="27" t="s">
        <v>195</v>
      </c>
      <c r="G107" s="27" t="s">
        <v>195</v>
      </c>
      <c r="H107" s="23" t="str">
        <f t="shared" si="2"/>
        <v>蕭＊金寶</v>
      </c>
      <c r="I107" s="23" t="str">
        <f t="shared" si="3"/>
        <v>2＊936231</v>
      </c>
      <c r="J107" s="27">
        <v>1131007</v>
      </c>
      <c r="K107" s="27" t="s">
        <v>734</v>
      </c>
      <c r="L107" s="27">
        <v>1058</v>
      </c>
      <c r="M107" s="26"/>
      <c r="N107" s="26"/>
      <c r="O107" s="26"/>
      <c r="P107" s="26"/>
      <c r="Q107" s="26"/>
      <c r="R107" s="26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6"/>
      <c r="AK107" s="26"/>
      <c r="AL107" s="26"/>
      <c r="AM107" s="28"/>
      <c r="AN107" s="28"/>
      <c r="AO107" s="28"/>
      <c r="AP107" s="28"/>
      <c r="AQ107" s="28"/>
      <c r="AR107" s="26"/>
      <c r="AS107" s="28"/>
      <c r="AT107" s="28"/>
      <c r="AU107" s="28"/>
      <c r="AV107" s="28"/>
      <c r="AW107" s="28"/>
      <c r="AX107" s="29"/>
      <c r="AY107" s="28"/>
      <c r="AZ107" s="28"/>
      <c r="BA107" s="28" t="s">
        <v>9</v>
      </c>
      <c r="BB107" s="28"/>
      <c r="BC107" s="26"/>
      <c r="BD107" s="26"/>
      <c r="BE107" s="28"/>
      <c r="BF107" s="26"/>
      <c r="BG107" s="26"/>
      <c r="BH107" s="26"/>
      <c r="BI107" s="28"/>
      <c r="BJ107" s="6"/>
    </row>
    <row r="108" spans="1:62" ht="46.5">
      <c r="A108" s="23">
        <v>104</v>
      </c>
      <c r="B108" s="27" t="s">
        <v>3445</v>
      </c>
      <c r="C108" s="27" t="s">
        <v>1391</v>
      </c>
      <c r="D108" s="27" t="s">
        <v>71</v>
      </c>
      <c r="E108" s="27">
        <v>58</v>
      </c>
      <c r="F108" s="27" t="s">
        <v>5234</v>
      </c>
      <c r="G108" s="27" t="s">
        <v>5238</v>
      </c>
      <c r="H108" s="23" t="str">
        <f t="shared" si="2"/>
        <v>徐＊正</v>
      </c>
      <c r="I108" s="23" t="str">
        <f t="shared" si="3"/>
        <v>1＊035134</v>
      </c>
      <c r="J108" s="27">
        <v>1131009</v>
      </c>
      <c r="K108" s="27" t="s">
        <v>748</v>
      </c>
      <c r="L108" s="27">
        <v>1058</v>
      </c>
      <c r="M108" s="26"/>
      <c r="N108" s="26"/>
      <c r="O108" s="26"/>
      <c r="P108" s="26"/>
      <c r="Q108" s="26"/>
      <c r="R108" s="26"/>
      <c r="S108" s="28"/>
      <c r="T108" s="28"/>
      <c r="U108" s="28"/>
      <c r="V108" s="28"/>
      <c r="W108" s="28" t="s">
        <v>9</v>
      </c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6"/>
      <c r="AK108" s="26"/>
      <c r="AL108" s="26"/>
      <c r="AM108" s="28"/>
      <c r="AN108" s="28"/>
      <c r="AO108" s="28"/>
      <c r="AP108" s="28"/>
      <c r="AQ108" s="28"/>
      <c r="AR108" s="26"/>
      <c r="AS108" s="28"/>
      <c r="AT108" s="28"/>
      <c r="AU108" s="28"/>
      <c r="AV108" s="28"/>
      <c r="AW108" s="28"/>
      <c r="AX108" s="29"/>
      <c r="AY108" s="28"/>
      <c r="AZ108" s="28"/>
      <c r="BA108" s="28"/>
      <c r="BB108" s="28"/>
      <c r="BC108" s="26"/>
      <c r="BD108" s="26"/>
      <c r="BE108" s="28"/>
      <c r="BF108" s="26"/>
      <c r="BG108" s="26"/>
      <c r="BH108" s="26"/>
      <c r="BI108" s="28" t="s">
        <v>1034</v>
      </c>
      <c r="BJ108" s="6"/>
    </row>
    <row r="109" spans="1:62" ht="31">
      <c r="A109" s="23">
        <v>105</v>
      </c>
      <c r="B109" s="27" t="s">
        <v>2238</v>
      </c>
      <c r="C109" s="27" t="s">
        <v>1939</v>
      </c>
      <c r="D109" s="27" t="s">
        <v>71</v>
      </c>
      <c r="E109" s="27">
        <v>55</v>
      </c>
      <c r="F109" s="27" t="s">
        <v>195</v>
      </c>
      <c r="G109" s="27" t="s">
        <v>195</v>
      </c>
      <c r="H109" s="23" t="str">
        <f t="shared" si="2"/>
        <v>鄭＊銘</v>
      </c>
      <c r="I109" s="23" t="str">
        <f t="shared" si="3"/>
        <v>0＊914963</v>
      </c>
      <c r="J109" s="27">
        <v>1131014</v>
      </c>
      <c r="K109" s="27" t="s">
        <v>732</v>
      </c>
      <c r="L109" s="27">
        <v>1058</v>
      </c>
      <c r="M109" s="26"/>
      <c r="N109" s="26"/>
      <c r="O109" s="26"/>
      <c r="P109" s="26"/>
      <c r="Q109" s="26"/>
      <c r="R109" s="26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6"/>
      <c r="AK109" s="26"/>
      <c r="AL109" s="26"/>
      <c r="AM109" s="28"/>
      <c r="AN109" s="28"/>
      <c r="AO109" s="28"/>
      <c r="AP109" s="28"/>
      <c r="AQ109" s="28"/>
      <c r="AR109" s="26"/>
      <c r="AS109" s="28"/>
      <c r="AT109" s="28"/>
      <c r="AU109" s="28"/>
      <c r="AV109" s="28"/>
      <c r="AW109" s="28"/>
      <c r="AX109" s="29"/>
      <c r="AY109" s="28"/>
      <c r="AZ109" s="28"/>
      <c r="BA109" s="28"/>
      <c r="BB109" s="28" t="s">
        <v>747</v>
      </c>
      <c r="BC109" s="26"/>
      <c r="BD109" s="26"/>
      <c r="BE109" s="28"/>
      <c r="BF109" s="26"/>
      <c r="BG109" s="26"/>
      <c r="BH109" s="26"/>
      <c r="BI109" s="28"/>
      <c r="BJ109" s="6"/>
    </row>
    <row r="110" spans="1:62" ht="46.5">
      <c r="A110" s="23">
        <v>106</v>
      </c>
      <c r="B110" s="27" t="s">
        <v>5240</v>
      </c>
      <c r="C110" s="27" t="s">
        <v>5241</v>
      </c>
      <c r="D110" s="27" t="s">
        <v>71</v>
      </c>
      <c r="E110" s="27">
        <v>88</v>
      </c>
      <c r="F110" s="27" t="s">
        <v>195</v>
      </c>
      <c r="G110" s="27" t="s">
        <v>195</v>
      </c>
      <c r="H110" s="23" t="str">
        <f t="shared" si="2"/>
        <v>楊＊泉</v>
      </c>
      <c r="I110" s="23" t="str">
        <f t="shared" si="3"/>
        <v>0＊730392</v>
      </c>
      <c r="J110" s="27">
        <v>1131024</v>
      </c>
      <c r="K110" s="27" t="s">
        <v>741</v>
      </c>
      <c r="L110" s="27">
        <v>1058</v>
      </c>
      <c r="M110" s="26"/>
      <c r="N110" s="26"/>
      <c r="O110" s="26"/>
      <c r="P110" s="26"/>
      <c r="Q110" s="26"/>
      <c r="R110" s="26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6"/>
      <c r="AK110" s="26"/>
      <c r="AL110" s="26"/>
      <c r="AM110" s="28"/>
      <c r="AN110" s="28"/>
      <c r="AO110" s="28"/>
      <c r="AP110" s="28"/>
      <c r="AQ110" s="28"/>
      <c r="AR110" s="26"/>
      <c r="AS110" s="28"/>
      <c r="AT110" s="28"/>
      <c r="AU110" s="28"/>
      <c r="AV110" s="28"/>
      <c r="AW110" s="28"/>
      <c r="AX110" s="29"/>
      <c r="AY110" s="28"/>
      <c r="AZ110" s="28" t="s">
        <v>9</v>
      </c>
      <c r="BA110" s="28"/>
      <c r="BB110" s="28" t="s">
        <v>5468</v>
      </c>
      <c r="BC110" s="26"/>
      <c r="BD110" s="26"/>
      <c r="BE110" s="28"/>
      <c r="BF110" s="26"/>
      <c r="BG110" s="26"/>
      <c r="BH110" s="26"/>
      <c r="BI110" s="28"/>
      <c r="BJ110" s="6"/>
    </row>
    <row r="111" spans="1:62" ht="46.5">
      <c r="A111" s="23">
        <v>107</v>
      </c>
      <c r="B111" s="27" t="s">
        <v>5243</v>
      </c>
      <c r="C111" s="27" t="s">
        <v>5244</v>
      </c>
      <c r="D111" s="27" t="s">
        <v>71</v>
      </c>
      <c r="E111" s="27">
        <v>48</v>
      </c>
      <c r="F111" s="27" t="s">
        <v>5245</v>
      </c>
      <c r="G111" s="27" t="s">
        <v>5246</v>
      </c>
      <c r="H111" s="23" t="str">
        <f t="shared" si="2"/>
        <v>江＊峰</v>
      </c>
      <c r="I111" s="23" t="str">
        <f t="shared" si="3"/>
        <v>1＊379146</v>
      </c>
      <c r="J111" s="27">
        <v>1131024</v>
      </c>
      <c r="K111" s="27" t="s">
        <v>748</v>
      </c>
      <c r="L111" s="27">
        <v>1058</v>
      </c>
      <c r="M111" s="26"/>
      <c r="N111" s="26"/>
      <c r="O111" s="26"/>
      <c r="P111" s="26"/>
      <c r="Q111" s="26"/>
      <c r="R111" s="26"/>
      <c r="S111" s="28"/>
      <c r="T111" s="28"/>
      <c r="U111" s="28"/>
      <c r="V111" s="28"/>
      <c r="W111" s="28" t="s">
        <v>9</v>
      </c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6"/>
      <c r="AK111" s="26"/>
      <c r="AL111" s="26"/>
      <c r="AM111" s="28"/>
      <c r="AN111" s="28"/>
      <c r="AO111" s="28"/>
      <c r="AP111" s="28"/>
      <c r="AQ111" s="28"/>
      <c r="AR111" s="26"/>
      <c r="AS111" s="28"/>
      <c r="AT111" s="28"/>
      <c r="AU111" s="28"/>
      <c r="AV111" s="28"/>
      <c r="AW111" s="28"/>
      <c r="AX111" s="29"/>
      <c r="AY111" s="28"/>
      <c r="AZ111" s="28"/>
      <c r="BA111" s="28"/>
      <c r="BB111" s="28"/>
      <c r="BC111" s="26"/>
      <c r="BD111" s="26"/>
      <c r="BE111" s="28"/>
      <c r="BF111" s="26"/>
      <c r="BG111" s="26"/>
      <c r="BH111" s="26"/>
      <c r="BI111" s="28" t="s">
        <v>1034</v>
      </c>
      <c r="BJ111" s="6"/>
    </row>
    <row r="112" spans="1:62" ht="31">
      <c r="A112" s="23">
        <v>108</v>
      </c>
      <c r="B112" s="27" t="s">
        <v>139</v>
      </c>
      <c r="C112" s="27" t="s">
        <v>140</v>
      </c>
      <c r="D112" s="27" t="s">
        <v>69</v>
      </c>
      <c r="E112" s="27">
        <v>86</v>
      </c>
      <c r="F112" s="27" t="s">
        <v>195</v>
      </c>
      <c r="G112" s="27" t="s">
        <v>195</v>
      </c>
      <c r="H112" s="23" t="str">
        <f t="shared" si="2"/>
        <v>江＊笑</v>
      </c>
      <c r="I112" s="23" t="str">
        <f t="shared" si="3"/>
        <v>1＊565736</v>
      </c>
      <c r="J112" s="27">
        <v>1131028</v>
      </c>
      <c r="K112" s="27" t="s">
        <v>732</v>
      </c>
      <c r="L112" s="27">
        <v>1058</v>
      </c>
      <c r="M112" s="26"/>
      <c r="N112" s="26"/>
      <c r="O112" s="26"/>
      <c r="P112" s="26"/>
      <c r="Q112" s="26"/>
      <c r="R112" s="26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6"/>
      <c r="AK112" s="26"/>
      <c r="AL112" s="26"/>
      <c r="AM112" s="28"/>
      <c r="AN112" s="28"/>
      <c r="AO112" s="28"/>
      <c r="AP112" s="28"/>
      <c r="AQ112" s="28"/>
      <c r="AR112" s="26"/>
      <c r="AS112" s="28"/>
      <c r="AT112" s="28"/>
      <c r="AU112" s="28"/>
      <c r="AV112" s="28"/>
      <c r="AW112" s="28"/>
      <c r="AX112" s="29"/>
      <c r="AY112" s="28"/>
      <c r="AZ112" s="28"/>
      <c r="BA112" s="28"/>
      <c r="BB112" s="28" t="s">
        <v>1899</v>
      </c>
      <c r="BC112" s="26"/>
      <c r="BD112" s="26"/>
      <c r="BE112" s="28"/>
      <c r="BF112" s="26"/>
      <c r="BG112" s="26"/>
      <c r="BH112" s="26"/>
      <c r="BI112" s="28"/>
      <c r="BJ112" s="6"/>
    </row>
    <row r="113" spans="1:62">
      <c r="A113" s="23">
        <v>109</v>
      </c>
      <c r="B113" s="27" t="s">
        <v>5235</v>
      </c>
      <c r="C113" s="27" t="s">
        <v>3641</v>
      </c>
      <c r="D113" s="27" t="s">
        <v>71</v>
      </c>
      <c r="E113" s="27">
        <v>69</v>
      </c>
      <c r="F113" s="27" t="s">
        <v>195</v>
      </c>
      <c r="G113" s="27" t="s">
        <v>195</v>
      </c>
      <c r="H113" s="23" t="str">
        <f t="shared" si="2"/>
        <v>楊＊榮</v>
      </c>
      <c r="I113" s="23" t="str">
        <f t="shared" si="3"/>
        <v>1＊665247</v>
      </c>
      <c r="J113" s="27">
        <v>1131029</v>
      </c>
      <c r="K113" s="27">
        <v>5761300</v>
      </c>
      <c r="L113" s="27">
        <v>1058</v>
      </c>
      <c r="M113" s="26"/>
      <c r="N113" s="26"/>
      <c r="O113" s="26"/>
      <c r="P113" s="26"/>
      <c r="Q113" s="26"/>
      <c r="R113" s="26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6"/>
      <c r="AK113" s="26"/>
      <c r="AL113" s="26"/>
      <c r="AM113" s="28"/>
      <c r="AN113" s="28"/>
      <c r="AO113" s="28"/>
      <c r="AP113" s="28"/>
      <c r="AQ113" s="28"/>
      <c r="AR113" s="26"/>
      <c r="AS113" s="28"/>
      <c r="AT113" s="28"/>
      <c r="AU113" s="28" t="s">
        <v>9</v>
      </c>
      <c r="AV113" s="28"/>
      <c r="AW113" s="28"/>
      <c r="AX113" s="29"/>
      <c r="AY113" s="28"/>
      <c r="AZ113" s="28"/>
      <c r="BA113" s="28"/>
      <c r="BB113" s="28"/>
      <c r="BC113" s="26"/>
      <c r="BD113" s="26"/>
      <c r="BE113" s="28"/>
      <c r="BF113" s="26"/>
      <c r="BG113" s="26"/>
      <c r="BH113" s="26"/>
      <c r="BI113" s="28"/>
      <c r="BJ113" s="6"/>
    </row>
    <row r="114" spans="1:62" ht="31">
      <c r="A114" s="23">
        <v>110</v>
      </c>
      <c r="B114" s="27" t="s">
        <v>534</v>
      </c>
      <c r="C114" s="27" t="s">
        <v>78</v>
      </c>
      <c r="D114" s="27" t="s">
        <v>71</v>
      </c>
      <c r="E114" s="27">
        <v>85</v>
      </c>
      <c r="F114" s="27" t="s">
        <v>195</v>
      </c>
      <c r="G114" s="27" t="s">
        <v>195</v>
      </c>
      <c r="H114" s="23" t="str">
        <f t="shared" si="2"/>
        <v>戴＊福</v>
      </c>
      <c r="I114" s="23" t="str">
        <f t="shared" si="3"/>
        <v>0＊689075</v>
      </c>
      <c r="J114" s="27">
        <v>1131002</v>
      </c>
      <c r="K114" s="27" t="s">
        <v>749</v>
      </c>
      <c r="L114" s="27">
        <v>1125</v>
      </c>
      <c r="M114" s="26"/>
      <c r="N114" s="26"/>
      <c r="O114" s="26"/>
      <c r="P114" s="26"/>
      <c r="Q114" s="26"/>
      <c r="R114" s="26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6"/>
      <c r="AK114" s="26"/>
      <c r="AL114" s="26"/>
      <c r="AM114" s="28"/>
      <c r="AN114" s="28"/>
      <c r="AO114" s="28"/>
      <c r="AP114" s="28"/>
      <c r="AQ114" s="28"/>
      <c r="AR114" s="26"/>
      <c r="AS114" s="28"/>
      <c r="AT114" s="28"/>
      <c r="AU114" s="28"/>
      <c r="AV114" s="28"/>
      <c r="AW114" s="28"/>
      <c r="AX114" s="29"/>
      <c r="AY114" s="28"/>
      <c r="AZ114" s="28"/>
      <c r="BA114" s="28"/>
      <c r="BB114" s="28"/>
      <c r="BC114" s="26"/>
      <c r="BD114" s="26"/>
      <c r="BE114" s="28"/>
      <c r="BF114" s="26" t="s">
        <v>736</v>
      </c>
      <c r="BG114" s="26"/>
      <c r="BH114" s="26"/>
      <c r="BI114" s="28"/>
      <c r="BJ114" s="6"/>
    </row>
    <row r="115" spans="1:62" ht="31">
      <c r="A115" s="23">
        <v>111</v>
      </c>
      <c r="B115" s="27" t="s">
        <v>5250</v>
      </c>
      <c r="C115" s="27" t="s">
        <v>1441</v>
      </c>
      <c r="D115" s="27" t="s">
        <v>69</v>
      </c>
      <c r="E115" s="27">
        <v>63</v>
      </c>
      <c r="F115" s="27" t="s">
        <v>195</v>
      </c>
      <c r="G115" s="27" t="s">
        <v>195</v>
      </c>
      <c r="H115" s="23" t="str">
        <f t="shared" si="2"/>
        <v>邱＊枝</v>
      </c>
      <c r="I115" s="23" t="str">
        <f t="shared" si="3"/>
        <v>2＊106133</v>
      </c>
      <c r="J115" s="27">
        <v>1131002</v>
      </c>
      <c r="K115" s="27" t="s">
        <v>734</v>
      </c>
      <c r="L115" s="27">
        <v>1125</v>
      </c>
      <c r="M115" s="26"/>
      <c r="N115" s="26"/>
      <c r="O115" s="26"/>
      <c r="P115" s="26"/>
      <c r="Q115" s="26"/>
      <c r="R115" s="26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6"/>
      <c r="AK115" s="26"/>
      <c r="AL115" s="26"/>
      <c r="AM115" s="28"/>
      <c r="AN115" s="28"/>
      <c r="AO115" s="28"/>
      <c r="AP115" s="28"/>
      <c r="AQ115" s="28"/>
      <c r="AR115" s="26"/>
      <c r="AS115" s="28"/>
      <c r="AT115" s="28"/>
      <c r="AU115" s="28"/>
      <c r="AV115" s="28"/>
      <c r="AW115" s="28"/>
      <c r="AX115" s="29"/>
      <c r="AY115" s="28"/>
      <c r="AZ115" s="28"/>
      <c r="BA115" s="28" t="s">
        <v>9</v>
      </c>
      <c r="BB115" s="28"/>
      <c r="BC115" s="26"/>
      <c r="BD115" s="26"/>
      <c r="BE115" s="28"/>
      <c r="BF115" s="26"/>
      <c r="BG115" s="26"/>
      <c r="BH115" s="26"/>
      <c r="BI115" s="28"/>
      <c r="BJ115" s="6"/>
    </row>
    <row r="116" spans="1:62" ht="31">
      <c r="A116" s="23">
        <v>112</v>
      </c>
      <c r="B116" s="27" t="s">
        <v>2551</v>
      </c>
      <c r="C116" s="27" t="s">
        <v>1005</v>
      </c>
      <c r="D116" s="27" t="s">
        <v>69</v>
      </c>
      <c r="E116" s="27">
        <v>53</v>
      </c>
      <c r="F116" s="27" t="s">
        <v>195</v>
      </c>
      <c r="G116" s="27" t="s">
        <v>195</v>
      </c>
      <c r="H116" s="23" t="str">
        <f t="shared" si="2"/>
        <v>何＊卿</v>
      </c>
      <c r="I116" s="23" t="str">
        <f t="shared" si="3"/>
        <v>0＊235322</v>
      </c>
      <c r="J116" s="27">
        <v>1131003</v>
      </c>
      <c r="K116" s="27" t="s">
        <v>734</v>
      </c>
      <c r="L116" s="27">
        <v>1125</v>
      </c>
      <c r="M116" s="26"/>
      <c r="N116" s="26"/>
      <c r="O116" s="26"/>
      <c r="P116" s="26"/>
      <c r="Q116" s="26"/>
      <c r="R116" s="26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6"/>
      <c r="AK116" s="26"/>
      <c r="AL116" s="26"/>
      <c r="AM116" s="28"/>
      <c r="AN116" s="28"/>
      <c r="AO116" s="28"/>
      <c r="AP116" s="28"/>
      <c r="AQ116" s="28"/>
      <c r="AR116" s="26"/>
      <c r="AS116" s="28"/>
      <c r="AT116" s="28"/>
      <c r="AU116" s="28"/>
      <c r="AV116" s="28"/>
      <c r="AW116" s="28"/>
      <c r="AX116" s="29"/>
      <c r="AY116" s="28"/>
      <c r="AZ116" s="28"/>
      <c r="BA116" s="28" t="s">
        <v>9</v>
      </c>
      <c r="BB116" s="28"/>
      <c r="BC116" s="26"/>
      <c r="BD116" s="26"/>
      <c r="BE116" s="28"/>
      <c r="BF116" s="26"/>
      <c r="BG116" s="26"/>
      <c r="BH116" s="26"/>
      <c r="BI116" s="28"/>
      <c r="BJ116" s="6"/>
    </row>
    <row r="117" spans="1:62" ht="31">
      <c r="A117" s="23">
        <v>113</v>
      </c>
      <c r="B117" s="27" t="s">
        <v>146</v>
      </c>
      <c r="C117" s="27" t="s">
        <v>147</v>
      </c>
      <c r="D117" s="27" t="s">
        <v>69</v>
      </c>
      <c r="E117" s="27">
        <v>68</v>
      </c>
      <c r="F117" s="27" t="s">
        <v>195</v>
      </c>
      <c r="G117" s="27" t="s">
        <v>195</v>
      </c>
      <c r="H117" s="23" t="str">
        <f t="shared" si="2"/>
        <v>謝＊珍</v>
      </c>
      <c r="I117" s="23" t="str">
        <f t="shared" si="3"/>
        <v>2＊587108</v>
      </c>
      <c r="J117" s="27">
        <v>1131003</v>
      </c>
      <c r="K117" s="27" t="s">
        <v>734</v>
      </c>
      <c r="L117" s="27">
        <v>1125</v>
      </c>
      <c r="M117" s="26"/>
      <c r="N117" s="26"/>
      <c r="O117" s="26"/>
      <c r="P117" s="26"/>
      <c r="Q117" s="26"/>
      <c r="R117" s="26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6"/>
      <c r="AK117" s="26"/>
      <c r="AL117" s="26"/>
      <c r="AM117" s="28"/>
      <c r="AN117" s="28"/>
      <c r="AO117" s="28"/>
      <c r="AP117" s="28"/>
      <c r="AQ117" s="28"/>
      <c r="AR117" s="26"/>
      <c r="AS117" s="28"/>
      <c r="AT117" s="28"/>
      <c r="AU117" s="28"/>
      <c r="AV117" s="28"/>
      <c r="AW117" s="28"/>
      <c r="AX117" s="29"/>
      <c r="AY117" s="28"/>
      <c r="AZ117" s="28"/>
      <c r="BA117" s="28" t="s">
        <v>9</v>
      </c>
      <c r="BB117" s="28"/>
      <c r="BC117" s="26"/>
      <c r="BD117" s="26"/>
      <c r="BE117" s="28"/>
      <c r="BF117" s="26"/>
      <c r="BG117" s="26"/>
      <c r="BH117" s="26"/>
      <c r="BI117" s="28"/>
      <c r="BJ117" s="6"/>
    </row>
    <row r="118" spans="1:62" ht="31">
      <c r="A118" s="23">
        <v>114</v>
      </c>
      <c r="B118" s="27" t="s">
        <v>270</v>
      </c>
      <c r="C118" s="27" t="s">
        <v>207</v>
      </c>
      <c r="D118" s="27" t="s">
        <v>69</v>
      </c>
      <c r="E118" s="27">
        <v>79</v>
      </c>
      <c r="F118" s="27" t="s">
        <v>195</v>
      </c>
      <c r="G118" s="27" t="s">
        <v>195</v>
      </c>
      <c r="H118" s="23" t="str">
        <f t="shared" si="2"/>
        <v>王＊菊子</v>
      </c>
      <c r="I118" s="23" t="str">
        <f t="shared" si="3"/>
        <v>2＊839218</v>
      </c>
      <c r="J118" s="27">
        <v>1131003</v>
      </c>
      <c r="K118" s="27" t="s">
        <v>734</v>
      </c>
      <c r="L118" s="27">
        <v>1125</v>
      </c>
      <c r="M118" s="26"/>
      <c r="N118" s="26"/>
      <c r="O118" s="26"/>
      <c r="P118" s="26"/>
      <c r="Q118" s="26"/>
      <c r="R118" s="26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6"/>
      <c r="AK118" s="26"/>
      <c r="AL118" s="26"/>
      <c r="AM118" s="28"/>
      <c r="AN118" s="28"/>
      <c r="AO118" s="28"/>
      <c r="AP118" s="28"/>
      <c r="AQ118" s="28"/>
      <c r="AR118" s="26"/>
      <c r="AS118" s="28"/>
      <c r="AT118" s="28"/>
      <c r="AU118" s="28"/>
      <c r="AV118" s="28"/>
      <c r="AW118" s="28"/>
      <c r="AX118" s="29"/>
      <c r="AY118" s="28"/>
      <c r="AZ118" s="28"/>
      <c r="BA118" s="28" t="s">
        <v>9</v>
      </c>
      <c r="BB118" s="28"/>
      <c r="BC118" s="26"/>
      <c r="BD118" s="26"/>
      <c r="BE118" s="28" t="s">
        <v>736</v>
      </c>
      <c r="BF118" s="26"/>
      <c r="BG118" s="26"/>
      <c r="BH118" s="26"/>
      <c r="BI118" s="28"/>
      <c r="BJ118" s="6"/>
    </row>
    <row r="119" spans="1:62" ht="31">
      <c r="A119" s="23">
        <v>115</v>
      </c>
      <c r="B119" s="27" t="s">
        <v>558</v>
      </c>
      <c r="C119" s="27" t="s">
        <v>559</v>
      </c>
      <c r="D119" s="27" t="s">
        <v>71</v>
      </c>
      <c r="E119" s="27">
        <v>86</v>
      </c>
      <c r="F119" s="27" t="s">
        <v>195</v>
      </c>
      <c r="G119" s="27" t="s">
        <v>195</v>
      </c>
      <c r="H119" s="23" t="str">
        <f t="shared" si="2"/>
        <v>林＊騰</v>
      </c>
      <c r="I119" s="23" t="str">
        <f t="shared" si="3"/>
        <v>2＊498496</v>
      </c>
      <c r="J119" s="27">
        <v>1131003</v>
      </c>
      <c r="K119" s="27" t="s">
        <v>732</v>
      </c>
      <c r="L119" s="27">
        <v>1125</v>
      </c>
      <c r="M119" s="26"/>
      <c r="N119" s="26"/>
      <c r="O119" s="26"/>
      <c r="P119" s="26"/>
      <c r="Q119" s="26"/>
      <c r="R119" s="26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6"/>
      <c r="AK119" s="26"/>
      <c r="AL119" s="26"/>
      <c r="AM119" s="28"/>
      <c r="AN119" s="28"/>
      <c r="AO119" s="28"/>
      <c r="AP119" s="28"/>
      <c r="AQ119" s="28"/>
      <c r="AR119" s="26"/>
      <c r="AS119" s="28"/>
      <c r="AT119" s="28"/>
      <c r="AU119" s="28"/>
      <c r="AV119" s="28"/>
      <c r="AW119" s="28"/>
      <c r="AX119" s="29"/>
      <c r="AY119" s="28"/>
      <c r="AZ119" s="28"/>
      <c r="BA119" s="28"/>
      <c r="BB119" s="28" t="s">
        <v>1879</v>
      </c>
      <c r="BC119" s="26"/>
      <c r="BD119" s="26"/>
      <c r="BE119" s="28" t="s">
        <v>736</v>
      </c>
      <c r="BF119" s="26"/>
      <c r="BG119" s="26"/>
      <c r="BH119" s="26"/>
      <c r="BI119" s="28"/>
      <c r="BJ119" s="6"/>
    </row>
    <row r="120" spans="1:62" ht="31">
      <c r="A120" s="23">
        <v>116</v>
      </c>
      <c r="B120" s="27" t="s">
        <v>2763</v>
      </c>
      <c r="C120" s="27" t="s">
        <v>888</v>
      </c>
      <c r="D120" s="27" t="s">
        <v>69</v>
      </c>
      <c r="E120" s="27">
        <v>91</v>
      </c>
      <c r="F120" s="27" t="s">
        <v>195</v>
      </c>
      <c r="G120" s="27" t="s">
        <v>195</v>
      </c>
      <c r="H120" s="23" t="str">
        <f t="shared" si="2"/>
        <v>鄭＊美玉</v>
      </c>
      <c r="I120" s="23" t="str">
        <f t="shared" si="3"/>
        <v>0＊642808</v>
      </c>
      <c r="J120" s="27">
        <v>1131023</v>
      </c>
      <c r="K120" s="27" t="s">
        <v>734</v>
      </c>
      <c r="L120" s="27">
        <v>1125</v>
      </c>
      <c r="M120" s="26"/>
      <c r="N120" s="26"/>
      <c r="O120" s="26"/>
      <c r="P120" s="26"/>
      <c r="Q120" s="26"/>
      <c r="R120" s="26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6"/>
      <c r="AK120" s="26"/>
      <c r="AL120" s="26"/>
      <c r="AM120" s="28"/>
      <c r="AN120" s="28"/>
      <c r="AO120" s="28"/>
      <c r="AP120" s="28"/>
      <c r="AQ120" s="28"/>
      <c r="AR120" s="26"/>
      <c r="AS120" s="28"/>
      <c r="AT120" s="28"/>
      <c r="AU120" s="28"/>
      <c r="AV120" s="28"/>
      <c r="AW120" s="28"/>
      <c r="AX120" s="29"/>
      <c r="AY120" s="28"/>
      <c r="AZ120" s="28"/>
      <c r="BA120" s="28" t="s">
        <v>9</v>
      </c>
      <c r="BB120" s="28"/>
      <c r="BC120" s="26"/>
      <c r="BD120" s="26"/>
      <c r="BE120" s="28"/>
      <c r="BF120" s="26"/>
      <c r="BG120" s="26"/>
      <c r="BH120" s="26"/>
      <c r="BI120" s="28"/>
      <c r="BJ120" s="6"/>
    </row>
    <row r="121" spans="1:62" ht="31">
      <c r="A121" s="23">
        <v>117</v>
      </c>
      <c r="B121" s="27" t="s">
        <v>316</v>
      </c>
      <c r="C121" s="27" t="s">
        <v>76</v>
      </c>
      <c r="D121" s="27" t="s">
        <v>71</v>
      </c>
      <c r="E121" s="27">
        <v>88</v>
      </c>
      <c r="F121" s="27" t="s">
        <v>195</v>
      </c>
      <c r="G121" s="27" t="s">
        <v>195</v>
      </c>
      <c r="H121" s="23" t="str">
        <f t="shared" si="2"/>
        <v>張＊金</v>
      </c>
      <c r="I121" s="23" t="str">
        <f t="shared" si="3"/>
        <v>0＊757260</v>
      </c>
      <c r="J121" s="27">
        <v>1131023</v>
      </c>
      <c r="K121" s="27" t="s">
        <v>734</v>
      </c>
      <c r="L121" s="27">
        <v>1125</v>
      </c>
      <c r="M121" s="26"/>
      <c r="N121" s="26"/>
      <c r="O121" s="26"/>
      <c r="P121" s="26"/>
      <c r="Q121" s="26"/>
      <c r="R121" s="26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6"/>
      <c r="AK121" s="26"/>
      <c r="AL121" s="26"/>
      <c r="AM121" s="28"/>
      <c r="AN121" s="28"/>
      <c r="AO121" s="28"/>
      <c r="AP121" s="28"/>
      <c r="AQ121" s="28"/>
      <c r="AR121" s="26"/>
      <c r="AS121" s="28"/>
      <c r="AT121" s="28"/>
      <c r="AU121" s="28"/>
      <c r="AV121" s="28"/>
      <c r="AW121" s="28"/>
      <c r="AX121" s="29"/>
      <c r="AY121" s="28"/>
      <c r="AZ121" s="28"/>
      <c r="BA121" s="28" t="s">
        <v>9</v>
      </c>
      <c r="BB121" s="28"/>
      <c r="BC121" s="26"/>
      <c r="BD121" s="26"/>
      <c r="BE121" s="28"/>
      <c r="BF121" s="26"/>
      <c r="BG121" s="26"/>
      <c r="BH121" s="26"/>
      <c r="BI121" s="28"/>
      <c r="BJ121" s="6"/>
    </row>
    <row r="122" spans="1:62" ht="46.5">
      <c r="A122" s="23">
        <v>118</v>
      </c>
      <c r="B122" s="27" t="s">
        <v>5163</v>
      </c>
      <c r="C122" s="27" t="s">
        <v>3655</v>
      </c>
      <c r="D122" s="27" t="s">
        <v>69</v>
      </c>
      <c r="E122" s="27">
        <v>68</v>
      </c>
      <c r="F122" s="27" t="s">
        <v>195</v>
      </c>
      <c r="G122" s="27" t="s">
        <v>195</v>
      </c>
      <c r="H122" s="23" t="str">
        <f t="shared" si="2"/>
        <v>吳＊愛珠</v>
      </c>
      <c r="I122" s="23" t="str">
        <f t="shared" si="3"/>
        <v>1＊891118</v>
      </c>
      <c r="J122" s="27">
        <v>1131023</v>
      </c>
      <c r="K122" s="27" t="s">
        <v>738</v>
      </c>
      <c r="L122" s="27">
        <v>1125</v>
      </c>
      <c r="M122" s="26"/>
      <c r="N122" s="26"/>
      <c r="O122" s="26"/>
      <c r="P122" s="26"/>
      <c r="Q122" s="26"/>
      <c r="R122" s="26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6"/>
      <c r="AK122" s="26"/>
      <c r="AL122" s="26"/>
      <c r="AM122" s="28"/>
      <c r="AN122" s="28"/>
      <c r="AO122" s="28"/>
      <c r="AP122" s="28"/>
      <c r="AQ122" s="28"/>
      <c r="AR122" s="26"/>
      <c r="AS122" s="28"/>
      <c r="AT122" s="28"/>
      <c r="AU122" s="28"/>
      <c r="AV122" s="28"/>
      <c r="AW122" s="28"/>
      <c r="AX122" s="29"/>
      <c r="AY122" s="28"/>
      <c r="AZ122" s="28" t="s">
        <v>9</v>
      </c>
      <c r="BA122" s="28" t="s">
        <v>9</v>
      </c>
      <c r="BB122" s="28"/>
      <c r="BC122" s="26"/>
      <c r="BD122" s="26"/>
      <c r="BE122" s="28"/>
      <c r="BF122" s="26"/>
      <c r="BG122" s="26"/>
      <c r="BH122" s="26"/>
      <c r="BI122" s="28"/>
      <c r="BJ122" s="6"/>
    </row>
    <row r="123" spans="1:62" ht="46.5">
      <c r="A123" s="23">
        <v>119</v>
      </c>
      <c r="B123" s="27" t="s">
        <v>5251</v>
      </c>
      <c r="C123" s="27" t="s">
        <v>3639</v>
      </c>
      <c r="D123" s="27" t="s">
        <v>71</v>
      </c>
      <c r="E123" s="27">
        <v>76</v>
      </c>
      <c r="F123" s="27" t="s">
        <v>195</v>
      </c>
      <c r="G123" s="27" t="s">
        <v>195</v>
      </c>
      <c r="H123" s="23" t="str">
        <f t="shared" si="2"/>
        <v>余＊藤</v>
      </c>
      <c r="I123" s="23" t="str">
        <f t="shared" si="3"/>
        <v>2＊077375</v>
      </c>
      <c r="J123" s="27">
        <v>1131023</v>
      </c>
      <c r="K123" s="27" t="s">
        <v>738</v>
      </c>
      <c r="L123" s="27">
        <v>1125</v>
      </c>
      <c r="M123" s="26"/>
      <c r="N123" s="26"/>
      <c r="O123" s="26"/>
      <c r="P123" s="26"/>
      <c r="Q123" s="26"/>
      <c r="R123" s="26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6"/>
      <c r="AK123" s="26"/>
      <c r="AL123" s="26"/>
      <c r="AM123" s="28"/>
      <c r="AN123" s="28"/>
      <c r="AO123" s="28"/>
      <c r="AP123" s="28"/>
      <c r="AQ123" s="28"/>
      <c r="AR123" s="26"/>
      <c r="AS123" s="28"/>
      <c r="AT123" s="28"/>
      <c r="AU123" s="28"/>
      <c r="AV123" s="28"/>
      <c r="AW123" s="28"/>
      <c r="AX123" s="29"/>
      <c r="AY123" s="28"/>
      <c r="AZ123" s="28" t="s">
        <v>9</v>
      </c>
      <c r="BA123" s="28" t="s">
        <v>9</v>
      </c>
      <c r="BB123" s="28"/>
      <c r="BC123" s="26"/>
      <c r="BD123" s="26"/>
      <c r="BE123" s="28" t="s">
        <v>736</v>
      </c>
      <c r="BF123" s="26"/>
      <c r="BG123" s="26"/>
      <c r="BH123" s="26"/>
      <c r="BI123" s="28"/>
      <c r="BJ123" s="6"/>
    </row>
    <row r="124" spans="1:62" ht="31">
      <c r="A124" s="23">
        <v>120</v>
      </c>
      <c r="B124" s="27" t="s">
        <v>5252</v>
      </c>
      <c r="C124" s="27" t="s">
        <v>884</v>
      </c>
      <c r="D124" s="27" t="s">
        <v>69</v>
      </c>
      <c r="E124" s="27">
        <v>71</v>
      </c>
      <c r="F124" s="27" t="s">
        <v>195</v>
      </c>
      <c r="G124" s="27" t="s">
        <v>195</v>
      </c>
      <c r="H124" s="23" t="str">
        <f t="shared" si="2"/>
        <v>林＊珍</v>
      </c>
      <c r="I124" s="23" t="str">
        <f t="shared" si="3"/>
        <v>0＊159479</v>
      </c>
      <c r="J124" s="27">
        <v>1131024</v>
      </c>
      <c r="K124" s="27" t="s">
        <v>751</v>
      </c>
      <c r="L124" s="27">
        <v>1125</v>
      </c>
      <c r="M124" s="26"/>
      <c r="N124" s="26"/>
      <c r="O124" s="26"/>
      <c r="P124" s="26"/>
      <c r="Q124" s="26"/>
      <c r="R124" s="26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6"/>
      <c r="AK124" s="26"/>
      <c r="AL124" s="26"/>
      <c r="AM124" s="28"/>
      <c r="AN124" s="28"/>
      <c r="AO124" s="28"/>
      <c r="AP124" s="28"/>
      <c r="AQ124" s="28"/>
      <c r="AR124" s="26"/>
      <c r="AS124" s="28"/>
      <c r="AT124" s="28"/>
      <c r="AU124" s="28"/>
      <c r="AV124" s="28"/>
      <c r="AW124" s="28"/>
      <c r="AX124" s="29"/>
      <c r="AY124" s="28"/>
      <c r="AZ124" s="28"/>
      <c r="BA124" s="28"/>
      <c r="BB124" s="28"/>
      <c r="BC124" s="26" t="s">
        <v>9</v>
      </c>
      <c r="BD124" s="26"/>
      <c r="BE124" s="28"/>
      <c r="BF124" s="26"/>
      <c r="BG124" s="26"/>
      <c r="BH124" s="26"/>
      <c r="BI124" s="28"/>
      <c r="BJ124" s="6"/>
    </row>
    <row r="125" spans="1:62">
      <c r="A125" s="23">
        <v>121</v>
      </c>
      <c r="B125" s="27" t="s">
        <v>2540</v>
      </c>
      <c r="C125" s="27" t="s">
        <v>2541</v>
      </c>
      <c r="D125" s="27" t="s">
        <v>71</v>
      </c>
      <c r="E125" s="27">
        <v>74</v>
      </c>
      <c r="F125" s="27" t="s">
        <v>195</v>
      </c>
      <c r="G125" s="27" t="s">
        <v>195</v>
      </c>
      <c r="H125" s="23" t="str">
        <f t="shared" si="2"/>
        <v>陳＊塗</v>
      </c>
      <c r="I125" s="23" t="str">
        <f t="shared" si="3"/>
        <v>1＊438347</v>
      </c>
      <c r="J125" s="27">
        <v>1131024</v>
      </c>
      <c r="K125" s="27">
        <v>5761300</v>
      </c>
      <c r="L125" s="27">
        <v>1125</v>
      </c>
      <c r="M125" s="26"/>
      <c r="N125" s="26"/>
      <c r="O125" s="26"/>
      <c r="P125" s="26"/>
      <c r="Q125" s="26"/>
      <c r="R125" s="26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6"/>
      <c r="AK125" s="26"/>
      <c r="AL125" s="26"/>
      <c r="AM125" s="28"/>
      <c r="AN125" s="28"/>
      <c r="AO125" s="28"/>
      <c r="AP125" s="28"/>
      <c r="AQ125" s="28"/>
      <c r="AR125" s="26"/>
      <c r="AS125" s="28"/>
      <c r="AT125" s="28"/>
      <c r="AU125" s="28" t="s">
        <v>9</v>
      </c>
      <c r="AV125" s="28"/>
      <c r="AW125" s="28"/>
      <c r="AX125" s="29"/>
      <c r="AY125" s="28"/>
      <c r="AZ125" s="28"/>
      <c r="BA125" s="28"/>
      <c r="BB125" s="28"/>
      <c r="BC125" s="26"/>
      <c r="BD125" s="26"/>
      <c r="BE125" s="28"/>
      <c r="BF125" s="26"/>
      <c r="BG125" s="26"/>
      <c r="BH125" s="26"/>
      <c r="BI125" s="28"/>
      <c r="BJ125" s="6"/>
    </row>
    <row r="126" spans="1:62" ht="31">
      <c r="A126" s="23">
        <v>122</v>
      </c>
      <c r="B126" s="27" t="s">
        <v>2240</v>
      </c>
      <c r="C126" s="27" t="s">
        <v>792</v>
      </c>
      <c r="D126" s="27" t="s">
        <v>69</v>
      </c>
      <c r="E126" s="27">
        <v>84</v>
      </c>
      <c r="F126" s="27" t="s">
        <v>195</v>
      </c>
      <c r="G126" s="27" t="s">
        <v>195</v>
      </c>
      <c r="H126" s="23" t="str">
        <f t="shared" si="2"/>
        <v>張＊滿英</v>
      </c>
      <c r="I126" s="23" t="str">
        <f t="shared" si="3"/>
        <v>1＊106808</v>
      </c>
      <c r="J126" s="27">
        <v>1131024</v>
      </c>
      <c r="K126" s="27" t="s">
        <v>734</v>
      </c>
      <c r="L126" s="27">
        <v>1125</v>
      </c>
      <c r="M126" s="26"/>
      <c r="N126" s="26"/>
      <c r="O126" s="26"/>
      <c r="P126" s="26"/>
      <c r="Q126" s="26"/>
      <c r="R126" s="26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6"/>
      <c r="AK126" s="26"/>
      <c r="AL126" s="26"/>
      <c r="AM126" s="28"/>
      <c r="AN126" s="28"/>
      <c r="AO126" s="28"/>
      <c r="AP126" s="28"/>
      <c r="AQ126" s="28"/>
      <c r="AR126" s="26"/>
      <c r="AS126" s="28"/>
      <c r="AT126" s="28"/>
      <c r="AU126" s="28"/>
      <c r="AV126" s="28"/>
      <c r="AW126" s="28"/>
      <c r="AX126" s="29"/>
      <c r="AY126" s="28"/>
      <c r="AZ126" s="28"/>
      <c r="BA126" s="28" t="s">
        <v>9</v>
      </c>
      <c r="BB126" s="28"/>
      <c r="BC126" s="26"/>
      <c r="BD126" s="26"/>
      <c r="BE126" s="28"/>
      <c r="BF126" s="26"/>
      <c r="BG126" s="26"/>
      <c r="BH126" s="26"/>
      <c r="BI126" s="28"/>
      <c r="BJ126" s="6"/>
    </row>
    <row r="127" spans="1:62" ht="31">
      <c r="A127" s="23">
        <v>123</v>
      </c>
      <c r="B127" s="27" t="s">
        <v>5253</v>
      </c>
      <c r="C127" s="27" t="s">
        <v>5254</v>
      </c>
      <c r="D127" s="27" t="s">
        <v>71</v>
      </c>
      <c r="E127" s="27">
        <v>72</v>
      </c>
      <c r="F127" s="27" t="s">
        <v>195</v>
      </c>
      <c r="G127" s="27" t="s">
        <v>195</v>
      </c>
      <c r="H127" s="23" t="str">
        <f t="shared" si="2"/>
        <v>徐＊龍</v>
      </c>
      <c r="I127" s="23" t="str">
        <f t="shared" si="3"/>
        <v>2＊599958</v>
      </c>
      <c r="J127" s="27">
        <v>1131024</v>
      </c>
      <c r="K127" s="27" t="s">
        <v>734</v>
      </c>
      <c r="L127" s="27">
        <v>1125</v>
      </c>
      <c r="M127" s="26"/>
      <c r="N127" s="26"/>
      <c r="O127" s="26"/>
      <c r="P127" s="26"/>
      <c r="Q127" s="26"/>
      <c r="R127" s="26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6"/>
      <c r="AK127" s="26"/>
      <c r="AL127" s="26"/>
      <c r="AM127" s="28"/>
      <c r="AN127" s="28"/>
      <c r="AO127" s="28"/>
      <c r="AP127" s="28"/>
      <c r="AQ127" s="28"/>
      <c r="AR127" s="26"/>
      <c r="AS127" s="28"/>
      <c r="AT127" s="28"/>
      <c r="AU127" s="28"/>
      <c r="AV127" s="28"/>
      <c r="AW127" s="28"/>
      <c r="AX127" s="29"/>
      <c r="AY127" s="28"/>
      <c r="AZ127" s="28"/>
      <c r="BA127" s="28" t="s">
        <v>2210</v>
      </c>
      <c r="BB127" s="28"/>
      <c r="BC127" s="26"/>
      <c r="BD127" s="26"/>
      <c r="BE127" s="28"/>
      <c r="BF127" s="26"/>
      <c r="BG127" s="26"/>
      <c r="BH127" s="26"/>
      <c r="BI127" s="28"/>
      <c r="BJ127" s="6"/>
    </row>
    <row r="128" spans="1:62" ht="31">
      <c r="A128" s="23">
        <v>124</v>
      </c>
      <c r="B128" s="27" t="s">
        <v>5255</v>
      </c>
      <c r="C128" s="27" t="s">
        <v>5256</v>
      </c>
      <c r="D128" s="27" t="s">
        <v>71</v>
      </c>
      <c r="E128" s="27">
        <v>62</v>
      </c>
      <c r="F128" s="27" t="s">
        <v>195</v>
      </c>
      <c r="G128" s="27" t="s">
        <v>195</v>
      </c>
      <c r="H128" s="23" t="str">
        <f t="shared" si="2"/>
        <v>莊＊昌</v>
      </c>
      <c r="I128" s="23" t="str">
        <f t="shared" si="3"/>
        <v>2＊148034</v>
      </c>
      <c r="J128" s="27">
        <v>1131024</v>
      </c>
      <c r="K128" s="27" t="s">
        <v>734</v>
      </c>
      <c r="L128" s="27">
        <v>1125</v>
      </c>
      <c r="M128" s="26"/>
      <c r="N128" s="26"/>
      <c r="O128" s="26"/>
      <c r="P128" s="26"/>
      <c r="Q128" s="26"/>
      <c r="R128" s="26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6"/>
      <c r="AK128" s="26"/>
      <c r="AL128" s="26"/>
      <c r="AM128" s="28"/>
      <c r="AN128" s="28"/>
      <c r="AO128" s="28"/>
      <c r="AP128" s="28"/>
      <c r="AQ128" s="28"/>
      <c r="AR128" s="26"/>
      <c r="AS128" s="28"/>
      <c r="AT128" s="28"/>
      <c r="AU128" s="28"/>
      <c r="AV128" s="28"/>
      <c r="AW128" s="28"/>
      <c r="AX128" s="29"/>
      <c r="AY128" s="28"/>
      <c r="AZ128" s="28"/>
      <c r="BA128" s="28" t="s">
        <v>9</v>
      </c>
      <c r="BB128" s="28"/>
      <c r="BC128" s="26"/>
      <c r="BD128" s="26"/>
      <c r="BE128" s="28"/>
      <c r="BF128" s="26"/>
      <c r="BG128" s="26"/>
      <c r="BH128" s="26"/>
      <c r="BI128" s="28"/>
      <c r="BJ128" s="6"/>
    </row>
    <row r="129" spans="1:62" ht="31">
      <c r="A129" s="23">
        <v>125</v>
      </c>
      <c r="B129" s="27" t="s">
        <v>5257</v>
      </c>
      <c r="C129" s="27" t="s">
        <v>4851</v>
      </c>
      <c r="D129" s="27" t="s">
        <v>69</v>
      </c>
      <c r="E129" s="27">
        <v>43</v>
      </c>
      <c r="F129" s="27" t="s">
        <v>195</v>
      </c>
      <c r="G129" s="27" t="s">
        <v>195</v>
      </c>
      <c r="H129" s="23" t="str">
        <f t="shared" ref="H129:H192" si="4">REPLACE(B129,2,1,"＊")</f>
        <v>黎＊娟</v>
      </c>
      <c r="I129" s="23" t="str">
        <f t="shared" ref="I129:I192" si="5">REPLACE(C129,2,1,"＊")</f>
        <v>2＊797745</v>
      </c>
      <c r="J129" s="27">
        <v>1131024</v>
      </c>
      <c r="K129" s="27" t="s">
        <v>732</v>
      </c>
      <c r="L129" s="27">
        <v>1125</v>
      </c>
      <c r="M129" s="26"/>
      <c r="N129" s="26"/>
      <c r="O129" s="26"/>
      <c r="P129" s="26"/>
      <c r="Q129" s="26"/>
      <c r="R129" s="26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6"/>
      <c r="AK129" s="26"/>
      <c r="AL129" s="26"/>
      <c r="AM129" s="28"/>
      <c r="AN129" s="28"/>
      <c r="AO129" s="28"/>
      <c r="AP129" s="28"/>
      <c r="AQ129" s="28"/>
      <c r="AR129" s="26"/>
      <c r="AS129" s="28"/>
      <c r="AT129" s="28"/>
      <c r="AU129" s="28"/>
      <c r="AV129" s="28"/>
      <c r="AW129" s="28"/>
      <c r="AX129" s="29"/>
      <c r="AY129" s="28"/>
      <c r="AZ129" s="28"/>
      <c r="BA129" s="28"/>
      <c r="BB129" s="28" t="s">
        <v>1899</v>
      </c>
      <c r="BC129" s="26"/>
      <c r="BD129" s="26"/>
      <c r="BE129" s="28" t="s">
        <v>736</v>
      </c>
      <c r="BF129" s="26"/>
      <c r="BG129" s="26"/>
      <c r="BH129" s="26"/>
      <c r="BI129" s="28"/>
      <c r="BJ129" s="6"/>
    </row>
    <row r="130" spans="1:62" ht="31">
      <c r="A130" s="23">
        <v>126</v>
      </c>
      <c r="B130" s="27" t="s">
        <v>530</v>
      </c>
      <c r="C130" s="27" t="s">
        <v>531</v>
      </c>
      <c r="D130" s="27" t="s">
        <v>69</v>
      </c>
      <c r="E130" s="27">
        <v>55</v>
      </c>
      <c r="F130" s="27" t="s">
        <v>195</v>
      </c>
      <c r="G130" s="27" t="s">
        <v>195</v>
      </c>
      <c r="H130" s="23" t="str">
        <f t="shared" si="4"/>
        <v>劉＊娟</v>
      </c>
      <c r="I130" s="23" t="str">
        <f t="shared" si="5"/>
        <v>0＊781869</v>
      </c>
      <c r="J130" s="27">
        <v>1131025</v>
      </c>
      <c r="K130" s="27" t="s">
        <v>734</v>
      </c>
      <c r="L130" s="27">
        <v>1125</v>
      </c>
      <c r="M130" s="26"/>
      <c r="N130" s="26"/>
      <c r="O130" s="26"/>
      <c r="P130" s="26"/>
      <c r="Q130" s="26"/>
      <c r="R130" s="26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6"/>
      <c r="AK130" s="26"/>
      <c r="AL130" s="26"/>
      <c r="AM130" s="28"/>
      <c r="AN130" s="28"/>
      <c r="AO130" s="28"/>
      <c r="AP130" s="28"/>
      <c r="AQ130" s="28"/>
      <c r="AR130" s="26"/>
      <c r="AS130" s="28"/>
      <c r="AT130" s="28"/>
      <c r="AU130" s="28"/>
      <c r="AV130" s="28"/>
      <c r="AW130" s="28"/>
      <c r="AX130" s="29"/>
      <c r="AY130" s="28"/>
      <c r="AZ130" s="28"/>
      <c r="BA130" s="28" t="s">
        <v>9</v>
      </c>
      <c r="BB130" s="28"/>
      <c r="BC130" s="26"/>
      <c r="BD130" s="26"/>
      <c r="BE130" s="28"/>
      <c r="BF130" s="26"/>
      <c r="BG130" s="26"/>
      <c r="BH130" s="26"/>
      <c r="BI130" s="28"/>
      <c r="BJ130" s="6"/>
    </row>
    <row r="131" spans="1:62" ht="46.5">
      <c r="A131" s="23">
        <v>127</v>
      </c>
      <c r="B131" s="27" t="s">
        <v>5258</v>
      </c>
      <c r="C131" s="27" t="s">
        <v>4165</v>
      </c>
      <c r="D131" s="27" t="s">
        <v>71</v>
      </c>
      <c r="E131" s="27">
        <v>64</v>
      </c>
      <c r="F131" s="27" t="s">
        <v>195</v>
      </c>
      <c r="G131" s="27" t="s">
        <v>195</v>
      </c>
      <c r="H131" s="23" t="str">
        <f t="shared" si="4"/>
        <v>黃＊貴</v>
      </c>
      <c r="I131" s="23" t="str">
        <f t="shared" si="5"/>
        <v>2＊502258</v>
      </c>
      <c r="J131" s="27">
        <v>1131025</v>
      </c>
      <c r="K131" s="27" t="s">
        <v>741</v>
      </c>
      <c r="L131" s="27">
        <v>1125</v>
      </c>
      <c r="M131" s="26"/>
      <c r="N131" s="26"/>
      <c r="O131" s="26"/>
      <c r="P131" s="26"/>
      <c r="Q131" s="26"/>
      <c r="R131" s="26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6"/>
      <c r="AK131" s="26"/>
      <c r="AL131" s="26"/>
      <c r="AM131" s="28"/>
      <c r="AN131" s="28"/>
      <c r="AO131" s="28"/>
      <c r="AP131" s="28"/>
      <c r="AQ131" s="28"/>
      <c r="AR131" s="26"/>
      <c r="AS131" s="28"/>
      <c r="AT131" s="28"/>
      <c r="AU131" s="28"/>
      <c r="AV131" s="28"/>
      <c r="AW131" s="28"/>
      <c r="AX131" s="29"/>
      <c r="AY131" s="28"/>
      <c r="AZ131" s="28" t="s">
        <v>9</v>
      </c>
      <c r="BA131" s="28"/>
      <c r="BB131" s="28" t="s">
        <v>1899</v>
      </c>
      <c r="BC131" s="26"/>
      <c r="BD131" s="26"/>
      <c r="BE131" s="28"/>
      <c r="BF131" s="26"/>
      <c r="BG131" s="26"/>
      <c r="BH131" s="26"/>
      <c r="BI131" s="28"/>
      <c r="BJ131" s="6"/>
    </row>
    <row r="132" spans="1:62" ht="31">
      <c r="A132" s="23">
        <v>128</v>
      </c>
      <c r="B132" s="27" t="s">
        <v>3243</v>
      </c>
      <c r="C132" s="27" t="s">
        <v>3244</v>
      </c>
      <c r="D132" s="27" t="s">
        <v>69</v>
      </c>
      <c r="E132" s="27">
        <v>82</v>
      </c>
      <c r="F132" s="27" t="s">
        <v>195</v>
      </c>
      <c r="G132" s="27" t="s">
        <v>195</v>
      </c>
      <c r="H132" s="23" t="str">
        <f t="shared" si="4"/>
        <v>康＊阿雪</v>
      </c>
      <c r="I132" s="23" t="str">
        <f t="shared" si="5"/>
        <v>0＊302298</v>
      </c>
      <c r="J132" s="27">
        <v>1131028</v>
      </c>
      <c r="K132" s="27" t="s">
        <v>734</v>
      </c>
      <c r="L132" s="27">
        <v>1125</v>
      </c>
      <c r="M132" s="26"/>
      <c r="N132" s="26"/>
      <c r="O132" s="26"/>
      <c r="P132" s="26"/>
      <c r="Q132" s="26"/>
      <c r="R132" s="26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6"/>
      <c r="AK132" s="26"/>
      <c r="AL132" s="26"/>
      <c r="AM132" s="28"/>
      <c r="AN132" s="28"/>
      <c r="AO132" s="28"/>
      <c r="AP132" s="28"/>
      <c r="AQ132" s="28"/>
      <c r="AR132" s="26"/>
      <c r="AS132" s="28"/>
      <c r="AT132" s="28"/>
      <c r="AU132" s="28"/>
      <c r="AV132" s="28"/>
      <c r="AW132" s="28"/>
      <c r="AX132" s="29"/>
      <c r="AY132" s="28"/>
      <c r="AZ132" s="28"/>
      <c r="BA132" s="28" t="s">
        <v>9</v>
      </c>
      <c r="BB132" s="28"/>
      <c r="BC132" s="26"/>
      <c r="BD132" s="26"/>
      <c r="BE132" s="28" t="s">
        <v>736</v>
      </c>
      <c r="BF132" s="26"/>
      <c r="BG132" s="26"/>
      <c r="BH132" s="26"/>
      <c r="BI132" s="28"/>
      <c r="BJ132" s="6"/>
    </row>
    <row r="133" spans="1:62" ht="31">
      <c r="A133" s="23">
        <v>129</v>
      </c>
      <c r="B133" s="27" t="s">
        <v>5259</v>
      </c>
      <c r="C133" s="27" t="s">
        <v>4177</v>
      </c>
      <c r="D133" s="27" t="s">
        <v>71</v>
      </c>
      <c r="E133" s="27">
        <v>78</v>
      </c>
      <c r="F133" s="27" t="s">
        <v>195</v>
      </c>
      <c r="G133" s="27" t="s">
        <v>195</v>
      </c>
      <c r="H133" s="23" t="str">
        <f t="shared" si="4"/>
        <v>蔡＊道</v>
      </c>
      <c r="I133" s="23" t="str">
        <f t="shared" si="5"/>
        <v>2＊756981</v>
      </c>
      <c r="J133" s="27">
        <v>1131028</v>
      </c>
      <c r="K133" s="27" t="s">
        <v>734</v>
      </c>
      <c r="L133" s="27">
        <v>1125</v>
      </c>
      <c r="M133" s="26"/>
      <c r="N133" s="26"/>
      <c r="O133" s="26"/>
      <c r="P133" s="26"/>
      <c r="Q133" s="26"/>
      <c r="R133" s="26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6"/>
      <c r="AK133" s="26"/>
      <c r="AL133" s="26"/>
      <c r="AM133" s="28"/>
      <c r="AN133" s="28"/>
      <c r="AO133" s="28"/>
      <c r="AP133" s="28"/>
      <c r="AQ133" s="28"/>
      <c r="AR133" s="26"/>
      <c r="AS133" s="28"/>
      <c r="AT133" s="28"/>
      <c r="AU133" s="28"/>
      <c r="AV133" s="28"/>
      <c r="AW133" s="28"/>
      <c r="AX133" s="29"/>
      <c r="AY133" s="28"/>
      <c r="AZ133" s="28"/>
      <c r="BA133" s="28" t="s">
        <v>9</v>
      </c>
      <c r="BB133" s="28"/>
      <c r="BC133" s="26"/>
      <c r="BD133" s="26"/>
      <c r="BE133" s="28"/>
      <c r="BF133" s="26"/>
      <c r="BG133" s="26"/>
      <c r="BH133" s="26"/>
      <c r="BI133" s="28"/>
      <c r="BJ133" s="6"/>
    </row>
    <row r="134" spans="1:62" ht="46.5">
      <c r="A134" s="23">
        <v>130</v>
      </c>
      <c r="B134" s="27" t="s">
        <v>5260</v>
      </c>
      <c r="C134" s="27" t="s">
        <v>5261</v>
      </c>
      <c r="D134" s="27" t="s">
        <v>71</v>
      </c>
      <c r="E134" s="27">
        <v>78</v>
      </c>
      <c r="F134" s="27" t="s">
        <v>5262</v>
      </c>
      <c r="G134" s="27" t="s">
        <v>5248</v>
      </c>
      <c r="H134" s="23" t="str">
        <f t="shared" si="4"/>
        <v>孫＊平</v>
      </c>
      <c r="I134" s="23" t="str">
        <f t="shared" si="5"/>
        <v>2＊810713</v>
      </c>
      <c r="J134" s="27">
        <v>1131028</v>
      </c>
      <c r="K134" s="27" t="s">
        <v>748</v>
      </c>
      <c r="L134" s="27">
        <v>1125</v>
      </c>
      <c r="M134" s="26"/>
      <c r="N134" s="26"/>
      <c r="O134" s="26"/>
      <c r="P134" s="26"/>
      <c r="Q134" s="26"/>
      <c r="R134" s="26"/>
      <c r="S134" s="28"/>
      <c r="T134" s="28"/>
      <c r="U134" s="28"/>
      <c r="V134" s="28"/>
      <c r="W134" s="28" t="s">
        <v>9</v>
      </c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6"/>
      <c r="AK134" s="26"/>
      <c r="AL134" s="26"/>
      <c r="AM134" s="28"/>
      <c r="AN134" s="28"/>
      <c r="AO134" s="28"/>
      <c r="AP134" s="28"/>
      <c r="AQ134" s="28"/>
      <c r="AR134" s="26"/>
      <c r="AS134" s="28"/>
      <c r="AT134" s="28"/>
      <c r="AU134" s="28"/>
      <c r="AV134" s="28"/>
      <c r="AW134" s="28"/>
      <c r="AX134" s="29"/>
      <c r="AY134" s="28"/>
      <c r="AZ134" s="28"/>
      <c r="BA134" s="28"/>
      <c r="BB134" s="28"/>
      <c r="BC134" s="26"/>
      <c r="BD134" s="26"/>
      <c r="BE134" s="28"/>
      <c r="BF134" s="26"/>
      <c r="BG134" s="26"/>
      <c r="BH134" s="26"/>
      <c r="BI134" s="28" t="s">
        <v>1034</v>
      </c>
      <c r="BJ134" s="6"/>
    </row>
    <row r="135" spans="1:62" ht="31">
      <c r="A135" s="23">
        <v>131</v>
      </c>
      <c r="B135" s="27" t="s">
        <v>5263</v>
      </c>
      <c r="C135" s="27" t="s">
        <v>5264</v>
      </c>
      <c r="D135" s="27" t="s">
        <v>69</v>
      </c>
      <c r="E135" s="27">
        <v>63</v>
      </c>
      <c r="F135" s="27" t="s">
        <v>195</v>
      </c>
      <c r="G135" s="27" t="s">
        <v>195</v>
      </c>
      <c r="H135" s="23" t="str">
        <f t="shared" si="4"/>
        <v>王＊</v>
      </c>
      <c r="I135" s="23" t="str">
        <f t="shared" si="5"/>
        <v>0＊115903</v>
      </c>
      <c r="J135" s="27">
        <v>1131031</v>
      </c>
      <c r="K135" s="27" t="s">
        <v>734</v>
      </c>
      <c r="L135" s="27">
        <v>1125</v>
      </c>
      <c r="M135" s="26"/>
      <c r="N135" s="26"/>
      <c r="O135" s="26"/>
      <c r="P135" s="26"/>
      <c r="Q135" s="26"/>
      <c r="R135" s="26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6"/>
      <c r="AK135" s="26"/>
      <c r="AL135" s="26"/>
      <c r="AM135" s="28"/>
      <c r="AN135" s="28"/>
      <c r="AO135" s="28"/>
      <c r="AP135" s="28"/>
      <c r="AQ135" s="28"/>
      <c r="AR135" s="26"/>
      <c r="AS135" s="28"/>
      <c r="AT135" s="28"/>
      <c r="AU135" s="28"/>
      <c r="AV135" s="28"/>
      <c r="AW135" s="28"/>
      <c r="AX135" s="29"/>
      <c r="AY135" s="28"/>
      <c r="AZ135" s="28"/>
      <c r="BA135" s="28" t="s">
        <v>9</v>
      </c>
      <c r="BB135" s="28"/>
      <c r="BC135" s="26"/>
      <c r="BD135" s="26"/>
      <c r="BE135" s="28"/>
      <c r="BF135" s="26"/>
      <c r="BG135" s="26"/>
      <c r="BH135" s="26"/>
      <c r="BI135" s="28"/>
      <c r="BJ135" s="6"/>
    </row>
    <row r="136" spans="1:62" ht="31">
      <c r="A136" s="23">
        <v>132</v>
      </c>
      <c r="B136" s="27" t="s">
        <v>5266</v>
      </c>
      <c r="C136" s="27" t="s">
        <v>5267</v>
      </c>
      <c r="D136" s="27" t="s">
        <v>71</v>
      </c>
      <c r="E136" s="27">
        <v>73</v>
      </c>
      <c r="F136" s="27" t="s">
        <v>195</v>
      </c>
      <c r="G136" s="27" t="s">
        <v>195</v>
      </c>
      <c r="H136" s="23" t="str">
        <f t="shared" si="4"/>
        <v>許＊明</v>
      </c>
      <c r="I136" s="23" t="str">
        <f t="shared" si="5"/>
        <v>1＊179775</v>
      </c>
      <c r="J136" s="27">
        <v>1131031</v>
      </c>
      <c r="K136" s="27" t="s">
        <v>734</v>
      </c>
      <c r="L136" s="27">
        <v>1125</v>
      </c>
      <c r="M136" s="26"/>
      <c r="N136" s="26"/>
      <c r="O136" s="26"/>
      <c r="P136" s="26"/>
      <c r="Q136" s="26"/>
      <c r="R136" s="26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6"/>
      <c r="AK136" s="26"/>
      <c r="AL136" s="26"/>
      <c r="AM136" s="28"/>
      <c r="AN136" s="28"/>
      <c r="AO136" s="28"/>
      <c r="AP136" s="28"/>
      <c r="AQ136" s="28"/>
      <c r="AR136" s="26"/>
      <c r="AS136" s="28"/>
      <c r="AT136" s="28"/>
      <c r="AU136" s="28"/>
      <c r="AV136" s="28"/>
      <c r="AW136" s="28"/>
      <c r="AX136" s="29"/>
      <c r="AY136" s="28"/>
      <c r="AZ136" s="28"/>
      <c r="BA136" s="28" t="s">
        <v>9</v>
      </c>
      <c r="BB136" s="28"/>
      <c r="BC136" s="26"/>
      <c r="BD136" s="26"/>
      <c r="BE136" s="28"/>
      <c r="BF136" s="26"/>
      <c r="BG136" s="26"/>
      <c r="BH136" s="26"/>
      <c r="BI136" s="28"/>
      <c r="BJ136" s="6"/>
    </row>
    <row r="137" spans="1:62" ht="31">
      <c r="A137" s="23">
        <v>133</v>
      </c>
      <c r="B137" s="27" t="s">
        <v>5268</v>
      </c>
      <c r="C137" s="27" t="s">
        <v>5269</v>
      </c>
      <c r="D137" s="27" t="s">
        <v>69</v>
      </c>
      <c r="E137" s="27">
        <v>62</v>
      </c>
      <c r="F137" s="27" t="s">
        <v>195</v>
      </c>
      <c r="G137" s="27" t="s">
        <v>195</v>
      </c>
      <c r="H137" s="23" t="str">
        <f t="shared" si="4"/>
        <v>林＊娥</v>
      </c>
      <c r="I137" s="23" t="str">
        <f t="shared" si="5"/>
        <v>2＊745287</v>
      </c>
      <c r="J137" s="27">
        <v>1131031</v>
      </c>
      <c r="K137" s="27" t="s">
        <v>734</v>
      </c>
      <c r="L137" s="27">
        <v>1125</v>
      </c>
      <c r="M137" s="26"/>
      <c r="N137" s="26"/>
      <c r="O137" s="26"/>
      <c r="P137" s="26"/>
      <c r="Q137" s="26"/>
      <c r="R137" s="26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6"/>
      <c r="AK137" s="26"/>
      <c r="AL137" s="26"/>
      <c r="AM137" s="28"/>
      <c r="AN137" s="28"/>
      <c r="AO137" s="28"/>
      <c r="AP137" s="28"/>
      <c r="AQ137" s="28"/>
      <c r="AR137" s="26"/>
      <c r="AS137" s="28"/>
      <c r="AT137" s="28"/>
      <c r="AU137" s="28"/>
      <c r="AV137" s="28"/>
      <c r="AW137" s="28"/>
      <c r="AX137" s="29"/>
      <c r="AY137" s="28"/>
      <c r="AZ137" s="28"/>
      <c r="BA137" s="28" t="s">
        <v>9</v>
      </c>
      <c r="BB137" s="28"/>
      <c r="BC137" s="26"/>
      <c r="BD137" s="26"/>
      <c r="BE137" s="28"/>
      <c r="BF137" s="26"/>
      <c r="BG137" s="26"/>
      <c r="BH137" s="26"/>
      <c r="BI137" s="28"/>
      <c r="BJ137" s="6"/>
    </row>
    <row r="138" spans="1:62" ht="31">
      <c r="A138" s="23">
        <v>134</v>
      </c>
      <c r="B138" s="27" t="s">
        <v>2244</v>
      </c>
      <c r="C138" s="27" t="s">
        <v>1427</v>
      </c>
      <c r="D138" s="27" t="s">
        <v>71</v>
      </c>
      <c r="E138" s="27">
        <v>65</v>
      </c>
      <c r="F138" s="27" t="s">
        <v>195</v>
      </c>
      <c r="G138" s="27" t="s">
        <v>195</v>
      </c>
      <c r="H138" s="23" t="str">
        <f t="shared" si="4"/>
        <v>羅＊政</v>
      </c>
      <c r="I138" s="23" t="str">
        <f t="shared" si="5"/>
        <v>2＊573468</v>
      </c>
      <c r="J138" s="27">
        <v>1131031</v>
      </c>
      <c r="K138" s="27" t="s">
        <v>734</v>
      </c>
      <c r="L138" s="27">
        <v>1125</v>
      </c>
      <c r="M138" s="26"/>
      <c r="N138" s="26"/>
      <c r="O138" s="26"/>
      <c r="P138" s="26"/>
      <c r="Q138" s="26"/>
      <c r="R138" s="26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6"/>
      <c r="AK138" s="26"/>
      <c r="AL138" s="26"/>
      <c r="AM138" s="28"/>
      <c r="AN138" s="28"/>
      <c r="AO138" s="28"/>
      <c r="AP138" s="28"/>
      <c r="AQ138" s="28"/>
      <c r="AR138" s="26"/>
      <c r="AS138" s="28"/>
      <c r="AT138" s="28"/>
      <c r="AU138" s="28"/>
      <c r="AV138" s="28"/>
      <c r="AW138" s="28"/>
      <c r="AX138" s="29"/>
      <c r="AY138" s="28"/>
      <c r="AZ138" s="28"/>
      <c r="BA138" s="28" t="s">
        <v>9</v>
      </c>
      <c r="BB138" s="28"/>
      <c r="BC138" s="26"/>
      <c r="BD138" s="26"/>
      <c r="BE138" s="28"/>
      <c r="BF138" s="26"/>
      <c r="BG138" s="26"/>
      <c r="BH138" s="26"/>
      <c r="BI138" s="28"/>
      <c r="BJ138" s="6"/>
    </row>
    <row r="139" spans="1:62">
      <c r="A139" s="23">
        <v>135</v>
      </c>
      <c r="B139" s="27" t="s">
        <v>5270</v>
      </c>
      <c r="C139" s="27" t="s">
        <v>5271</v>
      </c>
      <c r="D139" s="27" t="s">
        <v>69</v>
      </c>
      <c r="E139" s="27">
        <v>88</v>
      </c>
      <c r="F139" s="27" t="s">
        <v>195</v>
      </c>
      <c r="G139" s="27" t="s">
        <v>195</v>
      </c>
      <c r="H139" s="23" t="str">
        <f t="shared" si="4"/>
        <v>黃＊翠雲</v>
      </c>
      <c r="I139" s="23" t="str">
        <f t="shared" si="5"/>
        <v>0＊076382</v>
      </c>
      <c r="J139" s="27">
        <v>1131001</v>
      </c>
      <c r="K139" s="27">
        <v>5761110</v>
      </c>
      <c r="L139" s="31" t="s">
        <v>721</v>
      </c>
      <c r="M139" s="26"/>
      <c r="N139" s="26"/>
      <c r="O139" s="26"/>
      <c r="P139" s="26"/>
      <c r="Q139" s="26"/>
      <c r="R139" s="26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6"/>
      <c r="AK139" s="26"/>
      <c r="AL139" s="26"/>
      <c r="AM139" s="28"/>
      <c r="AN139" s="28"/>
      <c r="AO139" s="28"/>
      <c r="AP139" s="28"/>
      <c r="AQ139" s="28"/>
      <c r="AR139" s="26"/>
      <c r="AS139" s="28"/>
      <c r="AT139" s="28"/>
      <c r="AU139" s="28"/>
      <c r="AV139" s="28" t="s">
        <v>9</v>
      </c>
      <c r="AW139" s="28"/>
      <c r="AX139" s="29"/>
      <c r="AY139" s="28"/>
      <c r="AZ139" s="28"/>
      <c r="BA139" s="28"/>
      <c r="BB139" s="28"/>
      <c r="BC139" s="26"/>
      <c r="BD139" s="26"/>
      <c r="BE139" s="28"/>
      <c r="BF139" s="26"/>
      <c r="BG139" s="26"/>
      <c r="BH139" s="26"/>
      <c r="BI139" s="28"/>
      <c r="BJ139" s="6"/>
    </row>
    <row r="140" spans="1:62" ht="31">
      <c r="A140" s="23">
        <v>136</v>
      </c>
      <c r="B140" s="27" t="s">
        <v>2333</v>
      </c>
      <c r="C140" s="27" t="s">
        <v>5272</v>
      </c>
      <c r="D140" s="27" t="s">
        <v>71</v>
      </c>
      <c r="E140" s="27">
        <v>60</v>
      </c>
      <c r="F140" s="27" t="s">
        <v>195</v>
      </c>
      <c r="G140" s="27" t="s">
        <v>195</v>
      </c>
      <c r="H140" s="23" t="str">
        <f t="shared" si="4"/>
        <v>陳＊輝</v>
      </c>
      <c r="I140" s="23" t="str">
        <f t="shared" si="5"/>
        <v>0＊454661</v>
      </c>
      <c r="J140" s="27">
        <v>1131001</v>
      </c>
      <c r="K140" s="27" t="s">
        <v>732</v>
      </c>
      <c r="L140" s="31" t="s">
        <v>721</v>
      </c>
      <c r="M140" s="26"/>
      <c r="N140" s="26"/>
      <c r="O140" s="26"/>
      <c r="P140" s="26"/>
      <c r="Q140" s="26"/>
      <c r="R140" s="26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6"/>
      <c r="AK140" s="26"/>
      <c r="AL140" s="26"/>
      <c r="AM140" s="28"/>
      <c r="AN140" s="28"/>
      <c r="AO140" s="28"/>
      <c r="AP140" s="28"/>
      <c r="AQ140" s="28"/>
      <c r="AR140" s="26"/>
      <c r="AS140" s="28"/>
      <c r="AT140" s="28"/>
      <c r="AU140" s="28"/>
      <c r="AV140" s="28"/>
      <c r="AW140" s="28"/>
      <c r="AX140" s="29"/>
      <c r="AY140" s="28"/>
      <c r="AZ140" s="28"/>
      <c r="BA140" s="28"/>
      <c r="BB140" s="28" t="s">
        <v>747</v>
      </c>
      <c r="BC140" s="26"/>
      <c r="BD140" s="26"/>
      <c r="BE140" s="28"/>
      <c r="BF140" s="26"/>
      <c r="BG140" s="26"/>
      <c r="BH140" s="26"/>
      <c r="BI140" s="28"/>
      <c r="BJ140" s="6"/>
    </row>
    <row r="141" spans="1:62" ht="31">
      <c r="A141" s="23">
        <v>137</v>
      </c>
      <c r="B141" s="27" t="s">
        <v>2399</v>
      </c>
      <c r="C141" s="27" t="s">
        <v>2110</v>
      </c>
      <c r="D141" s="27" t="s">
        <v>71</v>
      </c>
      <c r="E141" s="27">
        <v>62</v>
      </c>
      <c r="F141" s="27" t="s">
        <v>195</v>
      </c>
      <c r="G141" s="27" t="s">
        <v>195</v>
      </c>
      <c r="H141" s="23" t="str">
        <f t="shared" si="4"/>
        <v>鄧＊榮</v>
      </c>
      <c r="I141" s="23" t="str">
        <f t="shared" si="5"/>
        <v>0＊791859</v>
      </c>
      <c r="J141" s="27">
        <v>1131001</v>
      </c>
      <c r="K141" s="27" t="s">
        <v>734</v>
      </c>
      <c r="L141" s="31" t="s">
        <v>721</v>
      </c>
      <c r="M141" s="26"/>
      <c r="N141" s="26"/>
      <c r="O141" s="26"/>
      <c r="P141" s="26"/>
      <c r="Q141" s="26"/>
      <c r="R141" s="26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6"/>
      <c r="AK141" s="26"/>
      <c r="AL141" s="26"/>
      <c r="AM141" s="28"/>
      <c r="AN141" s="28"/>
      <c r="AO141" s="28"/>
      <c r="AP141" s="28"/>
      <c r="AQ141" s="28"/>
      <c r="AR141" s="26"/>
      <c r="AS141" s="28"/>
      <c r="AT141" s="28"/>
      <c r="AU141" s="28"/>
      <c r="AV141" s="28"/>
      <c r="AW141" s="28"/>
      <c r="AX141" s="29"/>
      <c r="AY141" s="28"/>
      <c r="AZ141" s="28"/>
      <c r="BA141" s="28" t="s">
        <v>1899</v>
      </c>
      <c r="BB141" s="28"/>
      <c r="BC141" s="26"/>
      <c r="BD141" s="26"/>
      <c r="BE141" s="28"/>
      <c r="BF141" s="26"/>
      <c r="BG141" s="26"/>
      <c r="BH141" s="26"/>
      <c r="BI141" s="28"/>
      <c r="BJ141" s="6"/>
    </row>
    <row r="142" spans="1:62" ht="31">
      <c r="A142" s="23">
        <v>138</v>
      </c>
      <c r="B142" s="27" t="s">
        <v>5143</v>
      </c>
      <c r="C142" s="27" t="s">
        <v>5144</v>
      </c>
      <c r="D142" s="27" t="s">
        <v>71</v>
      </c>
      <c r="E142" s="27">
        <v>82</v>
      </c>
      <c r="F142" s="27" t="s">
        <v>195</v>
      </c>
      <c r="G142" s="27" t="s">
        <v>195</v>
      </c>
      <c r="H142" s="23" t="str">
        <f t="shared" si="4"/>
        <v>郭＊雄</v>
      </c>
      <c r="I142" s="23" t="str">
        <f t="shared" si="5"/>
        <v>0＊238782</v>
      </c>
      <c r="J142" s="27">
        <v>1131001</v>
      </c>
      <c r="K142" s="27" t="s">
        <v>732</v>
      </c>
      <c r="L142" s="31" t="s">
        <v>721</v>
      </c>
      <c r="M142" s="26"/>
      <c r="N142" s="26"/>
      <c r="O142" s="26"/>
      <c r="P142" s="26"/>
      <c r="Q142" s="26"/>
      <c r="R142" s="26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6"/>
      <c r="AK142" s="26"/>
      <c r="AL142" s="26"/>
      <c r="AM142" s="28"/>
      <c r="AN142" s="28"/>
      <c r="AO142" s="28"/>
      <c r="AP142" s="28"/>
      <c r="AQ142" s="28"/>
      <c r="AR142" s="26"/>
      <c r="AS142" s="28"/>
      <c r="AT142" s="28"/>
      <c r="AU142" s="28"/>
      <c r="AV142" s="28"/>
      <c r="AW142" s="28"/>
      <c r="AX142" s="29"/>
      <c r="AY142" s="28"/>
      <c r="AZ142" s="28"/>
      <c r="BA142" s="28"/>
      <c r="BB142" s="28" t="s">
        <v>1879</v>
      </c>
      <c r="BC142" s="26"/>
      <c r="BD142" s="26"/>
      <c r="BE142" s="28"/>
      <c r="BF142" s="26"/>
      <c r="BG142" s="26"/>
      <c r="BH142" s="26"/>
      <c r="BI142" s="28"/>
      <c r="BJ142" s="6"/>
    </row>
    <row r="143" spans="1:62" ht="31">
      <c r="A143" s="23">
        <v>139</v>
      </c>
      <c r="B143" s="27" t="s">
        <v>5273</v>
      </c>
      <c r="C143" s="27" t="s">
        <v>1486</v>
      </c>
      <c r="D143" s="27" t="s">
        <v>71</v>
      </c>
      <c r="E143" s="27">
        <v>84</v>
      </c>
      <c r="F143" s="27" t="s">
        <v>195</v>
      </c>
      <c r="G143" s="27" t="s">
        <v>195</v>
      </c>
      <c r="H143" s="23" t="str">
        <f t="shared" si="4"/>
        <v>楊＊弘</v>
      </c>
      <c r="I143" s="23" t="str">
        <f t="shared" si="5"/>
        <v>0＊285194</v>
      </c>
      <c r="J143" s="27">
        <v>1131001</v>
      </c>
      <c r="K143" s="27" t="s">
        <v>734</v>
      </c>
      <c r="L143" s="31" t="s">
        <v>721</v>
      </c>
      <c r="M143" s="26"/>
      <c r="N143" s="26"/>
      <c r="O143" s="26"/>
      <c r="P143" s="26"/>
      <c r="Q143" s="26"/>
      <c r="R143" s="26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6"/>
      <c r="AK143" s="26"/>
      <c r="AL143" s="26"/>
      <c r="AM143" s="28"/>
      <c r="AN143" s="28"/>
      <c r="AO143" s="28"/>
      <c r="AP143" s="28"/>
      <c r="AQ143" s="28"/>
      <c r="AR143" s="26"/>
      <c r="AS143" s="28"/>
      <c r="AT143" s="28"/>
      <c r="AU143" s="28"/>
      <c r="AV143" s="28"/>
      <c r="AW143" s="28"/>
      <c r="AX143" s="29"/>
      <c r="AY143" s="28"/>
      <c r="AZ143" s="28"/>
      <c r="BA143" s="28" t="s">
        <v>9</v>
      </c>
      <c r="BB143" s="28"/>
      <c r="BC143" s="26"/>
      <c r="BD143" s="26"/>
      <c r="BE143" s="28"/>
      <c r="BF143" s="26"/>
      <c r="BG143" s="26"/>
      <c r="BH143" s="26"/>
      <c r="BI143" s="28"/>
      <c r="BJ143" s="6"/>
    </row>
    <row r="144" spans="1:62" ht="46.5">
      <c r="A144" s="23">
        <v>140</v>
      </c>
      <c r="B144" s="27" t="s">
        <v>2442</v>
      </c>
      <c r="C144" s="27" t="s">
        <v>840</v>
      </c>
      <c r="D144" s="27" t="s">
        <v>69</v>
      </c>
      <c r="E144" s="27">
        <v>68</v>
      </c>
      <c r="F144" s="27" t="s">
        <v>195</v>
      </c>
      <c r="G144" s="27" t="s">
        <v>195</v>
      </c>
      <c r="H144" s="23" t="str">
        <f t="shared" si="4"/>
        <v>黃＊英</v>
      </c>
      <c r="I144" s="23" t="str">
        <f t="shared" si="5"/>
        <v>0＊329014</v>
      </c>
      <c r="J144" s="27">
        <v>1131001</v>
      </c>
      <c r="K144" s="27" t="s">
        <v>754</v>
      </c>
      <c r="L144" s="31" t="s">
        <v>721</v>
      </c>
      <c r="M144" s="26"/>
      <c r="N144" s="26"/>
      <c r="O144" s="26"/>
      <c r="P144" s="26"/>
      <c r="Q144" s="26"/>
      <c r="R144" s="26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6"/>
      <c r="AK144" s="26"/>
      <c r="AL144" s="26"/>
      <c r="AM144" s="28"/>
      <c r="AN144" s="28"/>
      <c r="AO144" s="28"/>
      <c r="AP144" s="28"/>
      <c r="AQ144" s="28"/>
      <c r="AR144" s="26"/>
      <c r="AS144" s="28"/>
      <c r="AT144" s="28"/>
      <c r="AU144" s="28"/>
      <c r="AV144" s="28"/>
      <c r="AW144" s="28"/>
      <c r="AX144" s="29"/>
      <c r="AY144" s="28"/>
      <c r="AZ144" s="28"/>
      <c r="BA144" s="28" t="s">
        <v>9</v>
      </c>
      <c r="BB144" s="28"/>
      <c r="BC144" s="26"/>
      <c r="BD144" s="26"/>
      <c r="BE144" s="28"/>
      <c r="BF144" s="26"/>
      <c r="BG144" s="26"/>
      <c r="BH144" s="26"/>
      <c r="BI144" s="28" t="s">
        <v>1043</v>
      </c>
      <c r="BJ144" s="6"/>
    </row>
    <row r="145" spans="1:62">
      <c r="A145" s="23">
        <v>141</v>
      </c>
      <c r="B145" s="27" t="s">
        <v>5274</v>
      </c>
      <c r="C145" s="27" t="s">
        <v>5275</v>
      </c>
      <c r="D145" s="27" t="s">
        <v>69</v>
      </c>
      <c r="E145" s="27">
        <v>66</v>
      </c>
      <c r="F145" s="27" t="s">
        <v>195</v>
      </c>
      <c r="G145" s="27" t="s">
        <v>195</v>
      </c>
      <c r="H145" s="23" t="str">
        <f t="shared" si="4"/>
        <v>鄭＊珠</v>
      </c>
      <c r="I145" s="23" t="str">
        <f t="shared" si="5"/>
        <v>0＊659043</v>
      </c>
      <c r="J145" s="27">
        <v>1131001</v>
      </c>
      <c r="K145" s="27">
        <v>5761060</v>
      </c>
      <c r="L145" s="31" t="s">
        <v>721</v>
      </c>
      <c r="M145" s="26"/>
      <c r="N145" s="26"/>
      <c r="O145" s="26"/>
      <c r="P145" s="26" t="s">
        <v>9</v>
      </c>
      <c r="Q145" s="26"/>
      <c r="R145" s="26" t="s">
        <v>9</v>
      </c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6"/>
      <c r="AK145" s="26"/>
      <c r="AL145" s="26"/>
      <c r="AM145" s="28"/>
      <c r="AN145" s="28"/>
      <c r="AO145" s="28"/>
      <c r="AP145" s="28"/>
      <c r="AQ145" s="28"/>
      <c r="AR145" s="26"/>
      <c r="AS145" s="28"/>
      <c r="AT145" s="28"/>
      <c r="AU145" s="28"/>
      <c r="AV145" s="28"/>
      <c r="AW145" s="28"/>
      <c r="AX145" s="29"/>
      <c r="AY145" s="28"/>
      <c r="AZ145" s="28"/>
      <c r="BA145" s="28"/>
      <c r="BB145" s="28"/>
      <c r="BC145" s="26"/>
      <c r="BD145" s="26"/>
      <c r="BE145" s="28"/>
      <c r="BF145" s="26"/>
      <c r="BG145" s="26"/>
      <c r="BH145" s="26"/>
      <c r="BI145" s="28"/>
      <c r="BJ145" s="6"/>
    </row>
    <row r="146" spans="1:62" ht="31">
      <c r="A146" s="23">
        <v>142</v>
      </c>
      <c r="B146" s="27" t="s">
        <v>5276</v>
      </c>
      <c r="C146" s="27" t="s">
        <v>5277</v>
      </c>
      <c r="D146" s="27" t="s">
        <v>71</v>
      </c>
      <c r="E146" s="27">
        <v>69</v>
      </c>
      <c r="F146" s="27" t="s">
        <v>195</v>
      </c>
      <c r="G146" s="27" t="s">
        <v>195</v>
      </c>
      <c r="H146" s="23" t="str">
        <f t="shared" si="4"/>
        <v>黃＊河</v>
      </c>
      <c r="I146" s="23" t="str">
        <f t="shared" si="5"/>
        <v>0＊106483</v>
      </c>
      <c r="J146" s="27">
        <v>1131001</v>
      </c>
      <c r="K146" s="27" t="s">
        <v>734</v>
      </c>
      <c r="L146" s="31" t="s">
        <v>721</v>
      </c>
      <c r="M146" s="26"/>
      <c r="N146" s="26"/>
      <c r="O146" s="26"/>
      <c r="P146" s="26"/>
      <c r="Q146" s="26"/>
      <c r="R146" s="26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6"/>
      <c r="AK146" s="26"/>
      <c r="AL146" s="26"/>
      <c r="AM146" s="28"/>
      <c r="AN146" s="28"/>
      <c r="AO146" s="28"/>
      <c r="AP146" s="28"/>
      <c r="AQ146" s="28"/>
      <c r="AR146" s="26"/>
      <c r="AS146" s="28"/>
      <c r="AT146" s="28"/>
      <c r="AU146" s="28"/>
      <c r="AV146" s="28"/>
      <c r="AW146" s="28"/>
      <c r="AX146" s="29"/>
      <c r="AY146" s="28"/>
      <c r="AZ146" s="28"/>
      <c r="BA146" s="28" t="s">
        <v>9</v>
      </c>
      <c r="BB146" s="28"/>
      <c r="BC146" s="26"/>
      <c r="BD146" s="26"/>
      <c r="BE146" s="28"/>
      <c r="BF146" s="26"/>
      <c r="BG146" s="26"/>
      <c r="BH146" s="26"/>
      <c r="BI146" s="28"/>
      <c r="BJ146" s="6"/>
    </row>
    <row r="147" spans="1:62" ht="31">
      <c r="A147" s="23">
        <v>143</v>
      </c>
      <c r="B147" s="27" t="s">
        <v>5278</v>
      </c>
      <c r="C147" s="27" t="s">
        <v>1457</v>
      </c>
      <c r="D147" s="27" t="s">
        <v>71</v>
      </c>
      <c r="E147" s="27">
        <v>67</v>
      </c>
      <c r="F147" s="27" t="s">
        <v>195</v>
      </c>
      <c r="G147" s="27" t="s">
        <v>195</v>
      </c>
      <c r="H147" s="23" t="str">
        <f t="shared" si="4"/>
        <v>林＊祥</v>
      </c>
      <c r="I147" s="23" t="str">
        <f t="shared" si="5"/>
        <v>1＊177357</v>
      </c>
      <c r="J147" s="27">
        <v>1131001</v>
      </c>
      <c r="K147" s="27" t="s">
        <v>734</v>
      </c>
      <c r="L147" s="31" t="s">
        <v>721</v>
      </c>
      <c r="M147" s="26"/>
      <c r="N147" s="26"/>
      <c r="O147" s="26"/>
      <c r="P147" s="26"/>
      <c r="Q147" s="26"/>
      <c r="R147" s="26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6"/>
      <c r="AK147" s="26"/>
      <c r="AL147" s="26"/>
      <c r="AM147" s="28"/>
      <c r="AN147" s="28"/>
      <c r="AO147" s="28"/>
      <c r="AP147" s="28"/>
      <c r="AQ147" s="28"/>
      <c r="AR147" s="26"/>
      <c r="AS147" s="28"/>
      <c r="AT147" s="28"/>
      <c r="AU147" s="28"/>
      <c r="AV147" s="28"/>
      <c r="AW147" s="28"/>
      <c r="AX147" s="29"/>
      <c r="AY147" s="28"/>
      <c r="AZ147" s="28"/>
      <c r="BA147" s="28" t="s">
        <v>9</v>
      </c>
      <c r="BB147" s="28"/>
      <c r="BC147" s="26"/>
      <c r="BD147" s="26"/>
      <c r="BE147" s="28"/>
      <c r="BF147" s="26"/>
      <c r="BG147" s="26"/>
      <c r="BH147" s="26"/>
      <c r="BI147" s="28"/>
      <c r="BJ147" s="6"/>
    </row>
    <row r="148" spans="1:62" ht="31">
      <c r="A148" s="23">
        <v>144</v>
      </c>
      <c r="B148" s="27" t="s">
        <v>5279</v>
      </c>
      <c r="C148" s="27" t="s">
        <v>904</v>
      </c>
      <c r="D148" s="27" t="s">
        <v>69</v>
      </c>
      <c r="E148" s="27">
        <v>64</v>
      </c>
      <c r="F148" s="27" t="s">
        <v>195</v>
      </c>
      <c r="G148" s="27" t="s">
        <v>195</v>
      </c>
      <c r="H148" s="23" t="str">
        <f t="shared" si="4"/>
        <v>李＊美惠</v>
      </c>
      <c r="I148" s="23" t="str">
        <f t="shared" si="5"/>
        <v>1＊106660</v>
      </c>
      <c r="J148" s="27">
        <v>1131001</v>
      </c>
      <c r="K148" s="27" t="s">
        <v>734</v>
      </c>
      <c r="L148" s="31" t="s">
        <v>721</v>
      </c>
      <c r="M148" s="26"/>
      <c r="N148" s="26"/>
      <c r="O148" s="26"/>
      <c r="P148" s="26"/>
      <c r="Q148" s="26"/>
      <c r="R148" s="26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6"/>
      <c r="AK148" s="26"/>
      <c r="AL148" s="26"/>
      <c r="AM148" s="28"/>
      <c r="AN148" s="28"/>
      <c r="AO148" s="28"/>
      <c r="AP148" s="28"/>
      <c r="AQ148" s="28"/>
      <c r="AR148" s="26"/>
      <c r="AS148" s="28"/>
      <c r="AT148" s="28"/>
      <c r="AU148" s="28"/>
      <c r="AV148" s="28"/>
      <c r="AW148" s="28"/>
      <c r="AX148" s="29"/>
      <c r="AY148" s="28"/>
      <c r="AZ148" s="28"/>
      <c r="BA148" s="28" t="s">
        <v>9</v>
      </c>
      <c r="BB148" s="28"/>
      <c r="BC148" s="26"/>
      <c r="BD148" s="26"/>
      <c r="BE148" s="28"/>
      <c r="BF148" s="26"/>
      <c r="BG148" s="26"/>
      <c r="BH148" s="26"/>
      <c r="BI148" s="28"/>
      <c r="BJ148" s="6"/>
    </row>
    <row r="149" spans="1:62" ht="31">
      <c r="A149" s="23">
        <v>145</v>
      </c>
      <c r="B149" s="27" t="s">
        <v>5280</v>
      </c>
      <c r="C149" s="27" t="s">
        <v>5281</v>
      </c>
      <c r="D149" s="27" t="s">
        <v>71</v>
      </c>
      <c r="E149" s="27">
        <v>69</v>
      </c>
      <c r="F149" s="27" t="s">
        <v>195</v>
      </c>
      <c r="G149" s="27" t="s">
        <v>195</v>
      </c>
      <c r="H149" s="23" t="str">
        <f t="shared" si="4"/>
        <v>何＊欽</v>
      </c>
      <c r="I149" s="23" t="str">
        <f t="shared" si="5"/>
        <v>1＊643072</v>
      </c>
      <c r="J149" s="27">
        <v>1131001</v>
      </c>
      <c r="K149" s="27" t="s">
        <v>734</v>
      </c>
      <c r="L149" s="31" t="s">
        <v>721</v>
      </c>
      <c r="M149" s="26"/>
      <c r="N149" s="26"/>
      <c r="O149" s="26"/>
      <c r="P149" s="26"/>
      <c r="Q149" s="26"/>
      <c r="R149" s="26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6"/>
      <c r="AK149" s="26"/>
      <c r="AL149" s="26"/>
      <c r="AM149" s="28"/>
      <c r="AN149" s="28"/>
      <c r="AO149" s="28"/>
      <c r="AP149" s="28"/>
      <c r="AQ149" s="28"/>
      <c r="AR149" s="26"/>
      <c r="AS149" s="28"/>
      <c r="AT149" s="28"/>
      <c r="AU149" s="28"/>
      <c r="AV149" s="28"/>
      <c r="AW149" s="28"/>
      <c r="AX149" s="29"/>
      <c r="AY149" s="28"/>
      <c r="AZ149" s="28"/>
      <c r="BA149" s="28" t="s">
        <v>9</v>
      </c>
      <c r="BB149" s="28"/>
      <c r="BC149" s="26"/>
      <c r="BD149" s="26"/>
      <c r="BE149" s="28"/>
      <c r="BF149" s="26"/>
      <c r="BG149" s="26"/>
      <c r="BH149" s="26"/>
      <c r="BI149" s="28"/>
      <c r="BJ149" s="6"/>
    </row>
    <row r="150" spans="1:62" ht="31">
      <c r="A150" s="23">
        <v>146</v>
      </c>
      <c r="B150" s="27" t="s">
        <v>5120</v>
      </c>
      <c r="C150" s="27" t="s">
        <v>5121</v>
      </c>
      <c r="D150" s="27" t="s">
        <v>69</v>
      </c>
      <c r="E150" s="27">
        <v>71</v>
      </c>
      <c r="F150" s="27" t="s">
        <v>195</v>
      </c>
      <c r="G150" s="27" t="s">
        <v>195</v>
      </c>
      <c r="H150" s="23" t="str">
        <f t="shared" si="4"/>
        <v>黃＊養仔</v>
      </c>
      <c r="I150" s="23" t="str">
        <f t="shared" si="5"/>
        <v>2＊669110</v>
      </c>
      <c r="J150" s="27">
        <v>1131001</v>
      </c>
      <c r="K150" s="27">
        <v>5761085</v>
      </c>
      <c r="L150" s="31" t="s">
        <v>721</v>
      </c>
      <c r="M150" s="26"/>
      <c r="N150" s="26"/>
      <c r="O150" s="26"/>
      <c r="P150" s="26"/>
      <c r="Q150" s="26"/>
      <c r="R150" s="26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6"/>
      <c r="AK150" s="26"/>
      <c r="AL150" s="26"/>
      <c r="AM150" s="28"/>
      <c r="AN150" s="28"/>
      <c r="AO150" s="28"/>
      <c r="AP150" s="28"/>
      <c r="AQ150" s="28"/>
      <c r="AR150" s="26"/>
      <c r="AS150" s="28"/>
      <c r="AT150" s="28"/>
      <c r="AU150" s="28"/>
      <c r="AV150" s="28"/>
      <c r="AW150" s="28"/>
      <c r="AX150" s="29"/>
      <c r="AY150" s="28"/>
      <c r="AZ150" s="28"/>
      <c r="BA150" s="28"/>
      <c r="BB150" s="28"/>
      <c r="BC150" s="26"/>
      <c r="BD150" s="26"/>
      <c r="BE150" s="28"/>
      <c r="BF150" s="26"/>
      <c r="BG150" s="26"/>
      <c r="BH150" s="26"/>
      <c r="BI150" s="28" t="s">
        <v>1043</v>
      </c>
      <c r="BJ150" s="6"/>
    </row>
    <row r="151" spans="1:62" ht="46.5">
      <c r="A151" s="23">
        <v>147</v>
      </c>
      <c r="B151" s="27" t="s">
        <v>5141</v>
      </c>
      <c r="C151" s="27" t="s">
        <v>4190</v>
      </c>
      <c r="D151" s="27" t="s">
        <v>71</v>
      </c>
      <c r="E151" s="27">
        <v>44</v>
      </c>
      <c r="F151" s="27" t="s">
        <v>195</v>
      </c>
      <c r="G151" s="27" t="s">
        <v>195</v>
      </c>
      <c r="H151" s="23" t="str">
        <f t="shared" si="4"/>
        <v>洪＊銘</v>
      </c>
      <c r="I151" s="23" t="str">
        <f t="shared" si="5"/>
        <v>2＊511824</v>
      </c>
      <c r="J151" s="27">
        <v>1131001</v>
      </c>
      <c r="K151" s="27" t="s">
        <v>1057</v>
      </c>
      <c r="L151" s="31" t="s">
        <v>721</v>
      </c>
      <c r="M151" s="26"/>
      <c r="N151" s="26"/>
      <c r="O151" s="26"/>
      <c r="P151" s="26"/>
      <c r="Q151" s="26"/>
      <c r="R151" s="26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6"/>
      <c r="AK151" s="26"/>
      <c r="AL151" s="26"/>
      <c r="AM151" s="28"/>
      <c r="AN151" s="28"/>
      <c r="AO151" s="28"/>
      <c r="AP151" s="28"/>
      <c r="AQ151" s="28"/>
      <c r="AR151" s="26"/>
      <c r="AS151" s="28"/>
      <c r="AT151" s="28"/>
      <c r="AU151" s="28" t="s">
        <v>9</v>
      </c>
      <c r="AV151" s="28"/>
      <c r="AW151" s="28"/>
      <c r="AX151" s="29"/>
      <c r="AY151" s="28"/>
      <c r="AZ151" s="28"/>
      <c r="BA151" s="28"/>
      <c r="BB151" s="28" t="s">
        <v>1899</v>
      </c>
      <c r="BC151" s="26"/>
      <c r="BD151" s="26"/>
      <c r="BE151" s="28"/>
      <c r="BF151" s="26"/>
      <c r="BG151" s="26"/>
      <c r="BH151" s="26"/>
      <c r="BI151" s="28"/>
      <c r="BJ151" s="6"/>
    </row>
    <row r="152" spans="1:62" ht="31">
      <c r="A152" s="23">
        <v>148</v>
      </c>
      <c r="B152" s="27" t="s">
        <v>5282</v>
      </c>
      <c r="C152" s="27" t="s">
        <v>5283</v>
      </c>
      <c r="D152" s="27" t="s">
        <v>71</v>
      </c>
      <c r="E152" s="27">
        <v>50</v>
      </c>
      <c r="F152" s="27" t="s">
        <v>195</v>
      </c>
      <c r="G152" s="27" t="s">
        <v>195</v>
      </c>
      <c r="H152" s="23" t="str">
        <f t="shared" si="4"/>
        <v>何＊陞</v>
      </c>
      <c r="I152" s="23" t="str">
        <f t="shared" si="5"/>
        <v>2＊616371</v>
      </c>
      <c r="J152" s="27">
        <v>1131001</v>
      </c>
      <c r="K152" s="27" t="s">
        <v>734</v>
      </c>
      <c r="L152" s="31" t="s">
        <v>721</v>
      </c>
      <c r="M152" s="26"/>
      <c r="N152" s="26"/>
      <c r="O152" s="26"/>
      <c r="P152" s="26"/>
      <c r="Q152" s="26"/>
      <c r="R152" s="26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6"/>
      <c r="AK152" s="26"/>
      <c r="AL152" s="26"/>
      <c r="AM152" s="28"/>
      <c r="AN152" s="28"/>
      <c r="AO152" s="28"/>
      <c r="AP152" s="28"/>
      <c r="AQ152" s="28"/>
      <c r="AR152" s="26"/>
      <c r="AS152" s="28"/>
      <c r="AT152" s="28"/>
      <c r="AU152" s="28"/>
      <c r="AV152" s="28"/>
      <c r="AW152" s="28"/>
      <c r="AX152" s="29"/>
      <c r="AY152" s="28"/>
      <c r="AZ152" s="28"/>
      <c r="BA152" s="28" t="s">
        <v>9</v>
      </c>
      <c r="BB152" s="28"/>
      <c r="BC152" s="26"/>
      <c r="BD152" s="26"/>
      <c r="BE152" s="28"/>
      <c r="BF152" s="26"/>
      <c r="BG152" s="26"/>
      <c r="BH152" s="26"/>
      <c r="BI152" s="28"/>
      <c r="BJ152" s="6"/>
    </row>
    <row r="153" spans="1:62" ht="31">
      <c r="A153" s="23">
        <v>149</v>
      </c>
      <c r="B153" s="27" t="s">
        <v>3316</v>
      </c>
      <c r="C153" s="27" t="s">
        <v>3317</v>
      </c>
      <c r="D153" s="27" t="s">
        <v>69</v>
      </c>
      <c r="E153" s="27">
        <v>28</v>
      </c>
      <c r="F153" s="27" t="s">
        <v>195</v>
      </c>
      <c r="G153" s="27" t="s">
        <v>195</v>
      </c>
      <c r="H153" s="23" t="str">
        <f t="shared" si="4"/>
        <v>余＊萱</v>
      </c>
      <c r="I153" s="23" t="str">
        <f t="shared" si="5"/>
        <v>2＊935129</v>
      </c>
      <c r="J153" s="27">
        <v>1131001</v>
      </c>
      <c r="K153" s="27" t="s">
        <v>734</v>
      </c>
      <c r="L153" s="31" t="s">
        <v>721</v>
      </c>
      <c r="M153" s="26"/>
      <c r="N153" s="26"/>
      <c r="O153" s="26"/>
      <c r="P153" s="26"/>
      <c r="Q153" s="26"/>
      <c r="R153" s="26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6"/>
      <c r="AK153" s="26"/>
      <c r="AL153" s="26"/>
      <c r="AM153" s="28"/>
      <c r="AN153" s="28"/>
      <c r="AO153" s="28"/>
      <c r="AP153" s="28"/>
      <c r="AQ153" s="28"/>
      <c r="AR153" s="26"/>
      <c r="AS153" s="28"/>
      <c r="AT153" s="28"/>
      <c r="AU153" s="28"/>
      <c r="AV153" s="28"/>
      <c r="AW153" s="28"/>
      <c r="AX153" s="29"/>
      <c r="AY153" s="28"/>
      <c r="AZ153" s="28"/>
      <c r="BA153" s="28" t="s">
        <v>9</v>
      </c>
      <c r="BB153" s="28"/>
      <c r="BC153" s="26"/>
      <c r="BD153" s="26"/>
      <c r="BE153" s="28"/>
      <c r="BF153" s="26"/>
      <c r="BG153" s="26"/>
      <c r="BH153" s="26"/>
      <c r="BI153" s="28"/>
      <c r="BJ153" s="6"/>
    </row>
    <row r="154" spans="1:62" ht="46.5">
      <c r="A154" s="23">
        <v>150</v>
      </c>
      <c r="B154" s="27" t="s">
        <v>5284</v>
      </c>
      <c r="C154" s="27" t="s">
        <v>5285</v>
      </c>
      <c r="D154" s="27" t="s">
        <v>69</v>
      </c>
      <c r="E154" s="27">
        <v>67</v>
      </c>
      <c r="F154" s="27" t="s">
        <v>195</v>
      </c>
      <c r="G154" s="27" t="s">
        <v>195</v>
      </c>
      <c r="H154" s="23" t="str">
        <f t="shared" si="4"/>
        <v>范＊</v>
      </c>
      <c r="I154" s="23" t="str">
        <f t="shared" si="5"/>
        <v>2＊291276</v>
      </c>
      <c r="J154" s="27">
        <v>1131001</v>
      </c>
      <c r="K154" s="27" t="s">
        <v>738</v>
      </c>
      <c r="L154" s="31" t="s">
        <v>721</v>
      </c>
      <c r="M154" s="26"/>
      <c r="N154" s="26"/>
      <c r="O154" s="26"/>
      <c r="P154" s="26"/>
      <c r="Q154" s="26"/>
      <c r="R154" s="26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6"/>
      <c r="AK154" s="26"/>
      <c r="AL154" s="26"/>
      <c r="AM154" s="28"/>
      <c r="AN154" s="28"/>
      <c r="AO154" s="28"/>
      <c r="AP154" s="28"/>
      <c r="AQ154" s="28"/>
      <c r="AR154" s="26"/>
      <c r="AS154" s="28"/>
      <c r="AT154" s="28"/>
      <c r="AU154" s="28"/>
      <c r="AV154" s="28"/>
      <c r="AW154" s="28"/>
      <c r="AX154" s="29"/>
      <c r="AY154" s="28"/>
      <c r="AZ154" s="28" t="s">
        <v>9</v>
      </c>
      <c r="BA154" s="28" t="s">
        <v>9</v>
      </c>
      <c r="BB154" s="28"/>
      <c r="BC154" s="26"/>
      <c r="BD154" s="26"/>
      <c r="BE154" s="28"/>
      <c r="BF154" s="26"/>
      <c r="BG154" s="26"/>
      <c r="BH154" s="26"/>
      <c r="BI154" s="28"/>
      <c r="BJ154" s="6"/>
    </row>
    <row r="155" spans="1:62" ht="31">
      <c r="A155" s="23">
        <v>151</v>
      </c>
      <c r="B155" s="27" t="s">
        <v>5286</v>
      </c>
      <c r="C155" s="27" t="s">
        <v>5287</v>
      </c>
      <c r="D155" s="27" t="s">
        <v>71</v>
      </c>
      <c r="E155" s="27">
        <v>66</v>
      </c>
      <c r="F155" s="27" t="s">
        <v>195</v>
      </c>
      <c r="G155" s="27" t="s">
        <v>195</v>
      </c>
      <c r="H155" s="23" t="str">
        <f t="shared" si="4"/>
        <v>寸＊興</v>
      </c>
      <c r="I155" s="23" t="str">
        <f t="shared" si="5"/>
        <v>2＊428259</v>
      </c>
      <c r="J155" s="27">
        <v>1131001</v>
      </c>
      <c r="K155" s="27" t="s">
        <v>734</v>
      </c>
      <c r="L155" s="31" t="s">
        <v>721</v>
      </c>
      <c r="M155" s="26"/>
      <c r="N155" s="26"/>
      <c r="O155" s="26"/>
      <c r="P155" s="26"/>
      <c r="Q155" s="26"/>
      <c r="R155" s="26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6"/>
      <c r="AK155" s="26"/>
      <c r="AL155" s="26"/>
      <c r="AM155" s="28"/>
      <c r="AN155" s="28"/>
      <c r="AO155" s="28"/>
      <c r="AP155" s="28"/>
      <c r="AQ155" s="28"/>
      <c r="AR155" s="26"/>
      <c r="AS155" s="28"/>
      <c r="AT155" s="28"/>
      <c r="AU155" s="28"/>
      <c r="AV155" s="28"/>
      <c r="AW155" s="28"/>
      <c r="AX155" s="29"/>
      <c r="AY155" s="28"/>
      <c r="AZ155" s="28"/>
      <c r="BA155" s="28" t="s">
        <v>9</v>
      </c>
      <c r="BB155" s="28"/>
      <c r="BC155" s="26"/>
      <c r="BD155" s="26"/>
      <c r="BE155" s="28"/>
      <c r="BF155" s="26"/>
      <c r="BG155" s="26"/>
      <c r="BH155" s="26"/>
      <c r="BI155" s="28"/>
      <c r="BJ155" s="6"/>
    </row>
    <row r="156" spans="1:62" ht="31">
      <c r="A156" s="23">
        <v>152</v>
      </c>
      <c r="B156" s="27" t="s">
        <v>2409</v>
      </c>
      <c r="C156" s="27" t="s">
        <v>933</v>
      </c>
      <c r="D156" s="27" t="s">
        <v>69</v>
      </c>
      <c r="E156" s="27">
        <v>70</v>
      </c>
      <c r="F156" s="27" t="s">
        <v>195</v>
      </c>
      <c r="G156" s="27" t="s">
        <v>195</v>
      </c>
      <c r="H156" s="23" t="str">
        <f t="shared" si="4"/>
        <v>黃＊香</v>
      </c>
      <c r="I156" s="23" t="str">
        <f t="shared" si="5"/>
        <v>2＊538314</v>
      </c>
      <c r="J156" s="27">
        <v>1131001</v>
      </c>
      <c r="K156" s="27" t="s">
        <v>734</v>
      </c>
      <c r="L156" s="31" t="s">
        <v>721</v>
      </c>
      <c r="M156" s="26"/>
      <c r="N156" s="26"/>
      <c r="O156" s="26"/>
      <c r="P156" s="26"/>
      <c r="Q156" s="26"/>
      <c r="R156" s="26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6"/>
      <c r="AK156" s="26"/>
      <c r="AL156" s="26"/>
      <c r="AM156" s="28"/>
      <c r="AN156" s="28"/>
      <c r="AO156" s="28"/>
      <c r="AP156" s="28"/>
      <c r="AQ156" s="28"/>
      <c r="AR156" s="26"/>
      <c r="AS156" s="28"/>
      <c r="AT156" s="28"/>
      <c r="AU156" s="28"/>
      <c r="AV156" s="28"/>
      <c r="AW156" s="28"/>
      <c r="AX156" s="29"/>
      <c r="AY156" s="28"/>
      <c r="AZ156" s="28"/>
      <c r="BA156" s="28" t="s">
        <v>9</v>
      </c>
      <c r="BB156" s="28"/>
      <c r="BC156" s="26"/>
      <c r="BD156" s="26"/>
      <c r="BE156" s="28"/>
      <c r="BF156" s="26"/>
      <c r="BG156" s="26"/>
      <c r="BH156" s="26"/>
      <c r="BI156" s="28"/>
      <c r="BJ156" s="6"/>
    </row>
    <row r="157" spans="1:62" ht="46.5">
      <c r="A157" s="23">
        <v>153</v>
      </c>
      <c r="B157" s="27" t="s">
        <v>5288</v>
      </c>
      <c r="C157" s="27" t="s">
        <v>5289</v>
      </c>
      <c r="D157" s="27" t="s">
        <v>69</v>
      </c>
      <c r="E157" s="27">
        <v>77</v>
      </c>
      <c r="F157" s="27" t="s">
        <v>195</v>
      </c>
      <c r="G157" s="27" t="s">
        <v>195</v>
      </c>
      <c r="H157" s="23" t="str">
        <f t="shared" si="4"/>
        <v>李＊丹</v>
      </c>
      <c r="I157" s="23" t="str">
        <f t="shared" si="5"/>
        <v>2＊816928</v>
      </c>
      <c r="J157" s="27">
        <v>1131001</v>
      </c>
      <c r="K157" s="27" t="s">
        <v>2224</v>
      </c>
      <c r="L157" s="31" t="s">
        <v>721</v>
      </c>
      <c r="M157" s="26"/>
      <c r="N157" s="26"/>
      <c r="O157" s="26"/>
      <c r="P157" s="26"/>
      <c r="Q157" s="26"/>
      <c r="R157" s="26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6"/>
      <c r="AK157" s="26"/>
      <c r="AL157" s="26"/>
      <c r="AM157" s="28"/>
      <c r="AN157" s="28"/>
      <c r="AO157" s="28"/>
      <c r="AP157" s="28"/>
      <c r="AQ157" s="28"/>
      <c r="AR157" s="26"/>
      <c r="AS157" s="28"/>
      <c r="AT157" s="28"/>
      <c r="AU157" s="28"/>
      <c r="AV157" s="28" t="s">
        <v>9</v>
      </c>
      <c r="AW157" s="28"/>
      <c r="AX157" s="29"/>
      <c r="AY157" s="28"/>
      <c r="AZ157" s="28"/>
      <c r="BA157" s="28" t="s">
        <v>9</v>
      </c>
      <c r="BB157" s="28"/>
      <c r="BC157" s="26"/>
      <c r="BD157" s="26"/>
      <c r="BE157" s="28"/>
      <c r="BF157" s="26"/>
      <c r="BG157" s="26"/>
      <c r="BH157" s="26"/>
      <c r="BI157" s="28"/>
      <c r="BJ157" s="6"/>
    </row>
    <row r="158" spans="1:62" ht="46.5">
      <c r="A158" s="23">
        <v>154</v>
      </c>
      <c r="B158" s="27" t="s">
        <v>2587</v>
      </c>
      <c r="C158" s="27" t="s">
        <v>2588</v>
      </c>
      <c r="D158" s="27" t="s">
        <v>71</v>
      </c>
      <c r="E158" s="27">
        <v>83</v>
      </c>
      <c r="F158" s="27" t="s">
        <v>195</v>
      </c>
      <c r="G158" s="27" t="s">
        <v>195</v>
      </c>
      <c r="H158" s="23" t="str">
        <f t="shared" si="4"/>
        <v>江＊仁</v>
      </c>
      <c r="I158" s="23" t="str">
        <f t="shared" si="5"/>
        <v>0＊730048</v>
      </c>
      <c r="J158" s="27">
        <v>1131002</v>
      </c>
      <c r="K158" s="27" t="s">
        <v>738</v>
      </c>
      <c r="L158" s="31" t="s">
        <v>721</v>
      </c>
      <c r="M158" s="26"/>
      <c r="N158" s="26"/>
      <c r="O158" s="26"/>
      <c r="P158" s="26"/>
      <c r="Q158" s="26"/>
      <c r="R158" s="26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6"/>
      <c r="AK158" s="26"/>
      <c r="AL158" s="26"/>
      <c r="AM158" s="28"/>
      <c r="AN158" s="28"/>
      <c r="AO158" s="28"/>
      <c r="AP158" s="28"/>
      <c r="AQ158" s="28"/>
      <c r="AR158" s="26"/>
      <c r="AS158" s="28"/>
      <c r="AT158" s="28"/>
      <c r="AU158" s="28"/>
      <c r="AV158" s="28"/>
      <c r="AW158" s="28"/>
      <c r="AX158" s="29"/>
      <c r="AY158" s="28"/>
      <c r="AZ158" s="28" t="s">
        <v>9</v>
      </c>
      <c r="BA158" s="28" t="s">
        <v>9</v>
      </c>
      <c r="BB158" s="28"/>
      <c r="BC158" s="26"/>
      <c r="BD158" s="26"/>
      <c r="BE158" s="28" t="s">
        <v>736</v>
      </c>
      <c r="BF158" s="26"/>
      <c r="BG158" s="26"/>
      <c r="BH158" s="26"/>
      <c r="BI158" s="28"/>
      <c r="BJ158" s="6"/>
    </row>
    <row r="159" spans="1:62" ht="62">
      <c r="A159" s="23">
        <v>155</v>
      </c>
      <c r="B159" s="27" t="s">
        <v>5290</v>
      </c>
      <c r="C159" s="27" t="s">
        <v>1408</v>
      </c>
      <c r="D159" s="27" t="s">
        <v>69</v>
      </c>
      <c r="E159" s="27">
        <v>80</v>
      </c>
      <c r="F159" s="27" t="s">
        <v>195</v>
      </c>
      <c r="G159" s="27" t="s">
        <v>195</v>
      </c>
      <c r="H159" s="23" t="str">
        <f t="shared" si="4"/>
        <v>黃＊致子</v>
      </c>
      <c r="I159" s="23" t="str">
        <f t="shared" si="5"/>
        <v>0＊123940</v>
      </c>
      <c r="J159" s="27">
        <v>1131003</v>
      </c>
      <c r="K159" s="27" t="s">
        <v>5469</v>
      </c>
      <c r="L159" s="31" t="s">
        <v>721</v>
      </c>
      <c r="M159" s="26"/>
      <c r="N159" s="26"/>
      <c r="O159" s="26"/>
      <c r="P159" s="26"/>
      <c r="Q159" s="26"/>
      <c r="R159" s="26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6"/>
      <c r="AK159" s="26"/>
      <c r="AL159" s="26"/>
      <c r="AM159" s="28"/>
      <c r="AN159" s="28"/>
      <c r="AO159" s="28"/>
      <c r="AP159" s="28"/>
      <c r="AQ159" s="28"/>
      <c r="AR159" s="26"/>
      <c r="AS159" s="28"/>
      <c r="AT159" s="28"/>
      <c r="AU159" s="28"/>
      <c r="AV159" s="28" t="s">
        <v>9</v>
      </c>
      <c r="AW159" s="28"/>
      <c r="AX159" s="29"/>
      <c r="AY159" s="28"/>
      <c r="AZ159" s="28"/>
      <c r="BA159" s="28" t="s">
        <v>9</v>
      </c>
      <c r="BB159" s="28"/>
      <c r="BC159" s="26"/>
      <c r="BD159" s="26"/>
      <c r="BE159" s="28"/>
      <c r="BF159" s="26"/>
      <c r="BG159" s="26"/>
      <c r="BH159" s="26"/>
      <c r="BI159" s="28" t="s">
        <v>1034</v>
      </c>
      <c r="BJ159" s="6"/>
    </row>
    <row r="160" spans="1:62" ht="46.5">
      <c r="A160" s="23">
        <v>156</v>
      </c>
      <c r="B160" s="27" t="s">
        <v>5291</v>
      </c>
      <c r="C160" s="27" t="s">
        <v>3673</v>
      </c>
      <c r="D160" s="27" t="s">
        <v>69</v>
      </c>
      <c r="E160" s="27">
        <v>85</v>
      </c>
      <c r="F160" s="27" t="s">
        <v>195</v>
      </c>
      <c r="G160" s="27" t="s">
        <v>195</v>
      </c>
      <c r="H160" s="23" t="str">
        <f t="shared" si="4"/>
        <v>黃＊菊花</v>
      </c>
      <c r="I160" s="23" t="str">
        <f t="shared" si="5"/>
        <v>2＊116725</v>
      </c>
      <c r="J160" s="27">
        <v>1131003</v>
      </c>
      <c r="K160" s="27" t="s">
        <v>741</v>
      </c>
      <c r="L160" s="31" t="s">
        <v>721</v>
      </c>
      <c r="M160" s="26"/>
      <c r="N160" s="26"/>
      <c r="O160" s="26"/>
      <c r="P160" s="26"/>
      <c r="Q160" s="26"/>
      <c r="R160" s="26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6"/>
      <c r="AK160" s="26"/>
      <c r="AL160" s="26"/>
      <c r="AM160" s="28"/>
      <c r="AN160" s="28"/>
      <c r="AO160" s="28"/>
      <c r="AP160" s="28"/>
      <c r="AQ160" s="28"/>
      <c r="AR160" s="26"/>
      <c r="AS160" s="28"/>
      <c r="AT160" s="28"/>
      <c r="AU160" s="28"/>
      <c r="AV160" s="28"/>
      <c r="AW160" s="28"/>
      <c r="AX160" s="29"/>
      <c r="AY160" s="28"/>
      <c r="AZ160" s="28" t="s">
        <v>9</v>
      </c>
      <c r="BA160" s="28"/>
      <c r="BB160" s="28" t="s">
        <v>747</v>
      </c>
      <c r="BC160" s="26"/>
      <c r="BD160" s="26"/>
      <c r="BE160" s="28"/>
      <c r="BF160" s="26"/>
      <c r="BG160" s="26"/>
      <c r="BH160" s="26"/>
      <c r="BI160" s="28"/>
      <c r="BJ160" s="6"/>
    </row>
    <row r="161" spans="1:62" ht="31">
      <c r="A161" s="23">
        <v>157</v>
      </c>
      <c r="B161" s="27" t="s">
        <v>5292</v>
      </c>
      <c r="C161" s="27" t="s">
        <v>5293</v>
      </c>
      <c r="D161" s="27" t="s">
        <v>69</v>
      </c>
      <c r="E161" s="27">
        <v>50</v>
      </c>
      <c r="F161" s="27" t="s">
        <v>195</v>
      </c>
      <c r="G161" s="27" t="s">
        <v>195</v>
      </c>
      <c r="H161" s="23" t="str">
        <f t="shared" si="4"/>
        <v>林＊蘭</v>
      </c>
      <c r="I161" s="23" t="str">
        <f t="shared" si="5"/>
        <v>0＊106430</v>
      </c>
      <c r="J161" s="27">
        <v>1131004</v>
      </c>
      <c r="K161" s="27" t="s">
        <v>734</v>
      </c>
      <c r="L161" s="31" t="s">
        <v>721</v>
      </c>
      <c r="M161" s="26"/>
      <c r="N161" s="26"/>
      <c r="O161" s="26"/>
      <c r="P161" s="26"/>
      <c r="Q161" s="26"/>
      <c r="R161" s="26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6"/>
      <c r="AK161" s="26"/>
      <c r="AL161" s="26"/>
      <c r="AM161" s="28"/>
      <c r="AN161" s="28"/>
      <c r="AO161" s="28"/>
      <c r="AP161" s="28"/>
      <c r="AQ161" s="28"/>
      <c r="AR161" s="26"/>
      <c r="AS161" s="28"/>
      <c r="AT161" s="28"/>
      <c r="AU161" s="28"/>
      <c r="AV161" s="28"/>
      <c r="AW161" s="28"/>
      <c r="AX161" s="29"/>
      <c r="AY161" s="28"/>
      <c r="AZ161" s="28"/>
      <c r="BA161" s="28" t="s">
        <v>9</v>
      </c>
      <c r="BB161" s="28"/>
      <c r="BC161" s="26"/>
      <c r="BD161" s="26"/>
      <c r="BE161" s="28"/>
      <c r="BF161" s="26"/>
      <c r="BG161" s="26"/>
      <c r="BH161" s="26"/>
      <c r="BI161" s="28"/>
      <c r="BJ161" s="6"/>
    </row>
    <row r="162" spans="1:62" ht="31">
      <c r="A162" s="23">
        <v>158</v>
      </c>
      <c r="B162" s="27" t="s">
        <v>5122</v>
      </c>
      <c r="C162" s="27" t="s">
        <v>5123</v>
      </c>
      <c r="D162" s="27" t="s">
        <v>69</v>
      </c>
      <c r="E162" s="27">
        <v>66</v>
      </c>
      <c r="F162" s="27" t="s">
        <v>195</v>
      </c>
      <c r="G162" s="27" t="s">
        <v>195</v>
      </c>
      <c r="H162" s="23" t="str">
        <f t="shared" si="4"/>
        <v>江＊玲</v>
      </c>
      <c r="I162" s="23" t="str">
        <f t="shared" si="5"/>
        <v>1＊648807</v>
      </c>
      <c r="J162" s="27">
        <v>1131004</v>
      </c>
      <c r="K162" s="27" t="s">
        <v>752</v>
      </c>
      <c r="L162" s="31" t="s">
        <v>721</v>
      </c>
      <c r="M162" s="26"/>
      <c r="N162" s="26"/>
      <c r="O162" s="26"/>
      <c r="P162" s="26"/>
      <c r="Q162" s="26"/>
      <c r="R162" s="26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6"/>
      <c r="AK162" s="26"/>
      <c r="AL162" s="26"/>
      <c r="AM162" s="28"/>
      <c r="AN162" s="28"/>
      <c r="AO162" s="28"/>
      <c r="AP162" s="28"/>
      <c r="AQ162" s="28"/>
      <c r="AR162" s="26"/>
      <c r="AS162" s="28"/>
      <c r="AT162" s="28"/>
      <c r="AU162" s="28"/>
      <c r="AV162" s="28" t="s">
        <v>9</v>
      </c>
      <c r="AW162" s="28"/>
      <c r="AX162" s="29"/>
      <c r="AY162" s="28"/>
      <c r="AZ162" s="28"/>
      <c r="BA162" s="28"/>
      <c r="BB162" s="28"/>
      <c r="BC162" s="26"/>
      <c r="BD162" s="26"/>
      <c r="BE162" s="28"/>
      <c r="BF162" s="26"/>
      <c r="BG162" s="26"/>
      <c r="BH162" s="26"/>
      <c r="BI162" s="28" t="s">
        <v>1034</v>
      </c>
      <c r="BJ162" s="6"/>
    </row>
    <row r="163" spans="1:62" ht="31">
      <c r="A163" s="23">
        <v>159</v>
      </c>
      <c r="B163" s="27" t="s">
        <v>5295</v>
      </c>
      <c r="C163" s="27" t="s">
        <v>1464</v>
      </c>
      <c r="D163" s="27" t="s">
        <v>69</v>
      </c>
      <c r="E163" s="27">
        <v>91</v>
      </c>
      <c r="F163" s="27" t="s">
        <v>195</v>
      </c>
      <c r="G163" s="27" t="s">
        <v>195</v>
      </c>
      <c r="H163" s="23" t="str">
        <f t="shared" si="4"/>
        <v>黃＊霞</v>
      </c>
      <c r="I163" s="23" t="str">
        <f t="shared" si="5"/>
        <v>1＊148279</v>
      </c>
      <c r="J163" s="27">
        <v>1131004</v>
      </c>
      <c r="K163" s="27" t="s">
        <v>734</v>
      </c>
      <c r="L163" s="31" t="s">
        <v>721</v>
      </c>
      <c r="M163" s="26"/>
      <c r="N163" s="26"/>
      <c r="O163" s="26"/>
      <c r="P163" s="26"/>
      <c r="Q163" s="26"/>
      <c r="R163" s="26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6"/>
      <c r="AK163" s="26"/>
      <c r="AL163" s="26"/>
      <c r="AM163" s="28"/>
      <c r="AN163" s="28"/>
      <c r="AO163" s="28"/>
      <c r="AP163" s="28"/>
      <c r="AQ163" s="28"/>
      <c r="AR163" s="26"/>
      <c r="AS163" s="28"/>
      <c r="AT163" s="28"/>
      <c r="AU163" s="28"/>
      <c r="AV163" s="28"/>
      <c r="AW163" s="28"/>
      <c r="AX163" s="29"/>
      <c r="AY163" s="28"/>
      <c r="AZ163" s="28"/>
      <c r="BA163" s="28" t="s">
        <v>9</v>
      </c>
      <c r="BB163" s="28"/>
      <c r="BC163" s="26"/>
      <c r="BD163" s="26"/>
      <c r="BE163" s="28"/>
      <c r="BF163" s="26"/>
      <c r="BG163" s="26"/>
      <c r="BH163" s="26"/>
      <c r="BI163" s="28"/>
      <c r="BJ163" s="6"/>
    </row>
    <row r="164" spans="1:62" ht="31">
      <c r="A164" s="23">
        <v>160</v>
      </c>
      <c r="B164" s="27" t="s">
        <v>2965</v>
      </c>
      <c r="C164" s="27" t="s">
        <v>2966</v>
      </c>
      <c r="D164" s="27" t="s">
        <v>69</v>
      </c>
      <c r="E164" s="27">
        <v>64</v>
      </c>
      <c r="F164" s="27" t="s">
        <v>195</v>
      </c>
      <c r="G164" s="27" t="s">
        <v>195</v>
      </c>
      <c r="H164" s="23" t="str">
        <f t="shared" si="4"/>
        <v>涂＊瑀</v>
      </c>
      <c r="I164" s="23" t="str">
        <f t="shared" si="5"/>
        <v>1＊067357</v>
      </c>
      <c r="J164" s="27">
        <v>1131004</v>
      </c>
      <c r="K164" s="27" t="s">
        <v>734</v>
      </c>
      <c r="L164" s="31" t="s">
        <v>721</v>
      </c>
      <c r="M164" s="26"/>
      <c r="N164" s="26"/>
      <c r="O164" s="26"/>
      <c r="P164" s="26"/>
      <c r="Q164" s="26"/>
      <c r="R164" s="26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6"/>
      <c r="AK164" s="26"/>
      <c r="AL164" s="26"/>
      <c r="AM164" s="28"/>
      <c r="AN164" s="28"/>
      <c r="AO164" s="28"/>
      <c r="AP164" s="28"/>
      <c r="AQ164" s="28"/>
      <c r="AR164" s="26"/>
      <c r="AS164" s="28"/>
      <c r="AT164" s="28"/>
      <c r="AU164" s="28"/>
      <c r="AV164" s="28"/>
      <c r="AW164" s="28"/>
      <c r="AX164" s="29"/>
      <c r="AY164" s="28"/>
      <c r="AZ164" s="28"/>
      <c r="BA164" s="28" t="s">
        <v>9</v>
      </c>
      <c r="BB164" s="28"/>
      <c r="BC164" s="26"/>
      <c r="BD164" s="26"/>
      <c r="BE164" s="28"/>
      <c r="BF164" s="26"/>
      <c r="BG164" s="26"/>
      <c r="BH164" s="26"/>
      <c r="BI164" s="28"/>
      <c r="BJ164" s="6"/>
    </row>
    <row r="165" spans="1:62" ht="31">
      <c r="A165" s="23">
        <v>161</v>
      </c>
      <c r="B165" s="27" t="s">
        <v>370</v>
      </c>
      <c r="C165" s="27" t="s">
        <v>5296</v>
      </c>
      <c r="D165" s="27" t="s">
        <v>71</v>
      </c>
      <c r="E165" s="27">
        <v>73</v>
      </c>
      <c r="F165" s="27" t="s">
        <v>195</v>
      </c>
      <c r="G165" s="27" t="s">
        <v>195</v>
      </c>
      <c r="H165" s="23" t="str">
        <f t="shared" si="4"/>
        <v>陳＊來</v>
      </c>
      <c r="I165" s="23" t="str">
        <f t="shared" si="5"/>
        <v>2＊030076</v>
      </c>
      <c r="J165" s="27">
        <v>1131004</v>
      </c>
      <c r="K165" s="27" t="s">
        <v>734</v>
      </c>
      <c r="L165" s="31" t="s">
        <v>721</v>
      </c>
      <c r="M165" s="26"/>
      <c r="N165" s="26"/>
      <c r="O165" s="26"/>
      <c r="P165" s="26"/>
      <c r="Q165" s="26"/>
      <c r="R165" s="26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6"/>
      <c r="AK165" s="26"/>
      <c r="AL165" s="26"/>
      <c r="AM165" s="28"/>
      <c r="AN165" s="28"/>
      <c r="AO165" s="28"/>
      <c r="AP165" s="28"/>
      <c r="AQ165" s="28"/>
      <c r="AR165" s="26"/>
      <c r="AS165" s="28"/>
      <c r="AT165" s="28"/>
      <c r="AU165" s="28"/>
      <c r="AV165" s="28"/>
      <c r="AW165" s="28"/>
      <c r="AX165" s="29"/>
      <c r="AY165" s="28"/>
      <c r="AZ165" s="28"/>
      <c r="BA165" s="28" t="s">
        <v>9</v>
      </c>
      <c r="BB165" s="28"/>
      <c r="BC165" s="26"/>
      <c r="BD165" s="26"/>
      <c r="BE165" s="28"/>
      <c r="BF165" s="26"/>
      <c r="BG165" s="26"/>
      <c r="BH165" s="26"/>
      <c r="BI165" s="28"/>
      <c r="BJ165" s="6"/>
    </row>
    <row r="166" spans="1:62" ht="46.5">
      <c r="A166" s="23">
        <v>162</v>
      </c>
      <c r="B166" s="27" t="s">
        <v>5141</v>
      </c>
      <c r="C166" s="27" t="s">
        <v>4190</v>
      </c>
      <c r="D166" s="27" t="s">
        <v>71</v>
      </c>
      <c r="E166" s="27">
        <v>44</v>
      </c>
      <c r="F166" s="27" t="s">
        <v>195</v>
      </c>
      <c r="G166" s="27" t="s">
        <v>195</v>
      </c>
      <c r="H166" s="23" t="str">
        <f t="shared" si="4"/>
        <v>洪＊銘</v>
      </c>
      <c r="I166" s="23" t="str">
        <f t="shared" si="5"/>
        <v>2＊511824</v>
      </c>
      <c r="J166" s="27">
        <v>1131004</v>
      </c>
      <c r="K166" s="27" t="s">
        <v>741</v>
      </c>
      <c r="L166" s="31" t="s">
        <v>721</v>
      </c>
      <c r="M166" s="26"/>
      <c r="N166" s="26"/>
      <c r="O166" s="26"/>
      <c r="P166" s="26"/>
      <c r="Q166" s="26"/>
      <c r="R166" s="26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6"/>
      <c r="AK166" s="26"/>
      <c r="AL166" s="26"/>
      <c r="AM166" s="28"/>
      <c r="AN166" s="28"/>
      <c r="AO166" s="28"/>
      <c r="AP166" s="28"/>
      <c r="AQ166" s="28"/>
      <c r="AR166" s="26"/>
      <c r="AS166" s="28"/>
      <c r="AT166" s="28"/>
      <c r="AU166" s="28"/>
      <c r="AV166" s="28"/>
      <c r="AW166" s="28"/>
      <c r="AX166" s="29"/>
      <c r="AY166" s="28"/>
      <c r="AZ166" s="28" t="s">
        <v>9</v>
      </c>
      <c r="BA166" s="28"/>
      <c r="BB166" s="28" t="s">
        <v>1879</v>
      </c>
      <c r="BC166" s="26"/>
      <c r="BD166" s="26"/>
      <c r="BE166" s="28" t="s">
        <v>736</v>
      </c>
      <c r="BF166" s="26"/>
      <c r="BG166" s="26"/>
      <c r="BH166" s="26"/>
      <c r="BI166" s="28"/>
      <c r="BJ166" s="6"/>
    </row>
    <row r="167" spans="1:62" ht="46.5">
      <c r="A167" s="23">
        <v>163</v>
      </c>
      <c r="B167" s="27" t="s">
        <v>5297</v>
      </c>
      <c r="C167" s="27" t="s">
        <v>5298</v>
      </c>
      <c r="D167" s="27" t="s">
        <v>69</v>
      </c>
      <c r="E167" s="27">
        <v>46</v>
      </c>
      <c r="F167" s="27" t="s">
        <v>195</v>
      </c>
      <c r="G167" s="27" t="s">
        <v>195</v>
      </c>
      <c r="H167" s="23" t="str">
        <f t="shared" si="4"/>
        <v>陳＊娟</v>
      </c>
      <c r="I167" s="23" t="str">
        <f t="shared" si="5"/>
        <v>2＊818063</v>
      </c>
      <c r="J167" s="27">
        <v>1131004</v>
      </c>
      <c r="K167" s="27" t="s">
        <v>738</v>
      </c>
      <c r="L167" s="31" t="s">
        <v>721</v>
      </c>
      <c r="M167" s="26"/>
      <c r="N167" s="26"/>
      <c r="O167" s="26"/>
      <c r="P167" s="26"/>
      <c r="Q167" s="26"/>
      <c r="R167" s="26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6"/>
      <c r="AK167" s="26"/>
      <c r="AL167" s="26"/>
      <c r="AM167" s="28"/>
      <c r="AN167" s="28"/>
      <c r="AO167" s="28"/>
      <c r="AP167" s="28"/>
      <c r="AQ167" s="28"/>
      <c r="AR167" s="26"/>
      <c r="AS167" s="28"/>
      <c r="AT167" s="28"/>
      <c r="AU167" s="28"/>
      <c r="AV167" s="28"/>
      <c r="AW167" s="28"/>
      <c r="AX167" s="29"/>
      <c r="AY167" s="28"/>
      <c r="AZ167" s="28" t="s">
        <v>9</v>
      </c>
      <c r="BA167" s="28" t="s">
        <v>9</v>
      </c>
      <c r="BB167" s="28"/>
      <c r="BC167" s="26"/>
      <c r="BD167" s="26"/>
      <c r="BE167" s="28"/>
      <c r="BF167" s="26"/>
      <c r="BG167" s="26"/>
      <c r="BH167" s="26"/>
      <c r="BI167" s="28"/>
      <c r="BJ167" s="6"/>
    </row>
    <row r="168" spans="1:62" ht="31">
      <c r="A168" s="23">
        <v>164</v>
      </c>
      <c r="B168" s="27" t="s">
        <v>3338</v>
      </c>
      <c r="C168" s="27" t="s">
        <v>3339</v>
      </c>
      <c r="D168" s="27" t="s">
        <v>69</v>
      </c>
      <c r="E168" s="27">
        <v>93</v>
      </c>
      <c r="F168" s="27" t="s">
        <v>5299</v>
      </c>
      <c r="G168" s="27"/>
      <c r="H168" s="23" t="str">
        <f t="shared" si="4"/>
        <v>許＊女</v>
      </c>
      <c r="I168" s="23" t="str">
        <f t="shared" si="5"/>
        <v>0＊509681</v>
      </c>
      <c r="J168" s="27">
        <v>1131004</v>
      </c>
      <c r="K168" s="27" t="s">
        <v>753</v>
      </c>
      <c r="L168" s="31" t="s">
        <v>721</v>
      </c>
      <c r="M168" s="26"/>
      <c r="N168" s="26"/>
      <c r="O168" s="26"/>
      <c r="P168" s="26"/>
      <c r="Q168" s="26"/>
      <c r="R168" s="26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6"/>
      <c r="AK168" s="26"/>
      <c r="AL168" s="26"/>
      <c r="AM168" s="28"/>
      <c r="AN168" s="28"/>
      <c r="AO168" s="28"/>
      <c r="AP168" s="28"/>
      <c r="AQ168" s="28"/>
      <c r="AR168" s="26" t="s">
        <v>9</v>
      </c>
      <c r="AS168" s="28"/>
      <c r="AT168" s="28"/>
      <c r="AU168" s="28"/>
      <c r="AV168" s="28"/>
      <c r="AW168" s="28"/>
      <c r="AX168" s="29"/>
      <c r="AY168" s="28"/>
      <c r="AZ168" s="28"/>
      <c r="BA168" s="28"/>
      <c r="BB168" s="28"/>
      <c r="BC168" s="26"/>
      <c r="BD168" s="26"/>
      <c r="BE168" s="28"/>
      <c r="BF168" s="26"/>
      <c r="BG168" s="26"/>
      <c r="BH168" s="26"/>
      <c r="BI168" s="28" t="s">
        <v>1034</v>
      </c>
      <c r="BJ168" s="6"/>
    </row>
    <row r="169" spans="1:62" ht="31">
      <c r="A169" s="23">
        <v>165</v>
      </c>
      <c r="B169" s="27" t="s">
        <v>570</v>
      </c>
      <c r="C169" s="27" t="s">
        <v>571</v>
      </c>
      <c r="D169" s="27" t="s">
        <v>71</v>
      </c>
      <c r="E169" s="27">
        <v>42</v>
      </c>
      <c r="F169" s="27" t="s">
        <v>195</v>
      </c>
      <c r="G169" s="27" t="s">
        <v>195</v>
      </c>
      <c r="H169" s="23" t="str">
        <f t="shared" si="4"/>
        <v>王＊弘</v>
      </c>
      <c r="I169" s="23" t="str">
        <f t="shared" si="5"/>
        <v>2＊781324</v>
      </c>
      <c r="J169" s="27">
        <v>1131007</v>
      </c>
      <c r="K169" s="27" t="s">
        <v>732</v>
      </c>
      <c r="L169" s="31" t="s">
        <v>721</v>
      </c>
      <c r="M169" s="26"/>
      <c r="N169" s="26"/>
      <c r="O169" s="26"/>
      <c r="P169" s="26"/>
      <c r="Q169" s="26"/>
      <c r="R169" s="26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6"/>
      <c r="AK169" s="26"/>
      <c r="AL169" s="26"/>
      <c r="AM169" s="28"/>
      <c r="AN169" s="28"/>
      <c r="AO169" s="28"/>
      <c r="AP169" s="28"/>
      <c r="AQ169" s="28"/>
      <c r="AR169" s="26"/>
      <c r="AS169" s="28"/>
      <c r="AT169" s="28"/>
      <c r="AU169" s="28"/>
      <c r="AV169" s="28"/>
      <c r="AW169" s="28"/>
      <c r="AX169" s="29"/>
      <c r="AY169" s="28"/>
      <c r="AZ169" s="28"/>
      <c r="BA169" s="28"/>
      <c r="BB169" s="28" t="s">
        <v>1899</v>
      </c>
      <c r="BC169" s="26"/>
      <c r="BD169" s="26"/>
      <c r="BE169" s="28"/>
      <c r="BF169" s="26"/>
      <c r="BG169" s="26"/>
      <c r="BH169" s="26"/>
      <c r="BI169" s="28"/>
      <c r="BJ169" s="6"/>
    </row>
    <row r="170" spans="1:62" ht="31">
      <c r="A170" s="23">
        <v>166</v>
      </c>
      <c r="B170" s="27" t="s">
        <v>5300</v>
      </c>
      <c r="C170" s="27" t="s">
        <v>5301</v>
      </c>
      <c r="D170" s="27" t="s">
        <v>69</v>
      </c>
      <c r="E170" s="27">
        <v>89</v>
      </c>
      <c r="F170" s="27" t="s">
        <v>195</v>
      </c>
      <c r="G170" s="27" t="s">
        <v>195</v>
      </c>
      <c r="H170" s="23" t="str">
        <f t="shared" si="4"/>
        <v>郭＊</v>
      </c>
      <c r="I170" s="23" t="str">
        <f t="shared" si="5"/>
        <v>2＊661851</v>
      </c>
      <c r="J170" s="27">
        <v>1131007</v>
      </c>
      <c r="K170" s="27" t="s">
        <v>752</v>
      </c>
      <c r="L170" s="31" t="s">
        <v>721</v>
      </c>
      <c r="M170" s="26"/>
      <c r="N170" s="26"/>
      <c r="O170" s="26"/>
      <c r="P170" s="26"/>
      <c r="Q170" s="26"/>
      <c r="R170" s="26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6"/>
      <c r="AK170" s="26"/>
      <c r="AL170" s="26"/>
      <c r="AM170" s="28"/>
      <c r="AN170" s="28"/>
      <c r="AO170" s="28"/>
      <c r="AP170" s="28"/>
      <c r="AQ170" s="28"/>
      <c r="AR170" s="26"/>
      <c r="AS170" s="28"/>
      <c r="AT170" s="28"/>
      <c r="AU170" s="28"/>
      <c r="AV170" s="28" t="s">
        <v>9</v>
      </c>
      <c r="AW170" s="28"/>
      <c r="AX170" s="29"/>
      <c r="AY170" s="28"/>
      <c r="AZ170" s="28"/>
      <c r="BA170" s="28"/>
      <c r="BB170" s="28"/>
      <c r="BC170" s="26"/>
      <c r="BD170" s="26"/>
      <c r="BE170" s="28"/>
      <c r="BF170" s="26"/>
      <c r="BG170" s="26"/>
      <c r="BH170" s="26"/>
      <c r="BI170" s="28" t="s">
        <v>1034</v>
      </c>
      <c r="BJ170" s="6"/>
    </row>
    <row r="171" spans="1:62" ht="31">
      <c r="A171" s="23">
        <v>167</v>
      </c>
      <c r="B171" s="27" t="s">
        <v>5302</v>
      </c>
      <c r="C171" s="27" t="s">
        <v>5303</v>
      </c>
      <c r="D171" s="27" t="s">
        <v>71</v>
      </c>
      <c r="E171" s="27">
        <v>78</v>
      </c>
      <c r="F171" s="27" t="s">
        <v>195</v>
      </c>
      <c r="G171" s="27" t="s">
        <v>195</v>
      </c>
      <c r="H171" s="23" t="str">
        <f t="shared" si="4"/>
        <v>陳＊在</v>
      </c>
      <c r="I171" s="23" t="str">
        <f t="shared" si="5"/>
        <v>0＊207697</v>
      </c>
      <c r="J171" s="27">
        <v>1131008</v>
      </c>
      <c r="K171" s="27" t="s">
        <v>734</v>
      </c>
      <c r="L171" s="31" t="s">
        <v>721</v>
      </c>
      <c r="M171" s="26"/>
      <c r="N171" s="26"/>
      <c r="O171" s="26"/>
      <c r="P171" s="26"/>
      <c r="Q171" s="26"/>
      <c r="R171" s="26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6"/>
      <c r="AK171" s="26"/>
      <c r="AL171" s="26"/>
      <c r="AM171" s="28"/>
      <c r="AN171" s="28"/>
      <c r="AO171" s="28"/>
      <c r="AP171" s="28"/>
      <c r="AQ171" s="28"/>
      <c r="AR171" s="26"/>
      <c r="AS171" s="28"/>
      <c r="AT171" s="28"/>
      <c r="AU171" s="28"/>
      <c r="AV171" s="28"/>
      <c r="AW171" s="28"/>
      <c r="AX171" s="29"/>
      <c r="AY171" s="28"/>
      <c r="AZ171" s="28"/>
      <c r="BA171" s="28" t="s">
        <v>9</v>
      </c>
      <c r="BB171" s="28"/>
      <c r="BC171" s="26"/>
      <c r="BD171" s="26"/>
      <c r="BE171" s="28"/>
      <c r="BF171" s="26"/>
      <c r="BG171" s="26"/>
      <c r="BH171" s="26"/>
      <c r="BI171" s="28"/>
      <c r="BJ171" s="6"/>
    </row>
    <row r="172" spans="1:62" ht="31">
      <c r="A172" s="23">
        <v>168</v>
      </c>
      <c r="B172" s="27" t="s">
        <v>2419</v>
      </c>
      <c r="C172" s="27" t="s">
        <v>940</v>
      </c>
      <c r="D172" s="27" t="s">
        <v>69</v>
      </c>
      <c r="E172" s="27">
        <v>84</v>
      </c>
      <c r="F172" s="27" t="s">
        <v>195</v>
      </c>
      <c r="G172" s="27" t="s">
        <v>195</v>
      </c>
      <c r="H172" s="23" t="str">
        <f t="shared" si="4"/>
        <v>謝＊牡丹</v>
      </c>
      <c r="I172" s="23" t="str">
        <f t="shared" si="5"/>
        <v>0＊951004</v>
      </c>
      <c r="J172" s="27">
        <v>1131008</v>
      </c>
      <c r="K172" s="27" t="s">
        <v>734</v>
      </c>
      <c r="L172" s="31" t="s">
        <v>721</v>
      </c>
      <c r="M172" s="26"/>
      <c r="N172" s="26"/>
      <c r="O172" s="26"/>
      <c r="P172" s="26"/>
      <c r="Q172" s="26"/>
      <c r="R172" s="26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6"/>
      <c r="AK172" s="26"/>
      <c r="AL172" s="26"/>
      <c r="AM172" s="28"/>
      <c r="AN172" s="28"/>
      <c r="AO172" s="28"/>
      <c r="AP172" s="28"/>
      <c r="AQ172" s="28"/>
      <c r="AR172" s="26"/>
      <c r="AS172" s="28"/>
      <c r="AT172" s="28"/>
      <c r="AU172" s="28"/>
      <c r="AV172" s="28"/>
      <c r="AW172" s="28"/>
      <c r="AX172" s="29"/>
      <c r="AY172" s="28"/>
      <c r="AZ172" s="28"/>
      <c r="BA172" s="28" t="s">
        <v>9</v>
      </c>
      <c r="BB172" s="28"/>
      <c r="BC172" s="26"/>
      <c r="BD172" s="26"/>
      <c r="BE172" s="28"/>
      <c r="BF172" s="26"/>
      <c r="BG172" s="26"/>
      <c r="BH172" s="26"/>
      <c r="BI172" s="28"/>
      <c r="BJ172" s="6"/>
    </row>
    <row r="173" spans="1:62">
      <c r="A173" s="23">
        <v>169</v>
      </c>
      <c r="B173" s="27" t="s">
        <v>2387</v>
      </c>
      <c r="C173" s="27" t="s">
        <v>2100</v>
      </c>
      <c r="D173" s="27" t="s">
        <v>71</v>
      </c>
      <c r="E173" s="27">
        <v>50</v>
      </c>
      <c r="F173" s="27" t="s">
        <v>195</v>
      </c>
      <c r="G173" s="27" t="s">
        <v>195</v>
      </c>
      <c r="H173" s="23" t="str">
        <f t="shared" si="4"/>
        <v>張＊明</v>
      </c>
      <c r="I173" s="23" t="str">
        <f t="shared" si="5"/>
        <v>0＊436122</v>
      </c>
      <c r="J173" s="27">
        <v>1131008</v>
      </c>
      <c r="K173" s="27">
        <v>5760190</v>
      </c>
      <c r="L173" s="31" t="s">
        <v>721</v>
      </c>
      <c r="M173" s="26"/>
      <c r="N173" s="26"/>
      <c r="O173" s="26"/>
      <c r="P173" s="26"/>
      <c r="Q173" s="26"/>
      <c r="R173" s="26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6"/>
      <c r="AK173" s="26"/>
      <c r="AL173" s="26"/>
      <c r="AM173" s="28"/>
      <c r="AN173" s="28"/>
      <c r="AO173" s="28"/>
      <c r="AP173" s="28"/>
      <c r="AQ173" s="28"/>
      <c r="AR173" s="26"/>
      <c r="AS173" s="28"/>
      <c r="AT173" s="28"/>
      <c r="AU173" s="28"/>
      <c r="AV173" s="28"/>
      <c r="AW173" s="28"/>
      <c r="AX173" s="29"/>
      <c r="AY173" s="28"/>
      <c r="AZ173" s="28"/>
      <c r="BA173" s="28" t="s">
        <v>9</v>
      </c>
      <c r="BB173" s="28"/>
      <c r="BC173" s="26"/>
      <c r="BD173" s="26"/>
      <c r="BE173" s="28"/>
      <c r="BF173" s="26"/>
      <c r="BG173" s="26"/>
      <c r="BH173" s="26"/>
      <c r="BI173" s="28"/>
      <c r="BJ173" s="6"/>
    </row>
    <row r="174" spans="1:62" ht="31">
      <c r="A174" s="23">
        <v>170</v>
      </c>
      <c r="B174" s="27" t="s">
        <v>2867</v>
      </c>
      <c r="C174" s="27" t="s">
        <v>2868</v>
      </c>
      <c r="D174" s="27" t="s">
        <v>69</v>
      </c>
      <c r="E174" s="27">
        <v>80</v>
      </c>
      <c r="F174" s="27" t="s">
        <v>195</v>
      </c>
      <c r="G174" s="27" t="s">
        <v>195</v>
      </c>
      <c r="H174" s="23" t="str">
        <f t="shared" si="4"/>
        <v>張＊束</v>
      </c>
      <c r="I174" s="23" t="str">
        <f t="shared" si="5"/>
        <v>0＊576750</v>
      </c>
      <c r="J174" s="27">
        <v>1131008</v>
      </c>
      <c r="K174" s="27" t="s">
        <v>732</v>
      </c>
      <c r="L174" s="31" t="s">
        <v>721</v>
      </c>
      <c r="M174" s="26"/>
      <c r="N174" s="26"/>
      <c r="O174" s="26"/>
      <c r="P174" s="26"/>
      <c r="Q174" s="26"/>
      <c r="R174" s="26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6"/>
      <c r="AK174" s="26"/>
      <c r="AL174" s="26"/>
      <c r="AM174" s="28"/>
      <c r="AN174" s="28"/>
      <c r="AO174" s="28"/>
      <c r="AP174" s="28"/>
      <c r="AQ174" s="28"/>
      <c r="AR174" s="26"/>
      <c r="AS174" s="28"/>
      <c r="AT174" s="28"/>
      <c r="AU174" s="28"/>
      <c r="AV174" s="28"/>
      <c r="AW174" s="28"/>
      <c r="AX174" s="29"/>
      <c r="AY174" s="28"/>
      <c r="AZ174" s="28"/>
      <c r="BA174" s="28"/>
      <c r="BB174" s="28" t="s">
        <v>1899</v>
      </c>
      <c r="BC174" s="26"/>
      <c r="BD174" s="26"/>
      <c r="BE174" s="28"/>
      <c r="BF174" s="26"/>
      <c r="BG174" s="26"/>
      <c r="BH174" s="26"/>
      <c r="BI174" s="28"/>
      <c r="BJ174" s="6"/>
    </row>
    <row r="175" spans="1:62" ht="31">
      <c r="A175" s="23">
        <v>171</v>
      </c>
      <c r="B175" s="27" t="s">
        <v>5304</v>
      </c>
      <c r="C175" s="27" t="s">
        <v>1488</v>
      </c>
      <c r="D175" s="27" t="s">
        <v>69</v>
      </c>
      <c r="E175" s="27">
        <v>43</v>
      </c>
      <c r="F175" s="27" t="s">
        <v>195</v>
      </c>
      <c r="G175" s="27" t="s">
        <v>195</v>
      </c>
      <c r="H175" s="23" t="str">
        <f t="shared" si="4"/>
        <v>吳＊玲</v>
      </c>
      <c r="I175" s="23" t="str">
        <f t="shared" si="5"/>
        <v>1＊621760</v>
      </c>
      <c r="J175" s="27">
        <v>1131008</v>
      </c>
      <c r="K175" s="27" t="s">
        <v>734</v>
      </c>
      <c r="L175" s="31" t="s">
        <v>721</v>
      </c>
      <c r="M175" s="26"/>
      <c r="N175" s="26"/>
      <c r="O175" s="26"/>
      <c r="P175" s="26"/>
      <c r="Q175" s="26"/>
      <c r="R175" s="26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6"/>
      <c r="AK175" s="26"/>
      <c r="AL175" s="26"/>
      <c r="AM175" s="28"/>
      <c r="AN175" s="28"/>
      <c r="AO175" s="28"/>
      <c r="AP175" s="28"/>
      <c r="AQ175" s="28"/>
      <c r="AR175" s="26"/>
      <c r="AS175" s="28"/>
      <c r="AT175" s="28"/>
      <c r="AU175" s="28"/>
      <c r="AV175" s="28"/>
      <c r="AW175" s="28"/>
      <c r="AX175" s="29"/>
      <c r="AY175" s="28"/>
      <c r="AZ175" s="28"/>
      <c r="BA175" s="28" t="s">
        <v>9</v>
      </c>
      <c r="BB175" s="28"/>
      <c r="BC175" s="26"/>
      <c r="BD175" s="26"/>
      <c r="BE175" s="28"/>
      <c r="BF175" s="26"/>
      <c r="BG175" s="26"/>
      <c r="BH175" s="26"/>
      <c r="BI175" s="28"/>
      <c r="BJ175" s="6"/>
    </row>
    <row r="176" spans="1:62" ht="31">
      <c r="A176" s="23">
        <v>172</v>
      </c>
      <c r="B176" s="27" t="s">
        <v>5305</v>
      </c>
      <c r="C176" s="27" t="s">
        <v>948</v>
      </c>
      <c r="D176" s="27" t="s">
        <v>69</v>
      </c>
      <c r="E176" s="27">
        <v>81</v>
      </c>
      <c r="F176" s="27" t="s">
        <v>195</v>
      </c>
      <c r="G176" s="27" t="s">
        <v>195</v>
      </c>
      <c r="H176" s="23" t="str">
        <f t="shared" si="4"/>
        <v>李＊月</v>
      </c>
      <c r="I176" s="23" t="str">
        <f t="shared" si="5"/>
        <v>1＊557425</v>
      </c>
      <c r="J176" s="27">
        <v>1131008</v>
      </c>
      <c r="K176" s="27" t="s">
        <v>734</v>
      </c>
      <c r="L176" s="31" t="s">
        <v>721</v>
      </c>
      <c r="M176" s="26"/>
      <c r="N176" s="26"/>
      <c r="O176" s="26"/>
      <c r="P176" s="26"/>
      <c r="Q176" s="26"/>
      <c r="R176" s="26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6"/>
      <c r="AK176" s="26"/>
      <c r="AL176" s="26"/>
      <c r="AM176" s="28"/>
      <c r="AN176" s="28"/>
      <c r="AO176" s="28"/>
      <c r="AP176" s="28"/>
      <c r="AQ176" s="28"/>
      <c r="AR176" s="26"/>
      <c r="AS176" s="28"/>
      <c r="AT176" s="28"/>
      <c r="AU176" s="28"/>
      <c r="AV176" s="28"/>
      <c r="AW176" s="28"/>
      <c r="AX176" s="29"/>
      <c r="AY176" s="28"/>
      <c r="AZ176" s="28"/>
      <c r="BA176" s="28" t="s">
        <v>9</v>
      </c>
      <c r="BB176" s="28"/>
      <c r="BC176" s="26"/>
      <c r="BD176" s="26"/>
      <c r="BE176" s="28"/>
      <c r="BF176" s="26"/>
      <c r="BG176" s="26"/>
      <c r="BH176" s="26"/>
      <c r="BI176" s="28"/>
      <c r="BJ176" s="6"/>
    </row>
    <row r="177" spans="1:62" ht="46.5">
      <c r="A177" s="23">
        <v>173</v>
      </c>
      <c r="B177" s="27" t="s">
        <v>2267</v>
      </c>
      <c r="C177" s="27" t="s">
        <v>1965</v>
      </c>
      <c r="D177" s="27" t="s">
        <v>69</v>
      </c>
      <c r="E177" s="27">
        <v>62</v>
      </c>
      <c r="F177" s="27" t="s">
        <v>195</v>
      </c>
      <c r="G177" s="27" t="s">
        <v>195</v>
      </c>
      <c r="H177" s="23" t="str">
        <f t="shared" si="4"/>
        <v>周＊秋</v>
      </c>
      <c r="I177" s="23" t="str">
        <f t="shared" si="5"/>
        <v>1＊581390</v>
      </c>
      <c r="J177" s="27">
        <v>1131008</v>
      </c>
      <c r="K177" s="27" t="s">
        <v>756</v>
      </c>
      <c r="L177" s="31" t="s">
        <v>721</v>
      </c>
      <c r="M177" s="26"/>
      <c r="N177" s="26"/>
      <c r="O177" s="26"/>
      <c r="P177" s="26"/>
      <c r="Q177" s="26"/>
      <c r="R177" s="26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6"/>
      <c r="AK177" s="26"/>
      <c r="AL177" s="26"/>
      <c r="AM177" s="28"/>
      <c r="AN177" s="28"/>
      <c r="AO177" s="28"/>
      <c r="AP177" s="28"/>
      <c r="AQ177" s="28"/>
      <c r="AR177" s="26"/>
      <c r="AS177" s="28"/>
      <c r="AT177" s="28"/>
      <c r="AU177" s="28"/>
      <c r="AV177" s="28"/>
      <c r="AW177" s="28"/>
      <c r="AX177" s="29"/>
      <c r="AY177" s="28"/>
      <c r="AZ177" s="28"/>
      <c r="BA177" s="28" t="s">
        <v>9</v>
      </c>
      <c r="BB177" s="28"/>
      <c r="BC177" s="26"/>
      <c r="BD177" s="26"/>
      <c r="BE177" s="28"/>
      <c r="BF177" s="26" t="s">
        <v>760</v>
      </c>
      <c r="BG177" s="26"/>
      <c r="BH177" s="26"/>
      <c r="BI177" s="28"/>
      <c r="BJ177" s="6"/>
    </row>
    <row r="178" spans="1:62" ht="31">
      <c r="A178" s="23">
        <v>174</v>
      </c>
      <c r="B178" s="27" t="s">
        <v>5306</v>
      </c>
      <c r="C178" s="27" t="s">
        <v>5307</v>
      </c>
      <c r="D178" s="27" t="s">
        <v>69</v>
      </c>
      <c r="E178" s="27">
        <v>90</v>
      </c>
      <c r="F178" s="27" t="s">
        <v>195</v>
      </c>
      <c r="G178" s="27" t="s">
        <v>195</v>
      </c>
      <c r="H178" s="23" t="str">
        <f t="shared" si="4"/>
        <v>翁＊月美</v>
      </c>
      <c r="I178" s="23" t="str">
        <f t="shared" si="5"/>
        <v>1＊741013</v>
      </c>
      <c r="J178" s="27">
        <v>1131008</v>
      </c>
      <c r="K178" s="27" t="s">
        <v>734</v>
      </c>
      <c r="L178" s="31" t="s">
        <v>721</v>
      </c>
      <c r="M178" s="26"/>
      <c r="N178" s="26"/>
      <c r="O178" s="26"/>
      <c r="P178" s="26"/>
      <c r="Q178" s="26"/>
      <c r="R178" s="26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6"/>
      <c r="AK178" s="26"/>
      <c r="AL178" s="26"/>
      <c r="AM178" s="28"/>
      <c r="AN178" s="28"/>
      <c r="AO178" s="28"/>
      <c r="AP178" s="28"/>
      <c r="AQ178" s="28"/>
      <c r="AR178" s="26"/>
      <c r="AS178" s="28"/>
      <c r="AT178" s="28"/>
      <c r="AU178" s="28"/>
      <c r="AV178" s="28"/>
      <c r="AW178" s="28"/>
      <c r="AX178" s="29"/>
      <c r="AY178" s="28"/>
      <c r="AZ178" s="28"/>
      <c r="BA178" s="28" t="s">
        <v>9</v>
      </c>
      <c r="BB178" s="28"/>
      <c r="BC178" s="26"/>
      <c r="BD178" s="26"/>
      <c r="BE178" s="28"/>
      <c r="BF178" s="26"/>
      <c r="BG178" s="26"/>
      <c r="BH178" s="26"/>
      <c r="BI178" s="28"/>
      <c r="BJ178" s="6"/>
    </row>
    <row r="179" spans="1:62" ht="31">
      <c r="A179" s="23">
        <v>175</v>
      </c>
      <c r="B179" s="27" t="s">
        <v>5308</v>
      </c>
      <c r="C179" s="27" t="s">
        <v>4105</v>
      </c>
      <c r="D179" s="27" t="s">
        <v>69</v>
      </c>
      <c r="E179" s="27">
        <v>64</v>
      </c>
      <c r="F179" s="27" t="s">
        <v>195</v>
      </c>
      <c r="G179" s="27" t="s">
        <v>195</v>
      </c>
      <c r="H179" s="23" t="str">
        <f t="shared" si="4"/>
        <v>洪＊玲</v>
      </c>
      <c r="I179" s="23" t="str">
        <f t="shared" si="5"/>
        <v>2＊999725</v>
      </c>
      <c r="J179" s="27">
        <v>1131008</v>
      </c>
      <c r="K179" s="27" t="s">
        <v>734</v>
      </c>
      <c r="L179" s="31" t="s">
        <v>721</v>
      </c>
      <c r="M179" s="26"/>
      <c r="N179" s="26"/>
      <c r="O179" s="26"/>
      <c r="P179" s="26"/>
      <c r="Q179" s="26"/>
      <c r="R179" s="26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6"/>
      <c r="AK179" s="26"/>
      <c r="AL179" s="26"/>
      <c r="AM179" s="28"/>
      <c r="AN179" s="28"/>
      <c r="AO179" s="28"/>
      <c r="AP179" s="28"/>
      <c r="AQ179" s="28"/>
      <c r="AR179" s="26"/>
      <c r="AS179" s="28"/>
      <c r="AT179" s="28"/>
      <c r="AU179" s="28"/>
      <c r="AV179" s="28"/>
      <c r="AW179" s="28"/>
      <c r="AX179" s="29"/>
      <c r="AY179" s="28"/>
      <c r="AZ179" s="28"/>
      <c r="BA179" s="28" t="s">
        <v>9</v>
      </c>
      <c r="BB179" s="28"/>
      <c r="BC179" s="26"/>
      <c r="BD179" s="26"/>
      <c r="BE179" s="28"/>
      <c r="BF179" s="26"/>
      <c r="BG179" s="26"/>
      <c r="BH179" s="26"/>
      <c r="BI179" s="28"/>
      <c r="BJ179" s="6"/>
    </row>
    <row r="180" spans="1:62" ht="31">
      <c r="A180" s="23">
        <v>176</v>
      </c>
      <c r="B180" s="27" t="s">
        <v>5309</v>
      </c>
      <c r="C180" s="27" t="s">
        <v>5310</v>
      </c>
      <c r="D180" s="27" t="s">
        <v>71</v>
      </c>
      <c r="E180" s="27">
        <v>70</v>
      </c>
      <c r="F180" s="27" t="s">
        <v>195</v>
      </c>
      <c r="G180" s="27" t="s">
        <v>195</v>
      </c>
      <c r="H180" s="23" t="str">
        <f t="shared" si="4"/>
        <v>江＊富</v>
      </c>
      <c r="I180" s="23" t="str">
        <f t="shared" si="5"/>
        <v>2＊169061</v>
      </c>
      <c r="J180" s="27">
        <v>1131008</v>
      </c>
      <c r="K180" s="27" t="s">
        <v>734</v>
      </c>
      <c r="L180" s="31" t="s">
        <v>721</v>
      </c>
      <c r="M180" s="26"/>
      <c r="N180" s="26"/>
      <c r="O180" s="26"/>
      <c r="P180" s="26"/>
      <c r="Q180" s="26"/>
      <c r="R180" s="26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6"/>
      <c r="AK180" s="26"/>
      <c r="AL180" s="26"/>
      <c r="AM180" s="28"/>
      <c r="AN180" s="28"/>
      <c r="AO180" s="28"/>
      <c r="AP180" s="28"/>
      <c r="AQ180" s="28"/>
      <c r="AR180" s="26"/>
      <c r="AS180" s="28"/>
      <c r="AT180" s="28"/>
      <c r="AU180" s="28"/>
      <c r="AV180" s="28"/>
      <c r="AW180" s="28"/>
      <c r="AX180" s="29"/>
      <c r="AY180" s="28"/>
      <c r="AZ180" s="28"/>
      <c r="BA180" s="28" t="s">
        <v>2225</v>
      </c>
      <c r="BB180" s="28"/>
      <c r="BC180" s="26"/>
      <c r="BD180" s="26"/>
      <c r="BE180" s="28"/>
      <c r="BF180" s="26"/>
      <c r="BG180" s="26"/>
      <c r="BH180" s="26"/>
      <c r="BI180" s="28"/>
      <c r="BJ180" s="6"/>
    </row>
    <row r="181" spans="1:62" ht="46.5">
      <c r="A181" s="23">
        <v>177</v>
      </c>
      <c r="B181" s="27" t="s">
        <v>2655</v>
      </c>
      <c r="C181" s="27" t="s">
        <v>2656</v>
      </c>
      <c r="D181" s="27" t="s">
        <v>71</v>
      </c>
      <c r="E181" s="27">
        <v>42</v>
      </c>
      <c r="F181" s="27" t="s">
        <v>195</v>
      </c>
      <c r="G181" s="27" t="s">
        <v>195</v>
      </c>
      <c r="H181" s="23" t="str">
        <f t="shared" si="4"/>
        <v>楊＊誠</v>
      </c>
      <c r="I181" s="23" t="str">
        <f t="shared" si="5"/>
        <v>2＊425493</v>
      </c>
      <c r="J181" s="27">
        <v>1131008</v>
      </c>
      <c r="K181" s="27" t="s">
        <v>754</v>
      </c>
      <c r="L181" s="31" t="s">
        <v>721</v>
      </c>
      <c r="M181" s="26"/>
      <c r="N181" s="26"/>
      <c r="O181" s="26"/>
      <c r="P181" s="26"/>
      <c r="Q181" s="26"/>
      <c r="R181" s="26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6"/>
      <c r="AK181" s="26"/>
      <c r="AL181" s="26"/>
      <c r="AM181" s="28"/>
      <c r="AN181" s="28"/>
      <c r="AO181" s="28"/>
      <c r="AP181" s="28"/>
      <c r="AQ181" s="28"/>
      <c r="AR181" s="26"/>
      <c r="AS181" s="28"/>
      <c r="AT181" s="28"/>
      <c r="AU181" s="28"/>
      <c r="AV181" s="28"/>
      <c r="AW181" s="28"/>
      <c r="AX181" s="29"/>
      <c r="AY181" s="28"/>
      <c r="AZ181" s="28"/>
      <c r="BA181" s="28" t="s">
        <v>9</v>
      </c>
      <c r="BB181" s="28"/>
      <c r="BC181" s="26"/>
      <c r="BD181" s="26"/>
      <c r="BE181" s="28"/>
      <c r="BF181" s="26"/>
      <c r="BG181" s="26"/>
      <c r="BH181" s="26"/>
      <c r="BI181" s="28" t="s">
        <v>1043</v>
      </c>
      <c r="BJ181" s="6"/>
    </row>
    <row r="182" spans="1:62" ht="31">
      <c r="A182" s="23">
        <v>178</v>
      </c>
      <c r="B182" s="27" t="s">
        <v>5147</v>
      </c>
      <c r="C182" s="27" t="s">
        <v>4220</v>
      </c>
      <c r="D182" s="27" t="s">
        <v>69</v>
      </c>
      <c r="E182" s="27">
        <v>66</v>
      </c>
      <c r="F182" s="27" t="s">
        <v>195</v>
      </c>
      <c r="G182" s="27" t="s">
        <v>195</v>
      </c>
      <c r="H182" s="23" t="str">
        <f t="shared" si="4"/>
        <v>蔡＊姬</v>
      </c>
      <c r="I182" s="23" t="str">
        <f t="shared" si="5"/>
        <v>2＊625099</v>
      </c>
      <c r="J182" s="27">
        <v>1131008</v>
      </c>
      <c r="K182" s="27" t="s">
        <v>734</v>
      </c>
      <c r="L182" s="31" t="s">
        <v>721</v>
      </c>
      <c r="M182" s="26"/>
      <c r="N182" s="26"/>
      <c r="O182" s="26"/>
      <c r="P182" s="26"/>
      <c r="Q182" s="26"/>
      <c r="R182" s="26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6"/>
      <c r="AK182" s="26"/>
      <c r="AL182" s="26"/>
      <c r="AM182" s="28"/>
      <c r="AN182" s="28"/>
      <c r="AO182" s="28"/>
      <c r="AP182" s="28"/>
      <c r="AQ182" s="28"/>
      <c r="AR182" s="26"/>
      <c r="AS182" s="28"/>
      <c r="AT182" s="28"/>
      <c r="AU182" s="28"/>
      <c r="AV182" s="28"/>
      <c r="AW182" s="28"/>
      <c r="AX182" s="29"/>
      <c r="AY182" s="28"/>
      <c r="AZ182" s="28"/>
      <c r="BA182" s="28" t="s">
        <v>9</v>
      </c>
      <c r="BB182" s="28"/>
      <c r="BC182" s="26"/>
      <c r="BD182" s="26"/>
      <c r="BE182" s="28"/>
      <c r="BF182" s="26"/>
      <c r="BG182" s="26"/>
      <c r="BH182" s="26"/>
      <c r="BI182" s="28"/>
      <c r="BJ182" s="6"/>
    </row>
    <row r="183" spans="1:62" ht="46.5">
      <c r="A183" s="23">
        <v>179</v>
      </c>
      <c r="B183" s="27" t="s">
        <v>5311</v>
      </c>
      <c r="C183" s="27" t="s">
        <v>5312</v>
      </c>
      <c r="D183" s="27" t="s">
        <v>69</v>
      </c>
      <c r="E183" s="27">
        <v>88</v>
      </c>
      <c r="F183" s="27" t="s">
        <v>195</v>
      </c>
      <c r="G183" s="27" t="s">
        <v>195</v>
      </c>
      <c r="H183" s="23" t="str">
        <f t="shared" si="4"/>
        <v>徐＊治</v>
      </c>
      <c r="I183" s="23" t="str">
        <f t="shared" si="5"/>
        <v>2＊110387</v>
      </c>
      <c r="J183" s="27">
        <v>1131008</v>
      </c>
      <c r="K183" s="27" t="s">
        <v>738</v>
      </c>
      <c r="L183" s="31" t="s">
        <v>721</v>
      </c>
      <c r="M183" s="26"/>
      <c r="N183" s="26"/>
      <c r="O183" s="26"/>
      <c r="P183" s="26"/>
      <c r="Q183" s="26"/>
      <c r="R183" s="26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6"/>
      <c r="AK183" s="26"/>
      <c r="AL183" s="26"/>
      <c r="AM183" s="28"/>
      <c r="AN183" s="28"/>
      <c r="AO183" s="28"/>
      <c r="AP183" s="28"/>
      <c r="AQ183" s="28"/>
      <c r="AR183" s="26"/>
      <c r="AS183" s="28"/>
      <c r="AT183" s="28"/>
      <c r="AU183" s="28"/>
      <c r="AV183" s="28"/>
      <c r="AW183" s="28"/>
      <c r="AX183" s="29"/>
      <c r="AY183" s="28"/>
      <c r="AZ183" s="28" t="s">
        <v>9</v>
      </c>
      <c r="BA183" s="28" t="s">
        <v>9</v>
      </c>
      <c r="BB183" s="28"/>
      <c r="BC183" s="26"/>
      <c r="BD183" s="26"/>
      <c r="BE183" s="28"/>
      <c r="BF183" s="26"/>
      <c r="BG183" s="26"/>
      <c r="BH183" s="26"/>
      <c r="BI183" s="28"/>
      <c r="BJ183" s="6"/>
    </row>
    <row r="184" spans="1:62" ht="46.5">
      <c r="A184" s="23">
        <v>180</v>
      </c>
      <c r="B184" s="27" t="s">
        <v>5313</v>
      </c>
      <c r="C184" s="27" t="s">
        <v>5314</v>
      </c>
      <c r="D184" s="27" t="s">
        <v>69</v>
      </c>
      <c r="E184" s="27">
        <v>34</v>
      </c>
      <c r="F184" s="27" t="s">
        <v>195</v>
      </c>
      <c r="G184" s="27" t="s">
        <v>195</v>
      </c>
      <c r="H184" s="23" t="str">
        <f t="shared" si="4"/>
        <v>潘＊伶</v>
      </c>
      <c r="I184" s="23" t="str">
        <f t="shared" si="5"/>
        <v>2＊333941</v>
      </c>
      <c r="J184" s="27">
        <v>1131008</v>
      </c>
      <c r="K184" s="27" t="s">
        <v>738</v>
      </c>
      <c r="L184" s="31" t="s">
        <v>721</v>
      </c>
      <c r="M184" s="26"/>
      <c r="N184" s="26"/>
      <c r="O184" s="26"/>
      <c r="P184" s="26"/>
      <c r="Q184" s="26"/>
      <c r="R184" s="26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6"/>
      <c r="AK184" s="26"/>
      <c r="AL184" s="26"/>
      <c r="AM184" s="28"/>
      <c r="AN184" s="28"/>
      <c r="AO184" s="28"/>
      <c r="AP184" s="28"/>
      <c r="AQ184" s="28"/>
      <c r="AR184" s="26"/>
      <c r="AS184" s="28"/>
      <c r="AT184" s="28"/>
      <c r="AU184" s="28"/>
      <c r="AV184" s="28"/>
      <c r="AW184" s="28"/>
      <c r="AX184" s="29"/>
      <c r="AY184" s="28"/>
      <c r="AZ184" s="28" t="s">
        <v>9</v>
      </c>
      <c r="BA184" s="28" t="s">
        <v>9</v>
      </c>
      <c r="BB184" s="28"/>
      <c r="BC184" s="26"/>
      <c r="BD184" s="26"/>
      <c r="BE184" s="28"/>
      <c r="BF184" s="26"/>
      <c r="BG184" s="26"/>
      <c r="BH184" s="26"/>
      <c r="BI184" s="28"/>
      <c r="BJ184" s="6"/>
    </row>
    <row r="185" spans="1:62" ht="31">
      <c r="A185" s="23">
        <v>181</v>
      </c>
      <c r="B185" s="27" t="s">
        <v>2855</v>
      </c>
      <c r="C185" s="27" t="s">
        <v>2856</v>
      </c>
      <c r="D185" s="27" t="s">
        <v>71</v>
      </c>
      <c r="E185" s="27">
        <v>57</v>
      </c>
      <c r="F185" s="27" t="s">
        <v>195</v>
      </c>
      <c r="G185" s="27" t="s">
        <v>195</v>
      </c>
      <c r="H185" s="23" t="str">
        <f t="shared" si="4"/>
        <v>董＊中</v>
      </c>
      <c r="I185" s="23" t="str">
        <f t="shared" si="5"/>
        <v>2＊651230</v>
      </c>
      <c r="J185" s="27">
        <v>1131008</v>
      </c>
      <c r="K185" s="27" t="s">
        <v>734</v>
      </c>
      <c r="L185" s="31" t="s">
        <v>721</v>
      </c>
      <c r="M185" s="26"/>
      <c r="N185" s="26"/>
      <c r="O185" s="26"/>
      <c r="P185" s="26"/>
      <c r="Q185" s="26"/>
      <c r="R185" s="26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6"/>
      <c r="AK185" s="26"/>
      <c r="AL185" s="26"/>
      <c r="AM185" s="28"/>
      <c r="AN185" s="28"/>
      <c r="AO185" s="28"/>
      <c r="AP185" s="28"/>
      <c r="AQ185" s="28"/>
      <c r="AR185" s="26"/>
      <c r="AS185" s="28"/>
      <c r="AT185" s="28"/>
      <c r="AU185" s="28"/>
      <c r="AV185" s="28"/>
      <c r="AW185" s="28"/>
      <c r="AX185" s="29"/>
      <c r="AY185" s="28"/>
      <c r="AZ185" s="28"/>
      <c r="BA185" s="28" t="s">
        <v>9</v>
      </c>
      <c r="BB185" s="28"/>
      <c r="BC185" s="26"/>
      <c r="BD185" s="26"/>
      <c r="BE185" s="28"/>
      <c r="BF185" s="26"/>
      <c r="BG185" s="26"/>
      <c r="BH185" s="26"/>
      <c r="BI185" s="28"/>
      <c r="BJ185" s="6"/>
    </row>
    <row r="186" spans="1:62" ht="31">
      <c r="A186" s="23">
        <v>182</v>
      </c>
      <c r="B186" s="27" t="s">
        <v>5315</v>
      </c>
      <c r="C186" s="27" t="s">
        <v>3578</v>
      </c>
      <c r="D186" s="27" t="s">
        <v>71</v>
      </c>
      <c r="E186" s="27">
        <v>59</v>
      </c>
      <c r="F186" s="27" t="s">
        <v>195</v>
      </c>
      <c r="G186" s="27" t="s">
        <v>195</v>
      </c>
      <c r="H186" s="23" t="str">
        <f t="shared" si="4"/>
        <v>黃＊和</v>
      </c>
      <c r="I186" s="23" t="str">
        <f t="shared" si="5"/>
        <v>0＊595152</v>
      </c>
      <c r="J186" s="27">
        <v>1131011</v>
      </c>
      <c r="K186" s="27" t="s">
        <v>734</v>
      </c>
      <c r="L186" s="31" t="s">
        <v>721</v>
      </c>
      <c r="M186" s="26"/>
      <c r="N186" s="26"/>
      <c r="O186" s="26"/>
      <c r="P186" s="26"/>
      <c r="Q186" s="26"/>
      <c r="R186" s="26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6"/>
      <c r="AK186" s="26"/>
      <c r="AL186" s="26"/>
      <c r="AM186" s="28"/>
      <c r="AN186" s="28"/>
      <c r="AO186" s="28"/>
      <c r="AP186" s="28"/>
      <c r="AQ186" s="28"/>
      <c r="AR186" s="26"/>
      <c r="AS186" s="28"/>
      <c r="AT186" s="28"/>
      <c r="AU186" s="28"/>
      <c r="AV186" s="28"/>
      <c r="AW186" s="28"/>
      <c r="AX186" s="29"/>
      <c r="AY186" s="28"/>
      <c r="AZ186" s="28"/>
      <c r="BA186" s="28" t="s">
        <v>9</v>
      </c>
      <c r="BB186" s="28"/>
      <c r="BC186" s="26"/>
      <c r="BD186" s="26"/>
      <c r="BE186" s="28"/>
      <c r="BF186" s="26"/>
      <c r="BG186" s="26"/>
      <c r="BH186" s="26"/>
      <c r="BI186" s="28"/>
      <c r="BJ186" s="6"/>
    </row>
    <row r="187" spans="1:62" ht="31">
      <c r="A187" s="23">
        <v>183</v>
      </c>
      <c r="B187" s="27" t="s">
        <v>5316</v>
      </c>
      <c r="C187" s="27" t="s">
        <v>5317</v>
      </c>
      <c r="D187" s="27" t="s">
        <v>71</v>
      </c>
      <c r="E187" s="27">
        <v>73</v>
      </c>
      <c r="F187" s="27" t="s">
        <v>195</v>
      </c>
      <c r="G187" s="27" t="s">
        <v>195</v>
      </c>
      <c r="H187" s="23" t="str">
        <f t="shared" si="4"/>
        <v>葉＊瑞</v>
      </c>
      <c r="I187" s="23" t="str">
        <f t="shared" si="5"/>
        <v>0＊562906</v>
      </c>
      <c r="J187" s="27">
        <v>1131011</v>
      </c>
      <c r="K187" s="27" t="s">
        <v>734</v>
      </c>
      <c r="L187" s="31" t="s">
        <v>721</v>
      </c>
      <c r="M187" s="26"/>
      <c r="N187" s="26"/>
      <c r="O187" s="26"/>
      <c r="P187" s="26"/>
      <c r="Q187" s="26"/>
      <c r="R187" s="26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6"/>
      <c r="AK187" s="26"/>
      <c r="AL187" s="26"/>
      <c r="AM187" s="28"/>
      <c r="AN187" s="28"/>
      <c r="AO187" s="28"/>
      <c r="AP187" s="28"/>
      <c r="AQ187" s="28"/>
      <c r="AR187" s="26"/>
      <c r="AS187" s="28"/>
      <c r="AT187" s="28"/>
      <c r="AU187" s="28"/>
      <c r="AV187" s="28"/>
      <c r="AW187" s="28"/>
      <c r="AX187" s="29"/>
      <c r="AY187" s="28"/>
      <c r="AZ187" s="28"/>
      <c r="BA187" s="28" t="s">
        <v>1899</v>
      </c>
      <c r="BB187" s="28"/>
      <c r="BC187" s="26"/>
      <c r="BD187" s="26"/>
      <c r="BE187" s="28" t="s">
        <v>736</v>
      </c>
      <c r="BF187" s="26"/>
      <c r="BG187" s="26"/>
      <c r="BH187" s="26"/>
      <c r="BI187" s="28"/>
      <c r="BJ187" s="6"/>
    </row>
    <row r="188" spans="1:62" ht="46.5">
      <c r="A188" s="23">
        <v>184</v>
      </c>
      <c r="B188" s="27" t="s">
        <v>3442</v>
      </c>
      <c r="C188" s="27" t="s">
        <v>3443</v>
      </c>
      <c r="D188" s="27" t="s">
        <v>71</v>
      </c>
      <c r="E188" s="27">
        <v>66</v>
      </c>
      <c r="F188" s="27" t="s">
        <v>195</v>
      </c>
      <c r="G188" s="27" t="s">
        <v>195</v>
      </c>
      <c r="H188" s="23" t="str">
        <f t="shared" si="4"/>
        <v>施＊忠</v>
      </c>
      <c r="I188" s="23" t="str">
        <f t="shared" si="5"/>
        <v>0＊607880</v>
      </c>
      <c r="J188" s="27">
        <v>1131011</v>
      </c>
      <c r="K188" s="27" t="s">
        <v>756</v>
      </c>
      <c r="L188" s="31" t="s">
        <v>721</v>
      </c>
      <c r="M188" s="26"/>
      <c r="N188" s="26"/>
      <c r="O188" s="26"/>
      <c r="P188" s="26"/>
      <c r="Q188" s="26"/>
      <c r="R188" s="26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6"/>
      <c r="AK188" s="26"/>
      <c r="AL188" s="26"/>
      <c r="AM188" s="28"/>
      <c r="AN188" s="28"/>
      <c r="AO188" s="28"/>
      <c r="AP188" s="28"/>
      <c r="AQ188" s="28"/>
      <c r="AR188" s="26"/>
      <c r="AS188" s="28"/>
      <c r="AT188" s="28"/>
      <c r="AU188" s="28"/>
      <c r="AV188" s="28"/>
      <c r="AW188" s="28"/>
      <c r="AX188" s="29"/>
      <c r="AY188" s="28"/>
      <c r="AZ188" s="28"/>
      <c r="BA188" s="28" t="s">
        <v>9</v>
      </c>
      <c r="BB188" s="28"/>
      <c r="BC188" s="26"/>
      <c r="BD188" s="26"/>
      <c r="BE188" s="28"/>
      <c r="BF188" s="26" t="s">
        <v>759</v>
      </c>
      <c r="BG188" s="26"/>
      <c r="BH188" s="26"/>
      <c r="BI188" s="28"/>
      <c r="BJ188" s="6"/>
    </row>
    <row r="189" spans="1:62" ht="46.5">
      <c r="A189" s="23">
        <v>185</v>
      </c>
      <c r="B189" s="27" t="s">
        <v>2587</v>
      </c>
      <c r="C189" s="27" t="s">
        <v>2588</v>
      </c>
      <c r="D189" s="27" t="s">
        <v>71</v>
      </c>
      <c r="E189" s="27">
        <v>83</v>
      </c>
      <c r="F189" s="27" t="s">
        <v>195</v>
      </c>
      <c r="G189" s="27" t="s">
        <v>195</v>
      </c>
      <c r="H189" s="23" t="str">
        <f t="shared" si="4"/>
        <v>江＊仁</v>
      </c>
      <c r="I189" s="23" t="str">
        <f t="shared" si="5"/>
        <v>0＊730048</v>
      </c>
      <c r="J189" s="27">
        <v>1131011</v>
      </c>
      <c r="K189" s="27" t="s">
        <v>738</v>
      </c>
      <c r="L189" s="31" t="s">
        <v>721</v>
      </c>
      <c r="M189" s="26"/>
      <c r="N189" s="26"/>
      <c r="O189" s="26"/>
      <c r="P189" s="26"/>
      <c r="Q189" s="26"/>
      <c r="R189" s="26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6"/>
      <c r="AK189" s="26"/>
      <c r="AL189" s="26"/>
      <c r="AM189" s="28"/>
      <c r="AN189" s="28"/>
      <c r="AO189" s="28"/>
      <c r="AP189" s="28"/>
      <c r="AQ189" s="28"/>
      <c r="AR189" s="26"/>
      <c r="AS189" s="28"/>
      <c r="AT189" s="28"/>
      <c r="AU189" s="28"/>
      <c r="AV189" s="28"/>
      <c r="AW189" s="28"/>
      <c r="AX189" s="29"/>
      <c r="AY189" s="28"/>
      <c r="AZ189" s="28" t="s">
        <v>9</v>
      </c>
      <c r="BA189" s="28" t="s">
        <v>9</v>
      </c>
      <c r="BB189" s="28"/>
      <c r="BC189" s="26"/>
      <c r="BD189" s="26"/>
      <c r="BE189" s="28"/>
      <c r="BF189" s="26"/>
      <c r="BG189" s="26"/>
      <c r="BH189" s="26"/>
      <c r="BI189" s="28"/>
      <c r="BJ189" s="6"/>
    </row>
    <row r="190" spans="1:62" ht="31">
      <c r="A190" s="23">
        <v>186</v>
      </c>
      <c r="B190" s="27" t="s">
        <v>2813</v>
      </c>
      <c r="C190" s="27" t="s">
        <v>854</v>
      </c>
      <c r="D190" s="27" t="s">
        <v>69</v>
      </c>
      <c r="E190" s="27">
        <v>72</v>
      </c>
      <c r="F190" s="27" t="s">
        <v>195</v>
      </c>
      <c r="G190" s="27" t="s">
        <v>195</v>
      </c>
      <c r="H190" s="23" t="str">
        <f t="shared" si="4"/>
        <v>楊＊金連</v>
      </c>
      <c r="I190" s="23" t="str">
        <f t="shared" si="5"/>
        <v>0＊280756</v>
      </c>
      <c r="J190" s="27">
        <v>1131011</v>
      </c>
      <c r="K190" s="27" t="s">
        <v>734</v>
      </c>
      <c r="L190" s="31" t="s">
        <v>721</v>
      </c>
      <c r="M190" s="26"/>
      <c r="N190" s="26"/>
      <c r="O190" s="26"/>
      <c r="P190" s="26"/>
      <c r="Q190" s="26"/>
      <c r="R190" s="26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6"/>
      <c r="AK190" s="26"/>
      <c r="AL190" s="26"/>
      <c r="AM190" s="28"/>
      <c r="AN190" s="28"/>
      <c r="AO190" s="28"/>
      <c r="AP190" s="28"/>
      <c r="AQ190" s="28"/>
      <c r="AR190" s="26"/>
      <c r="AS190" s="28"/>
      <c r="AT190" s="28"/>
      <c r="AU190" s="28"/>
      <c r="AV190" s="28"/>
      <c r="AW190" s="28"/>
      <c r="AX190" s="29"/>
      <c r="AY190" s="28"/>
      <c r="AZ190" s="28"/>
      <c r="BA190" s="28" t="s">
        <v>9</v>
      </c>
      <c r="BB190" s="28"/>
      <c r="BC190" s="26"/>
      <c r="BD190" s="26"/>
      <c r="BE190" s="28"/>
      <c r="BF190" s="26"/>
      <c r="BG190" s="26"/>
      <c r="BH190" s="26"/>
      <c r="BI190" s="28"/>
      <c r="BJ190" s="6"/>
    </row>
    <row r="191" spans="1:62" ht="31">
      <c r="A191" s="23">
        <v>187</v>
      </c>
      <c r="B191" s="27" t="s">
        <v>5311</v>
      </c>
      <c r="C191" s="27" t="s">
        <v>5312</v>
      </c>
      <c r="D191" s="27" t="s">
        <v>69</v>
      </c>
      <c r="E191" s="27">
        <v>88</v>
      </c>
      <c r="F191" s="27" t="s">
        <v>195</v>
      </c>
      <c r="G191" s="27" t="s">
        <v>195</v>
      </c>
      <c r="H191" s="23" t="str">
        <f t="shared" si="4"/>
        <v>徐＊治</v>
      </c>
      <c r="I191" s="23" t="str">
        <f t="shared" si="5"/>
        <v>2＊110387</v>
      </c>
      <c r="J191" s="27">
        <v>1131011</v>
      </c>
      <c r="K191" s="27" t="s">
        <v>734</v>
      </c>
      <c r="L191" s="31" t="s">
        <v>721</v>
      </c>
      <c r="M191" s="26"/>
      <c r="N191" s="26"/>
      <c r="O191" s="26"/>
      <c r="P191" s="26"/>
      <c r="Q191" s="26"/>
      <c r="R191" s="26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6"/>
      <c r="AK191" s="26"/>
      <c r="AL191" s="26"/>
      <c r="AM191" s="28"/>
      <c r="AN191" s="28"/>
      <c r="AO191" s="28"/>
      <c r="AP191" s="28"/>
      <c r="AQ191" s="28"/>
      <c r="AR191" s="26"/>
      <c r="AS191" s="28"/>
      <c r="AT191" s="28"/>
      <c r="AU191" s="28"/>
      <c r="AV191" s="28"/>
      <c r="AW191" s="28"/>
      <c r="AX191" s="29"/>
      <c r="AY191" s="28"/>
      <c r="AZ191" s="28"/>
      <c r="BA191" s="28" t="s">
        <v>9</v>
      </c>
      <c r="BB191" s="28"/>
      <c r="BC191" s="26"/>
      <c r="BD191" s="26"/>
      <c r="BE191" s="28" t="s">
        <v>736</v>
      </c>
      <c r="BF191" s="26"/>
      <c r="BG191" s="26"/>
      <c r="BH191" s="26"/>
      <c r="BI191" s="28"/>
      <c r="BJ191" s="6"/>
    </row>
    <row r="192" spans="1:62">
      <c r="A192" s="23">
        <v>188</v>
      </c>
      <c r="B192" s="27" t="s">
        <v>5318</v>
      </c>
      <c r="C192" s="27" t="s">
        <v>5319</v>
      </c>
      <c r="D192" s="27" t="s">
        <v>71</v>
      </c>
      <c r="E192" s="27">
        <v>61</v>
      </c>
      <c r="F192" s="27" t="s">
        <v>195</v>
      </c>
      <c r="G192" s="27" t="s">
        <v>195</v>
      </c>
      <c r="H192" s="23" t="str">
        <f t="shared" si="4"/>
        <v>高＊明</v>
      </c>
      <c r="I192" s="23" t="str">
        <f t="shared" si="5"/>
        <v>2＊811229</v>
      </c>
      <c r="J192" s="27">
        <v>1131011</v>
      </c>
      <c r="K192" s="27">
        <v>5761060</v>
      </c>
      <c r="L192" s="31" t="s">
        <v>721</v>
      </c>
      <c r="M192" s="26"/>
      <c r="N192" s="26"/>
      <c r="O192" s="26"/>
      <c r="P192" s="26" t="s">
        <v>9</v>
      </c>
      <c r="Q192" s="26"/>
      <c r="R192" s="26" t="s">
        <v>9</v>
      </c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6"/>
      <c r="AK192" s="26"/>
      <c r="AL192" s="26"/>
      <c r="AM192" s="28"/>
      <c r="AN192" s="28"/>
      <c r="AO192" s="28"/>
      <c r="AP192" s="28"/>
      <c r="AQ192" s="28"/>
      <c r="AR192" s="26"/>
      <c r="AS192" s="28"/>
      <c r="AT192" s="28"/>
      <c r="AU192" s="28"/>
      <c r="AV192" s="28"/>
      <c r="AW192" s="28"/>
      <c r="AX192" s="29"/>
      <c r="AY192" s="28"/>
      <c r="AZ192" s="28"/>
      <c r="BA192" s="28"/>
      <c r="BB192" s="28"/>
      <c r="BC192" s="26"/>
      <c r="BD192" s="26"/>
      <c r="BE192" s="28"/>
      <c r="BF192" s="26"/>
      <c r="BG192" s="26"/>
      <c r="BH192" s="26"/>
      <c r="BI192" s="28"/>
      <c r="BJ192" s="6"/>
    </row>
    <row r="193" spans="1:62">
      <c r="A193" s="23">
        <v>189</v>
      </c>
      <c r="B193" s="27" t="s">
        <v>5320</v>
      </c>
      <c r="C193" s="27" t="s">
        <v>3677</v>
      </c>
      <c r="D193" s="27" t="s">
        <v>69</v>
      </c>
      <c r="E193" s="27">
        <v>89</v>
      </c>
      <c r="F193" s="27" t="s">
        <v>195</v>
      </c>
      <c r="G193" s="27" t="s">
        <v>195</v>
      </c>
      <c r="H193" s="23" t="str">
        <f t="shared" ref="H193:H256" si="6">REPLACE(B193,2,1,"＊")</f>
        <v>林＊彩霞</v>
      </c>
      <c r="I193" s="23" t="str">
        <f t="shared" ref="I193:I256" si="7">REPLACE(C193,2,1,"＊")</f>
        <v>0＊759170</v>
      </c>
      <c r="J193" s="27">
        <v>1131015</v>
      </c>
      <c r="K193" s="27">
        <v>5761110</v>
      </c>
      <c r="L193" s="31" t="s">
        <v>721</v>
      </c>
      <c r="M193" s="26"/>
      <c r="N193" s="26"/>
      <c r="O193" s="26"/>
      <c r="P193" s="26"/>
      <c r="Q193" s="26"/>
      <c r="R193" s="26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6"/>
      <c r="AK193" s="26"/>
      <c r="AL193" s="26"/>
      <c r="AM193" s="28"/>
      <c r="AN193" s="28"/>
      <c r="AO193" s="28"/>
      <c r="AP193" s="28"/>
      <c r="AQ193" s="28"/>
      <c r="AR193" s="26"/>
      <c r="AS193" s="28"/>
      <c r="AT193" s="28"/>
      <c r="AU193" s="28"/>
      <c r="AV193" s="28" t="s">
        <v>9</v>
      </c>
      <c r="AW193" s="28"/>
      <c r="AX193" s="29"/>
      <c r="AY193" s="28"/>
      <c r="AZ193" s="28"/>
      <c r="BA193" s="28"/>
      <c r="BB193" s="28"/>
      <c r="BC193" s="26"/>
      <c r="BD193" s="26"/>
      <c r="BE193" s="28"/>
      <c r="BF193" s="26"/>
      <c r="BG193" s="26"/>
      <c r="BH193" s="26"/>
      <c r="BI193" s="28"/>
      <c r="BJ193" s="6"/>
    </row>
    <row r="194" spans="1:62" ht="31">
      <c r="A194" s="23">
        <v>190</v>
      </c>
      <c r="B194" s="27" t="s">
        <v>5321</v>
      </c>
      <c r="C194" s="27" t="s">
        <v>5322</v>
      </c>
      <c r="D194" s="27" t="s">
        <v>69</v>
      </c>
      <c r="E194" s="27">
        <v>80</v>
      </c>
      <c r="F194" s="27" t="s">
        <v>195</v>
      </c>
      <c r="G194" s="27" t="s">
        <v>195</v>
      </c>
      <c r="H194" s="23" t="str">
        <f t="shared" si="6"/>
        <v>黃＊淑</v>
      </c>
      <c r="I194" s="23" t="str">
        <f t="shared" si="7"/>
        <v>0＊550804</v>
      </c>
      <c r="J194" s="27">
        <v>1131015</v>
      </c>
      <c r="K194" s="27" t="s">
        <v>734</v>
      </c>
      <c r="L194" s="31" t="s">
        <v>721</v>
      </c>
      <c r="M194" s="26"/>
      <c r="N194" s="26"/>
      <c r="O194" s="26"/>
      <c r="P194" s="26"/>
      <c r="Q194" s="26"/>
      <c r="R194" s="26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6"/>
      <c r="AK194" s="26"/>
      <c r="AL194" s="26"/>
      <c r="AM194" s="28"/>
      <c r="AN194" s="28"/>
      <c r="AO194" s="28"/>
      <c r="AP194" s="28"/>
      <c r="AQ194" s="28"/>
      <c r="AR194" s="26"/>
      <c r="AS194" s="28"/>
      <c r="AT194" s="28"/>
      <c r="AU194" s="28"/>
      <c r="AV194" s="28"/>
      <c r="AW194" s="28"/>
      <c r="AX194" s="29"/>
      <c r="AY194" s="28"/>
      <c r="AZ194" s="28"/>
      <c r="BA194" s="28" t="s">
        <v>9</v>
      </c>
      <c r="BB194" s="28"/>
      <c r="BC194" s="26"/>
      <c r="BD194" s="26"/>
      <c r="BE194" s="28"/>
      <c r="BF194" s="26"/>
      <c r="BG194" s="26"/>
      <c r="BH194" s="26"/>
      <c r="BI194" s="28"/>
      <c r="BJ194" s="6"/>
    </row>
    <row r="195" spans="1:62" ht="31">
      <c r="A195" s="23">
        <v>191</v>
      </c>
      <c r="B195" s="27" t="s">
        <v>153</v>
      </c>
      <c r="C195" s="27" t="s">
        <v>154</v>
      </c>
      <c r="D195" s="27" t="s">
        <v>71</v>
      </c>
      <c r="E195" s="27">
        <v>83</v>
      </c>
      <c r="F195" s="27" t="s">
        <v>195</v>
      </c>
      <c r="G195" s="27" t="s">
        <v>195</v>
      </c>
      <c r="H195" s="23" t="str">
        <f t="shared" si="6"/>
        <v>湯＊吉</v>
      </c>
      <c r="I195" s="23" t="str">
        <f t="shared" si="7"/>
        <v>1＊794623</v>
      </c>
      <c r="J195" s="27">
        <v>1131015</v>
      </c>
      <c r="K195" s="27" t="s">
        <v>734</v>
      </c>
      <c r="L195" s="31" t="s">
        <v>721</v>
      </c>
      <c r="M195" s="26"/>
      <c r="N195" s="26"/>
      <c r="O195" s="26"/>
      <c r="P195" s="26"/>
      <c r="Q195" s="26"/>
      <c r="R195" s="26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6"/>
      <c r="AK195" s="26"/>
      <c r="AL195" s="26"/>
      <c r="AM195" s="28"/>
      <c r="AN195" s="28"/>
      <c r="AO195" s="28"/>
      <c r="AP195" s="28"/>
      <c r="AQ195" s="28"/>
      <c r="AR195" s="26"/>
      <c r="AS195" s="28"/>
      <c r="AT195" s="28"/>
      <c r="AU195" s="28"/>
      <c r="AV195" s="28"/>
      <c r="AW195" s="28"/>
      <c r="AX195" s="29"/>
      <c r="AY195" s="28"/>
      <c r="AZ195" s="28"/>
      <c r="BA195" s="28" t="s">
        <v>9</v>
      </c>
      <c r="BB195" s="28"/>
      <c r="BC195" s="26"/>
      <c r="BD195" s="26"/>
      <c r="BE195" s="28"/>
      <c r="BF195" s="26"/>
      <c r="BG195" s="26"/>
      <c r="BH195" s="26"/>
      <c r="BI195" s="28"/>
      <c r="BJ195" s="6"/>
    </row>
    <row r="196" spans="1:62" ht="46.5">
      <c r="A196" s="23">
        <v>192</v>
      </c>
      <c r="B196" s="27" t="s">
        <v>2902</v>
      </c>
      <c r="C196" s="27" t="s">
        <v>957</v>
      </c>
      <c r="D196" s="27" t="s">
        <v>69</v>
      </c>
      <c r="E196" s="27">
        <v>66</v>
      </c>
      <c r="F196" s="27" t="s">
        <v>195</v>
      </c>
      <c r="G196" s="27" t="s">
        <v>195</v>
      </c>
      <c r="H196" s="23" t="str">
        <f t="shared" si="6"/>
        <v>郭＊玲</v>
      </c>
      <c r="I196" s="23" t="str">
        <f t="shared" si="7"/>
        <v>1＊731315</v>
      </c>
      <c r="J196" s="27">
        <v>1131015</v>
      </c>
      <c r="K196" s="27" t="s">
        <v>1913</v>
      </c>
      <c r="L196" s="31" t="s">
        <v>721</v>
      </c>
      <c r="M196" s="26"/>
      <c r="N196" s="26"/>
      <c r="O196" s="26"/>
      <c r="P196" s="26"/>
      <c r="Q196" s="26"/>
      <c r="R196" s="26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6"/>
      <c r="AK196" s="26"/>
      <c r="AL196" s="26"/>
      <c r="AM196" s="28"/>
      <c r="AN196" s="28"/>
      <c r="AO196" s="28"/>
      <c r="AP196" s="28"/>
      <c r="AQ196" s="28"/>
      <c r="AR196" s="26"/>
      <c r="AS196" s="28"/>
      <c r="AT196" s="28"/>
      <c r="AU196" s="28" t="s">
        <v>9</v>
      </c>
      <c r="AV196" s="28"/>
      <c r="AW196" s="28"/>
      <c r="AX196" s="29"/>
      <c r="AY196" s="28"/>
      <c r="AZ196" s="28"/>
      <c r="BA196" s="28" t="s">
        <v>9</v>
      </c>
      <c r="BB196" s="28"/>
      <c r="BC196" s="26"/>
      <c r="BD196" s="26"/>
      <c r="BE196" s="28"/>
      <c r="BF196" s="26"/>
      <c r="BG196" s="26"/>
      <c r="BH196" s="26"/>
      <c r="BI196" s="28"/>
      <c r="BJ196" s="6"/>
    </row>
    <row r="197" spans="1:62" ht="31">
      <c r="A197" s="23">
        <v>193</v>
      </c>
      <c r="B197" s="27" t="s">
        <v>5323</v>
      </c>
      <c r="C197" s="27" t="s">
        <v>5324</v>
      </c>
      <c r="D197" s="27" t="s">
        <v>71</v>
      </c>
      <c r="E197" s="27">
        <v>55</v>
      </c>
      <c r="F197" s="27" t="s">
        <v>195</v>
      </c>
      <c r="G197" s="27" t="s">
        <v>195</v>
      </c>
      <c r="H197" s="23" t="str">
        <f t="shared" si="6"/>
        <v>林＊緯</v>
      </c>
      <c r="I197" s="23" t="str">
        <f t="shared" si="7"/>
        <v>1＊768011</v>
      </c>
      <c r="J197" s="27">
        <v>1131015</v>
      </c>
      <c r="K197" s="27" t="s">
        <v>734</v>
      </c>
      <c r="L197" s="31" t="s">
        <v>721</v>
      </c>
      <c r="M197" s="26"/>
      <c r="N197" s="26"/>
      <c r="O197" s="26"/>
      <c r="P197" s="26"/>
      <c r="Q197" s="26"/>
      <c r="R197" s="26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6"/>
      <c r="AK197" s="26"/>
      <c r="AL197" s="26"/>
      <c r="AM197" s="28"/>
      <c r="AN197" s="28"/>
      <c r="AO197" s="28"/>
      <c r="AP197" s="28"/>
      <c r="AQ197" s="28"/>
      <c r="AR197" s="26"/>
      <c r="AS197" s="28"/>
      <c r="AT197" s="28"/>
      <c r="AU197" s="28"/>
      <c r="AV197" s="28"/>
      <c r="AW197" s="28"/>
      <c r="AX197" s="29"/>
      <c r="AY197" s="28"/>
      <c r="AZ197" s="28"/>
      <c r="BA197" s="28" t="s">
        <v>9</v>
      </c>
      <c r="BB197" s="28"/>
      <c r="BC197" s="26"/>
      <c r="BD197" s="26"/>
      <c r="BE197" s="28"/>
      <c r="BF197" s="26"/>
      <c r="BG197" s="26"/>
      <c r="BH197" s="26"/>
      <c r="BI197" s="28"/>
      <c r="BJ197" s="6"/>
    </row>
    <row r="198" spans="1:62" ht="31">
      <c r="A198" s="23">
        <v>194</v>
      </c>
      <c r="B198" s="27" t="s">
        <v>5325</v>
      </c>
      <c r="C198" s="27" t="s">
        <v>959</v>
      </c>
      <c r="D198" s="27" t="s">
        <v>71</v>
      </c>
      <c r="E198" s="27">
        <v>69</v>
      </c>
      <c r="F198" s="27" t="s">
        <v>195</v>
      </c>
      <c r="G198" s="27" t="s">
        <v>195</v>
      </c>
      <c r="H198" s="23" t="str">
        <f t="shared" si="6"/>
        <v>楊＊益</v>
      </c>
      <c r="I198" s="23" t="str">
        <f t="shared" si="7"/>
        <v>1＊957117</v>
      </c>
      <c r="J198" s="27">
        <v>1131015</v>
      </c>
      <c r="K198" s="27" t="s">
        <v>734</v>
      </c>
      <c r="L198" s="31" t="s">
        <v>721</v>
      </c>
      <c r="M198" s="26"/>
      <c r="N198" s="26"/>
      <c r="O198" s="26"/>
      <c r="P198" s="26"/>
      <c r="Q198" s="26"/>
      <c r="R198" s="26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6"/>
      <c r="AK198" s="26"/>
      <c r="AL198" s="26"/>
      <c r="AM198" s="28"/>
      <c r="AN198" s="28"/>
      <c r="AO198" s="28"/>
      <c r="AP198" s="28"/>
      <c r="AQ198" s="28"/>
      <c r="AR198" s="26"/>
      <c r="AS198" s="28"/>
      <c r="AT198" s="28"/>
      <c r="AU198" s="28"/>
      <c r="AV198" s="28"/>
      <c r="AW198" s="28"/>
      <c r="AX198" s="29"/>
      <c r="AY198" s="28"/>
      <c r="AZ198" s="28"/>
      <c r="BA198" s="28" t="s">
        <v>9</v>
      </c>
      <c r="BB198" s="28"/>
      <c r="BC198" s="26"/>
      <c r="BD198" s="26"/>
      <c r="BE198" s="28"/>
      <c r="BF198" s="26"/>
      <c r="BG198" s="26"/>
      <c r="BH198" s="26"/>
      <c r="BI198" s="28"/>
      <c r="BJ198" s="6"/>
    </row>
    <row r="199" spans="1:62" ht="31">
      <c r="A199" s="23">
        <v>195</v>
      </c>
      <c r="B199" s="27" t="s">
        <v>5326</v>
      </c>
      <c r="C199" s="27" t="s">
        <v>5327</v>
      </c>
      <c r="D199" s="27" t="s">
        <v>69</v>
      </c>
      <c r="E199" s="27">
        <v>68</v>
      </c>
      <c r="F199" s="27" t="s">
        <v>195</v>
      </c>
      <c r="G199" s="27" t="s">
        <v>195</v>
      </c>
      <c r="H199" s="23" t="str">
        <f t="shared" si="6"/>
        <v>吳＊馥</v>
      </c>
      <c r="I199" s="23" t="str">
        <f t="shared" si="7"/>
        <v>1＊097392</v>
      </c>
      <c r="J199" s="27">
        <v>1131015</v>
      </c>
      <c r="K199" s="27" t="s">
        <v>732</v>
      </c>
      <c r="L199" s="31" t="s">
        <v>721</v>
      </c>
      <c r="M199" s="26"/>
      <c r="N199" s="26"/>
      <c r="O199" s="26"/>
      <c r="P199" s="26"/>
      <c r="Q199" s="26"/>
      <c r="R199" s="26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6"/>
      <c r="AK199" s="26"/>
      <c r="AL199" s="26"/>
      <c r="AM199" s="28"/>
      <c r="AN199" s="28"/>
      <c r="AO199" s="28"/>
      <c r="AP199" s="28"/>
      <c r="AQ199" s="28"/>
      <c r="AR199" s="26"/>
      <c r="AS199" s="28"/>
      <c r="AT199" s="28"/>
      <c r="AU199" s="28"/>
      <c r="AV199" s="28"/>
      <c r="AW199" s="28"/>
      <c r="AX199" s="29"/>
      <c r="AY199" s="28"/>
      <c r="AZ199" s="28"/>
      <c r="BA199" s="28"/>
      <c r="BB199" s="28" t="s">
        <v>1879</v>
      </c>
      <c r="BC199" s="26"/>
      <c r="BD199" s="26"/>
      <c r="BE199" s="28"/>
      <c r="BF199" s="26"/>
      <c r="BG199" s="26"/>
      <c r="BH199" s="26"/>
      <c r="BI199" s="28"/>
      <c r="BJ199" s="6"/>
    </row>
    <row r="200" spans="1:62" ht="31">
      <c r="A200" s="23">
        <v>196</v>
      </c>
      <c r="B200" s="27" t="s">
        <v>5328</v>
      </c>
      <c r="C200" s="27" t="s">
        <v>5329</v>
      </c>
      <c r="D200" s="27" t="s">
        <v>71</v>
      </c>
      <c r="E200" s="27">
        <v>44</v>
      </c>
      <c r="F200" s="27" t="s">
        <v>195</v>
      </c>
      <c r="G200" s="27" t="s">
        <v>195</v>
      </c>
      <c r="H200" s="23" t="str">
        <f t="shared" si="6"/>
        <v>鄺＊傑</v>
      </c>
      <c r="I200" s="23" t="str">
        <f t="shared" si="7"/>
        <v>1＊617879</v>
      </c>
      <c r="J200" s="27">
        <v>1131015</v>
      </c>
      <c r="K200" s="27" t="s">
        <v>734</v>
      </c>
      <c r="L200" s="31" t="s">
        <v>721</v>
      </c>
      <c r="M200" s="26"/>
      <c r="N200" s="26"/>
      <c r="O200" s="26"/>
      <c r="P200" s="26"/>
      <c r="Q200" s="26"/>
      <c r="R200" s="26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6"/>
      <c r="AK200" s="26"/>
      <c r="AL200" s="26"/>
      <c r="AM200" s="28"/>
      <c r="AN200" s="28"/>
      <c r="AO200" s="28"/>
      <c r="AP200" s="28"/>
      <c r="AQ200" s="28"/>
      <c r="AR200" s="26"/>
      <c r="AS200" s="28"/>
      <c r="AT200" s="28"/>
      <c r="AU200" s="28"/>
      <c r="AV200" s="28"/>
      <c r="AW200" s="28"/>
      <c r="AX200" s="29"/>
      <c r="AY200" s="28"/>
      <c r="AZ200" s="28"/>
      <c r="BA200" s="28" t="s">
        <v>9</v>
      </c>
      <c r="BB200" s="28"/>
      <c r="BC200" s="26"/>
      <c r="BD200" s="26"/>
      <c r="BE200" s="28"/>
      <c r="BF200" s="26"/>
      <c r="BG200" s="26"/>
      <c r="BH200" s="26"/>
      <c r="BI200" s="28"/>
      <c r="BJ200" s="6"/>
    </row>
    <row r="201" spans="1:62" ht="31">
      <c r="A201" s="23">
        <v>197</v>
      </c>
      <c r="B201" s="27" t="s">
        <v>5330</v>
      </c>
      <c r="C201" s="27" t="s">
        <v>5331</v>
      </c>
      <c r="D201" s="27" t="s">
        <v>71</v>
      </c>
      <c r="E201" s="27">
        <v>65</v>
      </c>
      <c r="F201" s="27" t="s">
        <v>195</v>
      </c>
      <c r="G201" s="27" t="s">
        <v>195</v>
      </c>
      <c r="H201" s="23" t="str">
        <f t="shared" si="6"/>
        <v>陳＊隆</v>
      </c>
      <c r="I201" s="23" t="str">
        <f t="shared" si="7"/>
        <v>1＊772023</v>
      </c>
      <c r="J201" s="27">
        <v>1131015</v>
      </c>
      <c r="K201" s="27" t="s">
        <v>734</v>
      </c>
      <c r="L201" s="31" t="s">
        <v>721</v>
      </c>
      <c r="M201" s="26"/>
      <c r="N201" s="26"/>
      <c r="O201" s="26"/>
      <c r="P201" s="26"/>
      <c r="Q201" s="26"/>
      <c r="R201" s="26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6"/>
      <c r="AK201" s="26"/>
      <c r="AL201" s="26"/>
      <c r="AM201" s="28"/>
      <c r="AN201" s="28"/>
      <c r="AO201" s="28"/>
      <c r="AP201" s="28"/>
      <c r="AQ201" s="28"/>
      <c r="AR201" s="26"/>
      <c r="AS201" s="28"/>
      <c r="AT201" s="28"/>
      <c r="AU201" s="28"/>
      <c r="AV201" s="28"/>
      <c r="AW201" s="28"/>
      <c r="AX201" s="29"/>
      <c r="AY201" s="28"/>
      <c r="AZ201" s="28"/>
      <c r="BA201" s="28" t="s">
        <v>9</v>
      </c>
      <c r="BB201" s="28"/>
      <c r="BC201" s="26"/>
      <c r="BD201" s="26"/>
      <c r="BE201" s="28"/>
      <c r="BF201" s="26"/>
      <c r="BG201" s="26"/>
      <c r="BH201" s="26"/>
      <c r="BI201" s="28"/>
      <c r="BJ201" s="6"/>
    </row>
    <row r="202" spans="1:62" ht="31">
      <c r="A202" s="23">
        <v>198</v>
      </c>
      <c r="B202" s="27" t="s">
        <v>5332</v>
      </c>
      <c r="C202" s="27" t="s">
        <v>5333</v>
      </c>
      <c r="D202" s="27" t="s">
        <v>71</v>
      </c>
      <c r="E202" s="27">
        <v>78</v>
      </c>
      <c r="F202" s="27" t="s">
        <v>195</v>
      </c>
      <c r="G202" s="27" t="s">
        <v>195</v>
      </c>
      <c r="H202" s="23" t="str">
        <f t="shared" si="6"/>
        <v>徐＊木</v>
      </c>
      <c r="I202" s="23" t="str">
        <f t="shared" si="7"/>
        <v>2＊238739</v>
      </c>
      <c r="J202" s="27">
        <v>1131015</v>
      </c>
      <c r="K202" s="27" t="s">
        <v>734</v>
      </c>
      <c r="L202" s="31" t="s">
        <v>721</v>
      </c>
      <c r="M202" s="26"/>
      <c r="N202" s="26"/>
      <c r="O202" s="26"/>
      <c r="P202" s="26"/>
      <c r="Q202" s="26"/>
      <c r="R202" s="26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6"/>
      <c r="AK202" s="26"/>
      <c r="AL202" s="26"/>
      <c r="AM202" s="28"/>
      <c r="AN202" s="28"/>
      <c r="AO202" s="28"/>
      <c r="AP202" s="28"/>
      <c r="AQ202" s="28"/>
      <c r="AR202" s="26"/>
      <c r="AS202" s="28"/>
      <c r="AT202" s="28"/>
      <c r="AU202" s="28"/>
      <c r="AV202" s="28"/>
      <c r="AW202" s="28"/>
      <c r="AX202" s="29"/>
      <c r="AY202" s="28"/>
      <c r="AZ202" s="28"/>
      <c r="BA202" s="28" t="s">
        <v>9</v>
      </c>
      <c r="BB202" s="28"/>
      <c r="BC202" s="26"/>
      <c r="BD202" s="26"/>
      <c r="BE202" s="28"/>
      <c r="BF202" s="26"/>
      <c r="BG202" s="26"/>
      <c r="BH202" s="26"/>
      <c r="BI202" s="28"/>
      <c r="BJ202" s="6"/>
    </row>
    <row r="203" spans="1:62" ht="31">
      <c r="A203" s="23">
        <v>199</v>
      </c>
      <c r="B203" s="27" t="s">
        <v>619</v>
      </c>
      <c r="C203" s="27" t="s">
        <v>620</v>
      </c>
      <c r="D203" s="27" t="s">
        <v>69</v>
      </c>
      <c r="E203" s="27">
        <v>46</v>
      </c>
      <c r="F203" s="27" t="s">
        <v>195</v>
      </c>
      <c r="G203" s="27" t="s">
        <v>195</v>
      </c>
      <c r="H203" s="23" t="str">
        <f t="shared" si="6"/>
        <v>楊＊云</v>
      </c>
      <c r="I203" s="23" t="str">
        <f t="shared" si="7"/>
        <v>2＊526182</v>
      </c>
      <c r="J203" s="27">
        <v>1131015</v>
      </c>
      <c r="K203" s="27" t="s">
        <v>734</v>
      </c>
      <c r="L203" s="31" t="s">
        <v>721</v>
      </c>
      <c r="M203" s="26"/>
      <c r="N203" s="26"/>
      <c r="O203" s="26"/>
      <c r="P203" s="26"/>
      <c r="Q203" s="26"/>
      <c r="R203" s="26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6"/>
      <c r="AK203" s="26"/>
      <c r="AL203" s="26"/>
      <c r="AM203" s="28"/>
      <c r="AN203" s="28"/>
      <c r="AO203" s="28"/>
      <c r="AP203" s="28"/>
      <c r="AQ203" s="28"/>
      <c r="AR203" s="26"/>
      <c r="AS203" s="28"/>
      <c r="AT203" s="28"/>
      <c r="AU203" s="28"/>
      <c r="AV203" s="28"/>
      <c r="AW203" s="28"/>
      <c r="AX203" s="29"/>
      <c r="AY203" s="28"/>
      <c r="AZ203" s="28"/>
      <c r="BA203" s="28" t="s">
        <v>9</v>
      </c>
      <c r="BB203" s="28"/>
      <c r="BC203" s="26"/>
      <c r="BD203" s="26"/>
      <c r="BE203" s="28"/>
      <c r="BF203" s="26"/>
      <c r="BG203" s="26"/>
      <c r="BH203" s="26"/>
      <c r="BI203" s="28"/>
      <c r="BJ203" s="6"/>
    </row>
    <row r="204" spans="1:62" ht="31">
      <c r="A204" s="23">
        <v>200</v>
      </c>
      <c r="B204" s="27" t="s">
        <v>5334</v>
      </c>
      <c r="C204" s="27" t="s">
        <v>5335</v>
      </c>
      <c r="D204" s="27" t="s">
        <v>69</v>
      </c>
      <c r="E204" s="27">
        <v>85</v>
      </c>
      <c r="F204" s="27" t="s">
        <v>195</v>
      </c>
      <c r="G204" s="27" t="s">
        <v>195</v>
      </c>
      <c r="H204" s="23" t="str">
        <f t="shared" si="6"/>
        <v>李＊数</v>
      </c>
      <c r="I204" s="23" t="str">
        <f t="shared" si="7"/>
        <v>2＊832485</v>
      </c>
      <c r="J204" s="27">
        <v>1131015</v>
      </c>
      <c r="K204" s="27" t="s">
        <v>734</v>
      </c>
      <c r="L204" s="31" t="s">
        <v>721</v>
      </c>
      <c r="M204" s="26"/>
      <c r="N204" s="26"/>
      <c r="O204" s="26"/>
      <c r="P204" s="26"/>
      <c r="Q204" s="26"/>
      <c r="R204" s="26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6"/>
      <c r="AK204" s="26"/>
      <c r="AL204" s="26"/>
      <c r="AM204" s="28"/>
      <c r="AN204" s="28"/>
      <c r="AO204" s="28"/>
      <c r="AP204" s="28"/>
      <c r="AQ204" s="28"/>
      <c r="AR204" s="26"/>
      <c r="AS204" s="28"/>
      <c r="AT204" s="28"/>
      <c r="AU204" s="28"/>
      <c r="AV204" s="28"/>
      <c r="AW204" s="28"/>
      <c r="AX204" s="29"/>
      <c r="AY204" s="28"/>
      <c r="AZ204" s="28"/>
      <c r="BA204" s="28" t="s">
        <v>9</v>
      </c>
      <c r="BB204" s="28"/>
      <c r="BC204" s="26"/>
      <c r="BD204" s="26"/>
      <c r="BE204" s="28"/>
      <c r="BF204" s="26"/>
      <c r="BG204" s="26"/>
      <c r="BH204" s="26"/>
      <c r="BI204" s="28"/>
      <c r="BJ204" s="6"/>
    </row>
    <row r="205" spans="1:62" ht="46.5">
      <c r="A205" s="23">
        <v>201</v>
      </c>
      <c r="B205" s="27" t="s">
        <v>5336</v>
      </c>
      <c r="C205" s="27" t="s">
        <v>5337</v>
      </c>
      <c r="D205" s="27" t="s">
        <v>71</v>
      </c>
      <c r="E205" s="27">
        <v>45</v>
      </c>
      <c r="F205" s="27" t="s">
        <v>5338</v>
      </c>
      <c r="G205" s="27"/>
      <c r="H205" s="23" t="str">
        <f t="shared" si="6"/>
        <v>劉＊誠</v>
      </c>
      <c r="I205" s="23" t="str">
        <f t="shared" si="7"/>
        <v>1＊493790</v>
      </c>
      <c r="J205" s="27">
        <v>1131015</v>
      </c>
      <c r="K205" s="27" t="s">
        <v>748</v>
      </c>
      <c r="L205" s="31" t="s">
        <v>721</v>
      </c>
      <c r="M205" s="26"/>
      <c r="N205" s="26"/>
      <c r="O205" s="26"/>
      <c r="P205" s="26"/>
      <c r="Q205" s="26"/>
      <c r="R205" s="26"/>
      <c r="S205" s="28"/>
      <c r="T205" s="28"/>
      <c r="U205" s="28"/>
      <c r="V205" s="28"/>
      <c r="W205" s="28" t="s">
        <v>9</v>
      </c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6"/>
      <c r="AK205" s="26"/>
      <c r="AL205" s="26"/>
      <c r="AM205" s="28"/>
      <c r="AN205" s="28"/>
      <c r="AO205" s="28"/>
      <c r="AP205" s="28"/>
      <c r="AQ205" s="28"/>
      <c r="AR205" s="26"/>
      <c r="AS205" s="28"/>
      <c r="AT205" s="28"/>
      <c r="AU205" s="28"/>
      <c r="AV205" s="28"/>
      <c r="AW205" s="28"/>
      <c r="AX205" s="29"/>
      <c r="AY205" s="28"/>
      <c r="AZ205" s="28"/>
      <c r="BA205" s="28"/>
      <c r="BB205" s="28"/>
      <c r="BC205" s="26"/>
      <c r="BD205" s="26"/>
      <c r="BE205" s="28"/>
      <c r="BF205" s="26"/>
      <c r="BG205" s="26"/>
      <c r="BH205" s="26"/>
      <c r="BI205" s="28" t="s">
        <v>1034</v>
      </c>
      <c r="BJ205" s="6"/>
    </row>
    <row r="206" spans="1:62" ht="31">
      <c r="A206" s="23">
        <v>202</v>
      </c>
      <c r="B206" s="27" t="s">
        <v>2253</v>
      </c>
      <c r="C206" s="27" t="s">
        <v>1954</v>
      </c>
      <c r="D206" s="27" t="s">
        <v>69</v>
      </c>
      <c r="E206" s="27">
        <v>68</v>
      </c>
      <c r="F206" s="27" t="s">
        <v>195</v>
      </c>
      <c r="G206" s="27" t="s">
        <v>195</v>
      </c>
      <c r="H206" s="23" t="str">
        <f t="shared" si="6"/>
        <v>馮＊妮</v>
      </c>
      <c r="I206" s="23" t="str">
        <f t="shared" si="7"/>
        <v>2＊927371</v>
      </c>
      <c r="J206" s="27">
        <v>1131018</v>
      </c>
      <c r="K206" s="27" t="s">
        <v>734</v>
      </c>
      <c r="L206" s="31" t="s">
        <v>721</v>
      </c>
      <c r="M206" s="26"/>
      <c r="N206" s="26"/>
      <c r="O206" s="26"/>
      <c r="P206" s="26"/>
      <c r="Q206" s="26"/>
      <c r="R206" s="26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6"/>
      <c r="AK206" s="26"/>
      <c r="AL206" s="26"/>
      <c r="AM206" s="28"/>
      <c r="AN206" s="28"/>
      <c r="AO206" s="28"/>
      <c r="AP206" s="28"/>
      <c r="AQ206" s="28"/>
      <c r="AR206" s="26"/>
      <c r="AS206" s="28"/>
      <c r="AT206" s="28"/>
      <c r="AU206" s="28"/>
      <c r="AV206" s="28"/>
      <c r="AW206" s="28"/>
      <c r="AX206" s="29"/>
      <c r="AY206" s="28"/>
      <c r="AZ206" s="28"/>
      <c r="BA206" s="28" t="s">
        <v>9</v>
      </c>
      <c r="BB206" s="28"/>
      <c r="BC206" s="26"/>
      <c r="BD206" s="26"/>
      <c r="BE206" s="28"/>
      <c r="BF206" s="26"/>
      <c r="BG206" s="26"/>
      <c r="BH206" s="26"/>
      <c r="BI206" s="28"/>
      <c r="BJ206" s="6"/>
    </row>
    <row r="207" spans="1:62" ht="31">
      <c r="A207" s="23">
        <v>203</v>
      </c>
      <c r="B207" s="27" t="s">
        <v>5340</v>
      </c>
      <c r="C207" s="27" t="s">
        <v>1502</v>
      </c>
      <c r="D207" s="27" t="s">
        <v>69</v>
      </c>
      <c r="E207" s="27">
        <v>72</v>
      </c>
      <c r="F207" s="27" t="s">
        <v>195</v>
      </c>
      <c r="G207" s="27" t="s">
        <v>195</v>
      </c>
      <c r="H207" s="23" t="str">
        <f t="shared" si="6"/>
        <v>蔡＊瓊花</v>
      </c>
      <c r="I207" s="23" t="str">
        <f t="shared" si="7"/>
        <v>0＊012179</v>
      </c>
      <c r="J207" s="27">
        <v>1131018</v>
      </c>
      <c r="K207" s="27" t="s">
        <v>734</v>
      </c>
      <c r="L207" s="31" t="s">
        <v>721</v>
      </c>
      <c r="M207" s="26"/>
      <c r="N207" s="26"/>
      <c r="O207" s="26"/>
      <c r="P207" s="26"/>
      <c r="Q207" s="26"/>
      <c r="R207" s="26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6"/>
      <c r="AK207" s="26"/>
      <c r="AL207" s="26"/>
      <c r="AM207" s="28"/>
      <c r="AN207" s="28"/>
      <c r="AO207" s="28"/>
      <c r="AP207" s="28"/>
      <c r="AQ207" s="28"/>
      <c r="AR207" s="26"/>
      <c r="AS207" s="28"/>
      <c r="AT207" s="28"/>
      <c r="AU207" s="28"/>
      <c r="AV207" s="28"/>
      <c r="AW207" s="28"/>
      <c r="AX207" s="29"/>
      <c r="AY207" s="28"/>
      <c r="AZ207" s="28"/>
      <c r="BA207" s="28" t="s">
        <v>9</v>
      </c>
      <c r="BB207" s="28"/>
      <c r="BC207" s="26"/>
      <c r="BD207" s="26"/>
      <c r="BE207" s="28"/>
      <c r="BF207" s="26"/>
      <c r="BG207" s="26"/>
      <c r="BH207" s="26"/>
      <c r="BI207" s="28"/>
      <c r="BJ207" s="6"/>
    </row>
    <row r="208" spans="1:62" ht="62">
      <c r="A208" s="23">
        <v>204</v>
      </c>
      <c r="B208" s="27" t="s">
        <v>2380</v>
      </c>
      <c r="C208" s="27" t="s">
        <v>2091</v>
      </c>
      <c r="D208" s="27" t="s">
        <v>69</v>
      </c>
      <c r="E208" s="27">
        <v>85</v>
      </c>
      <c r="F208" s="27" t="s">
        <v>5341</v>
      </c>
      <c r="G208" s="27" t="s">
        <v>5342</v>
      </c>
      <c r="H208" s="23" t="str">
        <f t="shared" si="6"/>
        <v>林＊菊子</v>
      </c>
      <c r="I208" s="23" t="str">
        <f t="shared" si="7"/>
        <v>0＊908382</v>
      </c>
      <c r="J208" s="27">
        <v>1131018</v>
      </c>
      <c r="K208" s="27" t="s">
        <v>2221</v>
      </c>
      <c r="L208" s="31" t="s">
        <v>721</v>
      </c>
      <c r="M208" s="26"/>
      <c r="N208" s="26"/>
      <c r="O208" s="26"/>
      <c r="P208" s="26"/>
      <c r="Q208" s="26"/>
      <c r="R208" s="26"/>
      <c r="S208" s="28"/>
      <c r="T208" s="28"/>
      <c r="U208" s="28"/>
      <c r="V208" s="28"/>
      <c r="W208" s="28" t="s">
        <v>9</v>
      </c>
      <c r="X208" s="28"/>
      <c r="Y208" s="28" t="s">
        <v>5470</v>
      </c>
      <c r="Z208" s="28"/>
      <c r="AA208" s="28"/>
      <c r="AB208" s="28" t="s">
        <v>2219</v>
      </c>
      <c r="AC208" s="28"/>
      <c r="AD208" s="28"/>
      <c r="AE208" s="28"/>
      <c r="AF208" s="28"/>
      <c r="AG208" s="28"/>
      <c r="AH208" s="28"/>
      <c r="AI208" s="28"/>
      <c r="AJ208" s="26"/>
      <c r="AK208" s="26"/>
      <c r="AL208" s="26"/>
      <c r="AM208" s="28"/>
      <c r="AN208" s="28"/>
      <c r="AO208" s="28"/>
      <c r="AP208" s="28"/>
      <c r="AQ208" s="28"/>
      <c r="AR208" s="26"/>
      <c r="AS208" s="28"/>
      <c r="AT208" s="28"/>
      <c r="AU208" s="28"/>
      <c r="AV208" s="28"/>
      <c r="AW208" s="28"/>
      <c r="AX208" s="29"/>
      <c r="AY208" s="28"/>
      <c r="AZ208" s="28"/>
      <c r="BA208" s="28"/>
      <c r="BB208" s="28"/>
      <c r="BC208" s="26"/>
      <c r="BD208" s="26"/>
      <c r="BE208" s="28"/>
      <c r="BF208" s="26"/>
      <c r="BG208" s="26"/>
      <c r="BH208" s="26"/>
      <c r="BI208" s="28" t="s">
        <v>1034</v>
      </c>
      <c r="BJ208" s="6"/>
    </row>
    <row r="209" spans="1:62" ht="31">
      <c r="A209" s="23">
        <v>205</v>
      </c>
      <c r="B209" s="27" t="s">
        <v>5343</v>
      </c>
      <c r="C209" s="27" t="s">
        <v>5344</v>
      </c>
      <c r="D209" s="27" t="s">
        <v>71</v>
      </c>
      <c r="E209" s="27">
        <v>85</v>
      </c>
      <c r="F209" s="27" t="s">
        <v>195</v>
      </c>
      <c r="G209" s="27" t="s">
        <v>195</v>
      </c>
      <c r="H209" s="23" t="str">
        <f t="shared" si="6"/>
        <v>王＊雄</v>
      </c>
      <c r="I209" s="23" t="str">
        <f t="shared" si="7"/>
        <v>1＊596029</v>
      </c>
      <c r="J209" s="27">
        <v>1131018</v>
      </c>
      <c r="K209" s="27" t="s">
        <v>734</v>
      </c>
      <c r="L209" s="31" t="s">
        <v>721</v>
      </c>
      <c r="M209" s="26"/>
      <c r="N209" s="26"/>
      <c r="O209" s="26"/>
      <c r="P209" s="26"/>
      <c r="Q209" s="26"/>
      <c r="R209" s="26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6"/>
      <c r="AK209" s="26"/>
      <c r="AL209" s="26"/>
      <c r="AM209" s="28"/>
      <c r="AN209" s="28"/>
      <c r="AO209" s="28"/>
      <c r="AP209" s="28"/>
      <c r="AQ209" s="28"/>
      <c r="AR209" s="26"/>
      <c r="AS209" s="28"/>
      <c r="AT209" s="28"/>
      <c r="AU209" s="28"/>
      <c r="AV209" s="28"/>
      <c r="AW209" s="28"/>
      <c r="AX209" s="29"/>
      <c r="AY209" s="28"/>
      <c r="AZ209" s="28"/>
      <c r="BA209" s="28" t="s">
        <v>9</v>
      </c>
      <c r="BB209" s="28"/>
      <c r="BC209" s="26"/>
      <c r="BD209" s="26"/>
      <c r="BE209" s="28"/>
      <c r="BF209" s="26"/>
      <c r="BG209" s="26"/>
      <c r="BH209" s="26"/>
      <c r="BI209" s="28"/>
      <c r="BJ209" s="6"/>
    </row>
    <row r="210" spans="1:62" ht="46.5">
      <c r="A210" s="23">
        <v>206</v>
      </c>
      <c r="B210" s="27" t="s">
        <v>371</v>
      </c>
      <c r="C210" s="27" t="s">
        <v>372</v>
      </c>
      <c r="D210" s="27" t="s">
        <v>71</v>
      </c>
      <c r="E210" s="27">
        <v>73</v>
      </c>
      <c r="F210" s="27" t="s">
        <v>195</v>
      </c>
      <c r="G210" s="27" t="s">
        <v>195</v>
      </c>
      <c r="H210" s="23" t="str">
        <f t="shared" si="6"/>
        <v>吳＊隆</v>
      </c>
      <c r="I210" s="23" t="str">
        <f t="shared" si="7"/>
        <v>1＊461003</v>
      </c>
      <c r="J210" s="27">
        <v>1131018</v>
      </c>
      <c r="K210" s="27" t="s">
        <v>738</v>
      </c>
      <c r="L210" s="31" t="s">
        <v>721</v>
      </c>
      <c r="M210" s="26"/>
      <c r="N210" s="26"/>
      <c r="O210" s="26"/>
      <c r="P210" s="26"/>
      <c r="Q210" s="26"/>
      <c r="R210" s="26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6"/>
      <c r="AK210" s="26"/>
      <c r="AL210" s="26"/>
      <c r="AM210" s="28"/>
      <c r="AN210" s="28"/>
      <c r="AO210" s="28"/>
      <c r="AP210" s="28"/>
      <c r="AQ210" s="28"/>
      <c r="AR210" s="26"/>
      <c r="AS210" s="28"/>
      <c r="AT210" s="28"/>
      <c r="AU210" s="28"/>
      <c r="AV210" s="28"/>
      <c r="AW210" s="28"/>
      <c r="AX210" s="29"/>
      <c r="AY210" s="28"/>
      <c r="AZ210" s="28" t="s">
        <v>9</v>
      </c>
      <c r="BA210" s="28" t="s">
        <v>9</v>
      </c>
      <c r="BB210" s="28"/>
      <c r="BC210" s="26"/>
      <c r="BD210" s="26"/>
      <c r="BE210" s="28"/>
      <c r="BF210" s="26"/>
      <c r="BG210" s="26"/>
      <c r="BH210" s="26"/>
      <c r="BI210" s="28"/>
      <c r="BJ210" s="6"/>
    </row>
    <row r="211" spans="1:62" ht="31">
      <c r="A211" s="23">
        <v>207</v>
      </c>
      <c r="B211" s="27" t="s">
        <v>2253</v>
      </c>
      <c r="C211" s="27" t="s">
        <v>1954</v>
      </c>
      <c r="D211" s="27" t="s">
        <v>69</v>
      </c>
      <c r="E211" s="27">
        <v>68</v>
      </c>
      <c r="F211" s="27" t="s">
        <v>195</v>
      </c>
      <c r="G211" s="27" t="s">
        <v>195</v>
      </c>
      <c r="H211" s="23" t="str">
        <f t="shared" si="6"/>
        <v>馮＊妮</v>
      </c>
      <c r="I211" s="23" t="str">
        <f t="shared" si="7"/>
        <v>2＊927371</v>
      </c>
      <c r="J211" s="27">
        <v>1131018</v>
      </c>
      <c r="K211" s="27" t="s">
        <v>734</v>
      </c>
      <c r="L211" s="31" t="s">
        <v>721</v>
      </c>
      <c r="M211" s="26"/>
      <c r="N211" s="26"/>
      <c r="O211" s="26"/>
      <c r="P211" s="26"/>
      <c r="Q211" s="26"/>
      <c r="R211" s="26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6"/>
      <c r="AK211" s="26"/>
      <c r="AL211" s="26"/>
      <c r="AM211" s="28"/>
      <c r="AN211" s="28"/>
      <c r="AO211" s="28"/>
      <c r="AP211" s="28"/>
      <c r="AQ211" s="28"/>
      <c r="AR211" s="26"/>
      <c r="AS211" s="28"/>
      <c r="AT211" s="28"/>
      <c r="AU211" s="28"/>
      <c r="AV211" s="28"/>
      <c r="AW211" s="28"/>
      <c r="AX211" s="29"/>
      <c r="AY211" s="28"/>
      <c r="AZ211" s="28"/>
      <c r="BA211" s="28" t="s">
        <v>9</v>
      </c>
      <c r="BB211" s="28"/>
      <c r="BC211" s="26"/>
      <c r="BD211" s="26"/>
      <c r="BE211" s="28"/>
      <c r="BF211" s="26"/>
      <c r="BG211" s="26"/>
      <c r="BH211" s="26"/>
      <c r="BI211" s="28"/>
      <c r="BJ211" s="6"/>
    </row>
    <row r="212" spans="1:62" ht="46.5">
      <c r="A212" s="23">
        <v>208</v>
      </c>
      <c r="B212" s="27" t="s">
        <v>5345</v>
      </c>
      <c r="C212" s="27" t="s">
        <v>3586</v>
      </c>
      <c r="D212" s="27" t="s">
        <v>69</v>
      </c>
      <c r="E212" s="27">
        <v>62</v>
      </c>
      <c r="F212" s="27" t="s">
        <v>195</v>
      </c>
      <c r="G212" s="27" t="s">
        <v>195</v>
      </c>
      <c r="H212" s="23" t="str">
        <f t="shared" si="6"/>
        <v>賴＊玉</v>
      </c>
      <c r="I212" s="23" t="str">
        <f t="shared" si="7"/>
        <v>2＊720560</v>
      </c>
      <c r="J212" s="27">
        <v>1131018</v>
      </c>
      <c r="K212" s="27" t="s">
        <v>741</v>
      </c>
      <c r="L212" s="31" t="s">
        <v>721</v>
      </c>
      <c r="M212" s="26"/>
      <c r="N212" s="26"/>
      <c r="O212" s="26"/>
      <c r="P212" s="26"/>
      <c r="Q212" s="26"/>
      <c r="R212" s="26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6"/>
      <c r="AK212" s="26"/>
      <c r="AL212" s="26"/>
      <c r="AM212" s="28"/>
      <c r="AN212" s="28"/>
      <c r="AO212" s="28"/>
      <c r="AP212" s="28"/>
      <c r="AQ212" s="28"/>
      <c r="AR212" s="26"/>
      <c r="AS212" s="28"/>
      <c r="AT212" s="28"/>
      <c r="AU212" s="28"/>
      <c r="AV212" s="28"/>
      <c r="AW212" s="28"/>
      <c r="AX212" s="29"/>
      <c r="AY212" s="28"/>
      <c r="AZ212" s="28" t="s">
        <v>9</v>
      </c>
      <c r="BA212" s="28"/>
      <c r="BB212" s="28" t="s">
        <v>1879</v>
      </c>
      <c r="BC212" s="26"/>
      <c r="BD212" s="26"/>
      <c r="BE212" s="28"/>
      <c r="BF212" s="26"/>
      <c r="BG212" s="26"/>
      <c r="BH212" s="26"/>
      <c r="BI212" s="28"/>
      <c r="BJ212" s="6"/>
    </row>
    <row r="213" spans="1:62" ht="31">
      <c r="A213" s="23">
        <v>209</v>
      </c>
      <c r="B213" s="27" t="s">
        <v>5346</v>
      </c>
      <c r="C213" s="27" t="s">
        <v>5347</v>
      </c>
      <c r="D213" s="27" t="s">
        <v>71</v>
      </c>
      <c r="E213" s="27">
        <v>48</v>
      </c>
      <c r="F213" s="27" t="s">
        <v>195</v>
      </c>
      <c r="G213" s="27" t="s">
        <v>195</v>
      </c>
      <c r="H213" s="23" t="str">
        <f t="shared" si="6"/>
        <v>李＊儀</v>
      </c>
      <c r="I213" s="23" t="str">
        <f t="shared" si="7"/>
        <v>2＊833182</v>
      </c>
      <c r="J213" s="27">
        <v>1131018</v>
      </c>
      <c r="K213" s="27" t="s">
        <v>734</v>
      </c>
      <c r="L213" s="31" t="s">
        <v>721</v>
      </c>
      <c r="M213" s="26"/>
      <c r="N213" s="26"/>
      <c r="O213" s="26"/>
      <c r="P213" s="26"/>
      <c r="Q213" s="26"/>
      <c r="R213" s="26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6"/>
      <c r="AK213" s="26"/>
      <c r="AL213" s="26"/>
      <c r="AM213" s="28"/>
      <c r="AN213" s="28"/>
      <c r="AO213" s="28"/>
      <c r="AP213" s="28"/>
      <c r="AQ213" s="28"/>
      <c r="AR213" s="26"/>
      <c r="AS213" s="28"/>
      <c r="AT213" s="28"/>
      <c r="AU213" s="28"/>
      <c r="AV213" s="28"/>
      <c r="AW213" s="28"/>
      <c r="AX213" s="29"/>
      <c r="AY213" s="28"/>
      <c r="AZ213" s="28"/>
      <c r="BA213" s="28" t="s">
        <v>9</v>
      </c>
      <c r="BB213" s="28"/>
      <c r="BC213" s="26"/>
      <c r="BD213" s="26"/>
      <c r="BE213" s="28"/>
      <c r="BF213" s="26"/>
      <c r="BG213" s="26"/>
      <c r="BH213" s="26"/>
      <c r="BI213" s="28"/>
      <c r="BJ213" s="6"/>
    </row>
    <row r="214" spans="1:62" ht="31">
      <c r="A214" s="23">
        <v>210</v>
      </c>
      <c r="B214" s="27" t="s">
        <v>2786</v>
      </c>
      <c r="C214" s="27" t="s">
        <v>954</v>
      </c>
      <c r="D214" s="27" t="s">
        <v>69</v>
      </c>
      <c r="E214" s="27">
        <v>61</v>
      </c>
      <c r="F214" s="27" t="s">
        <v>195</v>
      </c>
      <c r="G214" s="27" t="s">
        <v>195</v>
      </c>
      <c r="H214" s="23" t="str">
        <f t="shared" si="6"/>
        <v>謝＊薇</v>
      </c>
      <c r="I214" s="23" t="str">
        <f t="shared" si="7"/>
        <v>0＊117936</v>
      </c>
      <c r="J214" s="27">
        <v>1131021</v>
      </c>
      <c r="K214" s="27" t="s">
        <v>734</v>
      </c>
      <c r="L214" s="31" t="s">
        <v>721</v>
      </c>
      <c r="M214" s="26"/>
      <c r="N214" s="26"/>
      <c r="O214" s="26"/>
      <c r="P214" s="26"/>
      <c r="Q214" s="26"/>
      <c r="R214" s="26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6"/>
      <c r="AK214" s="26"/>
      <c r="AL214" s="26"/>
      <c r="AM214" s="28"/>
      <c r="AN214" s="28"/>
      <c r="AO214" s="28"/>
      <c r="AP214" s="28"/>
      <c r="AQ214" s="28"/>
      <c r="AR214" s="26"/>
      <c r="AS214" s="28"/>
      <c r="AT214" s="28"/>
      <c r="AU214" s="28"/>
      <c r="AV214" s="28"/>
      <c r="AW214" s="28"/>
      <c r="AX214" s="29"/>
      <c r="AY214" s="28"/>
      <c r="AZ214" s="28"/>
      <c r="BA214" s="28" t="s">
        <v>9</v>
      </c>
      <c r="BB214" s="28"/>
      <c r="BC214" s="26"/>
      <c r="BD214" s="26"/>
      <c r="BE214" s="28"/>
      <c r="BF214" s="26"/>
      <c r="BG214" s="26"/>
      <c r="BH214" s="26"/>
      <c r="BI214" s="28"/>
      <c r="BJ214" s="6"/>
    </row>
    <row r="215" spans="1:62" ht="31">
      <c r="A215" s="23">
        <v>211</v>
      </c>
      <c r="B215" s="27" t="s">
        <v>3206</v>
      </c>
      <c r="C215" s="27" t="s">
        <v>3207</v>
      </c>
      <c r="D215" s="27" t="s">
        <v>71</v>
      </c>
      <c r="E215" s="27">
        <v>67</v>
      </c>
      <c r="F215" s="27" t="s">
        <v>195</v>
      </c>
      <c r="G215" s="27" t="s">
        <v>195</v>
      </c>
      <c r="H215" s="23" t="str">
        <f t="shared" si="6"/>
        <v>紀＊雄</v>
      </c>
      <c r="I215" s="23" t="str">
        <f t="shared" si="7"/>
        <v>0＊409613</v>
      </c>
      <c r="J215" s="27">
        <v>1131021</v>
      </c>
      <c r="K215" s="27" t="s">
        <v>734</v>
      </c>
      <c r="L215" s="31" t="s">
        <v>721</v>
      </c>
      <c r="M215" s="26"/>
      <c r="N215" s="26"/>
      <c r="O215" s="26"/>
      <c r="P215" s="26"/>
      <c r="Q215" s="26"/>
      <c r="R215" s="26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6"/>
      <c r="AK215" s="26"/>
      <c r="AL215" s="26"/>
      <c r="AM215" s="28"/>
      <c r="AN215" s="28"/>
      <c r="AO215" s="28"/>
      <c r="AP215" s="28"/>
      <c r="AQ215" s="28"/>
      <c r="AR215" s="26"/>
      <c r="AS215" s="28"/>
      <c r="AT215" s="28"/>
      <c r="AU215" s="28"/>
      <c r="AV215" s="28"/>
      <c r="AW215" s="28"/>
      <c r="AX215" s="29"/>
      <c r="AY215" s="28"/>
      <c r="AZ215" s="28"/>
      <c r="BA215" s="28" t="s">
        <v>9</v>
      </c>
      <c r="BB215" s="28"/>
      <c r="BC215" s="26"/>
      <c r="BD215" s="26"/>
      <c r="BE215" s="28"/>
      <c r="BF215" s="26"/>
      <c r="BG215" s="26"/>
      <c r="BH215" s="26"/>
      <c r="BI215" s="28"/>
      <c r="BJ215" s="6"/>
    </row>
    <row r="216" spans="1:62" ht="31">
      <c r="A216" s="23">
        <v>212</v>
      </c>
      <c r="B216" s="27" t="s">
        <v>5348</v>
      </c>
      <c r="C216" s="27" t="s">
        <v>5349</v>
      </c>
      <c r="D216" s="27" t="s">
        <v>71</v>
      </c>
      <c r="E216" s="27">
        <v>80</v>
      </c>
      <c r="F216" s="27" t="s">
        <v>195</v>
      </c>
      <c r="G216" s="27" t="s">
        <v>195</v>
      </c>
      <c r="H216" s="23" t="str">
        <f t="shared" si="6"/>
        <v>劉＊雄</v>
      </c>
      <c r="I216" s="23" t="str">
        <f t="shared" si="7"/>
        <v>0＊909001</v>
      </c>
      <c r="J216" s="27">
        <v>1131021</v>
      </c>
      <c r="K216" s="27" t="s">
        <v>734</v>
      </c>
      <c r="L216" s="31" t="s">
        <v>721</v>
      </c>
      <c r="M216" s="26"/>
      <c r="N216" s="26"/>
      <c r="O216" s="26"/>
      <c r="P216" s="26"/>
      <c r="Q216" s="26"/>
      <c r="R216" s="26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6"/>
      <c r="AK216" s="26"/>
      <c r="AL216" s="26"/>
      <c r="AM216" s="28"/>
      <c r="AN216" s="28"/>
      <c r="AO216" s="28"/>
      <c r="AP216" s="28"/>
      <c r="AQ216" s="28"/>
      <c r="AR216" s="26"/>
      <c r="AS216" s="28"/>
      <c r="AT216" s="28"/>
      <c r="AU216" s="28"/>
      <c r="AV216" s="28"/>
      <c r="AW216" s="28"/>
      <c r="AX216" s="29"/>
      <c r="AY216" s="28"/>
      <c r="AZ216" s="28"/>
      <c r="BA216" s="28" t="s">
        <v>9</v>
      </c>
      <c r="BB216" s="28"/>
      <c r="BC216" s="26"/>
      <c r="BD216" s="26"/>
      <c r="BE216" s="28"/>
      <c r="BF216" s="26"/>
      <c r="BG216" s="26"/>
      <c r="BH216" s="26"/>
      <c r="BI216" s="28"/>
      <c r="BJ216" s="6"/>
    </row>
    <row r="217" spans="1:62" ht="31">
      <c r="A217" s="23">
        <v>213</v>
      </c>
      <c r="B217" s="27" t="s">
        <v>329</v>
      </c>
      <c r="C217" s="27" t="s">
        <v>233</v>
      </c>
      <c r="D217" s="27" t="s">
        <v>69</v>
      </c>
      <c r="E217" s="27">
        <v>58</v>
      </c>
      <c r="F217" s="27" t="s">
        <v>195</v>
      </c>
      <c r="G217" s="27" t="s">
        <v>195</v>
      </c>
      <c r="H217" s="23" t="str">
        <f t="shared" si="6"/>
        <v>彭＊玉</v>
      </c>
      <c r="I217" s="23" t="str">
        <f t="shared" si="7"/>
        <v>0＊126836</v>
      </c>
      <c r="J217" s="27">
        <v>1131021</v>
      </c>
      <c r="K217" s="27" t="s">
        <v>732</v>
      </c>
      <c r="L217" s="31" t="s">
        <v>721</v>
      </c>
      <c r="M217" s="26"/>
      <c r="N217" s="26"/>
      <c r="O217" s="26"/>
      <c r="P217" s="26"/>
      <c r="Q217" s="26"/>
      <c r="R217" s="26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6"/>
      <c r="AK217" s="26"/>
      <c r="AL217" s="26"/>
      <c r="AM217" s="28"/>
      <c r="AN217" s="28"/>
      <c r="AO217" s="28"/>
      <c r="AP217" s="28"/>
      <c r="AQ217" s="28"/>
      <c r="AR217" s="26"/>
      <c r="AS217" s="28"/>
      <c r="AT217" s="28"/>
      <c r="AU217" s="28"/>
      <c r="AV217" s="28"/>
      <c r="AW217" s="28"/>
      <c r="AX217" s="29"/>
      <c r="AY217" s="28"/>
      <c r="AZ217" s="28"/>
      <c r="BA217" s="28"/>
      <c r="BB217" s="28" t="s">
        <v>1879</v>
      </c>
      <c r="BC217" s="26"/>
      <c r="BD217" s="26"/>
      <c r="BE217" s="28"/>
      <c r="BF217" s="26"/>
      <c r="BG217" s="26"/>
      <c r="BH217" s="26"/>
      <c r="BI217" s="28"/>
      <c r="BJ217" s="6"/>
    </row>
    <row r="218" spans="1:62" ht="31">
      <c r="A218" s="23">
        <v>214</v>
      </c>
      <c r="B218" s="27" t="s">
        <v>5135</v>
      </c>
      <c r="C218" s="27" t="s">
        <v>4126</v>
      </c>
      <c r="D218" s="27" t="s">
        <v>69</v>
      </c>
      <c r="E218" s="27">
        <v>63</v>
      </c>
      <c r="F218" s="27" t="s">
        <v>195</v>
      </c>
      <c r="G218" s="27" t="s">
        <v>195</v>
      </c>
      <c r="H218" s="23" t="str">
        <f t="shared" si="6"/>
        <v>許＊溱</v>
      </c>
      <c r="I218" s="23" t="str">
        <f t="shared" si="7"/>
        <v>1＊268236</v>
      </c>
      <c r="J218" s="27">
        <v>1131021</v>
      </c>
      <c r="K218" s="27" t="s">
        <v>734</v>
      </c>
      <c r="L218" s="31" t="s">
        <v>721</v>
      </c>
      <c r="M218" s="26"/>
      <c r="N218" s="26"/>
      <c r="O218" s="26"/>
      <c r="P218" s="26"/>
      <c r="Q218" s="26"/>
      <c r="R218" s="26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6"/>
      <c r="AK218" s="26"/>
      <c r="AL218" s="26"/>
      <c r="AM218" s="28"/>
      <c r="AN218" s="28"/>
      <c r="AO218" s="28"/>
      <c r="AP218" s="28"/>
      <c r="AQ218" s="28"/>
      <c r="AR218" s="26"/>
      <c r="AS218" s="28"/>
      <c r="AT218" s="28"/>
      <c r="AU218" s="28"/>
      <c r="AV218" s="28"/>
      <c r="AW218" s="28"/>
      <c r="AX218" s="29"/>
      <c r="AY218" s="28"/>
      <c r="AZ218" s="28"/>
      <c r="BA218" s="28" t="s">
        <v>9</v>
      </c>
      <c r="BB218" s="28"/>
      <c r="BC218" s="26"/>
      <c r="BD218" s="26"/>
      <c r="BE218" s="28" t="s">
        <v>736</v>
      </c>
      <c r="BF218" s="26"/>
      <c r="BG218" s="26"/>
      <c r="BH218" s="26"/>
      <c r="BI218" s="28"/>
      <c r="BJ218" s="6"/>
    </row>
    <row r="219" spans="1:62" ht="31">
      <c r="A219" s="23">
        <v>215</v>
      </c>
      <c r="B219" s="27" t="s">
        <v>335</v>
      </c>
      <c r="C219" s="27" t="s">
        <v>336</v>
      </c>
      <c r="D219" s="27" t="s">
        <v>71</v>
      </c>
      <c r="E219" s="27">
        <v>58</v>
      </c>
      <c r="F219" s="27" t="s">
        <v>195</v>
      </c>
      <c r="G219" s="27" t="s">
        <v>195</v>
      </c>
      <c r="H219" s="23" t="str">
        <f t="shared" si="6"/>
        <v>曾＊祐</v>
      </c>
      <c r="I219" s="23" t="str">
        <f t="shared" si="7"/>
        <v>1＊983011</v>
      </c>
      <c r="J219" s="27">
        <v>1131021</v>
      </c>
      <c r="K219" s="27" t="s">
        <v>734</v>
      </c>
      <c r="L219" s="31" t="s">
        <v>721</v>
      </c>
      <c r="M219" s="26"/>
      <c r="N219" s="26"/>
      <c r="O219" s="26"/>
      <c r="P219" s="26"/>
      <c r="Q219" s="26"/>
      <c r="R219" s="26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6"/>
      <c r="AK219" s="26"/>
      <c r="AL219" s="26"/>
      <c r="AM219" s="28"/>
      <c r="AN219" s="28"/>
      <c r="AO219" s="28"/>
      <c r="AP219" s="28"/>
      <c r="AQ219" s="28"/>
      <c r="AR219" s="26"/>
      <c r="AS219" s="28"/>
      <c r="AT219" s="28"/>
      <c r="AU219" s="28"/>
      <c r="AV219" s="28"/>
      <c r="AW219" s="28"/>
      <c r="AX219" s="29"/>
      <c r="AY219" s="28"/>
      <c r="AZ219" s="28"/>
      <c r="BA219" s="28" t="s">
        <v>1899</v>
      </c>
      <c r="BB219" s="28"/>
      <c r="BC219" s="26"/>
      <c r="BD219" s="26"/>
      <c r="BE219" s="28"/>
      <c r="BF219" s="26"/>
      <c r="BG219" s="26"/>
      <c r="BH219" s="26"/>
      <c r="BI219" s="28"/>
      <c r="BJ219" s="6"/>
    </row>
    <row r="220" spans="1:62" ht="31">
      <c r="A220" s="23">
        <v>216</v>
      </c>
      <c r="B220" s="27" t="s">
        <v>5350</v>
      </c>
      <c r="C220" s="27" t="s">
        <v>5351</v>
      </c>
      <c r="D220" s="27" t="s">
        <v>71</v>
      </c>
      <c r="E220" s="27">
        <v>58</v>
      </c>
      <c r="F220" s="27" t="s">
        <v>195</v>
      </c>
      <c r="G220" s="27" t="s">
        <v>195</v>
      </c>
      <c r="H220" s="23" t="str">
        <f t="shared" si="6"/>
        <v>石＊華</v>
      </c>
      <c r="I220" s="23" t="str">
        <f t="shared" si="7"/>
        <v>2＊703326</v>
      </c>
      <c r="J220" s="27">
        <v>1131021</v>
      </c>
      <c r="K220" s="27" t="s">
        <v>734</v>
      </c>
      <c r="L220" s="31" t="s">
        <v>721</v>
      </c>
      <c r="M220" s="26"/>
      <c r="N220" s="26"/>
      <c r="O220" s="26"/>
      <c r="P220" s="26"/>
      <c r="Q220" s="26"/>
      <c r="R220" s="26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6"/>
      <c r="AK220" s="26"/>
      <c r="AL220" s="26"/>
      <c r="AM220" s="28"/>
      <c r="AN220" s="28"/>
      <c r="AO220" s="28"/>
      <c r="AP220" s="28"/>
      <c r="AQ220" s="28"/>
      <c r="AR220" s="26"/>
      <c r="AS220" s="28"/>
      <c r="AT220" s="28"/>
      <c r="AU220" s="28"/>
      <c r="AV220" s="28"/>
      <c r="AW220" s="28"/>
      <c r="AX220" s="29"/>
      <c r="AY220" s="28"/>
      <c r="AZ220" s="28"/>
      <c r="BA220" s="28" t="s">
        <v>9</v>
      </c>
      <c r="BB220" s="28"/>
      <c r="BC220" s="26"/>
      <c r="BD220" s="26"/>
      <c r="BE220" s="28"/>
      <c r="BF220" s="26"/>
      <c r="BG220" s="26"/>
      <c r="BH220" s="26"/>
      <c r="BI220" s="28"/>
      <c r="BJ220" s="6"/>
    </row>
    <row r="221" spans="1:62" ht="31">
      <c r="A221" s="23">
        <v>217</v>
      </c>
      <c r="B221" s="27" t="s">
        <v>5352</v>
      </c>
      <c r="C221" s="27" t="s">
        <v>1347</v>
      </c>
      <c r="D221" s="27" t="s">
        <v>69</v>
      </c>
      <c r="E221" s="27">
        <v>80</v>
      </c>
      <c r="F221" s="27" t="s">
        <v>195</v>
      </c>
      <c r="G221" s="27" t="s">
        <v>195</v>
      </c>
      <c r="H221" s="23" t="str">
        <f t="shared" si="6"/>
        <v>周＊春梅</v>
      </c>
      <c r="I221" s="23" t="str">
        <f t="shared" si="7"/>
        <v>2＊564515</v>
      </c>
      <c r="J221" s="27">
        <v>1131021</v>
      </c>
      <c r="K221" s="27" t="s">
        <v>734</v>
      </c>
      <c r="L221" s="31" t="s">
        <v>721</v>
      </c>
      <c r="M221" s="26"/>
      <c r="N221" s="26"/>
      <c r="O221" s="26"/>
      <c r="P221" s="26"/>
      <c r="Q221" s="26"/>
      <c r="R221" s="26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6"/>
      <c r="AK221" s="26"/>
      <c r="AL221" s="26"/>
      <c r="AM221" s="28"/>
      <c r="AN221" s="28"/>
      <c r="AO221" s="28"/>
      <c r="AP221" s="28"/>
      <c r="AQ221" s="28"/>
      <c r="AR221" s="26"/>
      <c r="AS221" s="28"/>
      <c r="AT221" s="28"/>
      <c r="AU221" s="28"/>
      <c r="AV221" s="28"/>
      <c r="AW221" s="28"/>
      <c r="AX221" s="29"/>
      <c r="AY221" s="28"/>
      <c r="AZ221" s="28"/>
      <c r="BA221" s="28" t="s">
        <v>1879</v>
      </c>
      <c r="BB221" s="28"/>
      <c r="BC221" s="26"/>
      <c r="BD221" s="26"/>
      <c r="BE221" s="28"/>
      <c r="BF221" s="26"/>
      <c r="BG221" s="26"/>
      <c r="BH221" s="26"/>
      <c r="BI221" s="28"/>
      <c r="BJ221" s="6"/>
    </row>
    <row r="222" spans="1:62" ht="31">
      <c r="A222" s="23">
        <v>218</v>
      </c>
      <c r="B222" s="27" t="s">
        <v>5353</v>
      </c>
      <c r="C222" s="27" t="s">
        <v>4109</v>
      </c>
      <c r="D222" s="27" t="s">
        <v>69</v>
      </c>
      <c r="E222" s="27">
        <v>48</v>
      </c>
      <c r="F222" s="27" t="s">
        <v>195</v>
      </c>
      <c r="G222" s="27" t="s">
        <v>195</v>
      </c>
      <c r="H222" s="23" t="str">
        <f t="shared" si="6"/>
        <v>林＊杏</v>
      </c>
      <c r="I222" s="23" t="str">
        <f t="shared" si="7"/>
        <v>2＊766366</v>
      </c>
      <c r="J222" s="27">
        <v>1131021</v>
      </c>
      <c r="K222" s="27" t="s">
        <v>732</v>
      </c>
      <c r="L222" s="31" t="s">
        <v>721</v>
      </c>
      <c r="M222" s="26"/>
      <c r="N222" s="26"/>
      <c r="O222" s="26"/>
      <c r="P222" s="26"/>
      <c r="Q222" s="26"/>
      <c r="R222" s="26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6"/>
      <c r="AK222" s="26"/>
      <c r="AL222" s="26"/>
      <c r="AM222" s="28"/>
      <c r="AN222" s="28"/>
      <c r="AO222" s="28"/>
      <c r="AP222" s="28"/>
      <c r="AQ222" s="28"/>
      <c r="AR222" s="26"/>
      <c r="AS222" s="28"/>
      <c r="AT222" s="28"/>
      <c r="AU222" s="28"/>
      <c r="AV222" s="28"/>
      <c r="AW222" s="28"/>
      <c r="AX222" s="29"/>
      <c r="AY222" s="28"/>
      <c r="AZ222" s="28"/>
      <c r="BA222" s="28"/>
      <c r="BB222" s="28" t="s">
        <v>1879</v>
      </c>
      <c r="BC222" s="26"/>
      <c r="BD222" s="26"/>
      <c r="BE222" s="28"/>
      <c r="BF222" s="26"/>
      <c r="BG222" s="26"/>
      <c r="BH222" s="26"/>
      <c r="BI222" s="28"/>
      <c r="BJ222" s="6"/>
    </row>
    <row r="223" spans="1:62" ht="46.5">
      <c r="A223" s="23">
        <v>219</v>
      </c>
      <c r="B223" s="27" t="s">
        <v>3345</v>
      </c>
      <c r="C223" s="27" t="s">
        <v>1454</v>
      </c>
      <c r="D223" s="27" t="s">
        <v>69</v>
      </c>
      <c r="E223" s="27">
        <v>67</v>
      </c>
      <c r="F223" s="27" t="s">
        <v>195</v>
      </c>
      <c r="G223" s="27" t="s">
        <v>195</v>
      </c>
      <c r="H223" s="23" t="str">
        <f t="shared" si="6"/>
        <v>陳＊子</v>
      </c>
      <c r="I223" s="23" t="str">
        <f t="shared" si="7"/>
        <v>0＊532295</v>
      </c>
      <c r="J223" s="27">
        <v>1131022</v>
      </c>
      <c r="K223" s="27" t="s">
        <v>5074</v>
      </c>
      <c r="L223" s="31" t="s">
        <v>721</v>
      </c>
      <c r="M223" s="26"/>
      <c r="N223" s="26"/>
      <c r="O223" s="26"/>
      <c r="P223" s="26"/>
      <c r="Q223" s="26"/>
      <c r="R223" s="26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6"/>
      <c r="AK223" s="26"/>
      <c r="AL223" s="26"/>
      <c r="AM223" s="28"/>
      <c r="AN223" s="28"/>
      <c r="AO223" s="28"/>
      <c r="AP223" s="28"/>
      <c r="AQ223" s="28"/>
      <c r="AR223" s="26"/>
      <c r="AS223" s="28"/>
      <c r="AT223" s="28"/>
      <c r="AU223" s="28" t="s">
        <v>9</v>
      </c>
      <c r="AV223" s="28"/>
      <c r="AW223" s="28"/>
      <c r="AX223" s="29"/>
      <c r="AY223" s="28"/>
      <c r="AZ223" s="28"/>
      <c r="BA223" s="28"/>
      <c r="BB223" s="28"/>
      <c r="BC223" s="28" t="s">
        <v>9</v>
      </c>
      <c r="BD223" s="26"/>
      <c r="BE223" s="28"/>
      <c r="BF223" s="26"/>
      <c r="BG223" s="26"/>
      <c r="BH223" s="26"/>
      <c r="BI223" s="28"/>
      <c r="BJ223" s="6"/>
    </row>
    <row r="224" spans="1:62" ht="46.5">
      <c r="A224" s="23">
        <v>220</v>
      </c>
      <c r="B224" s="27" t="s">
        <v>2442</v>
      </c>
      <c r="C224" s="27" t="s">
        <v>840</v>
      </c>
      <c r="D224" s="27" t="s">
        <v>69</v>
      </c>
      <c r="E224" s="27">
        <v>68</v>
      </c>
      <c r="F224" s="27" t="s">
        <v>195</v>
      </c>
      <c r="G224" s="27" t="s">
        <v>195</v>
      </c>
      <c r="H224" s="23" t="str">
        <f t="shared" si="6"/>
        <v>黃＊英</v>
      </c>
      <c r="I224" s="23" t="str">
        <f t="shared" si="7"/>
        <v>0＊329014</v>
      </c>
      <c r="J224" s="27">
        <v>1131022</v>
      </c>
      <c r="K224" s="27" t="s">
        <v>5074</v>
      </c>
      <c r="L224" s="31" t="s">
        <v>721</v>
      </c>
      <c r="M224" s="26"/>
      <c r="N224" s="26"/>
      <c r="O224" s="26"/>
      <c r="P224" s="26"/>
      <c r="Q224" s="26"/>
      <c r="R224" s="26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6"/>
      <c r="AK224" s="26"/>
      <c r="AL224" s="26"/>
      <c r="AM224" s="28"/>
      <c r="AN224" s="28"/>
      <c r="AO224" s="28"/>
      <c r="AP224" s="28"/>
      <c r="AQ224" s="28"/>
      <c r="AR224" s="26"/>
      <c r="AS224" s="28"/>
      <c r="AT224" s="28"/>
      <c r="AU224" s="28" t="s">
        <v>9</v>
      </c>
      <c r="AV224" s="28"/>
      <c r="AW224" s="28"/>
      <c r="AX224" s="29"/>
      <c r="AY224" s="28"/>
      <c r="AZ224" s="28"/>
      <c r="BA224" s="28"/>
      <c r="BB224" s="28"/>
      <c r="BC224" s="26" t="s">
        <v>9</v>
      </c>
      <c r="BD224" s="26"/>
      <c r="BE224" s="28"/>
      <c r="BF224" s="26"/>
      <c r="BG224" s="26"/>
      <c r="BH224" s="26"/>
      <c r="BI224" s="28"/>
      <c r="BJ224" s="6"/>
    </row>
    <row r="225" spans="1:62" ht="46.5">
      <c r="A225" s="23">
        <v>221</v>
      </c>
      <c r="B225" s="27" t="s">
        <v>5355</v>
      </c>
      <c r="C225" s="27" t="s">
        <v>3584</v>
      </c>
      <c r="D225" s="27" t="s">
        <v>71</v>
      </c>
      <c r="E225" s="27">
        <v>54</v>
      </c>
      <c r="F225" s="27" t="s">
        <v>195</v>
      </c>
      <c r="G225" s="27" t="s">
        <v>195</v>
      </c>
      <c r="H225" s="23" t="str">
        <f t="shared" si="6"/>
        <v>胡＊山</v>
      </c>
      <c r="I225" s="23" t="str">
        <f t="shared" si="7"/>
        <v>1＊108383</v>
      </c>
      <c r="J225" s="27">
        <v>1131022</v>
      </c>
      <c r="K225" s="27" t="s">
        <v>754</v>
      </c>
      <c r="L225" s="31" t="s">
        <v>721</v>
      </c>
      <c r="M225" s="26"/>
      <c r="N225" s="26"/>
      <c r="O225" s="26"/>
      <c r="P225" s="26"/>
      <c r="Q225" s="26"/>
      <c r="R225" s="26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6"/>
      <c r="AK225" s="26"/>
      <c r="AL225" s="26"/>
      <c r="AM225" s="28"/>
      <c r="AN225" s="28"/>
      <c r="AO225" s="28"/>
      <c r="AP225" s="28"/>
      <c r="AQ225" s="28"/>
      <c r="AR225" s="26"/>
      <c r="AS225" s="28"/>
      <c r="AT225" s="28"/>
      <c r="AU225" s="28"/>
      <c r="AV225" s="28"/>
      <c r="AW225" s="28"/>
      <c r="AX225" s="29"/>
      <c r="AY225" s="28"/>
      <c r="AZ225" s="28"/>
      <c r="BA225" s="28" t="s">
        <v>9</v>
      </c>
      <c r="BB225" s="28"/>
      <c r="BC225" s="26"/>
      <c r="BD225" s="26"/>
      <c r="BE225" s="28"/>
      <c r="BF225" s="26"/>
      <c r="BG225" s="26"/>
      <c r="BH225" s="26"/>
      <c r="BI225" s="28" t="s">
        <v>1043</v>
      </c>
      <c r="BJ225" s="6"/>
    </row>
    <row r="226" spans="1:62" ht="31">
      <c r="A226" s="23">
        <v>222</v>
      </c>
      <c r="B226" s="27" t="s">
        <v>5356</v>
      </c>
      <c r="C226" s="27" t="s">
        <v>922</v>
      </c>
      <c r="D226" s="27" t="s">
        <v>69</v>
      </c>
      <c r="E226" s="27">
        <v>68</v>
      </c>
      <c r="F226" s="27" t="s">
        <v>195</v>
      </c>
      <c r="G226" s="27" t="s">
        <v>195</v>
      </c>
      <c r="H226" s="23" t="str">
        <f t="shared" si="6"/>
        <v>陳＊秀琴</v>
      </c>
      <c r="I226" s="23" t="str">
        <f t="shared" si="7"/>
        <v>1＊154070</v>
      </c>
      <c r="J226" s="27">
        <v>1131022</v>
      </c>
      <c r="K226" s="27" t="s">
        <v>734</v>
      </c>
      <c r="L226" s="31" t="s">
        <v>721</v>
      </c>
      <c r="M226" s="26"/>
      <c r="N226" s="26"/>
      <c r="O226" s="26"/>
      <c r="P226" s="26"/>
      <c r="Q226" s="26"/>
      <c r="R226" s="26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6"/>
      <c r="AK226" s="26"/>
      <c r="AL226" s="26"/>
      <c r="AM226" s="28"/>
      <c r="AN226" s="28"/>
      <c r="AO226" s="28"/>
      <c r="AP226" s="28"/>
      <c r="AQ226" s="28"/>
      <c r="AR226" s="26"/>
      <c r="AS226" s="28"/>
      <c r="AT226" s="28"/>
      <c r="AU226" s="28"/>
      <c r="AV226" s="28"/>
      <c r="AW226" s="28"/>
      <c r="AX226" s="29"/>
      <c r="AY226" s="28"/>
      <c r="AZ226" s="28"/>
      <c r="BA226" s="28" t="s">
        <v>9</v>
      </c>
      <c r="BB226" s="28"/>
      <c r="BC226" s="26"/>
      <c r="BD226" s="26"/>
      <c r="BE226" s="28"/>
      <c r="BF226" s="26"/>
      <c r="BG226" s="26"/>
      <c r="BH226" s="26"/>
      <c r="BI226" s="28"/>
      <c r="BJ226" s="6"/>
    </row>
    <row r="227" spans="1:62" ht="31">
      <c r="A227" s="23">
        <v>223</v>
      </c>
      <c r="B227" s="27" t="s">
        <v>5357</v>
      </c>
      <c r="C227" s="27" t="s">
        <v>3585</v>
      </c>
      <c r="D227" s="27" t="s">
        <v>69</v>
      </c>
      <c r="E227" s="27">
        <v>74</v>
      </c>
      <c r="F227" s="27" t="s">
        <v>195</v>
      </c>
      <c r="G227" s="27" t="s">
        <v>195</v>
      </c>
      <c r="H227" s="23" t="str">
        <f t="shared" si="6"/>
        <v>陳＊雲</v>
      </c>
      <c r="I227" s="23" t="str">
        <f t="shared" si="7"/>
        <v>1＊703406</v>
      </c>
      <c r="J227" s="27">
        <v>1131022</v>
      </c>
      <c r="K227" s="27" t="s">
        <v>734</v>
      </c>
      <c r="L227" s="31" t="s">
        <v>721</v>
      </c>
      <c r="M227" s="26"/>
      <c r="N227" s="26"/>
      <c r="O227" s="26"/>
      <c r="P227" s="26"/>
      <c r="Q227" s="26"/>
      <c r="R227" s="26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6"/>
      <c r="AK227" s="26"/>
      <c r="AL227" s="26"/>
      <c r="AM227" s="28"/>
      <c r="AN227" s="28"/>
      <c r="AO227" s="28"/>
      <c r="AP227" s="28"/>
      <c r="AQ227" s="28"/>
      <c r="AR227" s="26"/>
      <c r="AS227" s="28"/>
      <c r="AT227" s="28"/>
      <c r="AU227" s="28"/>
      <c r="AV227" s="28"/>
      <c r="AW227" s="28"/>
      <c r="AX227" s="29"/>
      <c r="AY227" s="28"/>
      <c r="AZ227" s="28"/>
      <c r="BA227" s="28" t="s">
        <v>9</v>
      </c>
      <c r="BB227" s="28"/>
      <c r="BC227" s="26"/>
      <c r="BD227" s="26"/>
      <c r="BE227" s="28"/>
      <c r="BF227" s="26"/>
      <c r="BG227" s="26"/>
      <c r="BH227" s="26"/>
      <c r="BI227" s="28"/>
      <c r="BJ227" s="6"/>
    </row>
    <row r="228" spans="1:62" ht="31">
      <c r="A228" s="23">
        <v>224</v>
      </c>
      <c r="B228" s="27" t="s">
        <v>2404</v>
      </c>
      <c r="C228" s="27" t="s">
        <v>2114</v>
      </c>
      <c r="D228" s="27" t="s">
        <v>71</v>
      </c>
      <c r="E228" s="27">
        <v>60</v>
      </c>
      <c r="F228" s="27" t="s">
        <v>195</v>
      </c>
      <c r="G228" s="27" t="s">
        <v>195</v>
      </c>
      <c r="H228" s="23" t="str">
        <f t="shared" si="6"/>
        <v>簡＊璋</v>
      </c>
      <c r="I228" s="23" t="str">
        <f t="shared" si="7"/>
        <v>1＊026296</v>
      </c>
      <c r="J228" s="27">
        <v>1131022</v>
      </c>
      <c r="K228" s="27" t="s">
        <v>732</v>
      </c>
      <c r="L228" s="31" t="s">
        <v>721</v>
      </c>
      <c r="M228" s="26"/>
      <c r="N228" s="26"/>
      <c r="O228" s="26"/>
      <c r="P228" s="26"/>
      <c r="Q228" s="26"/>
      <c r="R228" s="26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6"/>
      <c r="AK228" s="26"/>
      <c r="AL228" s="26"/>
      <c r="AM228" s="28"/>
      <c r="AN228" s="28"/>
      <c r="AO228" s="28"/>
      <c r="AP228" s="28"/>
      <c r="AQ228" s="28"/>
      <c r="AR228" s="26"/>
      <c r="AS228" s="28"/>
      <c r="AT228" s="28"/>
      <c r="AU228" s="28"/>
      <c r="AV228" s="28"/>
      <c r="AW228" s="28"/>
      <c r="AX228" s="29"/>
      <c r="AY228" s="28"/>
      <c r="AZ228" s="28"/>
      <c r="BA228" s="28"/>
      <c r="BB228" s="28" t="s">
        <v>1899</v>
      </c>
      <c r="BC228" s="26"/>
      <c r="BD228" s="26"/>
      <c r="BE228" s="28"/>
      <c r="BF228" s="26"/>
      <c r="BG228" s="26"/>
      <c r="BH228" s="26"/>
      <c r="BI228" s="28"/>
      <c r="BJ228" s="6"/>
    </row>
    <row r="229" spans="1:62" ht="31">
      <c r="A229" s="23">
        <v>225</v>
      </c>
      <c r="B229" s="27" t="s">
        <v>599</v>
      </c>
      <c r="C229" s="27" t="s">
        <v>251</v>
      </c>
      <c r="D229" s="27" t="s">
        <v>69</v>
      </c>
      <c r="E229" s="27">
        <v>55</v>
      </c>
      <c r="F229" s="27" t="s">
        <v>195</v>
      </c>
      <c r="G229" s="27" t="s">
        <v>195</v>
      </c>
      <c r="H229" s="23" t="str">
        <f t="shared" si="6"/>
        <v>史＊玉</v>
      </c>
      <c r="I229" s="23" t="str">
        <f t="shared" si="7"/>
        <v>1＊258295</v>
      </c>
      <c r="J229" s="27">
        <v>1131022</v>
      </c>
      <c r="K229" s="27" t="s">
        <v>734</v>
      </c>
      <c r="L229" s="31" t="s">
        <v>721</v>
      </c>
      <c r="M229" s="26"/>
      <c r="N229" s="26"/>
      <c r="O229" s="26"/>
      <c r="P229" s="26"/>
      <c r="Q229" s="26"/>
      <c r="R229" s="26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6"/>
      <c r="AK229" s="26"/>
      <c r="AL229" s="26"/>
      <c r="AM229" s="28"/>
      <c r="AN229" s="28"/>
      <c r="AO229" s="28"/>
      <c r="AP229" s="28"/>
      <c r="AQ229" s="28"/>
      <c r="AR229" s="26"/>
      <c r="AS229" s="28"/>
      <c r="AT229" s="28"/>
      <c r="AU229" s="28"/>
      <c r="AV229" s="28"/>
      <c r="AW229" s="28"/>
      <c r="AX229" s="29"/>
      <c r="AY229" s="28"/>
      <c r="AZ229" s="28"/>
      <c r="BA229" s="28" t="s">
        <v>9</v>
      </c>
      <c r="BB229" s="28"/>
      <c r="BC229" s="26"/>
      <c r="BD229" s="26"/>
      <c r="BE229" s="28"/>
      <c r="BF229" s="26"/>
      <c r="BG229" s="26"/>
      <c r="BH229" s="26"/>
      <c r="BI229" s="28"/>
      <c r="BJ229" s="6"/>
    </row>
    <row r="230" spans="1:62" ht="31">
      <c r="A230" s="23">
        <v>226</v>
      </c>
      <c r="B230" s="27" t="s">
        <v>282</v>
      </c>
      <c r="C230" s="27" t="s">
        <v>120</v>
      </c>
      <c r="D230" s="27" t="s">
        <v>71</v>
      </c>
      <c r="E230" s="27">
        <v>56</v>
      </c>
      <c r="F230" s="27" t="s">
        <v>195</v>
      </c>
      <c r="G230" s="27" t="s">
        <v>195</v>
      </c>
      <c r="H230" s="23" t="str">
        <f t="shared" si="6"/>
        <v>江＊吉</v>
      </c>
      <c r="I230" s="23" t="str">
        <f t="shared" si="7"/>
        <v>1＊298213</v>
      </c>
      <c r="J230" s="27">
        <v>1131022</v>
      </c>
      <c r="K230" s="27" t="s">
        <v>734</v>
      </c>
      <c r="L230" s="31" t="s">
        <v>721</v>
      </c>
      <c r="M230" s="26"/>
      <c r="N230" s="26"/>
      <c r="O230" s="26"/>
      <c r="P230" s="26"/>
      <c r="Q230" s="26"/>
      <c r="R230" s="26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6"/>
      <c r="AK230" s="26"/>
      <c r="AL230" s="26"/>
      <c r="AM230" s="28"/>
      <c r="AN230" s="28"/>
      <c r="AO230" s="28"/>
      <c r="AP230" s="28"/>
      <c r="AQ230" s="28"/>
      <c r="AR230" s="26"/>
      <c r="AS230" s="28"/>
      <c r="AT230" s="28"/>
      <c r="AU230" s="28"/>
      <c r="AV230" s="28"/>
      <c r="AW230" s="28"/>
      <c r="AX230" s="29"/>
      <c r="AY230" s="28"/>
      <c r="AZ230" s="28"/>
      <c r="BA230" s="28" t="s">
        <v>9</v>
      </c>
      <c r="BB230" s="28"/>
      <c r="BC230" s="26"/>
      <c r="BD230" s="26"/>
      <c r="BE230" s="28"/>
      <c r="BF230" s="26"/>
      <c r="BG230" s="26"/>
      <c r="BH230" s="26"/>
      <c r="BI230" s="28"/>
      <c r="BJ230" s="6"/>
    </row>
    <row r="231" spans="1:62" ht="93">
      <c r="A231" s="23">
        <v>227</v>
      </c>
      <c r="B231" s="27" t="s">
        <v>5358</v>
      </c>
      <c r="C231" s="27" t="s">
        <v>5359</v>
      </c>
      <c r="D231" s="27" t="s">
        <v>69</v>
      </c>
      <c r="E231" s="27">
        <v>64</v>
      </c>
      <c r="F231" s="27" t="s">
        <v>5342</v>
      </c>
      <c r="G231" s="27" t="s">
        <v>5245</v>
      </c>
      <c r="H231" s="23" t="str">
        <f t="shared" si="6"/>
        <v>李＊美珠</v>
      </c>
      <c r="I231" s="23" t="str">
        <f t="shared" si="7"/>
        <v>1＊342817</v>
      </c>
      <c r="J231" s="27">
        <v>1131022</v>
      </c>
      <c r="K231" s="27" t="s">
        <v>5471</v>
      </c>
      <c r="L231" s="31" t="s">
        <v>721</v>
      </c>
      <c r="M231" s="26"/>
      <c r="N231" s="26"/>
      <c r="O231" s="26"/>
      <c r="P231" s="26"/>
      <c r="Q231" s="26"/>
      <c r="R231" s="26"/>
      <c r="S231" s="28"/>
      <c r="T231" s="28"/>
      <c r="U231" s="28"/>
      <c r="V231" s="28" t="s">
        <v>9</v>
      </c>
      <c r="W231" s="28"/>
      <c r="X231" s="28"/>
      <c r="Y231" s="28" t="s">
        <v>5472</v>
      </c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6"/>
      <c r="AK231" s="26"/>
      <c r="AL231" s="26"/>
      <c r="AM231" s="28"/>
      <c r="AN231" s="28"/>
      <c r="AO231" s="28"/>
      <c r="AP231" s="28"/>
      <c r="AQ231" s="28"/>
      <c r="AR231" s="26"/>
      <c r="AS231" s="28"/>
      <c r="AT231" s="28"/>
      <c r="AU231" s="28"/>
      <c r="AV231" s="28"/>
      <c r="AW231" s="28"/>
      <c r="AX231" s="29"/>
      <c r="AY231" s="28"/>
      <c r="AZ231" s="28"/>
      <c r="BA231" s="28"/>
      <c r="BB231" s="28"/>
      <c r="BC231" s="26"/>
      <c r="BD231" s="26"/>
      <c r="BE231" s="28"/>
      <c r="BF231" s="26"/>
      <c r="BG231" s="26"/>
      <c r="BH231" s="26"/>
      <c r="BI231" s="28" t="s">
        <v>1034</v>
      </c>
      <c r="BJ231" s="6"/>
    </row>
    <row r="232" spans="1:62" ht="31">
      <c r="A232" s="23">
        <v>228</v>
      </c>
      <c r="B232" s="27" t="s">
        <v>302</v>
      </c>
      <c r="C232" s="27" t="s">
        <v>114</v>
      </c>
      <c r="D232" s="27" t="s">
        <v>69</v>
      </c>
      <c r="E232" s="27">
        <v>75</v>
      </c>
      <c r="F232" s="27" t="s">
        <v>195</v>
      </c>
      <c r="G232" s="27" t="s">
        <v>195</v>
      </c>
      <c r="H232" s="23" t="str">
        <f t="shared" si="6"/>
        <v>莊＊綸</v>
      </c>
      <c r="I232" s="23" t="str">
        <f t="shared" si="7"/>
        <v>1＊240025</v>
      </c>
      <c r="J232" s="27">
        <v>1131022</v>
      </c>
      <c r="K232" s="27" t="s">
        <v>734</v>
      </c>
      <c r="L232" s="31" t="s">
        <v>721</v>
      </c>
      <c r="M232" s="26"/>
      <c r="N232" s="26"/>
      <c r="O232" s="26"/>
      <c r="P232" s="26"/>
      <c r="Q232" s="26"/>
      <c r="R232" s="26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6"/>
      <c r="AK232" s="26"/>
      <c r="AL232" s="26"/>
      <c r="AM232" s="28"/>
      <c r="AN232" s="28"/>
      <c r="AO232" s="28"/>
      <c r="AP232" s="28"/>
      <c r="AQ232" s="28"/>
      <c r="AR232" s="26"/>
      <c r="AS232" s="28"/>
      <c r="AT232" s="28"/>
      <c r="AU232" s="28"/>
      <c r="AV232" s="28"/>
      <c r="AW232" s="28"/>
      <c r="AX232" s="29"/>
      <c r="AY232" s="28"/>
      <c r="AZ232" s="28"/>
      <c r="BA232" s="28" t="s">
        <v>9</v>
      </c>
      <c r="BB232" s="28"/>
      <c r="BC232" s="26"/>
      <c r="BD232" s="26"/>
      <c r="BE232" s="28"/>
      <c r="BF232" s="26"/>
      <c r="BG232" s="26"/>
      <c r="BH232" s="26"/>
      <c r="BI232" s="28"/>
      <c r="BJ232" s="6"/>
    </row>
    <row r="233" spans="1:62" ht="31">
      <c r="A233" s="23">
        <v>229</v>
      </c>
      <c r="B233" s="27" t="s">
        <v>5360</v>
      </c>
      <c r="C233" s="27" t="s">
        <v>5361</v>
      </c>
      <c r="D233" s="27" t="s">
        <v>69</v>
      </c>
      <c r="E233" s="27">
        <v>81</v>
      </c>
      <c r="F233" s="27" t="s">
        <v>195</v>
      </c>
      <c r="G233" s="27" t="s">
        <v>195</v>
      </c>
      <c r="H233" s="23" t="str">
        <f t="shared" si="6"/>
        <v>林＊桂英</v>
      </c>
      <c r="I233" s="23" t="str">
        <f t="shared" si="7"/>
        <v>1＊094178</v>
      </c>
      <c r="J233" s="27">
        <v>1131022</v>
      </c>
      <c r="K233" s="27" t="s">
        <v>734</v>
      </c>
      <c r="L233" s="31" t="s">
        <v>721</v>
      </c>
      <c r="M233" s="26"/>
      <c r="N233" s="26"/>
      <c r="O233" s="26"/>
      <c r="P233" s="26"/>
      <c r="Q233" s="26"/>
      <c r="R233" s="26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6"/>
      <c r="AK233" s="26"/>
      <c r="AL233" s="26"/>
      <c r="AM233" s="28"/>
      <c r="AN233" s="28"/>
      <c r="AO233" s="28"/>
      <c r="AP233" s="28"/>
      <c r="AQ233" s="28"/>
      <c r="AR233" s="26"/>
      <c r="AS233" s="28"/>
      <c r="AT233" s="28"/>
      <c r="AU233" s="28"/>
      <c r="AV233" s="28"/>
      <c r="AW233" s="28"/>
      <c r="AX233" s="29"/>
      <c r="AY233" s="28"/>
      <c r="AZ233" s="28"/>
      <c r="BA233" s="28" t="s">
        <v>9</v>
      </c>
      <c r="BB233" s="28"/>
      <c r="BC233" s="26"/>
      <c r="BD233" s="26"/>
      <c r="BE233" s="28"/>
      <c r="BF233" s="26"/>
      <c r="BG233" s="26"/>
      <c r="BH233" s="26"/>
      <c r="BI233" s="28"/>
      <c r="BJ233" s="6"/>
    </row>
    <row r="234" spans="1:62" ht="31">
      <c r="A234" s="23">
        <v>230</v>
      </c>
      <c r="B234" s="27" t="s">
        <v>2255</v>
      </c>
      <c r="C234" s="27" t="s">
        <v>1474</v>
      </c>
      <c r="D234" s="27" t="s">
        <v>71</v>
      </c>
      <c r="E234" s="27">
        <v>50</v>
      </c>
      <c r="F234" s="27" t="s">
        <v>195</v>
      </c>
      <c r="G234" s="27" t="s">
        <v>195</v>
      </c>
      <c r="H234" s="23" t="str">
        <f t="shared" si="6"/>
        <v>呂＊暘</v>
      </c>
      <c r="I234" s="23" t="str">
        <f t="shared" si="7"/>
        <v>1＊811561</v>
      </c>
      <c r="J234" s="27">
        <v>1131022</v>
      </c>
      <c r="K234" s="27" t="s">
        <v>732</v>
      </c>
      <c r="L234" s="31" t="s">
        <v>721</v>
      </c>
      <c r="M234" s="26"/>
      <c r="N234" s="26"/>
      <c r="O234" s="26"/>
      <c r="P234" s="26"/>
      <c r="Q234" s="26"/>
      <c r="R234" s="26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6"/>
      <c r="AK234" s="26"/>
      <c r="AL234" s="26"/>
      <c r="AM234" s="28"/>
      <c r="AN234" s="28"/>
      <c r="AO234" s="28"/>
      <c r="AP234" s="28"/>
      <c r="AQ234" s="28"/>
      <c r="AR234" s="26"/>
      <c r="AS234" s="28"/>
      <c r="AT234" s="28"/>
      <c r="AU234" s="28"/>
      <c r="AV234" s="28"/>
      <c r="AW234" s="28"/>
      <c r="AX234" s="29"/>
      <c r="AY234" s="28"/>
      <c r="AZ234" s="28"/>
      <c r="BA234" s="28"/>
      <c r="BB234" s="28" t="s">
        <v>1899</v>
      </c>
      <c r="BC234" s="26"/>
      <c r="BD234" s="26"/>
      <c r="BE234" s="28"/>
      <c r="BF234" s="26"/>
      <c r="BG234" s="26"/>
      <c r="BH234" s="26"/>
      <c r="BI234" s="28"/>
      <c r="BJ234" s="6"/>
    </row>
    <row r="235" spans="1:62" ht="31">
      <c r="A235" s="23">
        <v>231</v>
      </c>
      <c r="B235" s="27" t="s">
        <v>5362</v>
      </c>
      <c r="C235" s="27" t="s">
        <v>1475</v>
      </c>
      <c r="D235" s="27" t="s">
        <v>69</v>
      </c>
      <c r="E235" s="27">
        <v>61</v>
      </c>
      <c r="F235" s="27" t="s">
        <v>195</v>
      </c>
      <c r="G235" s="27" t="s">
        <v>195</v>
      </c>
      <c r="H235" s="23" t="str">
        <f t="shared" si="6"/>
        <v>謝＊婷</v>
      </c>
      <c r="I235" s="23" t="str">
        <f t="shared" si="7"/>
        <v>2＊135350</v>
      </c>
      <c r="J235" s="27">
        <v>1131022</v>
      </c>
      <c r="K235" s="27" t="s">
        <v>734</v>
      </c>
      <c r="L235" s="31" t="s">
        <v>721</v>
      </c>
      <c r="M235" s="26"/>
      <c r="N235" s="26"/>
      <c r="O235" s="26"/>
      <c r="P235" s="26"/>
      <c r="Q235" s="26"/>
      <c r="R235" s="26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6"/>
      <c r="AK235" s="26"/>
      <c r="AL235" s="26"/>
      <c r="AM235" s="28"/>
      <c r="AN235" s="28"/>
      <c r="AO235" s="28"/>
      <c r="AP235" s="28"/>
      <c r="AQ235" s="28"/>
      <c r="AR235" s="26"/>
      <c r="AS235" s="28"/>
      <c r="AT235" s="28"/>
      <c r="AU235" s="28"/>
      <c r="AV235" s="28"/>
      <c r="AW235" s="28"/>
      <c r="AX235" s="29"/>
      <c r="AY235" s="28"/>
      <c r="AZ235" s="28"/>
      <c r="BA235" s="28" t="s">
        <v>9</v>
      </c>
      <c r="BB235" s="28"/>
      <c r="BC235" s="26"/>
      <c r="BD235" s="26"/>
      <c r="BE235" s="28"/>
      <c r="BF235" s="26"/>
      <c r="BG235" s="26"/>
      <c r="BH235" s="26"/>
      <c r="BI235" s="28"/>
      <c r="BJ235" s="6"/>
    </row>
    <row r="236" spans="1:62" ht="31">
      <c r="A236" s="23">
        <v>232</v>
      </c>
      <c r="B236" s="27" t="s">
        <v>3348</v>
      </c>
      <c r="C236" s="27" t="s">
        <v>3349</v>
      </c>
      <c r="D236" s="27" t="s">
        <v>69</v>
      </c>
      <c r="E236" s="27">
        <v>77</v>
      </c>
      <c r="F236" s="27" t="s">
        <v>195</v>
      </c>
      <c r="G236" s="27" t="s">
        <v>195</v>
      </c>
      <c r="H236" s="23" t="str">
        <f t="shared" si="6"/>
        <v>蘇＊鳳琴</v>
      </c>
      <c r="I236" s="23" t="str">
        <f t="shared" si="7"/>
        <v>2＊511499</v>
      </c>
      <c r="J236" s="27">
        <v>1131022</v>
      </c>
      <c r="K236" s="27" t="s">
        <v>734</v>
      </c>
      <c r="L236" s="31" t="s">
        <v>721</v>
      </c>
      <c r="M236" s="26"/>
      <c r="N236" s="26"/>
      <c r="O236" s="26"/>
      <c r="P236" s="26"/>
      <c r="Q236" s="26"/>
      <c r="R236" s="26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6"/>
      <c r="AK236" s="26"/>
      <c r="AL236" s="26"/>
      <c r="AM236" s="28"/>
      <c r="AN236" s="28"/>
      <c r="AO236" s="28"/>
      <c r="AP236" s="28"/>
      <c r="AQ236" s="28"/>
      <c r="AR236" s="26"/>
      <c r="AS236" s="28"/>
      <c r="AT236" s="28"/>
      <c r="AU236" s="28"/>
      <c r="AV236" s="28"/>
      <c r="AW236" s="28"/>
      <c r="AX236" s="29"/>
      <c r="AY236" s="28"/>
      <c r="AZ236" s="28"/>
      <c r="BA236" s="28" t="s">
        <v>2225</v>
      </c>
      <c r="BB236" s="28"/>
      <c r="BC236" s="26"/>
      <c r="BD236" s="26"/>
      <c r="BE236" s="28"/>
      <c r="BF236" s="26"/>
      <c r="BG236" s="26"/>
      <c r="BH236" s="26"/>
      <c r="BI236" s="28"/>
      <c r="BJ236" s="6"/>
    </row>
    <row r="237" spans="1:62" ht="31">
      <c r="A237" s="23">
        <v>233</v>
      </c>
      <c r="B237" s="27" t="s">
        <v>3390</v>
      </c>
      <c r="C237" s="27" t="s">
        <v>1501</v>
      </c>
      <c r="D237" s="27" t="s">
        <v>69</v>
      </c>
      <c r="E237" s="27">
        <v>68</v>
      </c>
      <c r="F237" s="27" t="s">
        <v>195</v>
      </c>
      <c r="G237" s="27" t="s">
        <v>195</v>
      </c>
      <c r="H237" s="23" t="str">
        <f t="shared" si="6"/>
        <v>陳＊英</v>
      </c>
      <c r="I237" s="23" t="str">
        <f t="shared" si="7"/>
        <v>2＊877137</v>
      </c>
      <c r="J237" s="27">
        <v>1131022</v>
      </c>
      <c r="K237" s="27" t="s">
        <v>732</v>
      </c>
      <c r="L237" s="31" t="s">
        <v>721</v>
      </c>
      <c r="M237" s="26"/>
      <c r="N237" s="26"/>
      <c r="O237" s="26"/>
      <c r="P237" s="26"/>
      <c r="Q237" s="26"/>
      <c r="R237" s="26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6"/>
      <c r="AK237" s="26"/>
      <c r="AL237" s="26"/>
      <c r="AM237" s="28"/>
      <c r="AN237" s="28"/>
      <c r="AO237" s="28"/>
      <c r="AP237" s="28"/>
      <c r="AQ237" s="28"/>
      <c r="AR237" s="26"/>
      <c r="AS237" s="28"/>
      <c r="AT237" s="28"/>
      <c r="AU237" s="28"/>
      <c r="AV237" s="28"/>
      <c r="AW237" s="28"/>
      <c r="AX237" s="29"/>
      <c r="AY237" s="28"/>
      <c r="AZ237" s="28"/>
      <c r="BA237" s="28"/>
      <c r="BB237" s="28" t="s">
        <v>1879</v>
      </c>
      <c r="BC237" s="26"/>
      <c r="BD237" s="26"/>
      <c r="BE237" s="28"/>
      <c r="BF237" s="26"/>
      <c r="BG237" s="26"/>
      <c r="BH237" s="26"/>
      <c r="BI237" s="28"/>
      <c r="BJ237" s="6"/>
    </row>
    <row r="238" spans="1:62" ht="31">
      <c r="A238" s="23">
        <v>234</v>
      </c>
      <c r="B238" s="27" t="s">
        <v>5363</v>
      </c>
      <c r="C238" s="27" t="s">
        <v>966</v>
      </c>
      <c r="D238" s="27" t="s">
        <v>69</v>
      </c>
      <c r="E238" s="27">
        <v>63</v>
      </c>
      <c r="F238" s="27" t="s">
        <v>195</v>
      </c>
      <c r="G238" s="27" t="s">
        <v>195</v>
      </c>
      <c r="H238" s="23" t="str">
        <f t="shared" si="6"/>
        <v>吳＊珍</v>
      </c>
      <c r="I238" s="23" t="str">
        <f t="shared" si="7"/>
        <v>2＊326920</v>
      </c>
      <c r="J238" s="27">
        <v>1131022</v>
      </c>
      <c r="K238" s="27" t="s">
        <v>734</v>
      </c>
      <c r="L238" s="31" t="s">
        <v>721</v>
      </c>
      <c r="M238" s="26"/>
      <c r="N238" s="26"/>
      <c r="O238" s="26"/>
      <c r="P238" s="26"/>
      <c r="Q238" s="26"/>
      <c r="R238" s="26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6"/>
      <c r="AK238" s="26"/>
      <c r="AL238" s="26"/>
      <c r="AM238" s="28"/>
      <c r="AN238" s="28"/>
      <c r="AO238" s="28"/>
      <c r="AP238" s="28"/>
      <c r="AQ238" s="28"/>
      <c r="AR238" s="26"/>
      <c r="AS238" s="28"/>
      <c r="AT238" s="28"/>
      <c r="AU238" s="28"/>
      <c r="AV238" s="28"/>
      <c r="AW238" s="28"/>
      <c r="AX238" s="29"/>
      <c r="AY238" s="28"/>
      <c r="AZ238" s="28"/>
      <c r="BA238" s="28" t="s">
        <v>9</v>
      </c>
      <c r="BB238" s="28"/>
      <c r="BC238" s="26"/>
      <c r="BD238" s="26"/>
      <c r="BE238" s="28"/>
      <c r="BF238" s="26"/>
      <c r="BG238" s="26"/>
      <c r="BH238" s="26"/>
      <c r="BI238" s="28"/>
      <c r="BJ238" s="6"/>
    </row>
    <row r="239" spans="1:62" ht="31">
      <c r="A239" s="23">
        <v>235</v>
      </c>
      <c r="B239" s="27" t="s">
        <v>170</v>
      </c>
      <c r="C239" s="27" t="s">
        <v>171</v>
      </c>
      <c r="D239" s="27" t="s">
        <v>69</v>
      </c>
      <c r="E239" s="27">
        <v>65</v>
      </c>
      <c r="F239" s="27" t="s">
        <v>195</v>
      </c>
      <c r="G239" s="27" t="s">
        <v>195</v>
      </c>
      <c r="H239" s="23" t="str">
        <f t="shared" si="6"/>
        <v>黃＊玉</v>
      </c>
      <c r="I239" s="23" t="str">
        <f t="shared" si="7"/>
        <v>2＊359729</v>
      </c>
      <c r="J239" s="27">
        <v>1131022</v>
      </c>
      <c r="K239" s="27" t="s">
        <v>734</v>
      </c>
      <c r="L239" s="31" t="s">
        <v>721</v>
      </c>
      <c r="M239" s="26"/>
      <c r="N239" s="26"/>
      <c r="O239" s="26"/>
      <c r="P239" s="26"/>
      <c r="Q239" s="26"/>
      <c r="R239" s="26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6"/>
      <c r="AK239" s="26"/>
      <c r="AL239" s="26"/>
      <c r="AM239" s="28"/>
      <c r="AN239" s="28"/>
      <c r="AO239" s="28"/>
      <c r="AP239" s="28"/>
      <c r="AQ239" s="28"/>
      <c r="AR239" s="26"/>
      <c r="AS239" s="28"/>
      <c r="AT239" s="28"/>
      <c r="AU239" s="28"/>
      <c r="AV239" s="28"/>
      <c r="AW239" s="28"/>
      <c r="AX239" s="29"/>
      <c r="AY239" s="28"/>
      <c r="AZ239" s="28"/>
      <c r="BA239" s="28" t="s">
        <v>9</v>
      </c>
      <c r="BB239" s="28"/>
      <c r="BC239" s="26"/>
      <c r="BD239" s="26"/>
      <c r="BE239" s="28"/>
      <c r="BF239" s="26"/>
      <c r="BG239" s="26"/>
      <c r="BH239" s="26"/>
      <c r="BI239" s="28"/>
      <c r="BJ239" s="6"/>
    </row>
    <row r="240" spans="1:62" ht="31">
      <c r="A240" s="23">
        <v>236</v>
      </c>
      <c r="B240" s="27" t="s">
        <v>2890</v>
      </c>
      <c r="C240" s="27" t="s">
        <v>930</v>
      </c>
      <c r="D240" s="27" t="s">
        <v>69</v>
      </c>
      <c r="E240" s="27">
        <v>74</v>
      </c>
      <c r="F240" s="27" t="s">
        <v>195</v>
      </c>
      <c r="G240" s="27" t="s">
        <v>195</v>
      </c>
      <c r="H240" s="23" t="str">
        <f t="shared" si="6"/>
        <v>陳＊美華</v>
      </c>
      <c r="I240" s="23" t="str">
        <f t="shared" si="7"/>
        <v>2＊894821</v>
      </c>
      <c r="J240" s="27">
        <v>1131022</v>
      </c>
      <c r="K240" s="27" t="s">
        <v>734</v>
      </c>
      <c r="L240" s="31" t="s">
        <v>721</v>
      </c>
      <c r="M240" s="26"/>
      <c r="N240" s="26"/>
      <c r="O240" s="26"/>
      <c r="P240" s="26"/>
      <c r="Q240" s="26"/>
      <c r="R240" s="26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6"/>
      <c r="AK240" s="26"/>
      <c r="AL240" s="26"/>
      <c r="AM240" s="28"/>
      <c r="AN240" s="28"/>
      <c r="AO240" s="28"/>
      <c r="AP240" s="28"/>
      <c r="AQ240" s="28"/>
      <c r="AR240" s="26"/>
      <c r="AS240" s="28"/>
      <c r="AT240" s="28"/>
      <c r="AU240" s="28"/>
      <c r="AV240" s="28"/>
      <c r="AW240" s="28"/>
      <c r="AX240" s="29"/>
      <c r="AY240" s="28"/>
      <c r="AZ240" s="28"/>
      <c r="BA240" s="28" t="s">
        <v>9</v>
      </c>
      <c r="BB240" s="28"/>
      <c r="BC240" s="26"/>
      <c r="BD240" s="26"/>
      <c r="BE240" s="28"/>
      <c r="BF240" s="26"/>
      <c r="BG240" s="26"/>
      <c r="BH240" s="26"/>
      <c r="BI240" s="28"/>
      <c r="BJ240" s="6"/>
    </row>
    <row r="241" spans="1:62" ht="31">
      <c r="A241" s="23">
        <v>237</v>
      </c>
      <c r="B241" s="27" t="s">
        <v>5364</v>
      </c>
      <c r="C241" s="27" t="s">
        <v>3682</v>
      </c>
      <c r="D241" s="27" t="s">
        <v>69</v>
      </c>
      <c r="E241" s="27">
        <v>58</v>
      </c>
      <c r="F241" s="27" t="s">
        <v>195</v>
      </c>
      <c r="G241" s="27" t="s">
        <v>195</v>
      </c>
      <c r="H241" s="23" t="str">
        <f t="shared" si="6"/>
        <v>郭＊菁</v>
      </c>
      <c r="I241" s="23" t="str">
        <f t="shared" si="7"/>
        <v>2＊158367</v>
      </c>
      <c r="J241" s="27">
        <v>1131022</v>
      </c>
      <c r="K241" s="27" t="s">
        <v>734</v>
      </c>
      <c r="L241" s="31" t="s">
        <v>721</v>
      </c>
      <c r="M241" s="26"/>
      <c r="N241" s="26"/>
      <c r="O241" s="26"/>
      <c r="P241" s="26"/>
      <c r="Q241" s="26"/>
      <c r="R241" s="26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6"/>
      <c r="AK241" s="26"/>
      <c r="AL241" s="26"/>
      <c r="AM241" s="28"/>
      <c r="AN241" s="28"/>
      <c r="AO241" s="28"/>
      <c r="AP241" s="28"/>
      <c r="AQ241" s="28"/>
      <c r="AR241" s="26"/>
      <c r="AS241" s="28"/>
      <c r="AT241" s="28"/>
      <c r="AU241" s="28"/>
      <c r="AV241" s="28"/>
      <c r="AW241" s="28"/>
      <c r="AX241" s="29"/>
      <c r="AY241" s="28"/>
      <c r="AZ241" s="28"/>
      <c r="BA241" s="28" t="s">
        <v>9</v>
      </c>
      <c r="BB241" s="28"/>
      <c r="BC241" s="26"/>
      <c r="BD241" s="26"/>
      <c r="BE241" s="28"/>
      <c r="BF241" s="26"/>
      <c r="BG241" s="26"/>
      <c r="BH241" s="26"/>
      <c r="BI241" s="28"/>
      <c r="BJ241" s="6"/>
    </row>
    <row r="242" spans="1:62" ht="31">
      <c r="A242" s="23">
        <v>238</v>
      </c>
      <c r="B242" s="27" t="s">
        <v>2582</v>
      </c>
      <c r="C242" s="27" t="s">
        <v>2583</v>
      </c>
      <c r="D242" s="27" t="s">
        <v>71</v>
      </c>
      <c r="E242" s="27">
        <v>51</v>
      </c>
      <c r="F242" s="27" t="s">
        <v>195</v>
      </c>
      <c r="G242" s="27" t="s">
        <v>195</v>
      </c>
      <c r="H242" s="23" t="str">
        <f t="shared" si="6"/>
        <v>王＊偉</v>
      </c>
      <c r="I242" s="23" t="str">
        <f t="shared" si="7"/>
        <v>2＊381128</v>
      </c>
      <c r="J242" s="27">
        <v>1131022</v>
      </c>
      <c r="K242" s="27" t="s">
        <v>752</v>
      </c>
      <c r="L242" s="31" t="s">
        <v>721</v>
      </c>
      <c r="M242" s="26"/>
      <c r="N242" s="26"/>
      <c r="O242" s="26"/>
      <c r="P242" s="26"/>
      <c r="Q242" s="26"/>
      <c r="R242" s="26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6"/>
      <c r="AK242" s="26"/>
      <c r="AL242" s="26"/>
      <c r="AM242" s="28"/>
      <c r="AN242" s="28"/>
      <c r="AO242" s="28"/>
      <c r="AP242" s="28"/>
      <c r="AQ242" s="28"/>
      <c r="AR242" s="26"/>
      <c r="AS242" s="28"/>
      <c r="AT242" s="28"/>
      <c r="AU242" s="28"/>
      <c r="AV242" s="28" t="s">
        <v>9</v>
      </c>
      <c r="AW242" s="28"/>
      <c r="AX242" s="29"/>
      <c r="AY242" s="28"/>
      <c r="AZ242" s="28"/>
      <c r="BA242" s="28"/>
      <c r="BB242" s="28"/>
      <c r="BC242" s="26"/>
      <c r="BD242" s="26"/>
      <c r="BE242" s="28"/>
      <c r="BF242" s="26"/>
      <c r="BG242" s="26"/>
      <c r="BH242" s="26"/>
      <c r="BI242" s="28" t="s">
        <v>1034</v>
      </c>
      <c r="BJ242" s="6"/>
    </row>
    <row r="243" spans="1:62" ht="31">
      <c r="A243" s="23">
        <v>239</v>
      </c>
      <c r="B243" s="27" t="s">
        <v>2412</v>
      </c>
      <c r="C243" s="27" t="s">
        <v>2119</v>
      </c>
      <c r="D243" s="27" t="s">
        <v>69</v>
      </c>
      <c r="E243" s="27">
        <v>59</v>
      </c>
      <c r="F243" s="27" t="s">
        <v>195</v>
      </c>
      <c r="G243" s="27" t="s">
        <v>195</v>
      </c>
      <c r="H243" s="23" t="str">
        <f t="shared" si="6"/>
        <v>吳＊婷</v>
      </c>
      <c r="I243" s="23" t="str">
        <f t="shared" si="7"/>
        <v>0＊716680</v>
      </c>
      <c r="J243" s="27">
        <v>1131025</v>
      </c>
      <c r="K243" s="27" t="s">
        <v>734</v>
      </c>
      <c r="L243" s="31" t="s">
        <v>721</v>
      </c>
      <c r="M243" s="26"/>
      <c r="N243" s="26"/>
      <c r="O243" s="26"/>
      <c r="P243" s="26"/>
      <c r="Q243" s="26"/>
      <c r="R243" s="26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6"/>
      <c r="AK243" s="26"/>
      <c r="AL243" s="26"/>
      <c r="AM243" s="28"/>
      <c r="AN243" s="28"/>
      <c r="AO243" s="28"/>
      <c r="AP243" s="28"/>
      <c r="AQ243" s="28"/>
      <c r="AR243" s="26"/>
      <c r="AS243" s="28"/>
      <c r="AT243" s="28"/>
      <c r="AU243" s="28"/>
      <c r="AV243" s="28"/>
      <c r="AW243" s="28"/>
      <c r="AX243" s="29"/>
      <c r="AY243" s="28"/>
      <c r="AZ243" s="28"/>
      <c r="BA243" s="28" t="s">
        <v>9</v>
      </c>
      <c r="BB243" s="28"/>
      <c r="BC243" s="26"/>
      <c r="BD243" s="26"/>
      <c r="BE243" s="28"/>
      <c r="BF243" s="26"/>
      <c r="BG243" s="26"/>
      <c r="BH243" s="26"/>
      <c r="BI243" s="28"/>
      <c r="BJ243" s="6"/>
    </row>
    <row r="244" spans="1:62" ht="31">
      <c r="A244" s="23">
        <v>240</v>
      </c>
      <c r="B244" s="27" t="s">
        <v>5365</v>
      </c>
      <c r="C244" s="27" t="s">
        <v>1503</v>
      </c>
      <c r="D244" s="27" t="s">
        <v>69</v>
      </c>
      <c r="E244" s="27">
        <v>71</v>
      </c>
      <c r="F244" s="27" t="s">
        <v>195</v>
      </c>
      <c r="G244" s="27" t="s">
        <v>195</v>
      </c>
      <c r="H244" s="23" t="str">
        <f t="shared" si="6"/>
        <v>葉＊晴</v>
      </c>
      <c r="I244" s="23" t="str">
        <f t="shared" si="7"/>
        <v>0＊509287</v>
      </c>
      <c r="J244" s="27">
        <v>1131025</v>
      </c>
      <c r="K244" s="27" t="s">
        <v>734</v>
      </c>
      <c r="L244" s="31" t="s">
        <v>721</v>
      </c>
      <c r="M244" s="26"/>
      <c r="N244" s="26"/>
      <c r="O244" s="26"/>
      <c r="P244" s="26"/>
      <c r="Q244" s="26"/>
      <c r="R244" s="26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6"/>
      <c r="AK244" s="26"/>
      <c r="AL244" s="26"/>
      <c r="AM244" s="28"/>
      <c r="AN244" s="28"/>
      <c r="AO244" s="28"/>
      <c r="AP244" s="28"/>
      <c r="AQ244" s="28"/>
      <c r="AR244" s="26"/>
      <c r="AS244" s="28"/>
      <c r="AT244" s="28"/>
      <c r="AU244" s="28"/>
      <c r="AV244" s="28"/>
      <c r="AW244" s="28"/>
      <c r="AX244" s="29"/>
      <c r="AY244" s="28"/>
      <c r="AZ244" s="28"/>
      <c r="BA244" s="28" t="s">
        <v>9</v>
      </c>
      <c r="BB244" s="28"/>
      <c r="BC244" s="26"/>
      <c r="BD244" s="26"/>
      <c r="BE244" s="28"/>
      <c r="BF244" s="26"/>
      <c r="BG244" s="26"/>
      <c r="BH244" s="26"/>
      <c r="BI244" s="28"/>
      <c r="BJ244" s="6"/>
    </row>
    <row r="245" spans="1:62" ht="31">
      <c r="A245" s="23">
        <v>241</v>
      </c>
      <c r="B245" s="27" t="s">
        <v>2839</v>
      </c>
      <c r="C245" s="27" t="s">
        <v>2840</v>
      </c>
      <c r="D245" s="27" t="s">
        <v>69</v>
      </c>
      <c r="E245" s="27">
        <v>57</v>
      </c>
      <c r="F245" s="27" t="s">
        <v>195</v>
      </c>
      <c r="G245" s="27" t="s">
        <v>195</v>
      </c>
      <c r="H245" s="23" t="str">
        <f t="shared" si="6"/>
        <v>楊＊燕</v>
      </c>
      <c r="I245" s="23" t="str">
        <f t="shared" si="7"/>
        <v>0＊154677</v>
      </c>
      <c r="J245" s="27">
        <v>1131025</v>
      </c>
      <c r="K245" s="27" t="s">
        <v>732</v>
      </c>
      <c r="L245" s="31" t="s">
        <v>721</v>
      </c>
      <c r="M245" s="26"/>
      <c r="N245" s="26"/>
      <c r="O245" s="26"/>
      <c r="P245" s="26"/>
      <c r="Q245" s="26"/>
      <c r="R245" s="26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6"/>
      <c r="AK245" s="26"/>
      <c r="AL245" s="26"/>
      <c r="AM245" s="28"/>
      <c r="AN245" s="28"/>
      <c r="AO245" s="28"/>
      <c r="AP245" s="28"/>
      <c r="AQ245" s="28"/>
      <c r="AR245" s="26"/>
      <c r="AS245" s="28"/>
      <c r="AT245" s="28"/>
      <c r="AU245" s="28"/>
      <c r="AV245" s="28"/>
      <c r="AW245" s="28"/>
      <c r="AX245" s="29"/>
      <c r="AY245" s="28"/>
      <c r="AZ245" s="28"/>
      <c r="BA245" s="28"/>
      <c r="BB245" s="28" t="s">
        <v>1899</v>
      </c>
      <c r="BC245" s="26"/>
      <c r="BD245" s="26"/>
      <c r="BE245" s="28"/>
      <c r="BF245" s="26"/>
      <c r="BG245" s="26"/>
      <c r="BH245" s="26"/>
      <c r="BI245" s="28"/>
      <c r="BJ245" s="6"/>
    </row>
    <row r="246" spans="1:62" ht="31">
      <c r="A246" s="23">
        <v>242</v>
      </c>
      <c r="B246" s="27" t="s">
        <v>5473</v>
      </c>
      <c r="C246" s="27" t="s">
        <v>5366</v>
      </c>
      <c r="D246" s="27" t="s">
        <v>69</v>
      </c>
      <c r="E246" s="27">
        <v>78</v>
      </c>
      <c r="F246" s="27" t="s">
        <v>195</v>
      </c>
      <c r="G246" s="27" t="s">
        <v>195</v>
      </c>
      <c r="H246" s="23" t="str">
        <f t="shared" si="6"/>
        <v>戴＊玲嫺</v>
      </c>
      <c r="I246" s="23" t="str">
        <f t="shared" si="7"/>
        <v>1＊592708</v>
      </c>
      <c r="J246" s="27">
        <v>1131025</v>
      </c>
      <c r="K246" s="27" t="s">
        <v>732</v>
      </c>
      <c r="L246" s="31" t="s">
        <v>721</v>
      </c>
      <c r="M246" s="26"/>
      <c r="N246" s="26"/>
      <c r="O246" s="26"/>
      <c r="P246" s="26"/>
      <c r="Q246" s="26"/>
      <c r="R246" s="26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6"/>
      <c r="AK246" s="26"/>
      <c r="AL246" s="26"/>
      <c r="AM246" s="28"/>
      <c r="AN246" s="28"/>
      <c r="AO246" s="28"/>
      <c r="AP246" s="28"/>
      <c r="AQ246" s="28"/>
      <c r="AR246" s="26"/>
      <c r="AS246" s="28"/>
      <c r="AT246" s="28"/>
      <c r="AU246" s="28"/>
      <c r="AV246" s="28"/>
      <c r="AW246" s="28"/>
      <c r="AX246" s="29"/>
      <c r="AY246" s="28"/>
      <c r="AZ246" s="28"/>
      <c r="BA246" s="28"/>
      <c r="BB246" s="28" t="s">
        <v>1879</v>
      </c>
      <c r="BC246" s="26"/>
      <c r="BD246" s="26"/>
      <c r="BE246" s="28"/>
      <c r="BF246" s="26"/>
      <c r="BG246" s="26"/>
      <c r="BH246" s="26"/>
      <c r="BI246" s="28"/>
      <c r="BJ246" s="6"/>
    </row>
    <row r="247" spans="1:62" ht="31">
      <c r="A247" s="23">
        <v>243</v>
      </c>
      <c r="B247" s="27" t="s">
        <v>5367</v>
      </c>
      <c r="C247" s="27" t="s">
        <v>4225</v>
      </c>
      <c r="D247" s="27" t="s">
        <v>69</v>
      </c>
      <c r="E247" s="27">
        <v>70</v>
      </c>
      <c r="F247" s="27" t="s">
        <v>195</v>
      </c>
      <c r="G247" s="27" t="s">
        <v>195</v>
      </c>
      <c r="H247" s="23" t="str">
        <f t="shared" si="6"/>
        <v>黃＊碧琴</v>
      </c>
      <c r="I247" s="23" t="str">
        <f t="shared" si="7"/>
        <v>1＊738795</v>
      </c>
      <c r="J247" s="27">
        <v>1131025</v>
      </c>
      <c r="K247" s="27" t="s">
        <v>751</v>
      </c>
      <c r="L247" s="31" t="s">
        <v>721</v>
      </c>
      <c r="M247" s="26"/>
      <c r="N247" s="26"/>
      <c r="O247" s="26"/>
      <c r="P247" s="26"/>
      <c r="Q247" s="26"/>
      <c r="R247" s="26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6"/>
      <c r="AK247" s="26"/>
      <c r="AL247" s="26"/>
      <c r="AM247" s="28"/>
      <c r="AN247" s="28"/>
      <c r="AO247" s="28"/>
      <c r="AP247" s="28"/>
      <c r="AQ247" s="28"/>
      <c r="AR247" s="26"/>
      <c r="AS247" s="28"/>
      <c r="AT247" s="28"/>
      <c r="AU247" s="28"/>
      <c r="AV247" s="28"/>
      <c r="AW247" s="28"/>
      <c r="AX247" s="29"/>
      <c r="AY247" s="28"/>
      <c r="AZ247" s="28"/>
      <c r="BA247" s="28"/>
      <c r="BB247" s="28"/>
      <c r="BC247" s="28" t="s">
        <v>9</v>
      </c>
      <c r="BD247" s="26"/>
      <c r="BE247" s="28"/>
      <c r="BF247" s="26"/>
      <c r="BG247" s="26"/>
      <c r="BH247" s="26"/>
      <c r="BI247" s="28"/>
      <c r="BJ247" s="6"/>
    </row>
    <row r="248" spans="1:62" ht="31">
      <c r="A248" s="23">
        <v>244</v>
      </c>
      <c r="B248" s="27" t="s">
        <v>5368</v>
      </c>
      <c r="C248" s="27" t="s">
        <v>3685</v>
      </c>
      <c r="D248" s="27" t="s">
        <v>69</v>
      </c>
      <c r="E248" s="27">
        <v>62</v>
      </c>
      <c r="F248" s="27" t="s">
        <v>195</v>
      </c>
      <c r="G248" s="27" t="s">
        <v>195</v>
      </c>
      <c r="H248" s="23" t="str">
        <f t="shared" si="6"/>
        <v>連＊玉</v>
      </c>
      <c r="I248" s="23" t="str">
        <f t="shared" si="7"/>
        <v>1＊385985</v>
      </c>
      <c r="J248" s="27">
        <v>1131025</v>
      </c>
      <c r="K248" s="27" t="s">
        <v>734</v>
      </c>
      <c r="L248" s="31" t="s">
        <v>721</v>
      </c>
      <c r="M248" s="26"/>
      <c r="N248" s="26"/>
      <c r="O248" s="26"/>
      <c r="P248" s="26"/>
      <c r="Q248" s="26"/>
      <c r="R248" s="26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6"/>
      <c r="AK248" s="26"/>
      <c r="AL248" s="26"/>
      <c r="AM248" s="28"/>
      <c r="AN248" s="28"/>
      <c r="AO248" s="28"/>
      <c r="AP248" s="28"/>
      <c r="AQ248" s="28"/>
      <c r="AR248" s="26"/>
      <c r="AS248" s="28"/>
      <c r="AT248" s="28"/>
      <c r="AU248" s="28"/>
      <c r="AV248" s="28"/>
      <c r="AW248" s="28"/>
      <c r="AX248" s="29"/>
      <c r="AY248" s="28"/>
      <c r="AZ248" s="28"/>
      <c r="BA248" s="28" t="s">
        <v>9</v>
      </c>
      <c r="BB248" s="28"/>
      <c r="BC248" s="26"/>
      <c r="BD248" s="26"/>
      <c r="BE248" s="28"/>
      <c r="BF248" s="26"/>
      <c r="BG248" s="26"/>
      <c r="BH248" s="26"/>
      <c r="BI248" s="28"/>
      <c r="BJ248" s="6"/>
    </row>
    <row r="249" spans="1:62" ht="31">
      <c r="A249" s="23">
        <v>245</v>
      </c>
      <c r="B249" s="27" t="s">
        <v>5369</v>
      </c>
      <c r="C249" s="27" t="s">
        <v>5370</v>
      </c>
      <c r="D249" s="27" t="s">
        <v>69</v>
      </c>
      <c r="E249" s="27">
        <v>66</v>
      </c>
      <c r="F249" s="27" t="s">
        <v>195</v>
      </c>
      <c r="G249" s="27" t="s">
        <v>195</v>
      </c>
      <c r="H249" s="23" t="str">
        <f t="shared" si="6"/>
        <v>黃＊芬</v>
      </c>
      <c r="I249" s="23" t="str">
        <f t="shared" si="7"/>
        <v>2＊078177</v>
      </c>
      <c r="J249" s="27">
        <v>1131028</v>
      </c>
      <c r="K249" s="27" t="s">
        <v>734</v>
      </c>
      <c r="L249" s="31" t="s">
        <v>721</v>
      </c>
      <c r="M249" s="26"/>
      <c r="N249" s="26"/>
      <c r="O249" s="26"/>
      <c r="P249" s="26"/>
      <c r="Q249" s="26"/>
      <c r="R249" s="26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6"/>
      <c r="AK249" s="26"/>
      <c r="AL249" s="26"/>
      <c r="AM249" s="28"/>
      <c r="AN249" s="28"/>
      <c r="AO249" s="28"/>
      <c r="AP249" s="28"/>
      <c r="AQ249" s="28"/>
      <c r="AR249" s="26"/>
      <c r="AS249" s="28"/>
      <c r="AT249" s="28"/>
      <c r="AU249" s="28"/>
      <c r="AV249" s="28"/>
      <c r="AW249" s="28"/>
      <c r="AX249" s="29"/>
      <c r="AY249" s="28"/>
      <c r="AZ249" s="28"/>
      <c r="BA249" s="28" t="s">
        <v>9</v>
      </c>
      <c r="BB249" s="28"/>
      <c r="BC249" s="26"/>
      <c r="BD249" s="26"/>
      <c r="BE249" s="28"/>
      <c r="BF249" s="26"/>
      <c r="BG249" s="26"/>
      <c r="BH249" s="26"/>
      <c r="BI249" s="28"/>
      <c r="BJ249" s="6"/>
    </row>
    <row r="250" spans="1:62" ht="31">
      <c r="A250" s="23">
        <v>246</v>
      </c>
      <c r="B250" s="27" t="s">
        <v>5371</v>
      </c>
      <c r="C250" s="27" t="s">
        <v>937</v>
      </c>
      <c r="D250" s="27" t="s">
        <v>69</v>
      </c>
      <c r="E250" s="27">
        <v>75</v>
      </c>
      <c r="F250" s="27" t="s">
        <v>195</v>
      </c>
      <c r="G250" s="27" t="s">
        <v>195</v>
      </c>
      <c r="H250" s="23" t="str">
        <f t="shared" si="6"/>
        <v>林＊蕊</v>
      </c>
      <c r="I250" s="23" t="str">
        <f t="shared" si="7"/>
        <v>0＊189443</v>
      </c>
      <c r="J250" s="27">
        <v>1131029</v>
      </c>
      <c r="K250" s="27" t="s">
        <v>734</v>
      </c>
      <c r="L250" s="31" t="s">
        <v>721</v>
      </c>
      <c r="M250" s="26"/>
      <c r="N250" s="26"/>
      <c r="O250" s="26"/>
      <c r="P250" s="26"/>
      <c r="Q250" s="26"/>
      <c r="R250" s="26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6"/>
      <c r="AK250" s="26"/>
      <c r="AL250" s="26"/>
      <c r="AM250" s="28"/>
      <c r="AN250" s="28"/>
      <c r="AO250" s="28"/>
      <c r="AP250" s="28"/>
      <c r="AQ250" s="28"/>
      <c r="AR250" s="26"/>
      <c r="AS250" s="28"/>
      <c r="AT250" s="28"/>
      <c r="AU250" s="28"/>
      <c r="AV250" s="28"/>
      <c r="AW250" s="28"/>
      <c r="AX250" s="29"/>
      <c r="AY250" s="28"/>
      <c r="AZ250" s="28"/>
      <c r="BA250" s="28" t="s">
        <v>9</v>
      </c>
      <c r="BB250" s="28"/>
      <c r="BC250" s="26"/>
      <c r="BD250" s="26"/>
      <c r="BE250" s="28"/>
      <c r="BF250" s="26"/>
      <c r="BG250" s="26"/>
      <c r="BH250" s="26"/>
      <c r="BI250" s="28"/>
      <c r="BJ250" s="6"/>
    </row>
    <row r="251" spans="1:62" ht="31">
      <c r="A251" s="23">
        <v>247</v>
      </c>
      <c r="B251" s="27" t="s">
        <v>5372</v>
      </c>
      <c r="C251" s="27" t="s">
        <v>5373</v>
      </c>
      <c r="D251" s="27" t="s">
        <v>69</v>
      </c>
      <c r="E251" s="27">
        <v>77</v>
      </c>
      <c r="F251" s="27" t="s">
        <v>195</v>
      </c>
      <c r="G251" s="27" t="s">
        <v>195</v>
      </c>
      <c r="H251" s="23" t="str">
        <f t="shared" si="6"/>
        <v>蔡＊碧玉</v>
      </c>
      <c r="I251" s="23" t="str">
        <f t="shared" si="7"/>
        <v>0＊246576</v>
      </c>
      <c r="J251" s="27">
        <v>1131029</v>
      </c>
      <c r="K251" s="27" t="s">
        <v>751</v>
      </c>
      <c r="L251" s="31" t="s">
        <v>721</v>
      </c>
      <c r="M251" s="26"/>
      <c r="N251" s="26"/>
      <c r="O251" s="26"/>
      <c r="P251" s="26"/>
      <c r="Q251" s="26"/>
      <c r="R251" s="26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6"/>
      <c r="AK251" s="26"/>
      <c r="AL251" s="26"/>
      <c r="AM251" s="28"/>
      <c r="AN251" s="28"/>
      <c r="AO251" s="28"/>
      <c r="AP251" s="28"/>
      <c r="AQ251" s="28"/>
      <c r="AR251" s="26"/>
      <c r="AS251" s="28"/>
      <c r="AT251" s="28"/>
      <c r="AU251" s="28"/>
      <c r="AV251" s="28"/>
      <c r="AW251" s="28"/>
      <c r="AX251" s="29"/>
      <c r="AY251" s="28"/>
      <c r="AZ251" s="28"/>
      <c r="BA251" s="28"/>
      <c r="BB251" s="28"/>
      <c r="BC251" s="28" t="s">
        <v>9</v>
      </c>
      <c r="BD251" s="26"/>
      <c r="BE251" s="28"/>
      <c r="BF251" s="26"/>
      <c r="BG251" s="26"/>
      <c r="BH251" s="26"/>
      <c r="BI251" s="28"/>
      <c r="BJ251" s="6"/>
    </row>
    <row r="252" spans="1:62" ht="31">
      <c r="A252" s="23">
        <v>248</v>
      </c>
      <c r="B252" s="27" t="s">
        <v>2397</v>
      </c>
      <c r="C252" s="27" t="s">
        <v>2108</v>
      </c>
      <c r="D252" s="27" t="s">
        <v>71</v>
      </c>
      <c r="E252" s="27">
        <v>62</v>
      </c>
      <c r="F252" s="27" t="s">
        <v>195</v>
      </c>
      <c r="G252" s="27" t="s">
        <v>195</v>
      </c>
      <c r="H252" s="23" t="str">
        <f t="shared" si="6"/>
        <v>李＊山</v>
      </c>
      <c r="I252" s="23" t="str">
        <f t="shared" si="7"/>
        <v>0＊529821</v>
      </c>
      <c r="J252" s="27">
        <v>1131029</v>
      </c>
      <c r="K252" s="27" t="s">
        <v>734</v>
      </c>
      <c r="L252" s="31" t="s">
        <v>721</v>
      </c>
      <c r="M252" s="26"/>
      <c r="N252" s="26"/>
      <c r="O252" s="26"/>
      <c r="P252" s="26"/>
      <c r="Q252" s="26"/>
      <c r="R252" s="26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6"/>
      <c r="AK252" s="26"/>
      <c r="AL252" s="26"/>
      <c r="AM252" s="28"/>
      <c r="AN252" s="28"/>
      <c r="AO252" s="28"/>
      <c r="AP252" s="28"/>
      <c r="AQ252" s="28"/>
      <c r="AR252" s="26"/>
      <c r="AS252" s="28"/>
      <c r="AT252" s="28"/>
      <c r="AU252" s="28"/>
      <c r="AV252" s="28"/>
      <c r="AW252" s="28"/>
      <c r="AX252" s="29"/>
      <c r="AY252" s="28"/>
      <c r="AZ252" s="28"/>
      <c r="BA252" s="28" t="s">
        <v>9</v>
      </c>
      <c r="BB252" s="28"/>
      <c r="BC252" s="26"/>
      <c r="BD252" s="26"/>
      <c r="BE252" s="28"/>
      <c r="BF252" s="26"/>
      <c r="BG252" s="26"/>
      <c r="BH252" s="26"/>
      <c r="BI252" s="28"/>
      <c r="BJ252" s="6"/>
    </row>
    <row r="253" spans="1:62" ht="31">
      <c r="A253" s="23">
        <v>249</v>
      </c>
      <c r="B253" s="27" t="s">
        <v>322</v>
      </c>
      <c r="C253" s="27" t="s">
        <v>230</v>
      </c>
      <c r="D253" s="27" t="s">
        <v>69</v>
      </c>
      <c r="E253" s="27">
        <v>71</v>
      </c>
      <c r="F253" s="27" t="s">
        <v>195</v>
      </c>
      <c r="G253" s="27" t="s">
        <v>195</v>
      </c>
      <c r="H253" s="23" t="str">
        <f t="shared" si="6"/>
        <v>林＊珠</v>
      </c>
      <c r="I253" s="23" t="str">
        <f t="shared" si="7"/>
        <v>0＊725412</v>
      </c>
      <c r="J253" s="27">
        <v>1131029</v>
      </c>
      <c r="K253" s="27" t="s">
        <v>734</v>
      </c>
      <c r="L253" s="31" t="s">
        <v>721</v>
      </c>
      <c r="M253" s="26"/>
      <c r="N253" s="26"/>
      <c r="O253" s="26"/>
      <c r="P253" s="26"/>
      <c r="Q253" s="26"/>
      <c r="R253" s="26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6"/>
      <c r="AK253" s="26"/>
      <c r="AL253" s="26"/>
      <c r="AM253" s="28"/>
      <c r="AN253" s="28"/>
      <c r="AO253" s="28"/>
      <c r="AP253" s="28"/>
      <c r="AQ253" s="28"/>
      <c r="AR253" s="26"/>
      <c r="AS253" s="28"/>
      <c r="AT253" s="28"/>
      <c r="AU253" s="28"/>
      <c r="AV253" s="28"/>
      <c r="AW253" s="28"/>
      <c r="AX253" s="29"/>
      <c r="AY253" s="28"/>
      <c r="AZ253" s="28"/>
      <c r="BA253" s="28" t="s">
        <v>9</v>
      </c>
      <c r="BB253" s="28"/>
      <c r="BC253" s="26"/>
      <c r="BD253" s="26"/>
      <c r="BE253" s="28"/>
      <c r="BF253" s="26"/>
      <c r="BG253" s="26"/>
      <c r="BH253" s="26"/>
      <c r="BI253" s="28"/>
      <c r="BJ253" s="6"/>
    </row>
    <row r="254" spans="1:62" ht="46.5">
      <c r="A254" s="23">
        <v>250</v>
      </c>
      <c r="B254" s="27" t="s">
        <v>327</v>
      </c>
      <c r="C254" s="27" t="s">
        <v>328</v>
      </c>
      <c r="D254" s="27" t="s">
        <v>69</v>
      </c>
      <c r="E254" s="27">
        <v>86</v>
      </c>
      <c r="F254" s="27" t="s">
        <v>195</v>
      </c>
      <c r="G254" s="27" t="s">
        <v>195</v>
      </c>
      <c r="H254" s="23" t="str">
        <f t="shared" si="6"/>
        <v>石＊麗</v>
      </c>
      <c r="I254" s="23" t="str">
        <f t="shared" si="7"/>
        <v>0＊008703</v>
      </c>
      <c r="J254" s="27">
        <v>1131029</v>
      </c>
      <c r="K254" s="27" t="s">
        <v>738</v>
      </c>
      <c r="L254" s="31" t="s">
        <v>721</v>
      </c>
      <c r="M254" s="26"/>
      <c r="N254" s="26"/>
      <c r="O254" s="26"/>
      <c r="P254" s="26"/>
      <c r="Q254" s="26"/>
      <c r="R254" s="26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6"/>
      <c r="AK254" s="26"/>
      <c r="AL254" s="26"/>
      <c r="AM254" s="28"/>
      <c r="AN254" s="28"/>
      <c r="AO254" s="28"/>
      <c r="AP254" s="28"/>
      <c r="AQ254" s="28"/>
      <c r="AR254" s="26"/>
      <c r="AS254" s="28"/>
      <c r="AT254" s="28"/>
      <c r="AU254" s="28"/>
      <c r="AV254" s="28"/>
      <c r="AW254" s="28"/>
      <c r="AX254" s="29"/>
      <c r="AY254" s="28"/>
      <c r="AZ254" s="28" t="s">
        <v>9</v>
      </c>
      <c r="BA254" s="28" t="s">
        <v>9</v>
      </c>
      <c r="BB254" s="28"/>
      <c r="BC254" s="26"/>
      <c r="BD254" s="26"/>
      <c r="BE254" s="28"/>
      <c r="BF254" s="26"/>
      <c r="BG254" s="26"/>
      <c r="BH254" s="26"/>
      <c r="BI254" s="28"/>
      <c r="BJ254" s="6"/>
    </row>
    <row r="255" spans="1:62" ht="31">
      <c r="A255" s="23">
        <v>251</v>
      </c>
      <c r="B255" s="27" t="s">
        <v>2428</v>
      </c>
      <c r="C255" s="27" t="s">
        <v>2130</v>
      </c>
      <c r="D255" s="27" t="s">
        <v>69</v>
      </c>
      <c r="E255" s="27">
        <v>66</v>
      </c>
      <c r="F255" s="27" t="s">
        <v>195</v>
      </c>
      <c r="G255" s="27" t="s">
        <v>195</v>
      </c>
      <c r="H255" s="23" t="str">
        <f t="shared" si="6"/>
        <v>陳＊惠</v>
      </c>
      <c r="I255" s="23" t="str">
        <f t="shared" si="7"/>
        <v>0＊417634</v>
      </c>
      <c r="J255" s="27">
        <v>1131029</v>
      </c>
      <c r="K255" s="27" t="s">
        <v>732</v>
      </c>
      <c r="L255" s="31" t="s">
        <v>721</v>
      </c>
      <c r="M255" s="26"/>
      <c r="N255" s="26"/>
      <c r="O255" s="26"/>
      <c r="P255" s="26"/>
      <c r="Q255" s="26"/>
      <c r="R255" s="26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6"/>
      <c r="AK255" s="26"/>
      <c r="AL255" s="26"/>
      <c r="AM255" s="28"/>
      <c r="AN255" s="28"/>
      <c r="AO255" s="28"/>
      <c r="AP255" s="28"/>
      <c r="AQ255" s="28"/>
      <c r="AR255" s="26"/>
      <c r="AS255" s="28"/>
      <c r="AT255" s="28"/>
      <c r="AU255" s="28"/>
      <c r="AV255" s="28"/>
      <c r="AW255" s="28"/>
      <c r="AX255" s="29"/>
      <c r="AY255" s="28"/>
      <c r="AZ255" s="28"/>
      <c r="BA255" s="28"/>
      <c r="BB255" s="28" t="s">
        <v>1899</v>
      </c>
      <c r="BC255" s="26"/>
      <c r="BD255" s="26"/>
      <c r="BE255" s="28"/>
      <c r="BF255" s="26"/>
      <c r="BG255" s="26"/>
      <c r="BH255" s="26"/>
      <c r="BI255" s="28"/>
      <c r="BJ255" s="6"/>
    </row>
    <row r="256" spans="1:62" ht="31">
      <c r="A256" s="23">
        <v>252</v>
      </c>
      <c r="B256" s="27" t="s">
        <v>585</v>
      </c>
      <c r="C256" s="27" t="s">
        <v>87</v>
      </c>
      <c r="D256" s="27" t="s">
        <v>71</v>
      </c>
      <c r="E256" s="27">
        <v>78</v>
      </c>
      <c r="F256" s="27" t="s">
        <v>195</v>
      </c>
      <c r="G256" s="27" t="s">
        <v>195</v>
      </c>
      <c r="H256" s="23" t="str">
        <f t="shared" si="6"/>
        <v>黃＊治</v>
      </c>
      <c r="I256" s="23" t="str">
        <f t="shared" si="7"/>
        <v>0＊180746</v>
      </c>
      <c r="J256" s="27">
        <v>1131029</v>
      </c>
      <c r="K256" s="27" t="s">
        <v>734</v>
      </c>
      <c r="L256" s="31" t="s">
        <v>721</v>
      </c>
      <c r="M256" s="26"/>
      <c r="N256" s="26"/>
      <c r="O256" s="26"/>
      <c r="P256" s="26"/>
      <c r="Q256" s="26"/>
      <c r="R256" s="26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6"/>
      <c r="AK256" s="26"/>
      <c r="AL256" s="26"/>
      <c r="AM256" s="28"/>
      <c r="AN256" s="28"/>
      <c r="AO256" s="28"/>
      <c r="AP256" s="28"/>
      <c r="AQ256" s="28"/>
      <c r="AR256" s="26"/>
      <c r="AS256" s="28"/>
      <c r="AT256" s="28"/>
      <c r="AU256" s="28"/>
      <c r="AV256" s="28"/>
      <c r="AW256" s="28"/>
      <c r="AX256" s="29"/>
      <c r="AY256" s="28"/>
      <c r="AZ256" s="28"/>
      <c r="BA256" s="28" t="s">
        <v>9</v>
      </c>
      <c r="BB256" s="28"/>
      <c r="BC256" s="26"/>
      <c r="BD256" s="26"/>
      <c r="BE256" s="28"/>
      <c r="BF256" s="26"/>
      <c r="BG256" s="26"/>
      <c r="BH256" s="26"/>
      <c r="BI256" s="28"/>
      <c r="BJ256" s="6"/>
    </row>
    <row r="257" spans="1:62" ht="31">
      <c r="A257" s="23">
        <v>253</v>
      </c>
      <c r="B257" s="27" t="s">
        <v>3302</v>
      </c>
      <c r="C257" s="27" t="s">
        <v>1456</v>
      </c>
      <c r="D257" s="27" t="s">
        <v>71</v>
      </c>
      <c r="E257" s="27">
        <v>54</v>
      </c>
      <c r="F257" s="27" t="s">
        <v>195</v>
      </c>
      <c r="G257" s="27" t="s">
        <v>195</v>
      </c>
      <c r="H257" s="23" t="str">
        <f t="shared" ref="H257:H320" si="8">REPLACE(B257,2,1,"＊")</f>
        <v>林＊遑</v>
      </c>
      <c r="I257" s="23" t="str">
        <f t="shared" ref="I257:I320" si="9">REPLACE(C257,2,1,"＊")</f>
        <v>0＊570181</v>
      </c>
      <c r="J257" s="27">
        <v>1131029</v>
      </c>
      <c r="K257" s="27" t="s">
        <v>734</v>
      </c>
      <c r="L257" s="31" t="s">
        <v>721</v>
      </c>
      <c r="M257" s="26"/>
      <c r="N257" s="26"/>
      <c r="O257" s="26"/>
      <c r="P257" s="26"/>
      <c r="Q257" s="26"/>
      <c r="R257" s="26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6"/>
      <c r="AK257" s="26"/>
      <c r="AL257" s="26"/>
      <c r="AM257" s="28"/>
      <c r="AN257" s="28"/>
      <c r="AO257" s="28"/>
      <c r="AP257" s="28"/>
      <c r="AQ257" s="28"/>
      <c r="AR257" s="26"/>
      <c r="AS257" s="28"/>
      <c r="AT257" s="28"/>
      <c r="AU257" s="28"/>
      <c r="AV257" s="28"/>
      <c r="AW257" s="28"/>
      <c r="AX257" s="29"/>
      <c r="AY257" s="28"/>
      <c r="AZ257" s="28"/>
      <c r="BA257" s="28" t="s">
        <v>9</v>
      </c>
      <c r="BB257" s="28"/>
      <c r="BC257" s="26"/>
      <c r="BD257" s="26"/>
      <c r="BE257" s="28"/>
      <c r="BF257" s="26"/>
      <c r="BG257" s="26"/>
      <c r="BH257" s="26"/>
      <c r="BI257" s="28"/>
      <c r="BJ257" s="6"/>
    </row>
    <row r="258" spans="1:62" ht="31">
      <c r="A258" s="23">
        <v>254</v>
      </c>
      <c r="B258" s="27" t="s">
        <v>323</v>
      </c>
      <c r="C258" s="27" t="s">
        <v>110</v>
      </c>
      <c r="D258" s="27" t="s">
        <v>69</v>
      </c>
      <c r="E258" s="27">
        <v>62</v>
      </c>
      <c r="F258" s="27" t="s">
        <v>195</v>
      </c>
      <c r="G258" s="27" t="s">
        <v>195</v>
      </c>
      <c r="H258" s="23" t="str">
        <f t="shared" si="8"/>
        <v>謝＊玉</v>
      </c>
      <c r="I258" s="23" t="str">
        <f t="shared" si="9"/>
        <v>0＊085116</v>
      </c>
      <c r="J258" s="27">
        <v>1131029</v>
      </c>
      <c r="K258" s="27" t="s">
        <v>734</v>
      </c>
      <c r="L258" s="31" t="s">
        <v>721</v>
      </c>
      <c r="M258" s="26"/>
      <c r="N258" s="26"/>
      <c r="O258" s="26"/>
      <c r="P258" s="26"/>
      <c r="Q258" s="26"/>
      <c r="R258" s="26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6"/>
      <c r="AK258" s="26"/>
      <c r="AL258" s="26"/>
      <c r="AM258" s="28"/>
      <c r="AN258" s="28"/>
      <c r="AO258" s="28"/>
      <c r="AP258" s="28"/>
      <c r="AQ258" s="28"/>
      <c r="AR258" s="26"/>
      <c r="AS258" s="28"/>
      <c r="AT258" s="28"/>
      <c r="AU258" s="28"/>
      <c r="AV258" s="28"/>
      <c r="AW258" s="28"/>
      <c r="AX258" s="29"/>
      <c r="AY258" s="28"/>
      <c r="AZ258" s="28"/>
      <c r="BA258" s="28" t="s">
        <v>9</v>
      </c>
      <c r="BB258" s="28"/>
      <c r="BC258" s="26"/>
      <c r="BD258" s="26"/>
      <c r="BE258" s="28"/>
      <c r="BF258" s="26"/>
      <c r="BG258" s="26"/>
      <c r="BH258" s="26"/>
      <c r="BI258" s="28"/>
      <c r="BJ258" s="6"/>
    </row>
    <row r="259" spans="1:62" ht="31">
      <c r="A259" s="23">
        <v>255</v>
      </c>
      <c r="B259" s="27" t="s">
        <v>324</v>
      </c>
      <c r="C259" s="27" t="s">
        <v>104</v>
      </c>
      <c r="D259" s="27" t="s">
        <v>71</v>
      </c>
      <c r="E259" s="27">
        <v>67</v>
      </c>
      <c r="F259" s="27" t="s">
        <v>195</v>
      </c>
      <c r="G259" s="27" t="s">
        <v>195</v>
      </c>
      <c r="H259" s="23" t="str">
        <f t="shared" si="8"/>
        <v>李＊鎮</v>
      </c>
      <c r="I259" s="23" t="str">
        <f t="shared" si="9"/>
        <v>1＊604412</v>
      </c>
      <c r="J259" s="27">
        <v>1131029</v>
      </c>
      <c r="K259" s="27" t="s">
        <v>734</v>
      </c>
      <c r="L259" s="31" t="s">
        <v>721</v>
      </c>
      <c r="M259" s="26"/>
      <c r="N259" s="26"/>
      <c r="O259" s="26"/>
      <c r="P259" s="26"/>
      <c r="Q259" s="26"/>
      <c r="R259" s="26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6"/>
      <c r="AK259" s="26"/>
      <c r="AL259" s="26"/>
      <c r="AM259" s="28"/>
      <c r="AN259" s="28"/>
      <c r="AO259" s="28"/>
      <c r="AP259" s="28"/>
      <c r="AQ259" s="28"/>
      <c r="AR259" s="26"/>
      <c r="AS259" s="28"/>
      <c r="AT259" s="28"/>
      <c r="AU259" s="28"/>
      <c r="AV259" s="28"/>
      <c r="AW259" s="28"/>
      <c r="AX259" s="29"/>
      <c r="AY259" s="28"/>
      <c r="AZ259" s="28"/>
      <c r="BA259" s="28" t="s">
        <v>9</v>
      </c>
      <c r="BB259" s="28"/>
      <c r="BC259" s="26"/>
      <c r="BD259" s="26"/>
      <c r="BE259" s="28"/>
      <c r="BF259" s="26"/>
      <c r="BG259" s="26"/>
      <c r="BH259" s="26"/>
      <c r="BI259" s="28"/>
      <c r="BJ259" s="6"/>
    </row>
    <row r="260" spans="1:62" ht="31">
      <c r="A260" s="23">
        <v>256</v>
      </c>
      <c r="B260" s="27" t="s">
        <v>3387</v>
      </c>
      <c r="C260" s="27" t="s">
        <v>1491</v>
      </c>
      <c r="D260" s="27" t="s">
        <v>71</v>
      </c>
      <c r="E260" s="27">
        <v>69</v>
      </c>
      <c r="F260" s="27" t="s">
        <v>195</v>
      </c>
      <c r="G260" s="27" t="s">
        <v>195</v>
      </c>
      <c r="H260" s="23" t="str">
        <f t="shared" si="8"/>
        <v>童＊民</v>
      </c>
      <c r="I260" s="23" t="str">
        <f t="shared" si="9"/>
        <v>1＊747385</v>
      </c>
      <c r="J260" s="27">
        <v>1131029</v>
      </c>
      <c r="K260" s="27" t="s">
        <v>732</v>
      </c>
      <c r="L260" s="31" t="s">
        <v>721</v>
      </c>
      <c r="M260" s="26"/>
      <c r="N260" s="26"/>
      <c r="O260" s="26"/>
      <c r="P260" s="26"/>
      <c r="Q260" s="26"/>
      <c r="R260" s="26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6"/>
      <c r="AK260" s="26"/>
      <c r="AL260" s="26"/>
      <c r="AM260" s="28"/>
      <c r="AN260" s="28"/>
      <c r="AO260" s="28"/>
      <c r="AP260" s="28"/>
      <c r="AQ260" s="28"/>
      <c r="AR260" s="26"/>
      <c r="AS260" s="28"/>
      <c r="AT260" s="28"/>
      <c r="AU260" s="28"/>
      <c r="AV260" s="28"/>
      <c r="AW260" s="28"/>
      <c r="AX260" s="29"/>
      <c r="AY260" s="28"/>
      <c r="AZ260" s="28"/>
      <c r="BA260" s="28"/>
      <c r="BB260" s="28" t="s">
        <v>1879</v>
      </c>
      <c r="BC260" s="26"/>
      <c r="BD260" s="26"/>
      <c r="BE260" s="28"/>
      <c r="BF260" s="26"/>
      <c r="BG260" s="26"/>
      <c r="BH260" s="26"/>
      <c r="BI260" s="28"/>
      <c r="BJ260" s="6"/>
    </row>
    <row r="261" spans="1:62" ht="31">
      <c r="A261" s="23">
        <v>257</v>
      </c>
      <c r="B261" s="27" t="s">
        <v>2369</v>
      </c>
      <c r="C261" s="27" t="s">
        <v>2083</v>
      </c>
      <c r="D261" s="27" t="s">
        <v>71</v>
      </c>
      <c r="E261" s="27">
        <v>64</v>
      </c>
      <c r="F261" s="27" t="s">
        <v>195</v>
      </c>
      <c r="G261" s="27" t="s">
        <v>195</v>
      </c>
      <c r="H261" s="23" t="str">
        <f t="shared" si="8"/>
        <v>江＊任</v>
      </c>
      <c r="I261" s="23" t="str">
        <f t="shared" si="9"/>
        <v>1＊159034</v>
      </c>
      <c r="J261" s="27">
        <v>1131029</v>
      </c>
      <c r="K261" s="27" t="s">
        <v>732</v>
      </c>
      <c r="L261" s="31" t="s">
        <v>721</v>
      </c>
      <c r="M261" s="26"/>
      <c r="N261" s="26"/>
      <c r="O261" s="26"/>
      <c r="P261" s="26"/>
      <c r="Q261" s="26"/>
      <c r="R261" s="26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6"/>
      <c r="AK261" s="26"/>
      <c r="AL261" s="26"/>
      <c r="AM261" s="28"/>
      <c r="AN261" s="28"/>
      <c r="AO261" s="28"/>
      <c r="AP261" s="28"/>
      <c r="AQ261" s="28"/>
      <c r="AR261" s="26"/>
      <c r="AS261" s="28"/>
      <c r="AT261" s="28"/>
      <c r="AU261" s="28"/>
      <c r="AV261" s="28"/>
      <c r="AW261" s="28"/>
      <c r="AX261" s="29"/>
      <c r="AY261" s="28"/>
      <c r="AZ261" s="28"/>
      <c r="BA261" s="28"/>
      <c r="BB261" s="28" t="s">
        <v>1899</v>
      </c>
      <c r="BC261" s="26"/>
      <c r="BD261" s="26"/>
      <c r="BE261" s="28"/>
      <c r="BF261" s="26"/>
      <c r="BG261" s="26"/>
      <c r="BH261" s="26"/>
      <c r="BI261" s="28"/>
      <c r="BJ261" s="6"/>
    </row>
    <row r="262" spans="1:62" ht="31">
      <c r="A262" s="23">
        <v>258</v>
      </c>
      <c r="B262" s="27" t="s">
        <v>5374</v>
      </c>
      <c r="C262" s="27" t="s">
        <v>5375</v>
      </c>
      <c r="D262" s="27" t="s">
        <v>69</v>
      </c>
      <c r="E262" s="27">
        <v>83</v>
      </c>
      <c r="F262" s="27" t="s">
        <v>195</v>
      </c>
      <c r="G262" s="27" t="s">
        <v>195</v>
      </c>
      <c r="H262" s="23" t="str">
        <f t="shared" si="8"/>
        <v>蔡＊棉</v>
      </c>
      <c r="I262" s="23" t="str">
        <f t="shared" si="9"/>
        <v>1＊213592</v>
      </c>
      <c r="J262" s="27">
        <v>1131029</v>
      </c>
      <c r="K262" s="27" t="s">
        <v>734</v>
      </c>
      <c r="L262" s="31" t="s">
        <v>721</v>
      </c>
      <c r="M262" s="26"/>
      <c r="N262" s="26"/>
      <c r="O262" s="26"/>
      <c r="P262" s="26"/>
      <c r="Q262" s="26"/>
      <c r="R262" s="26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6"/>
      <c r="AK262" s="26"/>
      <c r="AL262" s="26"/>
      <c r="AM262" s="28"/>
      <c r="AN262" s="28"/>
      <c r="AO262" s="28"/>
      <c r="AP262" s="28"/>
      <c r="AQ262" s="28"/>
      <c r="AR262" s="26"/>
      <c r="AS262" s="28"/>
      <c r="AT262" s="28"/>
      <c r="AU262" s="28"/>
      <c r="AV262" s="28"/>
      <c r="AW262" s="28"/>
      <c r="AX262" s="29"/>
      <c r="AY262" s="28"/>
      <c r="AZ262" s="28"/>
      <c r="BA262" s="28" t="s">
        <v>9</v>
      </c>
      <c r="BB262" s="28"/>
      <c r="BC262" s="26"/>
      <c r="BD262" s="26"/>
      <c r="BE262" s="28"/>
      <c r="BF262" s="26"/>
      <c r="BG262" s="26"/>
      <c r="BH262" s="26"/>
      <c r="BI262" s="28"/>
      <c r="BJ262" s="6"/>
    </row>
    <row r="263" spans="1:62" ht="31">
      <c r="A263" s="23">
        <v>259</v>
      </c>
      <c r="B263" s="27" t="s">
        <v>710</v>
      </c>
      <c r="C263" s="27" t="s">
        <v>711</v>
      </c>
      <c r="D263" s="27" t="s">
        <v>71</v>
      </c>
      <c r="E263" s="27">
        <v>71</v>
      </c>
      <c r="F263" s="27" t="s">
        <v>195</v>
      </c>
      <c r="G263" s="27" t="s">
        <v>195</v>
      </c>
      <c r="H263" s="23" t="str">
        <f t="shared" si="8"/>
        <v>楊＊泉</v>
      </c>
      <c r="I263" s="23" t="str">
        <f t="shared" si="9"/>
        <v>1＊236932</v>
      </c>
      <c r="J263" s="27">
        <v>1131029</v>
      </c>
      <c r="K263" s="27" t="s">
        <v>734</v>
      </c>
      <c r="L263" s="31" t="s">
        <v>721</v>
      </c>
      <c r="M263" s="26"/>
      <c r="N263" s="26"/>
      <c r="O263" s="26"/>
      <c r="P263" s="26"/>
      <c r="Q263" s="26"/>
      <c r="R263" s="26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6"/>
      <c r="AK263" s="26"/>
      <c r="AL263" s="26"/>
      <c r="AM263" s="28"/>
      <c r="AN263" s="28"/>
      <c r="AO263" s="28"/>
      <c r="AP263" s="28"/>
      <c r="AQ263" s="28"/>
      <c r="AR263" s="26"/>
      <c r="AS263" s="28"/>
      <c r="AT263" s="28"/>
      <c r="AU263" s="28"/>
      <c r="AV263" s="28"/>
      <c r="AW263" s="28"/>
      <c r="AX263" s="29"/>
      <c r="AY263" s="28"/>
      <c r="AZ263" s="28"/>
      <c r="BA263" s="28" t="s">
        <v>9</v>
      </c>
      <c r="BB263" s="28"/>
      <c r="BC263" s="26"/>
      <c r="BD263" s="26"/>
      <c r="BE263" s="28"/>
      <c r="BF263" s="26"/>
      <c r="BG263" s="26"/>
      <c r="BH263" s="26"/>
      <c r="BI263" s="28"/>
      <c r="BJ263" s="6"/>
    </row>
    <row r="264" spans="1:62" ht="31">
      <c r="A264" s="23">
        <v>260</v>
      </c>
      <c r="B264" s="27" t="s">
        <v>2871</v>
      </c>
      <c r="C264" s="27" t="s">
        <v>2872</v>
      </c>
      <c r="D264" s="27" t="s">
        <v>71</v>
      </c>
      <c r="E264" s="27">
        <v>79</v>
      </c>
      <c r="F264" s="27" t="s">
        <v>195</v>
      </c>
      <c r="G264" s="27" t="s">
        <v>195</v>
      </c>
      <c r="H264" s="23" t="str">
        <f t="shared" si="8"/>
        <v>郭＊男</v>
      </c>
      <c r="I264" s="23" t="str">
        <f t="shared" si="9"/>
        <v>1＊400937</v>
      </c>
      <c r="J264" s="27">
        <v>1131029</v>
      </c>
      <c r="K264" s="27" t="s">
        <v>734</v>
      </c>
      <c r="L264" s="31" t="s">
        <v>721</v>
      </c>
      <c r="M264" s="26"/>
      <c r="N264" s="26"/>
      <c r="O264" s="26"/>
      <c r="P264" s="26"/>
      <c r="Q264" s="26"/>
      <c r="R264" s="26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6"/>
      <c r="AK264" s="26"/>
      <c r="AL264" s="26"/>
      <c r="AM264" s="28"/>
      <c r="AN264" s="28"/>
      <c r="AO264" s="28"/>
      <c r="AP264" s="28"/>
      <c r="AQ264" s="28"/>
      <c r="AR264" s="26"/>
      <c r="AS264" s="28"/>
      <c r="AT264" s="28"/>
      <c r="AU264" s="28"/>
      <c r="AV264" s="28"/>
      <c r="AW264" s="28"/>
      <c r="AX264" s="29"/>
      <c r="AY264" s="28"/>
      <c r="AZ264" s="28"/>
      <c r="BA264" s="28" t="s">
        <v>9</v>
      </c>
      <c r="BB264" s="28"/>
      <c r="BC264" s="26"/>
      <c r="BD264" s="26"/>
      <c r="BE264" s="28"/>
      <c r="BF264" s="26"/>
      <c r="BG264" s="26"/>
      <c r="BH264" s="26"/>
      <c r="BI264" s="28"/>
      <c r="BJ264" s="6"/>
    </row>
    <row r="265" spans="1:62" ht="46.5">
      <c r="A265" s="23">
        <v>261</v>
      </c>
      <c r="B265" s="27" t="s">
        <v>5376</v>
      </c>
      <c r="C265" s="27" t="s">
        <v>4206</v>
      </c>
      <c r="D265" s="27" t="s">
        <v>69</v>
      </c>
      <c r="E265" s="27">
        <v>42</v>
      </c>
      <c r="F265" s="27" t="s">
        <v>195</v>
      </c>
      <c r="G265" s="27" t="s">
        <v>195</v>
      </c>
      <c r="H265" s="23" t="str">
        <f t="shared" si="8"/>
        <v>邱＊惠</v>
      </c>
      <c r="I265" s="23" t="str">
        <f t="shared" si="9"/>
        <v>1＊745617</v>
      </c>
      <c r="J265" s="27">
        <v>1131029</v>
      </c>
      <c r="K265" s="27" t="s">
        <v>1913</v>
      </c>
      <c r="L265" s="31" t="s">
        <v>721</v>
      </c>
      <c r="M265" s="26"/>
      <c r="N265" s="26"/>
      <c r="O265" s="26"/>
      <c r="P265" s="26"/>
      <c r="Q265" s="26"/>
      <c r="R265" s="26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6"/>
      <c r="AK265" s="26"/>
      <c r="AL265" s="26"/>
      <c r="AM265" s="28"/>
      <c r="AN265" s="28"/>
      <c r="AO265" s="28"/>
      <c r="AP265" s="28"/>
      <c r="AQ265" s="28"/>
      <c r="AR265" s="26"/>
      <c r="AS265" s="28"/>
      <c r="AT265" s="28"/>
      <c r="AU265" s="28" t="s">
        <v>9</v>
      </c>
      <c r="AV265" s="28"/>
      <c r="AW265" s="28"/>
      <c r="AX265" s="29"/>
      <c r="AY265" s="28"/>
      <c r="AZ265" s="28"/>
      <c r="BA265" s="28" t="s">
        <v>9</v>
      </c>
      <c r="BB265" s="28"/>
      <c r="BC265" s="26"/>
      <c r="BD265" s="26"/>
      <c r="BE265" s="28"/>
      <c r="BF265" s="26"/>
      <c r="BG265" s="26"/>
      <c r="BH265" s="26"/>
      <c r="BI265" s="28"/>
      <c r="BJ265" s="6"/>
    </row>
    <row r="266" spans="1:62" ht="31">
      <c r="A266" s="23">
        <v>262</v>
      </c>
      <c r="B266" s="27" t="s">
        <v>5377</v>
      </c>
      <c r="C266" s="27" t="s">
        <v>5378</v>
      </c>
      <c r="D266" s="27" t="s">
        <v>69</v>
      </c>
      <c r="E266" s="27">
        <v>63</v>
      </c>
      <c r="F266" s="27" t="s">
        <v>195</v>
      </c>
      <c r="G266" s="27" t="s">
        <v>195</v>
      </c>
      <c r="H266" s="23" t="str">
        <f t="shared" si="8"/>
        <v>張＊君</v>
      </c>
      <c r="I266" s="23" t="str">
        <f t="shared" si="9"/>
        <v>2＊623738</v>
      </c>
      <c r="J266" s="27">
        <v>1131029</v>
      </c>
      <c r="K266" s="27" t="s">
        <v>732</v>
      </c>
      <c r="L266" s="31" t="s">
        <v>721</v>
      </c>
      <c r="M266" s="26"/>
      <c r="N266" s="26"/>
      <c r="O266" s="26"/>
      <c r="P266" s="26"/>
      <c r="Q266" s="26"/>
      <c r="R266" s="26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6"/>
      <c r="AK266" s="26"/>
      <c r="AL266" s="26"/>
      <c r="AM266" s="28"/>
      <c r="AN266" s="28"/>
      <c r="AO266" s="28"/>
      <c r="AP266" s="28"/>
      <c r="AQ266" s="28"/>
      <c r="AR266" s="26"/>
      <c r="AS266" s="28"/>
      <c r="AT266" s="28"/>
      <c r="AU266" s="28"/>
      <c r="AV266" s="28"/>
      <c r="AW266" s="28"/>
      <c r="AX266" s="29"/>
      <c r="AY266" s="28"/>
      <c r="AZ266" s="28"/>
      <c r="BA266" s="28"/>
      <c r="BB266" s="28" t="s">
        <v>1899</v>
      </c>
      <c r="BC266" s="26"/>
      <c r="BD266" s="26"/>
      <c r="BE266" s="28"/>
      <c r="BF266" s="26"/>
      <c r="BG266" s="26"/>
      <c r="BH266" s="26"/>
      <c r="BI266" s="28"/>
      <c r="BJ266" s="6"/>
    </row>
    <row r="267" spans="1:62" ht="31">
      <c r="A267" s="23">
        <v>263</v>
      </c>
      <c r="B267" s="27" t="s">
        <v>5379</v>
      </c>
      <c r="C267" s="27" t="s">
        <v>1460</v>
      </c>
      <c r="D267" s="27" t="s">
        <v>69</v>
      </c>
      <c r="E267" s="27">
        <v>55</v>
      </c>
      <c r="F267" s="27" t="s">
        <v>195</v>
      </c>
      <c r="G267" s="27" t="s">
        <v>195</v>
      </c>
      <c r="H267" s="23" t="str">
        <f t="shared" si="8"/>
        <v>湯＊玲</v>
      </c>
      <c r="I267" s="23" t="str">
        <f t="shared" si="9"/>
        <v>2＊021398</v>
      </c>
      <c r="J267" s="27">
        <v>1131029</v>
      </c>
      <c r="K267" s="27" t="s">
        <v>732</v>
      </c>
      <c r="L267" s="31" t="s">
        <v>721</v>
      </c>
      <c r="M267" s="26"/>
      <c r="N267" s="26"/>
      <c r="O267" s="26"/>
      <c r="P267" s="26"/>
      <c r="Q267" s="26"/>
      <c r="R267" s="26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6"/>
      <c r="AK267" s="26"/>
      <c r="AL267" s="26"/>
      <c r="AM267" s="28"/>
      <c r="AN267" s="28"/>
      <c r="AO267" s="28"/>
      <c r="AP267" s="28"/>
      <c r="AQ267" s="28"/>
      <c r="AR267" s="26"/>
      <c r="AS267" s="28"/>
      <c r="AT267" s="28"/>
      <c r="AU267" s="28"/>
      <c r="AV267" s="28"/>
      <c r="AW267" s="28"/>
      <c r="AX267" s="29"/>
      <c r="AY267" s="28"/>
      <c r="AZ267" s="28"/>
      <c r="BA267" s="28"/>
      <c r="BB267" s="28" t="s">
        <v>1879</v>
      </c>
      <c r="BC267" s="26"/>
      <c r="BD267" s="26"/>
      <c r="BE267" s="28"/>
      <c r="BF267" s="26"/>
      <c r="BG267" s="26"/>
      <c r="BH267" s="26"/>
      <c r="BI267" s="28"/>
      <c r="BJ267" s="6"/>
    </row>
    <row r="268" spans="1:62" ht="31">
      <c r="A268" s="23">
        <v>264</v>
      </c>
      <c r="B268" s="27" t="s">
        <v>2835</v>
      </c>
      <c r="C268" s="27" t="s">
        <v>1496</v>
      </c>
      <c r="D268" s="27" t="s">
        <v>71</v>
      </c>
      <c r="E268" s="27">
        <v>46</v>
      </c>
      <c r="F268" s="27" t="s">
        <v>195</v>
      </c>
      <c r="G268" s="27" t="s">
        <v>195</v>
      </c>
      <c r="H268" s="23" t="str">
        <f t="shared" si="8"/>
        <v>陳＊財</v>
      </c>
      <c r="I268" s="23" t="str">
        <f t="shared" si="9"/>
        <v>2＊730392</v>
      </c>
      <c r="J268" s="27">
        <v>1131029</v>
      </c>
      <c r="K268" s="27" t="s">
        <v>734</v>
      </c>
      <c r="L268" s="31" t="s">
        <v>721</v>
      </c>
      <c r="M268" s="26"/>
      <c r="N268" s="26"/>
      <c r="O268" s="26"/>
      <c r="P268" s="26"/>
      <c r="Q268" s="26"/>
      <c r="R268" s="26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6"/>
      <c r="AK268" s="26"/>
      <c r="AL268" s="26"/>
      <c r="AM268" s="28"/>
      <c r="AN268" s="28"/>
      <c r="AO268" s="28"/>
      <c r="AP268" s="28"/>
      <c r="AQ268" s="28"/>
      <c r="AR268" s="26"/>
      <c r="AS268" s="28"/>
      <c r="AT268" s="28"/>
      <c r="AU268" s="28"/>
      <c r="AV268" s="28"/>
      <c r="AW268" s="28"/>
      <c r="AX268" s="29"/>
      <c r="AY268" s="28"/>
      <c r="AZ268" s="28"/>
      <c r="BA268" s="28" t="s">
        <v>9</v>
      </c>
      <c r="BB268" s="28"/>
      <c r="BC268" s="26"/>
      <c r="BD268" s="26"/>
      <c r="BE268" s="28"/>
      <c r="BF268" s="26"/>
      <c r="BG268" s="26"/>
      <c r="BH268" s="26"/>
      <c r="BI268" s="28"/>
      <c r="BJ268" s="6"/>
    </row>
    <row r="269" spans="1:62" ht="31">
      <c r="A269" s="23">
        <v>265</v>
      </c>
      <c r="B269" s="27" t="s">
        <v>2914</v>
      </c>
      <c r="C269" s="27" t="s">
        <v>1352</v>
      </c>
      <c r="D269" s="27" t="s">
        <v>69</v>
      </c>
      <c r="E269" s="27">
        <v>81</v>
      </c>
      <c r="F269" s="27" t="s">
        <v>195</v>
      </c>
      <c r="G269" s="27" t="s">
        <v>195</v>
      </c>
      <c r="H269" s="23" t="str">
        <f t="shared" si="8"/>
        <v>陳＊萬錢</v>
      </c>
      <c r="I269" s="23" t="str">
        <f t="shared" si="9"/>
        <v>2＊579259</v>
      </c>
      <c r="J269" s="27">
        <v>1131029</v>
      </c>
      <c r="K269" s="27" t="s">
        <v>734</v>
      </c>
      <c r="L269" s="31" t="s">
        <v>721</v>
      </c>
      <c r="M269" s="26"/>
      <c r="N269" s="26"/>
      <c r="O269" s="26"/>
      <c r="P269" s="26"/>
      <c r="Q269" s="26"/>
      <c r="R269" s="26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6"/>
      <c r="AK269" s="26"/>
      <c r="AL269" s="26"/>
      <c r="AM269" s="28"/>
      <c r="AN269" s="28"/>
      <c r="AO269" s="28"/>
      <c r="AP269" s="28"/>
      <c r="AQ269" s="28"/>
      <c r="AR269" s="26"/>
      <c r="AS269" s="28"/>
      <c r="AT269" s="28"/>
      <c r="AU269" s="28"/>
      <c r="AV269" s="28"/>
      <c r="AW269" s="28"/>
      <c r="AX269" s="29"/>
      <c r="AY269" s="28"/>
      <c r="AZ269" s="28"/>
      <c r="BA269" s="28" t="s">
        <v>9</v>
      </c>
      <c r="BB269" s="28"/>
      <c r="BC269" s="26"/>
      <c r="BD269" s="26"/>
      <c r="BE269" s="28"/>
      <c r="BF269" s="26"/>
      <c r="BG269" s="26"/>
      <c r="BH269" s="26"/>
      <c r="BI269" s="28"/>
      <c r="BJ269" s="6"/>
    </row>
    <row r="270" spans="1:62" ht="46.5">
      <c r="A270" s="23">
        <v>266</v>
      </c>
      <c r="B270" s="27" t="s">
        <v>5380</v>
      </c>
      <c r="C270" s="27" t="s">
        <v>5381</v>
      </c>
      <c r="D270" s="27" t="s">
        <v>69</v>
      </c>
      <c r="E270" s="27">
        <v>84</v>
      </c>
      <c r="F270" s="27" t="s">
        <v>5247</v>
      </c>
      <c r="G270" s="27" t="s">
        <v>5265</v>
      </c>
      <c r="H270" s="23" t="str">
        <f t="shared" si="8"/>
        <v>黃＊月</v>
      </c>
      <c r="I270" s="23" t="str">
        <f t="shared" si="9"/>
        <v>2＊850809</v>
      </c>
      <c r="J270" s="27">
        <v>1131029</v>
      </c>
      <c r="K270" s="27" t="s">
        <v>3083</v>
      </c>
      <c r="L270" s="31" t="s">
        <v>721</v>
      </c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 t="s">
        <v>5474</v>
      </c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9"/>
      <c r="AY270" s="28"/>
      <c r="AZ270" s="28"/>
      <c r="BA270" s="28"/>
      <c r="BB270" s="28"/>
      <c r="BC270" s="28"/>
      <c r="BD270" s="28"/>
      <c r="BE270" s="28"/>
      <c r="BF270" s="28"/>
      <c r="BG270" s="28"/>
      <c r="BH270" s="28"/>
      <c r="BI270" s="28" t="s">
        <v>1034</v>
      </c>
      <c r="BJ270" s="6"/>
    </row>
    <row r="271" spans="1:62" ht="46.5">
      <c r="A271" s="23">
        <v>267</v>
      </c>
      <c r="B271" s="27" t="s">
        <v>5382</v>
      </c>
      <c r="C271" s="27" t="s">
        <v>5383</v>
      </c>
      <c r="D271" s="27" t="s">
        <v>69</v>
      </c>
      <c r="E271" s="27">
        <v>58</v>
      </c>
      <c r="F271" s="27" t="s">
        <v>195</v>
      </c>
      <c r="G271" s="27" t="s">
        <v>195</v>
      </c>
      <c r="H271" s="23" t="str">
        <f t="shared" si="8"/>
        <v>黃＊芳</v>
      </c>
      <c r="I271" s="23" t="str">
        <f t="shared" si="9"/>
        <v>2＊817654</v>
      </c>
      <c r="J271" s="27">
        <v>1131002</v>
      </c>
      <c r="K271" s="27" t="s">
        <v>738</v>
      </c>
      <c r="L271" s="27">
        <v>1173</v>
      </c>
      <c r="M271" s="26"/>
      <c r="N271" s="26"/>
      <c r="O271" s="26"/>
      <c r="P271" s="26"/>
      <c r="Q271" s="26"/>
      <c r="R271" s="26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6"/>
      <c r="AK271" s="26"/>
      <c r="AL271" s="26"/>
      <c r="AM271" s="28"/>
      <c r="AN271" s="28"/>
      <c r="AO271" s="28"/>
      <c r="AP271" s="28"/>
      <c r="AQ271" s="28"/>
      <c r="AR271" s="26"/>
      <c r="AS271" s="28"/>
      <c r="AT271" s="28"/>
      <c r="AU271" s="28"/>
      <c r="AV271" s="28"/>
      <c r="AW271" s="28"/>
      <c r="AX271" s="29"/>
      <c r="AY271" s="28"/>
      <c r="AZ271" s="28" t="s">
        <v>9</v>
      </c>
      <c r="BA271" s="28" t="s">
        <v>9</v>
      </c>
      <c r="BB271" s="28"/>
      <c r="BC271" s="26"/>
      <c r="BD271" s="26"/>
      <c r="BE271" s="28"/>
      <c r="BF271" s="26"/>
      <c r="BG271" s="26"/>
      <c r="BH271" s="26"/>
      <c r="BI271" s="28"/>
      <c r="BJ271" s="6"/>
    </row>
    <row r="272" spans="1:62">
      <c r="A272" s="23">
        <v>268</v>
      </c>
      <c r="B272" s="27" t="s">
        <v>5384</v>
      </c>
      <c r="C272" s="27" t="s">
        <v>5385</v>
      </c>
      <c r="D272" s="27" t="s">
        <v>71</v>
      </c>
      <c r="E272" s="27">
        <v>46</v>
      </c>
      <c r="F272" s="27" t="s">
        <v>195</v>
      </c>
      <c r="G272" s="27" t="s">
        <v>195</v>
      </c>
      <c r="H272" s="23" t="str">
        <f t="shared" si="8"/>
        <v>簡＊成</v>
      </c>
      <c r="I272" s="23" t="str">
        <f t="shared" si="9"/>
        <v>0＊373725</v>
      </c>
      <c r="J272" s="27">
        <v>1131003</v>
      </c>
      <c r="K272" s="27">
        <v>5761300</v>
      </c>
      <c r="L272" s="27">
        <v>1173</v>
      </c>
      <c r="M272" s="26"/>
      <c r="N272" s="26"/>
      <c r="O272" s="26"/>
      <c r="P272" s="26"/>
      <c r="Q272" s="26"/>
      <c r="R272" s="26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6"/>
      <c r="AK272" s="26"/>
      <c r="AL272" s="26"/>
      <c r="AM272" s="28"/>
      <c r="AN272" s="28"/>
      <c r="AO272" s="28"/>
      <c r="AP272" s="28"/>
      <c r="AQ272" s="28"/>
      <c r="AR272" s="26"/>
      <c r="AS272" s="28"/>
      <c r="AT272" s="28"/>
      <c r="AU272" s="28" t="s">
        <v>9</v>
      </c>
      <c r="AV272" s="28"/>
      <c r="AW272" s="28"/>
      <c r="AX272" s="29"/>
      <c r="AY272" s="28"/>
      <c r="AZ272" s="28"/>
      <c r="BA272" s="28"/>
      <c r="BB272" s="28"/>
      <c r="BC272" s="26"/>
      <c r="BD272" s="26"/>
      <c r="BE272" s="28"/>
      <c r="BF272" s="26"/>
      <c r="BG272" s="26"/>
      <c r="BH272" s="26"/>
      <c r="BI272" s="28"/>
      <c r="BJ272" s="6"/>
    </row>
    <row r="273" spans="1:62" ht="46.5">
      <c r="A273" s="23">
        <v>269</v>
      </c>
      <c r="B273" s="27" t="s">
        <v>5386</v>
      </c>
      <c r="C273" s="27" t="s">
        <v>5387</v>
      </c>
      <c r="D273" s="27" t="s">
        <v>71</v>
      </c>
      <c r="E273" s="27">
        <v>48</v>
      </c>
      <c r="F273" s="27" t="s">
        <v>195</v>
      </c>
      <c r="G273" s="27" t="s">
        <v>195</v>
      </c>
      <c r="H273" s="23" t="str">
        <f t="shared" si="8"/>
        <v>林＊賢</v>
      </c>
      <c r="I273" s="23" t="str">
        <f t="shared" si="9"/>
        <v>0＊186324</v>
      </c>
      <c r="J273" s="27">
        <v>1131003</v>
      </c>
      <c r="K273" s="27" t="s">
        <v>756</v>
      </c>
      <c r="L273" s="27">
        <v>1173</v>
      </c>
      <c r="M273" s="26"/>
      <c r="N273" s="26"/>
      <c r="O273" s="26"/>
      <c r="P273" s="26"/>
      <c r="Q273" s="26"/>
      <c r="R273" s="26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6"/>
      <c r="AK273" s="26"/>
      <c r="AL273" s="26"/>
      <c r="AM273" s="28"/>
      <c r="AN273" s="28"/>
      <c r="AO273" s="28"/>
      <c r="AP273" s="28"/>
      <c r="AQ273" s="28"/>
      <c r="AR273" s="26"/>
      <c r="AS273" s="28"/>
      <c r="AT273" s="28"/>
      <c r="AU273" s="28"/>
      <c r="AV273" s="28"/>
      <c r="AW273" s="28"/>
      <c r="AX273" s="29"/>
      <c r="AY273" s="28"/>
      <c r="AZ273" s="28"/>
      <c r="BA273" s="28" t="s">
        <v>9</v>
      </c>
      <c r="BB273" s="28"/>
      <c r="BC273" s="26"/>
      <c r="BD273" s="26"/>
      <c r="BE273" s="28"/>
      <c r="BF273" s="26" t="s">
        <v>5475</v>
      </c>
      <c r="BG273" s="26"/>
      <c r="BH273" s="26"/>
      <c r="BI273" s="28"/>
      <c r="BJ273" s="6"/>
    </row>
    <row r="274" spans="1:62" ht="46.5">
      <c r="A274" s="23">
        <v>270</v>
      </c>
      <c r="B274" s="27" t="s">
        <v>5388</v>
      </c>
      <c r="C274" s="27" t="s">
        <v>5389</v>
      </c>
      <c r="D274" s="27" t="s">
        <v>69</v>
      </c>
      <c r="E274" s="27">
        <v>85</v>
      </c>
      <c r="F274" s="27" t="s">
        <v>195</v>
      </c>
      <c r="G274" s="27" t="s">
        <v>195</v>
      </c>
      <c r="H274" s="23" t="str">
        <f t="shared" si="8"/>
        <v>張＊馨</v>
      </c>
      <c r="I274" s="23" t="str">
        <f t="shared" si="9"/>
        <v>0＊358532</v>
      </c>
      <c r="J274" s="27">
        <v>1131003</v>
      </c>
      <c r="K274" s="27" t="s">
        <v>738</v>
      </c>
      <c r="L274" s="27">
        <v>1173</v>
      </c>
      <c r="M274" s="26"/>
      <c r="N274" s="26"/>
      <c r="O274" s="26"/>
      <c r="P274" s="26"/>
      <c r="Q274" s="26"/>
      <c r="R274" s="26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6"/>
      <c r="AK274" s="26"/>
      <c r="AL274" s="26"/>
      <c r="AM274" s="28"/>
      <c r="AN274" s="28"/>
      <c r="AO274" s="28"/>
      <c r="AP274" s="28"/>
      <c r="AQ274" s="28"/>
      <c r="AR274" s="26"/>
      <c r="AS274" s="28"/>
      <c r="AT274" s="28"/>
      <c r="AU274" s="28"/>
      <c r="AV274" s="28"/>
      <c r="AW274" s="28"/>
      <c r="AX274" s="29"/>
      <c r="AY274" s="28"/>
      <c r="AZ274" s="28" t="s">
        <v>9</v>
      </c>
      <c r="BA274" s="28" t="s">
        <v>9</v>
      </c>
      <c r="BB274" s="28"/>
      <c r="BC274" s="26"/>
      <c r="BD274" s="26"/>
      <c r="BE274" s="28"/>
      <c r="BF274" s="26"/>
      <c r="BG274" s="26"/>
      <c r="BH274" s="26"/>
      <c r="BI274" s="28"/>
      <c r="BJ274" s="6"/>
    </row>
    <row r="275" spans="1:62">
      <c r="A275" s="23">
        <v>271</v>
      </c>
      <c r="B275" s="27" t="s">
        <v>679</v>
      </c>
      <c r="C275" s="27" t="s">
        <v>680</v>
      </c>
      <c r="D275" s="27" t="s">
        <v>71</v>
      </c>
      <c r="E275" s="27">
        <v>87</v>
      </c>
      <c r="F275" s="27" t="s">
        <v>5390</v>
      </c>
      <c r="G275" s="27"/>
      <c r="H275" s="23" t="str">
        <f t="shared" si="8"/>
        <v>林＊寬</v>
      </c>
      <c r="I275" s="23" t="str">
        <f t="shared" si="9"/>
        <v>1＊555166</v>
      </c>
      <c r="J275" s="27">
        <v>1131007</v>
      </c>
      <c r="K275" s="27">
        <v>5761300</v>
      </c>
      <c r="L275" s="27">
        <v>1173</v>
      </c>
      <c r="M275" s="26"/>
      <c r="N275" s="26"/>
      <c r="O275" s="26"/>
      <c r="P275" s="26"/>
      <c r="Q275" s="26"/>
      <c r="R275" s="26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6"/>
      <c r="AK275" s="26"/>
      <c r="AL275" s="26"/>
      <c r="AM275" s="28"/>
      <c r="AN275" s="28"/>
      <c r="AO275" s="28"/>
      <c r="AP275" s="28"/>
      <c r="AQ275" s="28"/>
      <c r="AR275" s="26"/>
      <c r="AS275" s="28"/>
      <c r="AT275" s="28"/>
      <c r="AU275" s="28" t="s">
        <v>9</v>
      </c>
      <c r="AV275" s="28"/>
      <c r="AW275" s="28"/>
      <c r="AX275" s="29"/>
      <c r="AY275" s="28"/>
      <c r="AZ275" s="28"/>
      <c r="BA275" s="28"/>
      <c r="BB275" s="28"/>
      <c r="BC275" s="26"/>
      <c r="BD275" s="26"/>
      <c r="BE275" s="28"/>
      <c r="BF275" s="26"/>
      <c r="BG275" s="26"/>
      <c r="BH275" s="26"/>
      <c r="BI275" s="28"/>
      <c r="BJ275" s="6"/>
    </row>
    <row r="276" spans="1:62" ht="46.5">
      <c r="A276" s="23">
        <v>272</v>
      </c>
      <c r="B276" s="27" t="s">
        <v>5391</v>
      </c>
      <c r="C276" s="27" t="s">
        <v>4127</v>
      </c>
      <c r="D276" s="27" t="s">
        <v>69</v>
      </c>
      <c r="E276" s="27">
        <v>97</v>
      </c>
      <c r="F276" s="27" t="s">
        <v>195</v>
      </c>
      <c r="G276" s="27" t="s">
        <v>195</v>
      </c>
      <c r="H276" s="23" t="str">
        <f t="shared" si="8"/>
        <v>陳＊花</v>
      </c>
      <c r="I276" s="23" t="str">
        <f t="shared" si="9"/>
        <v>0＊648125</v>
      </c>
      <c r="J276" s="27">
        <v>1131007</v>
      </c>
      <c r="K276" s="27" t="s">
        <v>767</v>
      </c>
      <c r="L276" s="27">
        <v>1173</v>
      </c>
      <c r="M276" s="26"/>
      <c r="N276" s="26"/>
      <c r="O276" s="26"/>
      <c r="P276" s="26"/>
      <c r="Q276" s="26"/>
      <c r="R276" s="26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6"/>
      <c r="AK276" s="26"/>
      <c r="AL276" s="26"/>
      <c r="AM276" s="28"/>
      <c r="AN276" s="28"/>
      <c r="AO276" s="28"/>
      <c r="AP276" s="28"/>
      <c r="AQ276" s="28"/>
      <c r="AR276" s="26"/>
      <c r="AS276" s="28"/>
      <c r="AT276" s="28"/>
      <c r="AU276" s="28"/>
      <c r="AV276" s="28" t="s">
        <v>9</v>
      </c>
      <c r="AW276" s="28"/>
      <c r="AX276" s="29"/>
      <c r="AY276" s="28"/>
      <c r="AZ276" s="28"/>
      <c r="BA276" s="28"/>
      <c r="BB276" s="28"/>
      <c r="BC276" s="26" t="s">
        <v>9</v>
      </c>
      <c r="BD276" s="26"/>
      <c r="BE276" s="28"/>
      <c r="BF276" s="26"/>
      <c r="BG276" s="26"/>
      <c r="BH276" s="26"/>
      <c r="BI276" s="28"/>
      <c r="BJ276" s="6"/>
    </row>
    <row r="277" spans="1:62">
      <c r="A277" s="23">
        <v>273</v>
      </c>
      <c r="B277" s="27" t="s">
        <v>3245</v>
      </c>
      <c r="C277" s="27" t="s">
        <v>3246</v>
      </c>
      <c r="D277" s="27" t="s">
        <v>71</v>
      </c>
      <c r="E277" s="27">
        <v>66</v>
      </c>
      <c r="F277" s="27" t="s">
        <v>195</v>
      </c>
      <c r="G277" s="27" t="s">
        <v>195</v>
      </c>
      <c r="H277" s="23" t="str">
        <f t="shared" si="8"/>
        <v>曾＊紘</v>
      </c>
      <c r="I277" s="23" t="str">
        <f t="shared" si="9"/>
        <v>0＊543027</v>
      </c>
      <c r="J277" s="27">
        <v>1131007</v>
      </c>
      <c r="K277" s="27">
        <v>5760190</v>
      </c>
      <c r="L277" s="27">
        <v>1173</v>
      </c>
      <c r="M277" s="26"/>
      <c r="N277" s="26"/>
      <c r="O277" s="26"/>
      <c r="P277" s="26"/>
      <c r="Q277" s="26"/>
      <c r="R277" s="26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6"/>
      <c r="AK277" s="26"/>
      <c r="AL277" s="26"/>
      <c r="AM277" s="28"/>
      <c r="AN277" s="28"/>
      <c r="AO277" s="28"/>
      <c r="AP277" s="28"/>
      <c r="AQ277" s="28"/>
      <c r="AR277" s="26"/>
      <c r="AS277" s="28"/>
      <c r="AT277" s="28"/>
      <c r="AU277" s="28"/>
      <c r="AV277" s="28"/>
      <c r="AW277" s="28"/>
      <c r="AX277" s="29"/>
      <c r="AY277" s="28"/>
      <c r="AZ277" s="28"/>
      <c r="BA277" s="28" t="s">
        <v>9</v>
      </c>
      <c r="BB277" s="28"/>
      <c r="BC277" s="26"/>
      <c r="BD277" s="26"/>
      <c r="BE277" s="28"/>
      <c r="BF277" s="26"/>
      <c r="BG277" s="26"/>
      <c r="BH277" s="26"/>
      <c r="BI277" s="28"/>
      <c r="BJ277" s="6"/>
    </row>
    <row r="278" spans="1:62" ht="46.5">
      <c r="A278" s="23">
        <v>274</v>
      </c>
      <c r="B278" s="27" t="s">
        <v>318</v>
      </c>
      <c r="C278" s="27" t="s">
        <v>319</v>
      </c>
      <c r="D278" s="27" t="s">
        <v>69</v>
      </c>
      <c r="E278" s="27">
        <v>59</v>
      </c>
      <c r="F278" s="27" t="s">
        <v>195</v>
      </c>
      <c r="G278" s="27" t="s">
        <v>195</v>
      </c>
      <c r="H278" s="23" t="str">
        <f t="shared" si="8"/>
        <v>江＊英</v>
      </c>
      <c r="I278" s="23" t="str">
        <f t="shared" si="9"/>
        <v>0＊507388</v>
      </c>
      <c r="J278" s="27">
        <v>1131007</v>
      </c>
      <c r="K278" s="27" t="s">
        <v>738</v>
      </c>
      <c r="L278" s="27">
        <v>1173</v>
      </c>
      <c r="M278" s="26"/>
      <c r="N278" s="26"/>
      <c r="O278" s="26"/>
      <c r="P278" s="26"/>
      <c r="Q278" s="26"/>
      <c r="R278" s="26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6"/>
      <c r="AK278" s="26"/>
      <c r="AL278" s="26"/>
      <c r="AM278" s="28"/>
      <c r="AN278" s="28"/>
      <c r="AO278" s="28"/>
      <c r="AP278" s="28"/>
      <c r="AQ278" s="28"/>
      <c r="AR278" s="26"/>
      <c r="AS278" s="28"/>
      <c r="AT278" s="28"/>
      <c r="AU278" s="28"/>
      <c r="AV278" s="28"/>
      <c r="AW278" s="28"/>
      <c r="AX278" s="29"/>
      <c r="AY278" s="28"/>
      <c r="AZ278" s="28" t="s">
        <v>9</v>
      </c>
      <c r="BA278" s="28" t="s">
        <v>9</v>
      </c>
      <c r="BB278" s="28"/>
      <c r="BC278" s="26"/>
      <c r="BD278" s="26"/>
      <c r="BE278" s="28"/>
      <c r="BF278" s="26"/>
      <c r="BG278" s="26"/>
      <c r="BH278" s="26"/>
      <c r="BI278" s="28"/>
      <c r="BJ278" s="6"/>
    </row>
    <row r="279" spans="1:62">
      <c r="A279" s="23">
        <v>275</v>
      </c>
      <c r="B279" s="27" t="s">
        <v>5158</v>
      </c>
      <c r="C279" s="27" t="s">
        <v>5159</v>
      </c>
      <c r="D279" s="27" t="s">
        <v>71</v>
      </c>
      <c r="E279" s="27">
        <v>71</v>
      </c>
      <c r="F279" s="27" t="s">
        <v>5390</v>
      </c>
      <c r="G279" s="27" t="s">
        <v>5392</v>
      </c>
      <c r="H279" s="23" t="str">
        <f t="shared" si="8"/>
        <v>吳＊智</v>
      </c>
      <c r="I279" s="23" t="str">
        <f t="shared" si="9"/>
        <v>1＊596041</v>
      </c>
      <c r="J279" s="27">
        <v>1131009</v>
      </c>
      <c r="K279" s="27">
        <v>5760160</v>
      </c>
      <c r="L279" s="27">
        <v>1173</v>
      </c>
      <c r="M279" s="26"/>
      <c r="N279" s="26"/>
      <c r="O279" s="26"/>
      <c r="P279" s="26"/>
      <c r="Q279" s="26"/>
      <c r="R279" s="26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6"/>
      <c r="AK279" s="26"/>
      <c r="AL279" s="26"/>
      <c r="AM279" s="28"/>
      <c r="AN279" s="28"/>
      <c r="AO279" s="28"/>
      <c r="AP279" s="28"/>
      <c r="AQ279" s="28"/>
      <c r="AR279" s="26"/>
      <c r="AS279" s="28"/>
      <c r="AT279" s="28"/>
      <c r="AU279" s="28"/>
      <c r="AV279" s="28"/>
      <c r="AW279" s="28"/>
      <c r="AX279" s="29"/>
      <c r="AY279" s="28"/>
      <c r="AZ279" s="28"/>
      <c r="BA279" s="28"/>
      <c r="BB279" s="28"/>
      <c r="BC279" s="26" t="s">
        <v>9</v>
      </c>
      <c r="BD279" s="26"/>
      <c r="BE279" s="28"/>
      <c r="BF279" s="26"/>
      <c r="BG279" s="26"/>
      <c r="BH279" s="26"/>
      <c r="BI279" s="28"/>
      <c r="BJ279" s="6"/>
    </row>
    <row r="280" spans="1:62" ht="31">
      <c r="A280" s="23">
        <v>276</v>
      </c>
      <c r="B280" s="27" t="s">
        <v>5393</v>
      </c>
      <c r="C280" s="27" t="s">
        <v>5394</v>
      </c>
      <c r="D280" s="27" t="s">
        <v>69</v>
      </c>
      <c r="E280" s="27">
        <v>44</v>
      </c>
      <c r="F280" s="27" t="s">
        <v>5249</v>
      </c>
      <c r="G280" s="27" t="s">
        <v>5339</v>
      </c>
      <c r="H280" s="23" t="str">
        <f t="shared" si="8"/>
        <v>鄭＊美</v>
      </c>
      <c r="I280" s="23" t="str">
        <f t="shared" si="9"/>
        <v>2＊803471</v>
      </c>
      <c r="J280" s="27">
        <v>1131014</v>
      </c>
      <c r="K280" s="27" t="s">
        <v>753</v>
      </c>
      <c r="L280" s="27">
        <v>1173</v>
      </c>
      <c r="M280" s="26"/>
      <c r="N280" s="26"/>
      <c r="O280" s="26"/>
      <c r="P280" s="26"/>
      <c r="Q280" s="26"/>
      <c r="R280" s="26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6"/>
      <c r="AK280" s="26"/>
      <c r="AL280" s="26"/>
      <c r="AM280" s="28"/>
      <c r="AN280" s="28"/>
      <c r="AO280" s="28"/>
      <c r="AP280" s="28"/>
      <c r="AQ280" s="28"/>
      <c r="AR280" s="26" t="s">
        <v>9</v>
      </c>
      <c r="AS280" s="28"/>
      <c r="AT280" s="28"/>
      <c r="AU280" s="28"/>
      <c r="AV280" s="28"/>
      <c r="AW280" s="28"/>
      <c r="AX280" s="29"/>
      <c r="AY280" s="28"/>
      <c r="AZ280" s="28"/>
      <c r="BA280" s="28"/>
      <c r="BB280" s="28"/>
      <c r="BC280" s="26"/>
      <c r="BD280" s="26"/>
      <c r="BE280" s="28"/>
      <c r="BF280" s="26"/>
      <c r="BG280" s="26"/>
      <c r="BH280" s="26"/>
      <c r="BI280" s="28" t="s">
        <v>1034</v>
      </c>
      <c r="BJ280" s="6"/>
    </row>
    <row r="281" spans="1:62" ht="31">
      <c r="A281" s="23">
        <v>277</v>
      </c>
      <c r="B281" s="27" t="s">
        <v>5395</v>
      </c>
      <c r="C281" s="27" t="s">
        <v>5396</v>
      </c>
      <c r="D281" s="27" t="s">
        <v>71</v>
      </c>
      <c r="E281" s="27">
        <v>64</v>
      </c>
      <c r="F281" s="27" t="s">
        <v>195</v>
      </c>
      <c r="G281" s="27" t="s">
        <v>195</v>
      </c>
      <c r="H281" s="23" t="str">
        <f t="shared" si="8"/>
        <v>謝＊宏</v>
      </c>
      <c r="I281" s="23" t="str">
        <f t="shared" si="9"/>
        <v>0＊130118</v>
      </c>
      <c r="J281" s="27">
        <v>1131014</v>
      </c>
      <c r="K281" s="27" t="s">
        <v>732</v>
      </c>
      <c r="L281" s="27">
        <v>1173</v>
      </c>
      <c r="M281" s="26"/>
      <c r="N281" s="26"/>
      <c r="O281" s="26"/>
      <c r="P281" s="26"/>
      <c r="Q281" s="26"/>
      <c r="R281" s="26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6"/>
      <c r="AK281" s="26"/>
      <c r="AL281" s="26"/>
      <c r="AM281" s="28"/>
      <c r="AN281" s="28"/>
      <c r="AO281" s="28"/>
      <c r="AP281" s="28"/>
      <c r="AQ281" s="28"/>
      <c r="AR281" s="26"/>
      <c r="AS281" s="28"/>
      <c r="AT281" s="28"/>
      <c r="AU281" s="28"/>
      <c r="AV281" s="28"/>
      <c r="AW281" s="28"/>
      <c r="AX281" s="29"/>
      <c r="AY281" s="28"/>
      <c r="AZ281" s="28"/>
      <c r="BA281" s="28"/>
      <c r="BB281" s="28" t="s">
        <v>1899</v>
      </c>
      <c r="BC281" s="26"/>
      <c r="BD281" s="26"/>
      <c r="BE281" s="28"/>
      <c r="BF281" s="26"/>
      <c r="BG281" s="26"/>
      <c r="BH281" s="26"/>
      <c r="BI281" s="28"/>
      <c r="BJ281" s="6"/>
    </row>
    <row r="282" spans="1:62" ht="31">
      <c r="A282" s="23">
        <v>278</v>
      </c>
      <c r="B282" s="27" t="s">
        <v>2357</v>
      </c>
      <c r="C282" s="27" t="s">
        <v>2073</v>
      </c>
      <c r="D282" s="27" t="s">
        <v>69</v>
      </c>
      <c r="E282" s="27">
        <v>54</v>
      </c>
      <c r="F282" s="27" t="s">
        <v>195</v>
      </c>
      <c r="G282" s="27" t="s">
        <v>195</v>
      </c>
      <c r="H282" s="23" t="str">
        <f t="shared" si="8"/>
        <v>徐＊萱</v>
      </c>
      <c r="I282" s="23" t="str">
        <f t="shared" si="9"/>
        <v>1＊475211</v>
      </c>
      <c r="J282" s="27">
        <v>1131014</v>
      </c>
      <c r="K282" s="27" t="s">
        <v>732</v>
      </c>
      <c r="L282" s="27">
        <v>1173</v>
      </c>
      <c r="M282" s="26"/>
      <c r="N282" s="26"/>
      <c r="O282" s="26"/>
      <c r="P282" s="26"/>
      <c r="Q282" s="26"/>
      <c r="R282" s="26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6"/>
      <c r="AK282" s="26"/>
      <c r="AL282" s="26"/>
      <c r="AM282" s="28"/>
      <c r="AN282" s="28"/>
      <c r="AO282" s="28"/>
      <c r="AP282" s="28"/>
      <c r="AQ282" s="28"/>
      <c r="AR282" s="26"/>
      <c r="AS282" s="28"/>
      <c r="AT282" s="28"/>
      <c r="AU282" s="28"/>
      <c r="AV282" s="28"/>
      <c r="AW282" s="28"/>
      <c r="AX282" s="29"/>
      <c r="AY282" s="28"/>
      <c r="AZ282" s="28"/>
      <c r="BA282" s="28"/>
      <c r="BB282" s="28" t="s">
        <v>2210</v>
      </c>
      <c r="BC282" s="26"/>
      <c r="BD282" s="26"/>
      <c r="BE282" s="28"/>
      <c r="BF282" s="26"/>
      <c r="BG282" s="26"/>
      <c r="BH282" s="26"/>
      <c r="BI282" s="28"/>
      <c r="BJ282" s="6"/>
    </row>
    <row r="283" spans="1:62" ht="31">
      <c r="A283" s="23">
        <v>279</v>
      </c>
      <c r="B283" s="27" t="s">
        <v>2272</v>
      </c>
      <c r="C283" s="27" t="s">
        <v>1971</v>
      </c>
      <c r="D283" s="27" t="s">
        <v>69</v>
      </c>
      <c r="E283" s="27">
        <v>61</v>
      </c>
      <c r="F283" s="27" t="s">
        <v>195</v>
      </c>
      <c r="G283" s="27" t="s">
        <v>195</v>
      </c>
      <c r="H283" s="23" t="str">
        <f t="shared" si="8"/>
        <v>廖＊貞</v>
      </c>
      <c r="I283" s="23" t="str">
        <f t="shared" si="9"/>
        <v>2＊383438</v>
      </c>
      <c r="J283" s="27">
        <v>1131014</v>
      </c>
      <c r="K283" s="27" t="s">
        <v>734</v>
      </c>
      <c r="L283" s="27">
        <v>1173</v>
      </c>
      <c r="M283" s="26"/>
      <c r="N283" s="26"/>
      <c r="O283" s="26"/>
      <c r="P283" s="26"/>
      <c r="Q283" s="26"/>
      <c r="R283" s="26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6"/>
      <c r="AK283" s="26"/>
      <c r="AL283" s="26"/>
      <c r="AM283" s="28"/>
      <c r="AN283" s="28"/>
      <c r="AO283" s="28"/>
      <c r="AP283" s="28"/>
      <c r="AQ283" s="28"/>
      <c r="AR283" s="26"/>
      <c r="AS283" s="28"/>
      <c r="AT283" s="28"/>
      <c r="AU283" s="28"/>
      <c r="AV283" s="28"/>
      <c r="AW283" s="28"/>
      <c r="AX283" s="29"/>
      <c r="AY283" s="28"/>
      <c r="AZ283" s="28"/>
      <c r="BA283" s="28" t="s">
        <v>9</v>
      </c>
      <c r="BB283" s="28"/>
      <c r="BC283" s="26"/>
      <c r="BD283" s="26"/>
      <c r="BE283" s="28"/>
      <c r="BF283" s="26"/>
      <c r="BG283" s="26"/>
      <c r="BH283" s="26"/>
      <c r="BI283" s="28"/>
      <c r="BJ283" s="6"/>
    </row>
    <row r="284" spans="1:62" ht="46.5">
      <c r="A284" s="23">
        <v>280</v>
      </c>
      <c r="B284" s="27" t="s">
        <v>3411</v>
      </c>
      <c r="C284" s="27" t="s">
        <v>3412</v>
      </c>
      <c r="D284" s="27" t="s">
        <v>69</v>
      </c>
      <c r="E284" s="27">
        <v>68</v>
      </c>
      <c r="F284" s="27" t="s">
        <v>195</v>
      </c>
      <c r="G284" s="27" t="s">
        <v>195</v>
      </c>
      <c r="H284" s="23" t="str">
        <f t="shared" si="8"/>
        <v>林＊英</v>
      </c>
      <c r="I284" s="23" t="str">
        <f t="shared" si="9"/>
        <v>2＊680684</v>
      </c>
      <c r="J284" s="27">
        <v>1131014</v>
      </c>
      <c r="K284" s="27" t="s">
        <v>767</v>
      </c>
      <c r="L284" s="27">
        <v>1173</v>
      </c>
      <c r="M284" s="26"/>
      <c r="N284" s="26"/>
      <c r="O284" s="26"/>
      <c r="P284" s="26"/>
      <c r="Q284" s="26"/>
      <c r="R284" s="26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6"/>
      <c r="AK284" s="26"/>
      <c r="AL284" s="26"/>
      <c r="AM284" s="28"/>
      <c r="AN284" s="28"/>
      <c r="AO284" s="28"/>
      <c r="AP284" s="28"/>
      <c r="AQ284" s="28"/>
      <c r="AR284" s="26"/>
      <c r="AS284" s="28"/>
      <c r="AT284" s="28"/>
      <c r="AU284" s="28"/>
      <c r="AV284" s="28" t="s">
        <v>9</v>
      </c>
      <c r="AW284" s="28"/>
      <c r="AX284" s="29"/>
      <c r="AY284" s="28"/>
      <c r="AZ284" s="28"/>
      <c r="BA284" s="28"/>
      <c r="BB284" s="28"/>
      <c r="BC284" s="26" t="s">
        <v>9</v>
      </c>
      <c r="BD284" s="26"/>
      <c r="BE284" s="28"/>
      <c r="BF284" s="26"/>
      <c r="BG284" s="26"/>
      <c r="BH284" s="26"/>
      <c r="BI284" s="28"/>
      <c r="BJ284" s="6"/>
    </row>
    <row r="285" spans="1:62" ht="31">
      <c r="A285" s="23">
        <v>281</v>
      </c>
      <c r="B285" s="27" t="s">
        <v>5397</v>
      </c>
      <c r="C285" s="27" t="s">
        <v>5398</v>
      </c>
      <c r="D285" s="27" t="s">
        <v>71</v>
      </c>
      <c r="E285" s="27">
        <v>56</v>
      </c>
      <c r="F285" s="27" t="s">
        <v>195</v>
      </c>
      <c r="G285" s="27" t="s">
        <v>195</v>
      </c>
      <c r="H285" s="23" t="str">
        <f t="shared" si="8"/>
        <v>劉＊正</v>
      </c>
      <c r="I285" s="23" t="str">
        <f t="shared" si="9"/>
        <v>2＊831940</v>
      </c>
      <c r="J285" s="27">
        <v>1131015</v>
      </c>
      <c r="K285" s="27" t="s">
        <v>734</v>
      </c>
      <c r="L285" s="27">
        <v>1173</v>
      </c>
      <c r="M285" s="26"/>
      <c r="N285" s="26"/>
      <c r="O285" s="26"/>
      <c r="P285" s="26"/>
      <c r="Q285" s="26"/>
      <c r="R285" s="26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6"/>
      <c r="AK285" s="26"/>
      <c r="AL285" s="26"/>
      <c r="AM285" s="28"/>
      <c r="AN285" s="28"/>
      <c r="AO285" s="28"/>
      <c r="AP285" s="28"/>
      <c r="AQ285" s="28"/>
      <c r="AR285" s="26"/>
      <c r="AS285" s="28"/>
      <c r="AT285" s="28"/>
      <c r="AU285" s="28"/>
      <c r="AV285" s="28"/>
      <c r="AW285" s="28"/>
      <c r="AX285" s="29"/>
      <c r="AY285" s="28"/>
      <c r="AZ285" s="28"/>
      <c r="BA285" s="28" t="s">
        <v>9</v>
      </c>
      <c r="BB285" s="28"/>
      <c r="BC285" s="26"/>
      <c r="BD285" s="26"/>
      <c r="BE285" s="28"/>
      <c r="BF285" s="26"/>
      <c r="BG285" s="26"/>
      <c r="BH285" s="26"/>
      <c r="BI285" s="28"/>
      <c r="BJ285" s="6"/>
    </row>
    <row r="286" spans="1:62" ht="31">
      <c r="A286" s="23">
        <v>282</v>
      </c>
      <c r="B286" s="27" t="s">
        <v>2957</v>
      </c>
      <c r="C286" s="27" t="s">
        <v>1526</v>
      </c>
      <c r="D286" s="27" t="s">
        <v>69</v>
      </c>
      <c r="E286" s="27">
        <v>80</v>
      </c>
      <c r="F286" s="27" t="s">
        <v>195</v>
      </c>
      <c r="G286" s="27" t="s">
        <v>195</v>
      </c>
      <c r="H286" s="23" t="str">
        <f t="shared" si="8"/>
        <v>陳＊</v>
      </c>
      <c r="I286" s="23" t="str">
        <f t="shared" si="9"/>
        <v>1＊149231</v>
      </c>
      <c r="J286" s="27">
        <v>1131016</v>
      </c>
      <c r="K286" s="27" t="s">
        <v>734</v>
      </c>
      <c r="L286" s="27">
        <v>1173</v>
      </c>
      <c r="M286" s="26"/>
      <c r="N286" s="26"/>
      <c r="O286" s="26"/>
      <c r="P286" s="26"/>
      <c r="Q286" s="26"/>
      <c r="R286" s="26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6"/>
      <c r="AK286" s="26"/>
      <c r="AL286" s="26"/>
      <c r="AM286" s="28"/>
      <c r="AN286" s="28"/>
      <c r="AO286" s="28"/>
      <c r="AP286" s="28"/>
      <c r="AQ286" s="28"/>
      <c r="AR286" s="26"/>
      <c r="AS286" s="28"/>
      <c r="AT286" s="28"/>
      <c r="AU286" s="28"/>
      <c r="AV286" s="28"/>
      <c r="AW286" s="28"/>
      <c r="AX286" s="29"/>
      <c r="AY286" s="28"/>
      <c r="AZ286" s="28"/>
      <c r="BA286" s="28" t="s">
        <v>2210</v>
      </c>
      <c r="BB286" s="28"/>
      <c r="BC286" s="26"/>
      <c r="BD286" s="26"/>
      <c r="BE286" s="28"/>
      <c r="BF286" s="26"/>
      <c r="BG286" s="26"/>
      <c r="BH286" s="26"/>
      <c r="BI286" s="28"/>
      <c r="BJ286" s="6"/>
    </row>
    <row r="287" spans="1:62" ht="31">
      <c r="A287" s="23">
        <v>283</v>
      </c>
      <c r="B287" s="27" t="s">
        <v>5399</v>
      </c>
      <c r="C287" s="27" t="s">
        <v>5400</v>
      </c>
      <c r="D287" s="27" t="s">
        <v>71</v>
      </c>
      <c r="E287" s="27">
        <v>70</v>
      </c>
      <c r="F287" s="27" t="s">
        <v>4884</v>
      </c>
      <c r="G287" s="27" t="s">
        <v>5248</v>
      </c>
      <c r="H287" s="23" t="str">
        <f t="shared" si="8"/>
        <v>蔡＊昌</v>
      </c>
      <c r="I287" s="23" t="str">
        <f t="shared" si="9"/>
        <v>2＊272498</v>
      </c>
      <c r="J287" s="27">
        <v>1131016</v>
      </c>
      <c r="K287" s="27" t="s">
        <v>753</v>
      </c>
      <c r="L287" s="27">
        <v>1173</v>
      </c>
      <c r="M287" s="26"/>
      <c r="N287" s="26"/>
      <c r="O287" s="26"/>
      <c r="P287" s="26"/>
      <c r="Q287" s="26"/>
      <c r="R287" s="26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6"/>
      <c r="AK287" s="26"/>
      <c r="AL287" s="26"/>
      <c r="AM287" s="28"/>
      <c r="AN287" s="28"/>
      <c r="AO287" s="28"/>
      <c r="AP287" s="28"/>
      <c r="AQ287" s="28"/>
      <c r="AR287" s="26" t="s">
        <v>9</v>
      </c>
      <c r="AS287" s="28"/>
      <c r="AT287" s="28"/>
      <c r="AU287" s="28"/>
      <c r="AV287" s="28"/>
      <c r="AW287" s="28"/>
      <c r="AX287" s="29"/>
      <c r="AY287" s="28"/>
      <c r="AZ287" s="28"/>
      <c r="BA287" s="28"/>
      <c r="BB287" s="28"/>
      <c r="BC287" s="26"/>
      <c r="BD287" s="26"/>
      <c r="BE287" s="28"/>
      <c r="BF287" s="26"/>
      <c r="BG287" s="26"/>
      <c r="BH287" s="26"/>
      <c r="BI287" s="28" t="s">
        <v>1034</v>
      </c>
      <c r="BJ287" s="6"/>
    </row>
    <row r="288" spans="1:62" ht="31">
      <c r="A288" s="23">
        <v>284</v>
      </c>
      <c r="B288" s="27" t="s">
        <v>2270</v>
      </c>
      <c r="C288" s="27" t="s">
        <v>977</v>
      </c>
      <c r="D288" s="27" t="s">
        <v>69</v>
      </c>
      <c r="E288" s="27">
        <v>67</v>
      </c>
      <c r="F288" s="27" t="s">
        <v>195</v>
      </c>
      <c r="G288" s="27" t="s">
        <v>195</v>
      </c>
      <c r="H288" s="23" t="str">
        <f t="shared" si="8"/>
        <v>胡＊省</v>
      </c>
      <c r="I288" s="23" t="str">
        <f t="shared" si="9"/>
        <v>0＊919868</v>
      </c>
      <c r="J288" s="27">
        <v>1131016</v>
      </c>
      <c r="K288" s="27" t="s">
        <v>734</v>
      </c>
      <c r="L288" s="27">
        <v>1173</v>
      </c>
      <c r="M288" s="26"/>
      <c r="N288" s="26"/>
      <c r="O288" s="26"/>
      <c r="P288" s="26"/>
      <c r="Q288" s="26"/>
      <c r="R288" s="26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6"/>
      <c r="AK288" s="26"/>
      <c r="AL288" s="26"/>
      <c r="AM288" s="28"/>
      <c r="AN288" s="28"/>
      <c r="AO288" s="28"/>
      <c r="AP288" s="28"/>
      <c r="AQ288" s="28"/>
      <c r="AR288" s="26"/>
      <c r="AS288" s="28"/>
      <c r="AT288" s="28"/>
      <c r="AU288" s="28"/>
      <c r="AV288" s="28"/>
      <c r="AW288" s="28"/>
      <c r="AX288" s="29"/>
      <c r="AY288" s="28"/>
      <c r="AZ288" s="28"/>
      <c r="BA288" s="28" t="s">
        <v>9</v>
      </c>
      <c r="BB288" s="28"/>
      <c r="BC288" s="26"/>
      <c r="BD288" s="26"/>
      <c r="BE288" s="28"/>
      <c r="BF288" s="26"/>
      <c r="BG288" s="26"/>
      <c r="BH288" s="26"/>
      <c r="BI288" s="28"/>
      <c r="BJ288" s="6"/>
    </row>
    <row r="289" spans="1:62" ht="31">
      <c r="A289" s="23">
        <v>285</v>
      </c>
      <c r="B289" s="27" t="s">
        <v>5401</v>
      </c>
      <c r="C289" s="27" t="s">
        <v>5402</v>
      </c>
      <c r="D289" s="27" t="s">
        <v>69</v>
      </c>
      <c r="E289" s="27">
        <v>81</v>
      </c>
      <c r="F289" s="27" t="s">
        <v>195</v>
      </c>
      <c r="G289" s="27" t="s">
        <v>195</v>
      </c>
      <c r="H289" s="23" t="str">
        <f t="shared" si="8"/>
        <v>徐＊美雪</v>
      </c>
      <c r="I289" s="23" t="str">
        <f t="shared" si="9"/>
        <v>2＊504629</v>
      </c>
      <c r="J289" s="27">
        <v>1131016</v>
      </c>
      <c r="K289" s="27" t="s">
        <v>734</v>
      </c>
      <c r="L289" s="27">
        <v>1173</v>
      </c>
      <c r="M289" s="26"/>
      <c r="N289" s="26"/>
      <c r="O289" s="26"/>
      <c r="P289" s="26"/>
      <c r="Q289" s="26"/>
      <c r="R289" s="26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6"/>
      <c r="AK289" s="26"/>
      <c r="AL289" s="26"/>
      <c r="AM289" s="28"/>
      <c r="AN289" s="28"/>
      <c r="AO289" s="28"/>
      <c r="AP289" s="28"/>
      <c r="AQ289" s="28"/>
      <c r="AR289" s="26"/>
      <c r="AS289" s="28"/>
      <c r="AT289" s="28"/>
      <c r="AU289" s="28"/>
      <c r="AV289" s="28"/>
      <c r="AW289" s="28"/>
      <c r="AX289" s="29"/>
      <c r="AY289" s="28"/>
      <c r="AZ289" s="28"/>
      <c r="BA289" s="28" t="s">
        <v>9</v>
      </c>
      <c r="BB289" s="28"/>
      <c r="BC289" s="26"/>
      <c r="BD289" s="26"/>
      <c r="BE289" s="28"/>
      <c r="BF289" s="26"/>
      <c r="BG289" s="26"/>
      <c r="BH289" s="26"/>
      <c r="BI289" s="28"/>
      <c r="BJ289" s="6"/>
    </row>
    <row r="290" spans="1:62" ht="31">
      <c r="A290" s="23">
        <v>286</v>
      </c>
      <c r="B290" s="27" t="s">
        <v>5170</v>
      </c>
      <c r="C290" s="27" t="s">
        <v>5171</v>
      </c>
      <c r="D290" s="27" t="s">
        <v>69</v>
      </c>
      <c r="E290" s="27">
        <v>65</v>
      </c>
      <c r="F290" s="27" t="s">
        <v>195</v>
      </c>
      <c r="G290" s="27" t="s">
        <v>195</v>
      </c>
      <c r="H290" s="23" t="str">
        <f t="shared" si="8"/>
        <v>張＊美</v>
      </c>
      <c r="I290" s="23" t="str">
        <f t="shared" si="9"/>
        <v>2＊823820</v>
      </c>
      <c r="J290" s="27">
        <v>1131016</v>
      </c>
      <c r="K290" s="27" t="s">
        <v>734</v>
      </c>
      <c r="L290" s="27">
        <v>1173</v>
      </c>
      <c r="M290" s="26"/>
      <c r="N290" s="26"/>
      <c r="O290" s="26"/>
      <c r="P290" s="26"/>
      <c r="Q290" s="26"/>
      <c r="R290" s="26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6"/>
      <c r="AK290" s="26"/>
      <c r="AL290" s="26"/>
      <c r="AM290" s="28"/>
      <c r="AN290" s="28"/>
      <c r="AO290" s="28"/>
      <c r="AP290" s="28"/>
      <c r="AQ290" s="28"/>
      <c r="AR290" s="26"/>
      <c r="AS290" s="28"/>
      <c r="AT290" s="28"/>
      <c r="AU290" s="28"/>
      <c r="AV290" s="28"/>
      <c r="AW290" s="28"/>
      <c r="AX290" s="29"/>
      <c r="AY290" s="28"/>
      <c r="AZ290" s="28"/>
      <c r="BA290" s="28" t="s">
        <v>9</v>
      </c>
      <c r="BB290" s="28"/>
      <c r="BC290" s="26"/>
      <c r="BD290" s="26"/>
      <c r="BE290" s="28"/>
      <c r="BF290" s="26"/>
      <c r="BG290" s="26"/>
      <c r="BH290" s="26"/>
      <c r="BI290" s="28"/>
      <c r="BJ290" s="6"/>
    </row>
    <row r="291" spans="1:62" ht="31">
      <c r="A291" s="23">
        <v>287</v>
      </c>
      <c r="B291" s="27" t="s">
        <v>2917</v>
      </c>
      <c r="C291" s="27" t="s">
        <v>2918</v>
      </c>
      <c r="D291" s="27" t="s">
        <v>69</v>
      </c>
      <c r="E291" s="27">
        <v>86</v>
      </c>
      <c r="F291" s="27" t="s">
        <v>195</v>
      </c>
      <c r="G291" s="27" t="s">
        <v>195</v>
      </c>
      <c r="H291" s="23" t="str">
        <f t="shared" si="8"/>
        <v>陳＊春</v>
      </c>
      <c r="I291" s="23" t="str">
        <f t="shared" si="9"/>
        <v>0＊697155</v>
      </c>
      <c r="J291" s="27">
        <v>1131017</v>
      </c>
      <c r="K291" s="27" t="s">
        <v>734</v>
      </c>
      <c r="L291" s="27">
        <v>1173</v>
      </c>
      <c r="M291" s="26"/>
      <c r="N291" s="26"/>
      <c r="O291" s="26"/>
      <c r="P291" s="26"/>
      <c r="Q291" s="26"/>
      <c r="R291" s="26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6"/>
      <c r="AK291" s="26"/>
      <c r="AL291" s="26"/>
      <c r="AM291" s="28"/>
      <c r="AN291" s="28"/>
      <c r="AO291" s="28"/>
      <c r="AP291" s="28"/>
      <c r="AQ291" s="28"/>
      <c r="AR291" s="26"/>
      <c r="AS291" s="28"/>
      <c r="AT291" s="28"/>
      <c r="AU291" s="28"/>
      <c r="AV291" s="28"/>
      <c r="AW291" s="28"/>
      <c r="AX291" s="29"/>
      <c r="AY291" s="28"/>
      <c r="AZ291" s="28"/>
      <c r="BA291" s="28" t="s">
        <v>9</v>
      </c>
      <c r="BB291" s="28"/>
      <c r="BC291" s="26"/>
      <c r="BD291" s="26"/>
      <c r="BE291" s="28"/>
      <c r="BF291" s="26"/>
      <c r="BG291" s="26"/>
      <c r="BH291" s="26"/>
      <c r="BI291" s="28"/>
      <c r="BJ291" s="6"/>
    </row>
    <row r="292" spans="1:62" ht="31">
      <c r="A292" s="23">
        <v>288</v>
      </c>
      <c r="B292" s="27" t="s">
        <v>2239</v>
      </c>
      <c r="C292" s="27" t="s">
        <v>859</v>
      </c>
      <c r="D292" s="27" t="s">
        <v>71</v>
      </c>
      <c r="E292" s="27">
        <v>67</v>
      </c>
      <c r="F292" s="27" t="s">
        <v>195</v>
      </c>
      <c r="G292" s="27" t="s">
        <v>195</v>
      </c>
      <c r="H292" s="23" t="str">
        <f t="shared" si="8"/>
        <v>吳＊梯</v>
      </c>
      <c r="I292" s="23" t="str">
        <f t="shared" si="9"/>
        <v>1＊091220</v>
      </c>
      <c r="J292" s="27">
        <v>1131017</v>
      </c>
      <c r="K292" s="27" t="s">
        <v>732</v>
      </c>
      <c r="L292" s="27">
        <v>1173</v>
      </c>
      <c r="M292" s="26"/>
      <c r="N292" s="26"/>
      <c r="O292" s="26"/>
      <c r="P292" s="26"/>
      <c r="Q292" s="26"/>
      <c r="R292" s="26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6"/>
      <c r="AK292" s="26"/>
      <c r="AL292" s="26"/>
      <c r="AM292" s="28"/>
      <c r="AN292" s="28"/>
      <c r="AO292" s="28"/>
      <c r="AP292" s="28"/>
      <c r="AQ292" s="28"/>
      <c r="AR292" s="26"/>
      <c r="AS292" s="28"/>
      <c r="AT292" s="28"/>
      <c r="AU292" s="28"/>
      <c r="AV292" s="28"/>
      <c r="AW292" s="28"/>
      <c r="AX292" s="29"/>
      <c r="AY292" s="28"/>
      <c r="AZ292" s="28"/>
      <c r="BA292" s="28"/>
      <c r="BB292" s="28" t="s">
        <v>1899</v>
      </c>
      <c r="BC292" s="26"/>
      <c r="BD292" s="26"/>
      <c r="BE292" s="28"/>
      <c r="BF292" s="26"/>
      <c r="BG292" s="26"/>
      <c r="BH292" s="26"/>
      <c r="BI292" s="28"/>
      <c r="BJ292" s="6"/>
    </row>
    <row r="293" spans="1:62" ht="46.5">
      <c r="A293" s="23">
        <v>289</v>
      </c>
      <c r="B293" s="27" t="s">
        <v>2295</v>
      </c>
      <c r="C293" s="27" t="s">
        <v>2001</v>
      </c>
      <c r="D293" s="27" t="s">
        <v>69</v>
      </c>
      <c r="E293" s="27">
        <v>64</v>
      </c>
      <c r="F293" s="27" t="s">
        <v>195</v>
      </c>
      <c r="G293" s="27" t="s">
        <v>195</v>
      </c>
      <c r="H293" s="23" t="str">
        <f t="shared" si="8"/>
        <v>楊＊瑛</v>
      </c>
      <c r="I293" s="23" t="str">
        <f t="shared" si="9"/>
        <v>1＊810251</v>
      </c>
      <c r="J293" s="27">
        <v>1131018</v>
      </c>
      <c r="K293" s="27" t="s">
        <v>738</v>
      </c>
      <c r="L293" s="27">
        <v>1173</v>
      </c>
      <c r="M293" s="26"/>
      <c r="N293" s="26"/>
      <c r="O293" s="26"/>
      <c r="P293" s="26"/>
      <c r="Q293" s="26"/>
      <c r="R293" s="26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6"/>
      <c r="AK293" s="26"/>
      <c r="AL293" s="26"/>
      <c r="AM293" s="28"/>
      <c r="AN293" s="28"/>
      <c r="AO293" s="28"/>
      <c r="AP293" s="28"/>
      <c r="AQ293" s="28"/>
      <c r="AR293" s="26"/>
      <c r="AS293" s="28"/>
      <c r="AT293" s="28"/>
      <c r="AU293" s="28"/>
      <c r="AV293" s="28"/>
      <c r="AW293" s="28"/>
      <c r="AX293" s="29"/>
      <c r="AY293" s="28" t="s">
        <v>9</v>
      </c>
      <c r="AZ293" s="28"/>
      <c r="BA293" s="28" t="s">
        <v>9</v>
      </c>
      <c r="BB293" s="28"/>
      <c r="BC293" s="26"/>
      <c r="BD293" s="26"/>
      <c r="BE293" s="28"/>
      <c r="BF293" s="26"/>
      <c r="BG293" s="26"/>
      <c r="BH293" s="26"/>
      <c r="BI293" s="28"/>
      <c r="BJ293" s="6"/>
    </row>
    <row r="294" spans="1:62" ht="31">
      <c r="A294" s="23">
        <v>290</v>
      </c>
      <c r="B294" s="27" t="s">
        <v>2948</v>
      </c>
      <c r="C294" s="27" t="s">
        <v>1533</v>
      </c>
      <c r="D294" s="27" t="s">
        <v>69</v>
      </c>
      <c r="E294" s="27">
        <v>74</v>
      </c>
      <c r="F294" s="27" t="s">
        <v>195</v>
      </c>
      <c r="G294" s="27" t="s">
        <v>195</v>
      </c>
      <c r="H294" s="23" t="str">
        <f t="shared" si="8"/>
        <v>許＊聰</v>
      </c>
      <c r="I294" s="23" t="str">
        <f t="shared" si="9"/>
        <v>2＊381788</v>
      </c>
      <c r="J294" s="27">
        <v>1131018</v>
      </c>
      <c r="K294" s="27" t="s">
        <v>734</v>
      </c>
      <c r="L294" s="27">
        <v>1173</v>
      </c>
      <c r="M294" s="26"/>
      <c r="N294" s="26"/>
      <c r="O294" s="26"/>
      <c r="P294" s="26"/>
      <c r="Q294" s="26"/>
      <c r="R294" s="26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6"/>
      <c r="AK294" s="26"/>
      <c r="AL294" s="26"/>
      <c r="AM294" s="28"/>
      <c r="AN294" s="28"/>
      <c r="AO294" s="28"/>
      <c r="AP294" s="28"/>
      <c r="AQ294" s="28"/>
      <c r="AR294" s="26"/>
      <c r="AS294" s="28"/>
      <c r="AT294" s="28"/>
      <c r="AU294" s="28"/>
      <c r="AV294" s="28"/>
      <c r="AW294" s="28"/>
      <c r="AX294" s="29"/>
      <c r="AY294" s="28"/>
      <c r="AZ294" s="28"/>
      <c r="BA294" s="28" t="s">
        <v>1899</v>
      </c>
      <c r="BB294" s="28"/>
      <c r="BC294" s="26"/>
      <c r="BD294" s="26"/>
      <c r="BE294" s="28"/>
      <c r="BF294" s="26"/>
      <c r="BG294" s="26"/>
      <c r="BH294" s="26"/>
      <c r="BI294" s="28"/>
      <c r="BJ294" s="6"/>
    </row>
    <row r="295" spans="1:62" ht="46.5">
      <c r="A295" s="23">
        <v>291</v>
      </c>
      <c r="B295" s="27" t="s">
        <v>370</v>
      </c>
      <c r="C295" s="27" t="s">
        <v>192</v>
      </c>
      <c r="D295" s="27" t="s">
        <v>71</v>
      </c>
      <c r="E295" s="27">
        <v>69</v>
      </c>
      <c r="F295" s="27" t="s">
        <v>195</v>
      </c>
      <c r="G295" s="27" t="s">
        <v>195</v>
      </c>
      <c r="H295" s="23" t="str">
        <f t="shared" si="8"/>
        <v>陳＊來</v>
      </c>
      <c r="I295" s="23" t="str">
        <f t="shared" si="9"/>
        <v>2＊506065</v>
      </c>
      <c r="J295" s="27">
        <v>1131019</v>
      </c>
      <c r="K295" s="27" t="s">
        <v>738</v>
      </c>
      <c r="L295" s="27">
        <v>1173</v>
      </c>
      <c r="M295" s="26"/>
      <c r="N295" s="26"/>
      <c r="O295" s="26"/>
      <c r="P295" s="26"/>
      <c r="Q295" s="26"/>
      <c r="R295" s="26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6"/>
      <c r="AK295" s="26"/>
      <c r="AL295" s="26"/>
      <c r="AM295" s="28"/>
      <c r="AN295" s="28"/>
      <c r="AO295" s="28"/>
      <c r="AP295" s="28"/>
      <c r="AQ295" s="28"/>
      <c r="AR295" s="26"/>
      <c r="AS295" s="28"/>
      <c r="AT295" s="28"/>
      <c r="AU295" s="28"/>
      <c r="AV295" s="28"/>
      <c r="AW295" s="28"/>
      <c r="AX295" s="29"/>
      <c r="AY295" s="28"/>
      <c r="AZ295" s="28" t="s">
        <v>9</v>
      </c>
      <c r="BA295" s="28" t="s">
        <v>9</v>
      </c>
      <c r="BB295" s="28"/>
      <c r="BC295" s="26"/>
      <c r="BD295" s="26"/>
      <c r="BE295" s="28" t="s">
        <v>736</v>
      </c>
      <c r="BF295" s="26"/>
      <c r="BG295" s="26"/>
      <c r="BH295" s="26"/>
      <c r="BI295" s="28"/>
      <c r="BJ295" s="6"/>
    </row>
    <row r="296" spans="1:62" ht="31">
      <c r="A296" s="23">
        <v>292</v>
      </c>
      <c r="B296" s="27" t="s">
        <v>679</v>
      </c>
      <c r="C296" s="27" t="s">
        <v>680</v>
      </c>
      <c r="D296" s="27" t="s">
        <v>71</v>
      </c>
      <c r="E296" s="27">
        <v>87</v>
      </c>
      <c r="F296" s="27" t="s">
        <v>5390</v>
      </c>
      <c r="G296" s="27"/>
      <c r="H296" s="23" t="str">
        <f t="shared" si="8"/>
        <v>林＊寬</v>
      </c>
      <c r="I296" s="23" t="str">
        <f t="shared" si="9"/>
        <v>1＊555166</v>
      </c>
      <c r="J296" s="27">
        <v>1131022</v>
      </c>
      <c r="K296" s="27" t="s">
        <v>752</v>
      </c>
      <c r="L296" s="27">
        <v>1173</v>
      </c>
      <c r="M296" s="26"/>
      <c r="N296" s="26"/>
      <c r="O296" s="26"/>
      <c r="P296" s="26"/>
      <c r="Q296" s="26"/>
      <c r="R296" s="26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6"/>
      <c r="AK296" s="26"/>
      <c r="AL296" s="26"/>
      <c r="AM296" s="28"/>
      <c r="AN296" s="28"/>
      <c r="AO296" s="28"/>
      <c r="AP296" s="28"/>
      <c r="AQ296" s="28"/>
      <c r="AR296" s="26"/>
      <c r="AS296" s="28"/>
      <c r="AT296" s="28"/>
      <c r="AU296" s="28"/>
      <c r="AV296" s="28" t="s">
        <v>9</v>
      </c>
      <c r="AW296" s="28"/>
      <c r="AX296" s="29"/>
      <c r="AY296" s="28"/>
      <c r="AZ296" s="28"/>
      <c r="BA296" s="28"/>
      <c r="BB296" s="28"/>
      <c r="BC296" s="26"/>
      <c r="BD296" s="26"/>
      <c r="BE296" s="28"/>
      <c r="BF296" s="26"/>
      <c r="BG296" s="26"/>
      <c r="BH296" s="26"/>
      <c r="BI296" s="28" t="s">
        <v>1034</v>
      </c>
      <c r="BJ296" s="6"/>
    </row>
    <row r="297" spans="1:62">
      <c r="A297" s="23">
        <v>293</v>
      </c>
      <c r="B297" s="27" t="s">
        <v>3183</v>
      </c>
      <c r="C297" s="27" t="s">
        <v>1001</v>
      </c>
      <c r="D297" s="27" t="s">
        <v>71</v>
      </c>
      <c r="E297" s="27">
        <v>91</v>
      </c>
      <c r="F297" s="27" t="s">
        <v>195</v>
      </c>
      <c r="G297" s="27" t="s">
        <v>195</v>
      </c>
      <c r="H297" s="23" t="str">
        <f t="shared" si="8"/>
        <v>廖＊勳</v>
      </c>
      <c r="I297" s="23" t="str">
        <f t="shared" si="9"/>
        <v>2＊699104</v>
      </c>
      <c r="J297" s="27">
        <v>1131022</v>
      </c>
      <c r="K297" s="27">
        <v>5761300</v>
      </c>
      <c r="L297" s="27">
        <v>1173</v>
      </c>
      <c r="M297" s="26"/>
      <c r="N297" s="26"/>
      <c r="O297" s="26"/>
      <c r="P297" s="26"/>
      <c r="Q297" s="26"/>
      <c r="R297" s="26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6"/>
      <c r="AK297" s="26"/>
      <c r="AL297" s="26"/>
      <c r="AM297" s="28"/>
      <c r="AN297" s="28"/>
      <c r="AO297" s="28"/>
      <c r="AP297" s="28"/>
      <c r="AQ297" s="28"/>
      <c r="AR297" s="26"/>
      <c r="AS297" s="28"/>
      <c r="AT297" s="28"/>
      <c r="AU297" s="28" t="s">
        <v>9</v>
      </c>
      <c r="AV297" s="28"/>
      <c r="AW297" s="28"/>
      <c r="AX297" s="29"/>
      <c r="AY297" s="28"/>
      <c r="AZ297" s="28"/>
      <c r="BA297" s="28"/>
      <c r="BB297" s="28"/>
      <c r="BC297" s="26"/>
      <c r="BD297" s="26"/>
      <c r="BE297" s="28"/>
      <c r="BF297" s="26"/>
      <c r="BG297" s="26"/>
      <c r="BH297" s="26"/>
      <c r="BI297" s="28"/>
      <c r="BJ297" s="6"/>
    </row>
    <row r="298" spans="1:62" ht="46.5">
      <c r="A298" s="23">
        <v>294</v>
      </c>
      <c r="B298" s="27" t="s">
        <v>2285</v>
      </c>
      <c r="C298" s="27" t="s">
        <v>1988</v>
      </c>
      <c r="D298" s="27" t="s">
        <v>69</v>
      </c>
      <c r="E298" s="27">
        <v>68</v>
      </c>
      <c r="F298" s="27" t="s">
        <v>195</v>
      </c>
      <c r="G298" s="27" t="s">
        <v>195</v>
      </c>
      <c r="H298" s="23" t="str">
        <f t="shared" si="8"/>
        <v>程＊莉</v>
      </c>
      <c r="I298" s="23" t="str">
        <f t="shared" si="9"/>
        <v>2＊618234</v>
      </c>
      <c r="J298" s="27">
        <v>1131022</v>
      </c>
      <c r="K298" s="27" t="s">
        <v>738</v>
      </c>
      <c r="L298" s="27">
        <v>1173</v>
      </c>
      <c r="M298" s="26"/>
      <c r="N298" s="26"/>
      <c r="O298" s="26"/>
      <c r="P298" s="26"/>
      <c r="Q298" s="26"/>
      <c r="R298" s="26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6"/>
      <c r="AK298" s="26"/>
      <c r="AL298" s="26"/>
      <c r="AM298" s="28"/>
      <c r="AN298" s="28"/>
      <c r="AO298" s="28"/>
      <c r="AP298" s="28"/>
      <c r="AQ298" s="28"/>
      <c r="AR298" s="26"/>
      <c r="AS298" s="28"/>
      <c r="AT298" s="28"/>
      <c r="AU298" s="28"/>
      <c r="AV298" s="28"/>
      <c r="AW298" s="28"/>
      <c r="AX298" s="29"/>
      <c r="AY298" s="28"/>
      <c r="AZ298" s="28" t="s">
        <v>9</v>
      </c>
      <c r="BA298" s="28" t="s">
        <v>9</v>
      </c>
      <c r="BB298" s="28"/>
      <c r="BC298" s="26"/>
      <c r="BD298" s="26"/>
      <c r="BE298" s="28" t="s">
        <v>736</v>
      </c>
      <c r="BF298" s="26"/>
      <c r="BG298" s="26"/>
      <c r="BH298" s="26"/>
      <c r="BI298" s="28"/>
      <c r="BJ298" s="6"/>
    </row>
    <row r="299" spans="1:62" ht="46.5">
      <c r="A299" s="23">
        <v>295</v>
      </c>
      <c r="B299" s="27" t="s">
        <v>5404</v>
      </c>
      <c r="C299" s="27" t="s">
        <v>5405</v>
      </c>
      <c r="D299" s="27" t="s">
        <v>71</v>
      </c>
      <c r="E299" s="27">
        <v>75</v>
      </c>
      <c r="F299" s="27" t="s">
        <v>195</v>
      </c>
      <c r="G299" s="27" t="s">
        <v>195</v>
      </c>
      <c r="H299" s="23" t="str">
        <f t="shared" si="8"/>
        <v>陳＊堂</v>
      </c>
      <c r="I299" s="23" t="str">
        <f t="shared" si="9"/>
        <v>0＊834485</v>
      </c>
      <c r="J299" s="27">
        <v>1131023</v>
      </c>
      <c r="K299" s="27" t="s">
        <v>2224</v>
      </c>
      <c r="L299" s="27">
        <v>1173</v>
      </c>
      <c r="M299" s="26"/>
      <c r="N299" s="26"/>
      <c r="O299" s="26"/>
      <c r="P299" s="26"/>
      <c r="Q299" s="26"/>
      <c r="R299" s="26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6"/>
      <c r="AK299" s="26"/>
      <c r="AL299" s="26"/>
      <c r="AM299" s="28"/>
      <c r="AN299" s="28"/>
      <c r="AO299" s="28"/>
      <c r="AP299" s="28"/>
      <c r="AQ299" s="28"/>
      <c r="AR299" s="26"/>
      <c r="AS299" s="28"/>
      <c r="AT299" s="28"/>
      <c r="AU299" s="28"/>
      <c r="AV299" s="28" t="s">
        <v>9</v>
      </c>
      <c r="AW299" s="28"/>
      <c r="AX299" s="29"/>
      <c r="AY299" s="28"/>
      <c r="AZ299" s="28"/>
      <c r="BA299" s="28" t="s">
        <v>9</v>
      </c>
      <c r="BB299" s="28"/>
      <c r="BC299" s="26"/>
      <c r="BD299" s="26"/>
      <c r="BE299" s="28"/>
      <c r="BF299" s="26"/>
      <c r="BG299" s="26"/>
      <c r="BH299" s="26"/>
      <c r="BI299" s="28"/>
      <c r="BJ299" s="6"/>
    </row>
    <row r="300" spans="1:62" ht="31">
      <c r="A300" s="23">
        <v>296</v>
      </c>
      <c r="B300" s="27" t="s">
        <v>5406</v>
      </c>
      <c r="C300" s="27" t="s">
        <v>985</v>
      </c>
      <c r="D300" s="27" t="s">
        <v>69</v>
      </c>
      <c r="E300" s="27">
        <v>88</v>
      </c>
      <c r="F300" s="27" t="s">
        <v>195</v>
      </c>
      <c r="G300" s="27" t="s">
        <v>195</v>
      </c>
      <c r="H300" s="23" t="str">
        <f t="shared" si="8"/>
        <v>許＊毛弄</v>
      </c>
      <c r="I300" s="23" t="str">
        <f t="shared" si="9"/>
        <v>2＊542872</v>
      </c>
      <c r="J300" s="27">
        <v>1131023</v>
      </c>
      <c r="K300" s="27" t="s">
        <v>734</v>
      </c>
      <c r="L300" s="27">
        <v>1173</v>
      </c>
      <c r="M300" s="26"/>
      <c r="N300" s="26"/>
      <c r="O300" s="26"/>
      <c r="P300" s="26"/>
      <c r="Q300" s="26"/>
      <c r="R300" s="26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6"/>
      <c r="AK300" s="26"/>
      <c r="AL300" s="26"/>
      <c r="AM300" s="28"/>
      <c r="AN300" s="28"/>
      <c r="AO300" s="28"/>
      <c r="AP300" s="28"/>
      <c r="AQ300" s="28"/>
      <c r="AR300" s="26"/>
      <c r="AS300" s="28"/>
      <c r="AT300" s="28"/>
      <c r="AU300" s="28"/>
      <c r="AV300" s="28"/>
      <c r="AW300" s="28"/>
      <c r="AX300" s="29"/>
      <c r="AY300" s="28"/>
      <c r="AZ300" s="28"/>
      <c r="BA300" s="28" t="s">
        <v>9</v>
      </c>
      <c r="BB300" s="28"/>
      <c r="BC300" s="26"/>
      <c r="BD300" s="26"/>
      <c r="BE300" s="28"/>
      <c r="BF300" s="26"/>
      <c r="BG300" s="26"/>
      <c r="BH300" s="26"/>
      <c r="BI300" s="28"/>
      <c r="BJ300" s="6"/>
    </row>
    <row r="301" spans="1:62" ht="31">
      <c r="A301" s="23">
        <v>297</v>
      </c>
      <c r="B301" s="27" t="s">
        <v>5407</v>
      </c>
      <c r="C301" s="27" t="s">
        <v>5408</v>
      </c>
      <c r="D301" s="27" t="s">
        <v>69</v>
      </c>
      <c r="E301" s="27">
        <v>71</v>
      </c>
      <c r="F301" s="27" t="s">
        <v>195</v>
      </c>
      <c r="G301" s="27" t="s">
        <v>195</v>
      </c>
      <c r="H301" s="23" t="str">
        <f t="shared" si="8"/>
        <v>林＊琴</v>
      </c>
      <c r="I301" s="23" t="str">
        <f t="shared" si="9"/>
        <v>2＊843761</v>
      </c>
      <c r="J301" s="27">
        <v>1131023</v>
      </c>
      <c r="K301" s="27" t="s">
        <v>3093</v>
      </c>
      <c r="L301" s="27">
        <v>1173</v>
      </c>
      <c r="M301" s="26"/>
      <c r="N301" s="26"/>
      <c r="O301" s="26"/>
      <c r="P301" s="26"/>
      <c r="Q301" s="26"/>
      <c r="R301" s="26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6"/>
      <c r="AK301" s="26"/>
      <c r="AL301" s="26"/>
      <c r="AM301" s="28"/>
      <c r="AN301" s="28"/>
      <c r="AO301" s="28"/>
      <c r="AP301" s="28"/>
      <c r="AQ301" s="28"/>
      <c r="AR301" s="26"/>
      <c r="AS301" s="28"/>
      <c r="AT301" s="28"/>
      <c r="AU301" s="28"/>
      <c r="AV301" s="28"/>
      <c r="AW301" s="28"/>
      <c r="AX301" s="29"/>
      <c r="AY301" s="28"/>
      <c r="AZ301" s="28"/>
      <c r="BA301" s="28"/>
      <c r="BB301" s="28"/>
      <c r="BC301" s="26" t="s">
        <v>9</v>
      </c>
      <c r="BD301" s="26"/>
      <c r="BE301" s="28"/>
      <c r="BF301" s="26"/>
      <c r="BG301" s="26"/>
      <c r="BH301" s="26"/>
      <c r="BI301" s="28"/>
      <c r="BJ301" s="6"/>
    </row>
    <row r="302" spans="1:62" ht="31">
      <c r="A302" s="23">
        <v>298</v>
      </c>
      <c r="B302" s="27" t="s">
        <v>291</v>
      </c>
      <c r="C302" s="27" t="s">
        <v>238</v>
      </c>
      <c r="D302" s="27" t="s">
        <v>69</v>
      </c>
      <c r="E302" s="27">
        <v>56</v>
      </c>
      <c r="F302" s="27" t="s">
        <v>195</v>
      </c>
      <c r="G302" s="27" t="s">
        <v>195</v>
      </c>
      <c r="H302" s="23" t="str">
        <f t="shared" si="8"/>
        <v>鄭＊梅</v>
      </c>
      <c r="I302" s="23" t="str">
        <f t="shared" si="9"/>
        <v>0＊694847</v>
      </c>
      <c r="J302" s="27">
        <v>1131024</v>
      </c>
      <c r="K302" s="27" t="s">
        <v>732</v>
      </c>
      <c r="L302" s="27">
        <v>1173</v>
      </c>
      <c r="M302" s="26"/>
      <c r="N302" s="26"/>
      <c r="O302" s="26"/>
      <c r="P302" s="26"/>
      <c r="Q302" s="26"/>
      <c r="R302" s="26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6"/>
      <c r="AK302" s="26"/>
      <c r="AL302" s="26"/>
      <c r="AM302" s="28"/>
      <c r="AN302" s="28"/>
      <c r="AO302" s="28"/>
      <c r="AP302" s="28"/>
      <c r="AQ302" s="28"/>
      <c r="AR302" s="26"/>
      <c r="AS302" s="28"/>
      <c r="AT302" s="28"/>
      <c r="AU302" s="28"/>
      <c r="AV302" s="28"/>
      <c r="AW302" s="28"/>
      <c r="AX302" s="29"/>
      <c r="AY302" s="28"/>
      <c r="AZ302" s="28"/>
      <c r="BA302" s="28"/>
      <c r="BB302" s="28" t="s">
        <v>1899</v>
      </c>
      <c r="BC302" s="26"/>
      <c r="BD302" s="26"/>
      <c r="BE302" s="28"/>
      <c r="BF302" s="26"/>
      <c r="BG302" s="26"/>
      <c r="BH302" s="26"/>
      <c r="BI302" s="28"/>
      <c r="BJ302" s="6"/>
    </row>
    <row r="303" spans="1:62" ht="31">
      <c r="A303" s="23">
        <v>299</v>
      </c>
      <c r="B303" s="27" t="s">
        <v>5409</v>
      </c>
      <c r="C303" s="27" t="s">
        <v>4887</v>
      </c>
      <c r="D303" s="27" t="s">
        <v>69</v>
      </c>
      <c r="E303" s="27">
        <v>44</v>
      </c>
      <c r="F303" s="27" t="s">
        <v>3644</v>
      </c>
      <c r="G303" s="27" t="s">
        <v>5410</v>
      </c>
      <c r="H303" s="23" t="str">
        <f t="shared" si="8"/>
        <v>蕭＊蓮</v>
      </c>
      <c r="I303" s="23" t="str">
        <f t="shared" si="9"/>
        <v>1＊389125</v>
      </c>
      <c r="J303" s="27">
        <v>1131025</v>
      </c>
      <c r="K303" s="27" t="s">
        <v>753</v>
      </c>
      <c r="L303" s="27">
        <v>1173</v>
      </c>
      <c r="M303" s="26"/>
      <c r="N303" s="26"/>
      <c r="O303" s="26"/>
      <c r="P303" s="26"/>
      <c r="Q303" s="26"/>
      <c r="R303" s="26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6"/>
      <c r="AK303" s="26"/>
      <c r="AL303" s="26"/>
      <c r="AM303" s="28"/>
      <c r="AN303" s="28"/>
      <c r="AO303" s="28"/>
      <c r="AP303" s="28"/>
      <c r="AQ303" s="28"/>
      <c r="AR303" s="26" t="s">
        <v>9</v>
      </c>
      <c r="AS303" s="28"/>
      <c r="AT303" s="28"/>
      <c r="AU303" s="28"/>
      <c r="AV303" s="28"/>
      <c r="AW303" s="28"/>
      <c r="AX303" s="29"/>
      <c r="AY303" s="28"/>
      <c r="AZ303" s="28"/>
      <c r="BA303" s="28"/>
      <c r="BB303" s="28"/>
      <c r="BC303" s="26"/>
      <c r="BD303" s="26"/>
      <c r="BE303" s="28"/>
      <c r="BF303" s="26"/>
      <c r="BG303" s="26"/>
      <c r="BH303" s="26"/>
      <c r="BI303" s="28" t="s">
        <v>1034</v>
      </c>
      <c r="BJ303" s="6"/>
    </row>
    <row r="304" spans="1:62" ht="46.5">
      <c r="A304" s="23">
        <v>300</v>
      </c>
      <c r="B304" s="27" t="s">
        <v>2968</v>
      </c>
      <c r="C304" s="27" t="s">
        <v>2969</v>
      </c>
      <c r="D304" s="27" t="s">
        <v>69</v>
      </c>
      <c r="E304" s="27">
        <v>58</v>
      </c>
      <c r="F304" s="27" t="s">
        <v>195</v>
      </c>
      <c r="G304" s="27" t="s">
        <v>195</v>
      </c>
      <c r="H304" s="23" t="str">
        <f t="shared" si="8"/>
        <v>郭＊惠</v>
      </c>
      <c r="I304" s="23" t="str">
        <f t="shared" si="9"/>
        <v>2＊910282</v>
      </c>
      <c r="J304" s="27">
        <v>1131025</v>
      </c>
      <c r="K304" s="27" t="s">
        <v>738</v>
      </c>
      <c r="L304" s="27">
        <v>1173</v>
      </c>
      <c r="M304" s="26"/>
      <c r="N304" s="26"/>
      <c r="O304" s="26"/>
      <c r="P304" s="26"/>
      <c r="Q304" s="26"/>
      <c r="R304" s="26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6"/>
      <c r="AK304" s="26"/>
      <c r="AL304" s="26"/>
      <c r="AM304" s="28"/>
      <c r="AN304" s="28"/>
      <c r="AO304" s="28"/>
      <c r="AP304" s="28"/>
      <c r="AQ304" s="28"/>
      <c r="AR304" s="26"/>
      <c r="AS304" s="28"/>
      <c r="AT304" s="28"/>
      <c r="AU304" s="28"/>
      <c r="AV304" s="28"/>
      <c r="AW304" s="28"/>
      <c r="AX304" s="29"/>
      <c r="AY304" s="28" t="s">
        <v>9</v>
      </c>
      <c r="AZ304" s="28"/>
      <c r="BA304" s="28" t="s">
        <v>9</v>
      </c>
      <c r="BB304" s="28"/>
      <c r="BC304" s="26"/>
      <c r="BD304" s="26"/>
      <c r="BE304" s="28"/>
      <c r="BF304" s="26"/>
      <c r="BG304" s="26"/>
      <c r="BH304" s="26"/>
      <c r="BI304" s="28"/>
      <c r="BJ304" s="6"/>
    </row>
    <row r="305" spans="1:62" ht="77.5">
      <c r="A305" s="23">
        <v>301</v>
      </c>
      <c r="B305" s="27" t="s">
        <v>621</v>
      </c>
      <c r="C305" s="27" t="s">
        <v>622</v>
      </c>
      <c r="D305" s="27" t="s">
        <v>69</v>
      </c>
      <c r="E305" s="27">
        <v>89</v>
      </c>
      <c r="F305" s="27" t="s">
        <v>5403</v>
      </c>
      <c r="G305" s="27" t="s">
        <v>5411</v>
      </c>
      <c r="H305" s="23" t="str">
        <f t="shared" si="8"/>
        <v>陳＊彩鑾</v>
      </c>
      <c r="I305" s="23" t="str">
        <f t="shared" si="9"/>
        <v>1＊770227</v>
      </c>
      <c r="J305" s="27">
        <v>1131028</v>
      </c>
      <c r="K305" s="27" t="s">
        <v>5476</v>
      </c>
      <c r="L305" s="27">
        <v>1173</v>
      </c>
      <c r="M305" s="26"/>
      <c r="N305" s="26"/>
      <c r="O305" s="26"/>
      <c r="P305" s="26"/>
      <c r="Q305" s="26"/>
      <c r="R305" s="26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 t="s">
        <v>9</v>
      </c>
      <c r="AI305" s="28"/>
      <c r="AJ305" s="26"/>
      <c r="AK305" s="26"/>
      <c r="AL305" s="26"/>
      <c r="AM305" s="28"/>
      <c r="AN305" s="28"/>
      <c r="AO305" s="28"/>
      <c r="AP305" s="28"/>
      <c r="AQ305" s="28"/>
      <c r="AR305" s="26" t="s">
        <v>9</v>
      </c>
      <c r="AS305" s="28"/>
      <c r="AT305" s="28"/>
      <c r="AU305" s="28"/>
      <c r="AV305" s="28"/>
      <c r="AW305" s="28"/>
      <c r="AX305" s="29"/>
      <c r="AY305" s="28"/>
      <c r="AZ305" s="28"/>
      <c r="BA305" s="28"/>
      <c r="BB305" s="28"/>
      <c r="BC305" s="26"/>
      <c r="BD305" s="26"/>
      <c r="BE305" s="28"/>
      <c r="BF305" s="26"/>
      <c r="BG305" s="26"/>
      <c r="BH305" s="26"/>
      <c r="BI305" s="28" t="s">
        <v>5477</v>
      </c>
      <c r="BJ305" s="6"/>
    </row>
    <row r="306" spans="1:62">
      <c r="A306" s="23">
        <v>302</v>
      </c>
      <c r="B306" s="27" t="s">
        <v>5412</v>
      </c>
      <c r="C306" s="27" t="s">
        <v>4895</v>
      </c>
      <c r="D306" s="27" t="s">
        <v>71</v>
      </c>
      <c r="E306" s="27">
        <v>75</v>
      </c>
      <c r="F306" s="27" t="s">
        <v>195</v>
      </c>
      <c r="G306" s="27" t="s">
        <v>195</v>
      </c>
      <c r="H306" s="23" t="str">
        <f t="shared" si="8"/>
        <v>陳＊長</v>
      </c>
      <c r="I306" s="23" t="str">
        <f t="shared" si="9"/>
        <v>0＊456546</v>
      </c>
      <c r="J306" s="27">
        <v>1131028</v>
      </c>
      <c r="K306" s="27">
        <v>5761300</v>
      </c>
      <c r="L306" s="27">
        <v>1173</v>
      </c>
      <c r="M306" s="26"/>
      <c r="N306" s="26"/>
      <c r="O306" s="26"/>
      <c r="P306" s="26"/>
      <c r="Q306" s="26"/>
      <c r="R306" s="26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6"/>
      <c r="AK306" s="26"/>
      <c r="AL306" s="26"/>
      <c r="AM306" s="28"/>
      <c r="AN306" s="28"/>
      <c r="AO306" s="28"/>
      <c r="AP306" s="28"/>
      <c r="AQ306" s="28"/>
      <c r="AR306" s="26"/>
      <c r="AS306" s="28"/>
      <c r="AT306" s="28"/>
      <c r="AU306" s="28" t="s">
        <v>9</v>
      </c>
      <c r="AV306" s="28"/>
      <c r="AW306" s="28"/>
      <c r="AX306" s="29"/>
      <c r="AY306" s="28"/>
      <c r="AZ306" s="28"/>
      <c r="BA306" s="28"/>
      <c r="BB306" s="28"/>
      <c r="BC306" s="26"/>
      <c r="BD306" s="26"/>
      <c r="BE306" s="28"/>
      <c r="BF306" s="26"/>
      <c r="BG306" s="26"/>
      <c r="BH306" s="26"/>
      <c r="BI306" s="28"/>
      <c r="BJ306" s="6"/>
    </row>
    <row r="307" spans="1:62" ht="46.5">
      <c r="A307" s="23">
        <v>303</v>
      </c>
      <c r="B307" s="27" t="s">
        <v>638</v>
      </c>
      <c r="C307" s="27" t="s">
        <v>200</v>
      </c>
      <c r="D307" s="27" t="s">
        <v>69</v>
      </c>
      <c r="E307" s="27">
        <v>80</v>
      </c>
      <c r="F307" s="27" t="s">
        <v>195</v>
      </c>
      <c r="G307" s="27" t="s">
        <v>195</v>
      </c>
      <c r="H307" s="23" t="str">
        <f t="shared" si="8"/>
        <v>鍾＊鳳</v>
      </c>
      <c r="I307" s="23" t="str">
        <f t="shared" si="9"/>
        <v>2＊599024</v>
      </c>
      <c r="J307" s="27">
        <v>1131028</v>
      </c>
      <c r="K307" s="27" t="s">
        <v>741</v>
      </c>
      <c r="L307" s="27">
        <v>1173</v>
      </c>
      <c r="M307" s="26"/>
      <c r="N307" s="26"/>
      <c r="O307" s="26"/>
      <c r="P307" s="26"/>
      <c r="Q307" s="26"/>
      <c r="R307" s="26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6"/>
      <c r="AK307" s="26"/>
      <c r="AL307" s="26"/>
      <c r="AM307" s="28"/>
      <c r="AN307" s="28"/>
      <c r="AO307" s="28"/>
      <c r="AP307" s="28"/>
      <c r="AQ307" s="28"/>
      <c r="AR307" s="26"/>
      <c r="AS307" s="28"/>
      <c r="AT307" s="28"/>
      <c r="AU307" s="28"/>
      <c r="AV307" s="28"/>
      <c r="AW307" s="28"/>
      <c r="AX307" s="29"/>
      <c r="AY307" s="28"/>
      <c r="AZ307" s="28" t="s">
        <v>9</v>
      </c>
      <c r="BA307" s="28"/>
      <c r="BB307" s="28" t="s">
        <v>1899</v>
      </c>
      <c r="BC307" s="26"/>
      <c r="BD307" s="26"/>
      <c r="BE307" s="28"/>
      <c r="BF307" s="26"/>
      <c r="BG307" s="26"/>
      <c r="BH307" s="26"/>
      <c r="BI307" s="28"/>
      <c r="BJ307" s="6"/>
    </row>
    <row r="308" spans="1:62" ht="31">
      <c r="A308" s="23">
        <v>304</v>
      </c>
      <c r="B308" s="27" t="s">
        <v>5413</v>
      </c>
      <c r="C308" s="27" t="s">
        <v>5414</v>
      </c>
      <c r="D308" s="27" t="s">
        <v>71</v>
      </c>
      <c r="E308" s="27">
        <v>66</v>
      </c>
      <c r="F308" s="27" t="s">
        <v>4854</v>
      </c>
      <c r="G308" s="27"/>
      <c r="H308" s="23" t="str">
        <f t="shared" si="8"/>
        <v>林＊鴻</v>
      </c>
      <c r="I308" s="23" t="str">
        <f t="shared" si="9"/>
        <v>2＊703047</v>
      </c>
      <c r="J308" s="27">
        <v>1131029</v>
      </c>
      <c r="K308" s="27" t="s">
        <v>753</v>
      </c>
      <c r="L308" s="27">
        <v>1173</v>
      </c>
      <c r="M308" s="26"/>
      <c r="N308" s="26"/>
      <c r="O308" s="26"/>
      <c r="P308" s="26"/>
      <c r="Q308" s="26"/>
      <c r="R308" s="26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6"/>
      <c r="AK308" s="26"/>
      <c r="AL308" s="26"/>
      <c r="AM308" s="28"/>
      <c r="AN308" s="28"/>
      <c r="AO308" s="28"/>
      <c r="AP308" s="28"/>
      <c r="AQ308" s="28"/>
      <c r="AR308" s="26" t="s">
        <v>9</v>
      </c>
      <c r="AS308" s="28"/>
      <c r="AT308" s="28"/>
      <c r="AU308" s="28"/>
      <c r="AV308" s="28"/>
      <c r="AW308" s="28"/>
      <c r="AX308" s="29"/>
      <c r="AY308" s="28"/>
      <c r="AZ308" s="28"/>
      <c r="BA308" s="28"/>
      <c r="BB308" s="28"/>
      <c r="BC308" s="26"/>
      <c r="BD308" s="26"/>
      <c r="BE308" s="28"/>
      <c r="BF308" s="26"/>
      <c r="BG308" s="26"/>
      <c r="BH308" s="26"/>
      <c r="BI308" s="28" t="s">
        <v>1034</v>
      </c>
      <c r="BJ308" s="6"/>
    </row>
    <row r="309" spans="1:62" ht="31">
      <c r="A309" s="23">
        <v>305</v>
      </c>
      <c r="B309" s="27" t="s">
        <v>2441</v>
      </c>
      <c r="C309" s="27" t="s">
        <v>2139</v>
      </c>
      <c r="D309" s="27" t="s">
        <v>71</v>
      </c>
      <c r="E309" s="27">
        <v>72</v>
      </c>
      <c r="F309" s="27" t="s">
        <v>5339</v>
      </c>
      <c r="G309" s="27"/>
      <c r="H309" s="23" t="str">
        <f t="shared" si="8"/>
        <v>陳＊木</v>
      </c>
      <c r="I309" s="23" t="str">
        <f t="shared" si="9"/>
        <v>2＊594192</v>
      </c>
      <c r="J309" s="27">
        <v>1131029</v>
      </c>
      <c r="K309" s="27" t="s">
        <v>752</v>
      </c>
      <c r="L309" s="27">
        <v>1173</v>
      </c>
      <c r="M309" s="26"/>
      <c r="N309" s="26"/>
      <c r="O309" s="26"/>
      <c r="P309" s="26"/>
      <c r="Q309" s="26"/>
      <c r="R309" s="26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6"/>
      <c r="AK309" s="26"/>
      <c r="AL309" s="26"/>
      <c r="AM309" s="28"/>
      <c r="AN309" s="28"/>
      <c r="AO309" s="28"/>
      <c r="AP309" s="28"/>
      <c r="AQ309" s="28"/>
      <c r="AR309" s="26"/>
      <c r="AS309" s="28"/>
      <c r="AT309" s="28"/>
      <c r="AU309" s="28"/>
      <c r="AV309" s="28" t="s">
        <v>9</v>
      </c>
      <c r="AW309" s="28"/>
      <c r="AX309" s="29"/>
      <c r="AY309" s="28"/>
      <c r="AZ309" s="28"/>
      <c r="BA309" s="28"/>
      <c r="BB309" s="28"/>
      <c r="BC309" s="26"/>
      <c r="BD309" s="26"/>
      <c r="BE309" s="28"/>
      <c r="BF309" s="26"/>
      <c r="BG309" s="26"/>
      <c r="BH309" s="26"/>
      <c r="BI309" s="28" t="s">
        <v>1034</v>
      </c>
      <c r="BJ309" s="6"/>
    </row>
    <row r="310" spans="1:62" ht="31">
      <c r="A310" s="23">
        <v>306</v>
      </c>
      <c r="B310" s="27" t="s">
        <v>5415</v>
      </c>
      <c r="C310" s="27" t="s">
        <v>5416</v>
      </c>
      <c r="D310" s="27" t="s">
        <v>69</v>
      </c>
      <c r="E310" s="27">
        <v>78</v>
      </c>
      <c r="F310" s="27" t="s">
        <v>195</v>
      </c>
      <c r="G310" s="27" t="s">
        <v>195</v>
      </c>
      <c r="H310" s="23" t="str">
        <f t="shared" si="8"/>
        <v>莊＊素娥</v>
      </c>
      <c r="I310" s="23" t="str">
        <f t="shared" si="9"/>
        <v>1＊041971</v>
      </c>
      <c r="J310" s="27">
        <v>1131030</v>
      </c>
      <c r="K310" s="27" t="s">
        <v>734</v>
      </c>
      <c r="L310" s="27">
        <v>1173</v>
      </c>
      <c r="M310" s="26"/>
      <c r="N310" s="26"/>
      <c r="O310" s="26"/>
      <c r="P310" s="26"/>
      <c r="Q310" s="26"/>
      <c r="R310" s="26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6"/>
      <c r="AK310" s="26"/>
      <c r="AL310" s="26"/>
      <c r="AM310" s="28"/>
      <c r="AN310" s="28"/>
      <c r="AO310" s="28"/>
      <c r="AP310" s="28"/>
      <c r="AQ310" s="28"/>
      <c r="AR310" s="26"/>
      <c r="AS310" s="28"/>
      <c r="AT310" s="28"/>
      <c r="AU310" s="28"/>
      <c r="AV310" s="28"/>
      <c r="AW310" s="28"/>
      <c r="AX310" s="29"/>
      <c r="AY310" s="28"/>
      <c r="AZ310" s="28"/>
      <c r="BA310" s="28" t="s">
        <v>9</v>
      </c>
      <c r="BB310" s="28"/>
      <c r="BC310" s="26"/>
      <c r="BD310" s="26"/>
      <c r="BE310" s="28"/>
      <c r="BF310" s="26"/>
      <c r="BG310" s="26"/>
      <c r="BH310" s="26"/>
      <c r="BI310" s="28"/>
      <c r="BJ310" s="6"/>
    </row>
    <row r="311" spans="1:62">
      <c r="A311" s="23">
        <v>307</v>
      </c>
      <c r="B311" s="27" t="s">
        <v>5417</v>
      </c>
      <c r="C311" s="27" t="s">
        <v>3736</v>
      </c>
      <c r="D311" s="27" t="s">
        <v>71</v>
      </c>
      <c r="E311" s="27">
        <v>55</v>
      </c>
      <c r="F311" s="27" t="s">
        <v>195</v>
      </c>
      <c r="G311" s="27" t="s">
        <v>195</v>
      </c>
      <c r="H311" s="23" t="str">
        <f t="shared" si="8"/>
        <v>孫＊武</v>
      </c>
      <c r="I311" s="23" t="str">
        <f t="shared" si="9"/>
        <v>2＊731749</v>
      </c>
      <c r="J311" s="27">
        <v>1131007</v>
      </c>
      <c r="K311" s="27">
        <v>5761300</v>
      </c>
      <c r="L311" s="27">
        <v>1551</v>
      </c>
      <c r="M311" s="26"/>
      <c r="N311" s="26"/>
      <c r="O311" s="26"/>
      <c r="P311" s="26"/>
      <c r="Q311" s="26"/>
      <c r="R311" s="26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6"/>
      <c r="AK311" s="26"/>
      <c r="AL311" s="26"/>
      <c r="AM311" s="28"/>
      <c r="AN311" s="28"/>
      <c r="AO311" s="28"/>
      <c r="AP311" s="28"/>
      <c r="AQ311" s="28"/>
      <c r="AR311" s="26"/>
      <c r="AS311" s="28"/>
      <c r="AT311" s="28"/>
      <c r="AU311" s="28" t="s">
        <v>9</v>
      </c>
      <c r="AV311" s="28"/>
      <c r="AW311" s="28"/>
      <c r="AX311" s="29"/>
      <c r="AY311" s="28"/>
      <c r="AZ311" s="28"/>
      <c r="BA311" s="28"/>
      <c r="BB311" s="28"/>
      <c r="BC311" s="26"/>
      <c r="BD311" s="26"/>
      <c r="BE311" s="28"/>
      <c r="BF311" s="26"/>
      <c r="BG311" s="26"/>
      <c r="BH311" s="26"/>
      <c r="BI311" s="28"/>
      <c r="BJ311" s="6"/>
    </row>
    <row r="312" spans="1:62" ht="31">
      <c r="A312" s="23">
        <v>308</v>
      </c>
      <c r="B312" s="27" t="s">
        <v>5418</v>
      </c>
      <c r="C312" s="27" t="s">
        <v>5419</v>
      </c>
      <c r="D312" s="27" t="s">
        <v>71</v>
      </c>
      <c r="E312" s="27">
        <v>48</v>
      </c>
      <c r="F312" s="27" t="s">
        <v>4853</v>
      </c>
      <c r="G312" s="27" t="s">
        <v>5411</v>
      </c>
      <c r="H312" s="23" t="str">
        <f t="shared" si="8"/>
        <v>陳＊光</v>
      </c>
      <c r="I312" s="23" t="str">
        <f t="shared" si="9"/>
        <v>1＊454642</v>
      </c>
      <c r="J312" s="27">
        <v>1131009</v>
      </c>
      <c r="K312" s="27" t="s">
        <v>752</v>
      </c>
      <c r="L312" s="27">
        <v>1551</v>
      </c>
      <c r="M312" s="26"/>
      <c r="N312" s="26"/>
      <c r="O312" s="26"/>
      <c r="P312" s="26"/>
      <c r="Q312" s="26"/>
      <c r="R312" s="26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6"/>
      <c r="AK312" s="26"/>
      <c r="AL312" s="26"/>
      <c r="AM312" s="28"/>
      <c r="AN312" s="28"/>
      <c r="AO312" s="28"/>
      <c r="AP312" s="28"/>
      <c r="AQ312" s="28"/>
      <c r="AR312" s="26"/>
      <c r="AS312" s="28"/>
      <c r="AT312" s="28"/>
      <c r="AU312" s="28"/>
      <c r="AV312" s="28" t="s">
        <v>9</v>
      </c>
      <c r="AW312" s="28"/>
      <c r="AX312" s="29"/>
      <c r="AY312" s="28"/>
      <c r="AZ312" s="28"/>
      <c r="BA312" s="28"/>
      <c r="BB312" s="28"/>
      <c r="BC312" s="26"/>
      <c r="BD312" s="26"/>
      <c r="BE312" s="28"/>
      <c r="BF312" s="26"/>
      <c r="BG312" s="26"/>
      <c r="BH312" s="26"/>
      <c r="BI312" s="28" t="s">
        <v>1034</v>
      </c>
      <c r="BJ312" s="6"/>
    </row>
    <row r="313" spans="1:62" ht="31">
      <c r="A313" s="23">
        <v>309</v>
      </c>
      <c r="B313" s="27" t="s">
        <v>2764</v>
      </c>
      <c r="C313" s="27" t="s">
        <v>2765</v>
      </c>
      <c r="D313" s="27" t="s">
        <v>71</v>
      </c>
      <c r="E313" s="27">
        <v>28</v>
      </c>
      <c r="F313" s="27" t="s">
        <v>195</v>
      </c>
      <c r="G313" s="27" t="s">
        <v>195</v>
      </c>
      <c r="H313" s="23" t="str">
        <f t="shared" si="8"/>
        <v>陳＊豪</v>
      </c>
      <c r="I313" s="23" t="str">
        <f t="shared" si="9"/>
        <v>0＊828901</v>
      </c>
      <c r="J313" s="27">
        <v>1131009</v>
      </c>
      <c r="K313" s="27" t="s">
        <v>734</v>
      </c>
      <c r="L313" s="27">
        <v>1551</v>
      </c>
      <c r="M313" s="26"/>
      <c r="N313" s="26"/>
      <c r="O313" s="26"/>
      <c r="P313" s="26"/>
      <c r="Q313" s="26"/>
      <c r="R313" s="26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6"/>
      <c r="AK313" s="26"/>
      <c r="AL313" s="26"/>
      <c r="AM313" s="28"/>
      <c r="AN313" s="28"/>
      <c r="AO313" s="28"/>
      <c r="AP313" s="28"/>
      <c r="AQ313" s="28"/>
      <c r="AR313" s="26"/>
      <c r="AS313" s="28"/>
      <c r="AT313" s="28"/>
      <c r="AU313" s="28"/>
      <c r="AV313" s="28"/>
      <c r="AW313" s="28"/>
      <c r="AX313" s="29"/>
      <c r="AY313" s="28"/>
      <c r="AZ313" s="28"/>
      <c r="BA313" s="28" t="s">
        <v>9</v>
      </c>
      <c r="BB313" s="28"/>
      <c r="BC313" s="26"/>
      <c r="BD313" s="26"/>
      <c r="BE313" s="28"/>
      <c r="BF313" s="26"/>
      <c r="BG313" s="26"/>
      <c r="BH313" s="26"/>
      <c r="BI313" s="28"/>
      <c r="BJ313" s="6"/>
    </row>
    <row r="314" spans="1:62" ht="31">
      <c r="A314" s="23">
        <v>310</v>
      </c>
      <c r="B314" s="27" t="s">
        <v>5417</v>
      </c>
      <c r="C314" s="27" t="s">
        <v>3736</v>
      </c>
      <c r="D314" s="27" t="s">
        <v>71</v>
      </c>
      <c r="E314" s="27">
        <v>55</v>
      </c>
      <c r="F314" s="27" t="s">
        <v>195</v>
      </c>
      <c r="G314" s="27" t="s">
        <v>195</v>
      </c>
      <c r="H314" s="23" t="str">
        <f t="shared" si="8"/>
        <v>孫＊武</v>
      </c>
      <c r="I314" s="23" t="str">
        <f t="shared" si="9"/>
        <v>2＊731749</v>
      </c>
      <c r="J314" s="27">
        <v>1131016</v>
      </c>
      <c r="K314" s="27" t="s">
        <v>734</v>
      </c>
      <c r="L314" s="27">
        <v>1551</v>
      </c>
      <c r="M314" s="26"/>
      <c r="N314" s="26"/>
      <c r="O314" s="26"/>
      <c r="P314" s="26"/>
      <c r="Q314" s="26"/>
      <c r="R314" s="26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6"/>
      <c r="AK314" s="26"/>
      <c r="AL314" s="26"/>
      <c r="AM314" s="28"/>
      <c r="AN314" s="28"/>
      <c r="AO314" s="28"/>
      <c r="AP314" s="28"/>
      <c r="AQ314" s="28"/>
      <c r="AR314" s="26"/>
      <c r="AS314" s="28"/>
      <c r="AT314" s="28"/>
      <c r="AU314" s="28"/>
      <c r="AV314" s="28"/>
      <c r="AW314" s="28"/>
      <c r="AX314" s="29"/>
      <c r="AY314" s="28"/>
      <c r="AZ314" s="28"/>
      <c r="BA314" s="28" t="s">
        <v>9</v>
      </c>
      <c r="BB314" s="28"/>
      <c r="BC314" s="26"/>
      <c r="BD314" s="26"/>
      <c r="BE314" s="28"/>
      <c r="BF314" s="26"/>
      <c r="BG314" s="26"/>
      <c r="BH314" s="26"/>
      <c r="BI314" s="28"/>
      <c r="BJ314" s="6"/>
    </row>
    <row r="315" spans="1:62" ht="31">
      <c r="A315" s="23">
        <v>311</v>
      </c>
      <c r="B315" s="27" t="s">
        <v>5420</v>
      </c>
      <c r="C315" s="27" t="s">
        <v>5421</v>
      </c>
      <c r="D315" s="27" t="s">
        <v>71</v>
      </c>
      <c r="E315" s="27">
        <v>82</v>
      </c>
      <c r="F315" s="27" t="s">
        <v>5392</v>
      </c>
      <c r="G315" s="27"/>
      <c r="H315" s="23" t="str">
        <f t="shared" si="8"/>
        <v>陳＊慶</v>
      </c>
      <c r="I315" s="23" t="str">
        <f t="shared" si="9"/>
        <v>0＊551303</v>
      </c>
      <c r="J315" s="27">
        <v>1131017</v>
      </c>
      <c r="K315" s="27" t="s">
        <v>753</v>
      </c>
      <c r="L315" s="27">
        <v>1551</v>
      </c>
      <c r="M315" s="26"/>
      <c r="N315" s="26"/>
      <c r="O315" s="26"/>
      <c r="P315" s="26"/>
      <c r="Q315" s="26"/>
      <c r="R315" s="26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6"/>
      <c r="AK315" s="26"/>
      <c r="AL315" s="26"/>
      <c r="AM315" s="28"/>
      <c r="AN315" s="28"/>
      <c r="AO315" s="28"/>
      <c r="AP315" s="28"/>
      <c r="AQ315" s="28"/>
      <c r="AR315" s="26" t="s">
        <v>9</v>
      </c>
      <c r="AS315" s="28"/>
      <c r="AT315" s="28"/>
      <c r="AU315" s="28"/>
      <c r="AV315" s="28"/>
      <c r="AW315" s="28"/>
      <c r="AX315" s="29"/>
      <c r="AY315" s="28"/>
      <c r="AZ315" s="28"/>
      <c r="BA315" s="28"/>
      <c r="BB315" s="28"/>
      <c r="BC315" s="26"/>
      <c r="BD315" s="26"/>
      <c r="BE315" s="28"/>
      <c r="BF315" s="26"/>
      <c r="BG315" s="26"/>
      <c r="BH315" s="26"/>
      <c r="BI315" s="28" t="s">
        <v>1034</v>
      </c>
      <c r="BJ315" s="6"/>
    </row>
    <row r="316" spans="1:62" ht="31">
      <c r="A316" s="23">
        <v>312</v>
      </c>
      <c r="B316" s="27" t="s">
        <v>5422</v>
      </c>
      <c r="C316" s="27" t="s">
        <v>5423</v>
      </c>
      <c r="D316" s="27" t="s">
        <v>69</v>
      </c>
      <c r="E316" s="27">
        <v>87</v>
      </c>
      <c r="F316" s="27" t="s">
        <v>5294</v>
      </c>
      <c r="G316" s="27" t="s">
        <v>5410</v>
      </c>
      <c r="H316" s="23" t="str">
        <f t="shared" si="8"/>
        <v>彭＊幼蘭</v>
      </c>
      <c r="I316" s="23" t="str">
        <f t="shared" si="9"/>
        <v>0＊553350</v>
      </c>
      <c r="J316" s="27">
        <v>1131021</v>
      </c>
      <c r="K316" s="27" t="s">
        <v>752</v>
      </c>
      <c r="L316" s="27">
        <v>1551</v>
      </c>
      <c r="M316" s="26"/>
      <c r="N316" s="26"/>
      <c r="O316" s="26"/>
      <c r="P316" s="26"/>
      <c r="Q316" s="26"/>
      <c r="R316" s="26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6"/>
      <c r="AK316" s="26"/>
      <c r="AL316" s="26"/>
      <c r="AM316" s="28"/>
      <c r="AN316" s="28"/>
      <c r="AO316" s="28"/>
      <c r="AP316" s="28"/>
      <c r="AQ316" s="28"/>
      <c r="AR316" s="26"/>
      <c r="AS316" s="28"/>
      <c r="AT316" s="28"/>
      <c r="AU316" s="28"/>
      <c r="AV316" s="28" t="s">
        <v>9</v>
      </c>
      <c r="AW316" s="28"/>
      <c r="AX316" s="29"/>
      <c r="AY316" s="28"/>
      <c r="AZ316" s="28"/>
      <c r="BA316" s="28"/>
      <c r="BB316" s="28"/>
      <c r="BC316" s="26"/>
      <c r="BD316" s="26"/>
      <c r="BE316" s="28"/>
      <c r="BF316" s="26"/>
      <c r="BG316" s="26"/>
      <c r="BH316" s="26"/>
      <c r="BI316" s="28" t="s">
        <v>1034</v>
      </c>
      <c r="BJ316" s="6"/>
    </row>
    <row r="317" spans="1:62" ht="46.5">
      <c r="A317" s="23">
        <v>313</v>
      </c>
      <c r="B317" s="27" t="s">
        <v>2463</v>
      </c>
      <c r="C317" s="27" t="s">
        <v>1539</v>
      </c>
      <c r="D317" s="27" t="s">
        <v>71</v>
      </c>
      <c r="E317" s="27">
        <v>70</v>
      </c>
      <c r="F317" s="27" t="s">
        <v>195</v>
      </c>
      <c r="G317" s="27" t="s">
        <v>195</v>
      </c>
      <c r="H317" s="23" t="str">
        <f t="shared" si="8"/>
        <v>黃＊誠</v>
      </c>
      <c r="I317" s="23" t="str">
        <f t="shared" si="9"/>
        <v>0＊704489</v>
      </c>
      <c r="J317" s="27">
        <v>1131023</v>
      </c>
      <c r="K317" s="27" t="s">
        <v>754</v>
      </c>
      <c r="L317" s="27">
        <v>1551</v>
      </c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9"/>
      <c r="AY317" s="28"/>
      <c r="AZ317" s="28"/>
      <c r="BA317" s="28" t="s">
        <v>9</v>
      </c>
      <c r="BB317" s="28"/>
      <c r="BC317" s="28"/>
      <c r="BD317" s="28"/>
      <c r="BE317" s="28"/>
      <c r="BF317" s="28"/>
      <c r="BG317" s="28"/>
      <c r="BH317" s="28"/>
      <c r="BI317" s="28" t="s">
        <v>1043</v>
      </c>
      <c r="BJ317" s="6"/>
    </row>
    <row r="318" spans="1:62" ht="46.5">
      <c r="A318" s="23">
        <v>314</v>
      </c>
      <c r="B318" s="27" t="s">
        <v>5108</v>
      </c>
      <c r="C318" s="27" t="s">
        <v>5109</v>
      </c>
      <c r="D318" s="27" t="s">
        <v>71</v>
      </c>
      <c r="E318" s="27">
        <v>32</v>
      </c>
      <c r="F318" s="27" t="s">
        <v>5424</v>
      </c>
      <c r="G318" s="27"/>
      <c r="H318" s="23" t="str">
        <f t="shared" si="8"/>
        <v>林＊煜</v>
      </c>
      <c r="I318" s="23" t="str">
        <f t="shared" si="9"/>
        <v>0＊067657</v>
      </c>
      <c r="J318" s="27">
        <v>1131030</v>
      </c>
      <c r="K318" s="27" t="s">
        <v>765</v>
      </c>
      <c r="L318" s="27">
        <v>1551</v>
      </c>
      <c r="M318" s="26"/>
      <c r="N318" s="26"/>
      <c r="O318" s="26"/>
      <c r="P318" s="26"/>
      <c r="Q318" s="26"/>
      <c r="R318" s="26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6"/>
      <c r="AK318" s="26"/>
      <c r="AL318" s="26"/>
      <c r="AM318" s="28"/>
      <c r="AN318" s="28"/>
      <c r="AO318" s="28"/>
      <c r="AP318" s="28"/>
      <c r="AQ318" s="28"/>
      <c r="AR318" s="26" t="s">
        <v>9</v>
      </c>
      <c r="AS318" s="28"/>
      <c r="AT318" s="28"/>
      <c r="AU318" s="28"/>
      <c r="AV318" s="28" t="s">
        <v>9</v>
      </c>
      <c r="AW318" s="28"/>
      <c r="AX318" s="29"/>
      <c r="AY318" s="28"/>
      <c r="AZ318" s="28"/>
      <c r="BA318" s="28"/>
      <c r="BB318" s="28"/>
      <c r="BC318" s="26"/>
      <c r="BD318" s="26"/>
      <c r="BE318" s="28"/>
      <c r="BF318" s="26"/>
      <c r="BG318" s="26"/>
      <c r="BH318" s="26"/>
      <c r="BI318" s="28" t="s">
        <v>1034</v>
      </c>
      <c r="BJ318" s="6"/>
    </row>
    <row r="319" spans="1:62" ht="46.5">
      <c r="A319" s="23">
        <v>315</v>
      </c>
      <c r="B319" s="27" t="s">
        <v>2299</v>
      </c>
      <c r="C319" s="27" t="s">
        <v>1008</v>
      </c>
      <c r="D319" s="27" t="s">
        <v>69</v>
      </c>
      <c r="E319" s="27">
        <v>78</v>
      </c>
      <c r="F319" s="27" t="s">
        <v>195</v>
      </c>
      <c r="G319" s="27" t="s">
        <v>195</v>
      </c>
      <c r="H319" s="23" t="str">
        <f t="shared" si="8"/>
        <v>周＊蘭</v>
      </c>
      <c r="I319" s="23" t="str">
        <f t="shared" si="9"/>
        <v>0＊122616</v>
      </c>
      <c r="J319" s="27">
        <v>1131030</v>
      </c>
      <c r="K319" s="27" t="s">
        <v>754</v>
      </c>
      <c r="L319" s="27">
        <v>1551</v>
      </c>
      <c r="M319" s="26"/>
      <c r="N319" s="26"/>
      <c r="O319" s="26"/>
      <c r="P319" s="26"/>
      <c r="Q319" s="26"/>
      <c r="R319" s="26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6"/>
      <c r="AK319" s="26"/>
      <c r="AL319" s="26"/>
      <c r="AM319" s="28"/>
      <c r="AN319" s="28"/>
      <c r="AO319" s="28"/>
      <c r="AP319" s="28"/>
      <c r="AQ319" s="28"/>
      <c r="AR319" s="26"/>
      <c r="AS319" s="28"/>
      <c r="AT319" s="28"/>
      <c r="AU319" s="28"/>
      <c r="AV319" s="28"/>
      <c r="AW319" s="28"/>
      <c r="AX319" s="29"/>
      <c r="AY319" s="28"/>
      <c r="AZ319" s="28"/>
      <c r="BA319" s="28" t="s">
        <v>9</v>
      </c>
      <c r="BB319" s="28"/>
      <c r="BC319" s="26"/>
      <c r="BD319" s="26"/>
      <c r="BE319" s="28"/>
      <c r="BF319" s="26"/>
      <c r="BG319" s="26"/>
      <c r="BH319" s="26"/>
      <c r="BI319" s="28" t="s">
        <v>1043</v>
      </c>
      <c r="BJ319" s="6"/>
    </row>
    <row r="320" spans="1:62" ht="31">
      <c r="A320" s="23">
        <v>316</v>
      </c>
      <c r="B320" s="27" t="s">
        <v>5425</v>
      </c>
      <c r="C320" s="27" t="s">
        <v>1545</v>
      </c>
      <c r="D320" s="27" t="s">
        <v>71</v>
      </c>
      <c r="E320" s="27">
        <v>74</v>
      </c>
      <c r="F320" s="27" t="s">
        <v>195</v>
      </c>
      <c r="G320" s="27" t="s">
        <v>195</v>
      </c>
      <c r="H320" s="23" t="str">
        <f t="shared" si="8"/>
        <v>楊＊吉</v>
      </c>
      <c r="I320" s="23" t="str">
        <f t="shared" si="9"/>
        <v>2＊502821</v>
      </c>
      <c r="J320" s="27">
        <v>1131030</v>
      </c>
      <c r="K320" s="27" t="s">
        <v>734</v>
      </c>
      <c r="L320" s="27">
        <v>1551</v>
      </c>
      <c r="M320" s="26"/>
      <c r="N320" s="26"/>
      <c r="O320" s="26"/>
      <c r="P320" s="26"/>
      <c r="Q320" s="26"/>
      <c r="R320" s="26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6"/>
      <c r="AK320" s="26"/>
      <c r="AL320" s="26"/>
      <c r="AM320" s="28"/>
      <c r="AN320" s="28"/>
      <c r="AO320" s="28"/>
      <c r="AP320" s="28"/>
      <c r="AQ320" s="28"/>
      <c r="AR320" s="26"/>
      <c r="AS320" s="28"/>
      <c r="AT320" s="28"/>
      <c r="AU320" s="28"/>
      <c r="AV320" s="28"/>
      <c r="AW320" s="28"/>
      <c r="AX320" s="29"/>
      <c r="AY320" s="28"/>
      <c r="AZ320" s="28"/>
      <c r="BA320" s="28" t="s">
        <v>9</v>
      </c>
      <c r="BB320" s="28"/>
      <c r="BC320" s="26"/>
      <c r="BD320" s="26"/>
      <c r="BE320" s="28"/>
      <c r="BF320" s="26"/>
      <c r="BG320" s="26"/>
      <c r="BH320" s="26"/>
      <c r="BI320" s="28"/>
      <c r="BJ320" s="6"/>
    </row>
    <row r="321" spans="1:62">
      <c r="A321" s="23">
        <v>317</v>
      </c>
      <c r="B321" s="27" t="s">
        <v>3011</v>
      </c>
      <c r="C321" s="27" t="s">
        <v>3012</v>
      </c>
      <c r="D321" s="27" t="s">
        <v>69</v>
      </c>
      <c r="E321" s="27">
        <v>56</v>
      </c>
      <c r="F321" s="27" t="s">
        <v>195</v>
      </c>
      <c r="G321" s="27" t="s">
        <v>195</v>
      </c>
      <c r="H321" s="23" t="str">
        <f t="shared" ref="H321:H365" si="10">REPLACE(B321,2,1,"＊")</f>
        <v>林＊嬌</v>
      </c>
      <c r="I321" s="23" t="str">
        <f t="shared" ref="I321:I365" si="11">REPLACE(C321,2,1,"＊")</f>
        <v>2＊863808</v>
      </c>
      <c r="J321" s="27">
        <v>1131001</v>
      </c>
      <c r="K321" s="27">
        <v>5761300</v>
      </c>
      <c r="L321" s="27">
        <v>1410</v>
      </c>
      <c r="M321" s="26"/>
      <c r="N321" s="26"/>
      <c r="O321" s="26"/>
      <c r="P321" s="26"/>
      <c r="Q321" s="26"/>
      <c r="R321" s="26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6"/>
      <c r="AK321" s="26"/>
      <c r="AL321" s="26"/>
      <c r="AM321" s="28"/>
      <c r="AN321" s="28"/>
      <c r="AO321" s="28"/>
      <c r="AP321" s="28"/>
      <c r="AQ321" s="28"/>
      <c r="AR321" s="26"/>
      <c r="AS321" s="28"/>
      <c r="AT321" s="28"/>
      <c r="AU321" s="28" t="s">
        <v>9</v>
      </c>
      <c r="AV321" s="28"/>
      <c r="AW321" s="28"/>
      <c r="AX321" s="29"/>
      <c r="AY321" s="28"/>
      <c r="AZ321" s="28"/>
      <c r="BA321" s="28"/>
      <c r="BB321" s="28"/>
      <c r="BC321" s="26"/>
      <c r="BD321" s="26"/>
      <c r="BE321" s="28"/>
      <c r="BF321" s="26"/>
      <c r="BG321" s="26"/>
      <c r="BH321" s="26"/>
      <c r="BI321" s="28"/>
      <c r="BJ321" s="6"/>
    </row>
    <row r="322" spans="1:62" ht="31">
      <c r="A322" s="23">
        <v>318</v>
      </c>
      <c r="B322" s="27" t="s">
        <v>5426</v>
      </c>
      <c r="C322" s="27" t="s">
        <v>5427</v>
      </c>
      <c r="D322" s="27" t="s">
        <v>71</v>
      </c>
      <c r="E322" s="27">
        <v>69</v>
      </c>
      <c r="F322" s="27" t="s">
        <v>5428</v>
      </c>
      <c r="G322" s="27" t="s">
        <v>5231</v>
      </c>
      <c r="H322" s="23" t="str">
        <f t="shared" si="10"/>
        <v>李＊松</v>
      </c>
      <c r="I322" s="23" t="str">
        <f t="shared" si="11"/>
        <v>0＊344971</v>
      </c>
      <c r="J322" s="27">
        <v>1131004</v>
      </c>
      <c r="K322" s="27" t="s">
        <v>752</v>
      </c>
      <c r="L322" s="27">
        <v>1410</v>
      </c>
      <c r="M322" s="26"/>
      <c r="N322" s="26"/>
      <c r="O322" s="26"/>
      <c r="P322" s="26"/>
      <c r="Q322" s="26"/>
      <c r="R322" s="26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6"/>
      <c r="AK322" s="26"/>
      <c r="AL322" s="26"/>
      <c r="AM322" s="28"/>
      <c r="AN322" s="28"/>
      <c r="AO322" s="28"/>
      <c r="AP322" s="28"/>
      <c r="AQ322" s="28"/>
      <c r="AR322" s="26"/>
      <c r="AS322" s="28"/>
      <c r="AT322" s="28"/>
      <c r="AU322" s="28"/>
      <c r="AV322" s="28" t="s">
        <v>9</v>
      </c>
      <c r="AW322" s="28"/>
      <c r="AX322" s="29"/>
      <c r="AY322" s="28"/>
      <c r="AZ322" s="28"/>
      <c r="BA322" s="28"/>
      <c r="BB322" s="28"/>
      <c r="BC322" s="26"/>
      <c r="BD322" s="26"/>
      <c r="BE322" s="28"/>
      <c r="BF322" s="26"/>
      <c r="BG322" s="26"/>
      <c r="BH322" s="26"/>
      <c r="BI322" s="28" t="s">
        <v>1034</v>
      </c>
      <c r="BJ322" s="6"/>
    </row>
    <row r="323" spans="1:62">
      <c r="A323" s="23">
        <v>319</v>
      </c>
      <c r="B323" s="27" t="s">
        <v>640</v>
      </c>
      <c r="C323" s="27" t="s">
        <v>641</v>
      </c>
      <c r="D323" s="27" t="s">
        <v>71</v>
      </c>
      <c r="E323" s="27">
        <v>90</v>
      </c>
      <c r="F323" s="27" t="s">
        <v>3678</v>
      </c>
      <c r="G323" s="27" t="s">
        <v>5338</v>
      </c>
      <c r="H323" s="23" t="str">
        <f t="shared" si="10"/>
        <v>張＊友</v>
      </c>
      <c r="I323" s="23" t="str">
        <f t="shared" si="11"/>
        <v>1＊099411</v>
      </c>
      <c r="J323" s="27">
        <v>1131004</v>
      </c>
      <c r="K323" s="27">
        <v>5761300</v>
      </c>
      <c r="L323" s="27">
        <v>1410</v>
      </c>
      <c r="M323" s="26"/>
      <c r="N323" s="26"/>
      <c r="O323" s="26"/>
      <c r="P323" s="26"/>
      <c r="Q323" s="26"/>
      <c r="R323" s="26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6"/>
      <c r="AK323" s="26"/>
      <c r="AL323" s="26"/>
      <c r="AM323" s="28"/>
      <c r="AN323" s="28"/>
      <c r="AO323" s="28"/>
      <c r="AP323" s="28"/>
      <c r="AQ323" s="28"/>
      <c r="AR323" s="26"/>
      <c r="AS323" s="28"/>
      <c r="AT323" s="28"/>
      <c r="AU323" s="28" t="s">
        <v>9</v>
      </c>
      <c r="AV323" s="28"/>
      <c r="AW323" s="28"/>
      <c r="AX323" s="29"/>
      <c r="AY323" s="28"/>
      <c r="AZ323" s="28"/>
      <c r="BA323" s="28"/>
      <c r="BB323" s="28"/>
      <c r="BC323" s="26"/>
      <c r="BD323" s="26"/>
      <c r="BE323" s="28"/>
      <c r="BF323" s="26"/>
      <c r="BG323" s="26"/>
      <c r="BH323" s="26"/>
      <c r="BI323" s="28"/>
      <c r="BJ323" s="6"/>
    </row>
    <row r="324" spans="1:62" ht="31">
      <c r="A324" s="23">
        <v>320</v>
      </c>
      <c r="B324" s="27" t="s">
        <v>5429</v>
      </c>
      <c r="C324" s="27" t="s">
        <v>4922</v>
      </c>
      <c r="D324" s="27" t="s">
        <v>69</v>
      </c>
      <c r="E324" s="27">
        <v>89</v>
      </c>
      <c r="F324" s="27" t="s">
        <v>4844</v>
      </c>
      <c r="G324" s="27" t="s">
        <v>5242</v>
      </c>
      <c r="H324" s="23" t="str">
        <f t="shared" si="10"/>
        <v>李＊</v>
      </c>
      <c r="I324" s="23" t="str">
        <f t="shared" si="11"/>
        <v>1＊051420</v>
      </c>
      <c r="J324" s="27">
        <v>1131004</v>
      </c>
      <c r="K324" s="27" t="s">
        <v>753</v>
      </c>
      <c r="L324" s="27">
        <v>1410</v>
      </c>
      <c r="M324" s="26"/>
      <c r="N324" s="26"/>
      <c r="O324" s="26"/>
      <c r="P324" s="26"/>
      <c r="Q324" s="26"/>
      <c r="R324" s="26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6"/>
      <c r="AK324" s="26"/>
      <c r="AL324" s="26"/>
      <c r="AM324" s="28"/>
      <c r="AN324" s="28"/>
      <c r="AO324" s="28"/>
      <c r="AP324" s="28"/>
      <c r="AQ324" s="28"/>
      <c r="AR324" s="26" t="s">
        <v>9</v>
      </c>
      <c r="AS324" s="28"/>
      <c r="AT324" s="28"/>
      <c r="AU324" s="28"/>
      <c r="AV324" s="28"/>
      <c r="AW324" s="28"/>
      <c r="AX324" s="29"/>
      <c r="AY324" s="28"/>
      <c r="AZ324" s="28"/>
      <c r="BA324" s="28"/>
      <c r="BB324" s="28"/>
      <c r="BC324" s="26"/>
      <c r="BD324" s="26"/>
      <c r="BE324" s="28"/>
      <c r="BF324" s="26"/>
      <c r="BG324" s="26"/>
      <c r="BH324" s="26"/>
      <c r="BI324" s="28" t="s">
        <v>1034</v>
      </c>
      <c r="BJ324" s="6"/>
    </row>
    <row r="325" spans="1:62" ht="31">
      <c r="A325" s="23">
        <v>321</v>
      </c>
      <c r="B325" s="27" t="s">
        <v>3069</v>
      </c>
      <c r="C325" s="27" t="s">
        <v>1403</v>
      </c>
      <c r="D325" s="27" t="s">
        <v>69</v>
      </c>
      <c r="E325" s="27">
        <v>85</v>
      </c>
      <c r="F325" s="27" t="s">
        <v>195</v>
      </c>
      <c r="G325" s="27" t="s">
        <v>195</v>
      </c>
      <c r="H325" s="23" t="str">
        <f t="shared" si="10"/>
        <v>張＊雪子</v>
      </c>
      <c r="I325" s="23" t="str">
        <f t="shared" si="11"/>
        <v>0＊133367</v>
      </c>
      <c r="J325" s="27">
        <v>1131004</v>
      </c>
      <c r="K325" s="27" t="s">
        <v>734</v>
      </c>
      <c r="L325" s="27">
        <v>1410</v>
      </c>
      <c r="M325" s="26"/>
      <c r="N325" s="26"/>
      <c r="O325" s="26"/>
      <c r="P325" s="26"/>
      <c r="Q325" s="26"/>
      <c r="R325" s="26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6"/>
      <c r="AK325" s="26"/>
      <c r="AL325" s="26"/>
      <c r="AM325" s="28"/>
      <c r="AN325" s="28"/>
      <c r="AO325" s="28"/>
      <c r="AP325" s="28"/>
      <c r="AQ325" s="28"/>
      <c r="AR325" s="26"/>
      <c r="AS325" s="28"/>
      <c r="AT325" s="28"/>
      <c r="AU325" s="28"/>
      <c r="AV325" s="28"/>
      <c r="AW325" s="28"/>
      <c r="AX325" s="29"/>
      <c r="AY325" s="28"/>
      <c r="AZ325" s="28"/>
      <c r="BA325" s="28" t="s">
        <v>9</v>
      </c>
      <c r="BB325" s="28"/>
      <c r="BC325" s="26"/>
      <c r="BD325" s="26"/>
      <c r="BE325" s="28"/>
      <c r="BF325" s="26"/>
      <c r="BG325" s="26"/>
      <c r="BH325" s="26"/>
      <c r="BI325" s="28"/>
      <c r="BJ325" s="6"/>
    </row>
    <row r="326" spans="1:62" ht="31">
      <c r="A326" s="23">
        <v>322</v>
      </c>
      <c r="B326" s="27" t="s">
        <v>3068</v>
      </c>
      <c r="C326" s="27" t="s">
        <v>1015</v>
      </c>
      <c r="D326" s="27" t="s">
        <v>71</v>
      </c>
      <c r="E326" s="27">
        <v>72</v>
      </c>
      <c r="F326" s="27" t="s">
        <v>195</v>
      </c>
      <c r="G326" s="27" t="s">
        <v>195</v>
      </c>
      <c r="H326" s="23" t="str">
        <f t="shared" si="10"/>
        <v>陳＊樹</v>
      </c>
      <c r="I326" s="23" t="str">
        <f t="shared" si="11"/>
        <v>1＊627452</v>
      </c>
      <c r="J326" s="27">
        <v>1131004</v>
      </c>
      <c r="K326" s="27" t="s">
        <v>734</v>
      </c>
      <c r="L326" s="27">
        <v>1410</v>
      </c>
      <c r="M326" s="26"/>
      <c r="N326" s="26"/>
      <c r="O326" s="26"/>
      <c r="P326" s="26"/>
      <c r="Q326" s="26"/>
      <c r="R326" s="26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6"/>
      <c r="AK326" s="26"/>
      <c r="AL326" s="26"/>
      <c r="AM326" s="28"/>
      <c r="AN326" s="28"/>
      <c r="AO326" s="28"/>
      <c r="AP326" s="28"/>
      <c r="AQ326" s="28"/>
      <c r="AR326" s="26"/>
      <c r="AS326" s="28"/>
      <c r="AT326" s="28"/>
      <c r="AU326" s="28"/>
      <c r="AV326" s="28"/>
      <c r="AW326" s="28"/>
      <c r="AX326" s="29"/>
      <c r="AY326" s="28"/>
      <c r="AZ326" s="28"/>
      <c r="BA326" s="28" t="s">
        <v>9</v>
      </c>
      <c r="BB326" s="28"/>
      <c r="BC326" s="26"/>
      <c r="BD326" s="26"/>
      <c r="BE326" s="28"/>
      <c r="BF326" s="26"/>
      <c r="BG326" s="26"/>
      <c r="BH326" s="26"/>
      <c r="BI326" s="28"/>
      <c r="BJ326" s="6"/>
    </row>
    <row r="327" spans="1:62" ht="31">
      <c r="A327" s="23">
        <v>323</v>
      </c>
      <c r="B327" s="27" t="s">
        <v>298</v>
      </c>
      <c r="C327" s="27" t="s">
        <v>88</v>
      </c>
      <c r="D327" s="27" t="s">
        <v>69</v>
      </c>
      <c r="E327" s="27">
        <v>75</v>
      </c>
      <c r="F327" s="27" t="s">
        <v>195</v>
      </c>
      <c r="G327" s="27" t="s">
        <v>195</v>
      </c>
      <c r="H327" s="23" t="str">
        <f t="shared" si="10"/>
        <v>林＊猜</v>
      </c>
      <c r="I327" s="23" t="str">
        <f t="shared" si="11"/>
        <v>1＊634886</v>
      </c>
      <c r="J327" s="27">
        <v>1131004</v>
      </c>
      <c r="K327" s="27" t="s">
        <v>734</v>
      </c>
      <c r="L327" s="27">
        <v>1410</v>
      </c>
      <c r="M327" s="26"/>
      <c r="N327" s="26"/>
      <c r="O327" s="26"/>
      <c r="P327" s="26"/>
      <c r="Q327" s="26"/>
      <c r="R327" s="26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6"/>
      <c r="AK327" s="26"/>
      <c r="AL327" s="26"/>
      <c r="AM327" s="28"/>
      <c r="AN327" s="28"/>
      <c r="AO327" s="28"/>
      <c r="AP327" s="28"/>
      <c r="AQ327" s="28"/>
      <c r="AR327" s="26"/>
      <c r="AS327" s="28"/>
      <c r="AT327" s="28"/>
      <c r="AU327" s="28"/>
      <c r="AV327" s="28"/>
      <c r="AW327" s="28"/>
      <c r="AX327" s="29"/>
      <c r="AY327" s="28"/>
      <c r="AZ327" s="28"/>
      <c r="BA327" s="28" t="s">
        <v>9</v>
      </c>
      <c r="BB327" s="28"/>
      <c r="BC327" s="26"/>
      <c r="BD327" s="26"/>
      <c r="BE327" s="28"/>
      <c r="BF327" s="26"/>
      <c r="BG327" s="26"/>
      <c r="BH327" s="26"/>
      <c r="BI327" s="28"/>
      <c r="BJ327" s="6"/>
    </row>
    <row r="328" spans="1:62" ht="31">
      <c r="A328" s="23">
        <v>324</v>
      </c>
      <c r="B328" s="27" t="s">
        <v>299</v>
      </c>
      <c r="C328" s="27" t="s">
        <v>223</v>
      </c>
      <c r="D328" s="27" t="s">
        <v>71</v>
      </c>
      <c r="E328" s="27">
        <v>59</v>
      </c>
      <c r="F328" s="27" t="s">
        <v>195</v>
      </c>
      <c r="G328" s="27" t="s">
        <v>195</v>
      </c>
      <c r="H328" s="23" t="str">
        <f t="shared" si="10"/>
        <v>朱＊隆</v>
      </c>
      <c r="I328" s="23" t="str">
        <f t="shared" si="11"/>
        <v>2＊269558</v>
      </c>
      <c r="J328" s="27">
        <v>1131004</v>
      </c>
      <c r="K328" s="27" t="s">
        <v>734</v>
      </c>
      <c r="L328" s="27">
        <v>1410</v>
      </c>
      <c r="M328" s="26"/>
      <c r="N328" s="26"/>
      <c r="O328" s="26"/>
      <c r="P328" s="26"/>
      <c r="Q328" s="26"/>
      <c r="R328" s="26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6"/>
      <c r="AK328" s="26"/>
      <c r="AL328" s="26"/>
      <c r="AM328" s="28"/>
      <c r="AN328" s="28"/>
      <c r="AO328" s="28"/>
      <c r="AP328" s="28"/>
      <c r="AQ328" s="28"/>
      <c r="AR328" s="26"/>
      <c r="AS328" s="28"/>
      <c r="AT328" s="28"/>
      <c r="AU328" s="28"/>
      <c r="AV328" s="28"/>
      <c r="AW328" s="28"/>
      <c r="AX328" s="29"/>
      <c r="AY328" s="28"/>
      <c r="AZ328" s="28"/>
      <c r="BA328" s="28" t="s">
        <v>9</v>
      </c>
      <c r="BB328" s="28"/>
      <c r="BC328" s="26"/>
      <c r="BD328" s="26"/>
      <c r="BE328" s="28" t="s">
        <v>736</v>
      </c>
      <c r="BF328" s="26"/>
      <c r="BG328" s="26"/>
      <c r="BH328" s="26"/>
      <c r="BI328" s="28"/>
      <c r="BJ328" s="6"/>
    </row>
    <row r="329" spans="1:62" ht="46.5">
      <c r="A329" s="23">
        <v>325</v>
      </c>
      <c r="B329" s="27" t="s">
        <v>3045</v>
      </c>
      <c r="C329" s="27" t="s">
        <v>3046</v>
      </c>
      <c r="D329" s="27" t="s">
        <v>69</v>
      </c>
      <c r="E329" s="27">
        <v>68</v>
      </c>
      <c r="F329" s="27" t="s">
        <v>195</v>
      </c>
      <c r="G329" s="27" t="s">
        <v>195</v>
      </c>
      <c r="H329" s="23" t="str">
        <f t="shared" si="10"/>
        <v>陳＊琇</v>
      </c>
      <c r="I329" s="23" t="str">
        <f t="shared" si="11"/>
        <v>0＊680666</v>
      </c>
      <c r="J329" s="27">
        <v>1131007</v>
      </c>
      <c r="K329" s="27" t="s">
        <v>738</v>
      </c>
      <c r="L329" s="27">
        <v>1410</v>
      </c>
      <c r="M329" s="26"/>
      <c r="N329" s="26"/>
      <c r="O329" s="26"/>
      <c r="P329" s="26"/>
      <c r="Q329" s="26"/>
      <c r="R329" s="26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6"/>
      <c r="AK329" s="26"/>
      <c r="AL329" s="26"/>
      <c r="AM329" s="28"/>
      <c r="AN329" s="28"/>
      <c r="AO329" s="28"/>
      <c r="AP329" s="28"/>
      <c r="AQ329" s="28"/>
      <c r="AR329" s="26"/>
      <c r="AS329" s="28"/>
      <c r="AT329" s="28"/>
      <c r="AU329" s="28"/>
      <c r="AV329" s="28"/>
      <c r="AW329" s="28"/>
      <c r="AX329" s="29"/>
      <c r="AY329" s="28"/>
      <c r="AZ329" s="28" t="s">
        <v>9</v>
      </c>
      <c r="BA329" s="28" t="s">
        <v>9</v>
      </c>
      <c r="BB329" s="28"/>
      <c r="BC329" s="26"/>
      <c r="BD329" s="26"/>
      <c r="BE329" s="28"/>
      <c r="BF329" s="26"/>
      <c r="BG329" s="26"/>
      <c r="BH329" s="26"/>
      <c r="BI329" s="28"/>
      <c r="BJ329" s="6"/>
    </row>
    <row r="330" spans="1:62" ht="31">
      <c r="A330" s="23">
        <v>326</v>
      </c>
      <c r="B330" s="27" t="s">
        <v>2310</v>
      </c>
      <c r="C330" s="27" t="s">
        <v>1009</v>
      </c>
      <c r="D330" s="27" t="s">
        <v>71</v>
      </c>
      <c r="E330" s="27">
        <v>45</v>
      </c>
      <c r="F330" s="27" t="s">
        <v>195</v>
      </c>
      <c r="G330" s="27" t="s">
        <v>195</v>
      </c>
      <c r="H330" s="23" t="str">
        <f t="shared" si="10"/>
        <v>胡＊銘</v>
      </c>
      <c r="I330" s="23" t="str">
        <f t="shared" si="11"/>
        <v>2＊541175</v>
      </c>
      <c r="J330" s="27">
        <v>1131007</v>
      </c>
      <c r="K330" s="27" t="s">
        <v>734</v>
      </c>
      <c r="L330" s="27">
        <v>1410</v>
      </c>
      <c r="M330" s="26"/>
      <c r="N330" s="26"/>
      <c r="O330" s="26"/>
      <c r="P330" s="26"/>
      <c r="Q330" s="26"/>
      <c r="R330" s="26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6"/>
      <c r="AK330" s="26"/>
      <c r="AL330" s="26"/>
      <c r="AM330" s="28"/>
      <c r="AN330" s="28"/>
      <c r="AO330" s="28"/>
      <c r="AP330" s="28"/>
      <c r="AQ330" s="28"/>
      <c r="AR330" s="26"/>
      <c r="AS330" s="28"/>
      <c r="AT330" s="28"/>
      <c r="AU330" s="28"/>
      <c r="AV330" s="28"/>
      <c r="AW330" s="28"/>
      <c r="AX330" s="29"/>
      <c r="AY330" s="28"/>
      <c r="AZ330" s="28"/>
      <c r="BA330" s="28" t="s">
        <v>9</v>
      </c>
      <c r="BB330" s="28"/>
      <c r="BC330" s="26"/>
      <c r="BD330" s="26"/>
      <c r="BE330" s="28"/>
      <c r="BF330" s="26"/>
      <c r="BG330" s="26"/>
      <c r="BH330" s="26"/>
      <c r="BI330" s="28"/>
      <c r="BJ330" s="6"/>
    </row>
    <row r="331" spans="1:62" ht="31">
      <c r="A331" s="23">
        <v>327</v>
      </c>
      <c r="B331" s="27" t="s">
        <v>357</v>
      </c>
      <c r="C331" s="27" t="s">
        <v>358</v>
      </c>
      <c r="D331" s="27" t="s">
        <v>69</v>
      </c>
      <c r="E331" s="27">
        <v>77</v>
      </c>
      <c r="F331" s="27" t="s">
        <v>195</v>
      </c>
      <c r="G331" s="27" t="s">
        <v>195</v>
      </c>
      <c r="H331" s="23" t="str">
        <f t="shared" si="10"/>
        <v>陳＊鸞</v>
      </c>
      <c r="I331" s="23" t="str">
        <f t="shared" si="11"/>
        <v>2＊738529</v>
      </c>
      <c r="J331" s="27">
        <v>1131009</v>
      </c>
      <c r="K331" s="27" t="s">
        <v>734</v>
      </c>
      <c r="L331" s="27">
        <v>1410</v>
      </c>
      <c r="M331" s="26"/>
      <c r="N331" s="26"/>
      <c r="O331" s="26"/>
      <c r="P331" s="26"/>
      <c r="Q331" s="26"/>
      <c r="R331" s="26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6"/>
      <c r="AK331" s="26"/>
      <c r="AL331" s="26"/>
      <c r="AM331" s="28"/>
      <c r="AN331" s="28"/>
      <c r="AO331" s="28"/>
      <c r="AP331" s="28"/>
      <c r="AQ331" s="28"/>
      <c r="AR331" s="26"/>
      <c r="AS331" s="28"/>
      <c r="AT331" s="28"/>
      <c r="AU331" s="28"/>
      <c r="AV331" s="28"/>
      <c r="AW331" s="28"/>
      <c r="AX331" s="29"/>
      <c r="AY331" s="28"/>
      <c r="AZ331" s="28"/>
      <c r="BA331" s="28" t="s">
        <v>9</v>
      </c>
      <c r="BB331" s="28"/>
      <c r="BC331" s="26"/>
      <c r="BD331" s="26"/>
      <c r="BE331" s="28"/>
      <c r="BF331" s="26"/>
      <c r="BG331" s="26"/>
      <c r="BH331" s="26"/>
      <c r="BI331" s="28"/>
      <c r="BJ331" s="6"/>
    </row>
    <row r="332" spans="1:62" ht="31">
      <c r="A332" s="23">
        <v>328</v>
      </c>
      <c r="B332" s="27" t="s">
        <v>5430</v>
      </c>
      <c r="C332" s="27" t="s">
        <v>5431</v>
      </c>
      <c r="D332" s="27" t="s">
        <v>71</v>
      </c>
      <c r="E332" s="27">
        <v>54</v>
      </c>
      <c r="F332" s="27" t="s">
        <v>5239</v>
      </c>
      <c r="G332" s="27" t="s">
        <v>5392</v>
      </c>
      <c r="H332" s="23" t="str">
        <f t="shared" si="10"/>
        <v>錢＊軒</v>
      </c>
      <c r="I332" s="23" t="str">
        <f t="shared" si="11"/>
        <v>1＊324420</v>
      </c>
      <c r="J332" s="27">
        <v>1131009</v>
      </c>
      <c r="K332" s="27" t="s">
        <v>752</v>
      </c>
      <c r="L332" s="27">
        <v>1410</v>
      </c>
      <c r="M332" s="26"/>
      <c r="N332" s="26"/>
      <c r="O332" s="26"/>
      <c r="P332" s="26"/>
      <c r="Q332" s="26"/>
      <c r="R332" s="26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6"/>
      <c r="AK332" s="26"/>
      <c r="AL332" s="26"/>
      <c r="AM332" s="28"/>
      <c r="AN332" s="28"/>
      <c r="AO332" s="28"/>
      <c r="AP332" s="28"/>
      <c r="AQ332" s="28"/>
      <c r="AR332" s="26"/>
      <c r="AS332" s="28"/>
      <c r="AT332" s="28"/>
      <c r="AU332" s="28"/>
      <c r="AV332" s="28" t="s">
        <v>9</v>
      </c>
      <c r="AW332" s="28"/>
      <c r="AX332" s="29"/>
      <c r="AY332" s="28"/>
      <c r="AZ332" s="28"/>
      <c r="BA332" s="28"/>
      <c r="BB332" s="28"/>
      <c r="BC332" s="26"/>
      <c r="BD332" s="26"/>
      <c r="BE332" s="28"/>
      <c r="BF332" s="26"/>
      <c r="BG332" s="26"/>
      <c r="BH332" s="26"/>
      <c r="BI332" s="28" t="s">
        <v>1034</v>
      </c>
      <c r="BJ332" s="6"/>
    </row>
    <row r="333" spans="1:62" ht="31">
      <c r="A333" s="23">
        <v>329</v>
      </c>
      <c r="B333" s="27" t="s">
        <v>5432</v>
      </c>
      <c r="C333" s="27" t="s">
        <v>5433</v>
      </c>
      <c r="D333" s="27" t="s">
        <v>69</v>
      </c>
      <c r="E333" s="27">
        <v>71</v>
      </c>
      <c r="F333" s="27" t="s">
        <v>195</v>
      </c>
      <c r="G333" s="27" t="s">
        <v>195</v>
      </c>
      <c r="H333" s="23" t="str">
        <f t="shared" si="10"/>
        <v>游＊</v>
      </c>
      <c r="I333" s="23" t="str">
        <f t="shared" si="11"/>
        <v>0＊503401</v>
      </c>
      <c r="J333" s="27">
        <v>1131009</v>
      </c>
      <c r="K333" s="27">
        <v>5760191</v>
      </c>
      <c r="L333" s="27">
        <v>1410</v>
      </c>
      <c r="M333" s="26"/>
      <c r="N333" s="26"/>
      <c r="O333" s="26"/>
      <c r="P333" s="26"/>
      <c r="Q333" s="26"/>
      <c r="R333" s="26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6"/>
      <c r="AK333" s="26"/>
      <c r="AL333" s="26"/>
      <c r="AM333" s="28"/>
      <c r="AN333" s="28"/>
      <c r="AO333" s="28"/>
      <c r="AP333" s="28"/>
      <c r="AQ333" s="28"/>
      <c r="AR333" s="26"/>
      <c r="AS333" s="28"/>
      <c r="AT333" s="28"/>
      <c r="AU333" s="28"/>
      <c r="AV333" s="28"/>
      <c r="AW333" s="28"/>
      <c r="AX333" s="29"/>
      <c r="AY333" s="28"/>
      <c r="AZ333" s="28"/>
      <c r="BA333" s="28"/>
      <c r="BB333" s="28" t="s">
        <v>2210</v>
      </c>
      <c r="BC333" s="26"/>
      <c r="BD333" s="26"/>
      <c r="BE333" s="28"/>
      <c r="BF333" s="26"/>
      <c r="BG333" s="26"/>
      <c r="BH333" s="26"/>
      <c r="BI333" s="28"/>
      <c r="BJ333" s="6"/>
    </row>
    <row r="334" spans="1:62" ht="31">
      <c r="A334" s="23">
        <v>330</v>
      </c>
      <c r="B334" s="27" t="s">
        <v>2725</v>
      </c>
      <c r="C334" s="27" t="s">
        <v>2726</v>
      </c>
      <c r="D334" s="27" t="s">
        <v>69</v>
      </c>
      <c r="E334" s="27">
        <v>50</v>
      </c>
      <c r="F334" s="27" t="s">
        <v>195</v>
      </c>
      <c r="G334" s="27" t="s">
        <v>195</v>
      </c>
      <c r="H334" s="23" t="str">
        <f t="shared" si="10"/>
        <v>李＊華</v>
      </c>
      <c r="I334" s="23" t="str">
        <f t="shared" si="11"/>
        <v>1＊326882</v>
      </c>
      <c r="J334" s="27">
        <v>1131009</v>
      </c>
      <c r="K334" s="27" t="s">
        <v>734</v>
      </c>
      <c r="L334" s="27">
        <v>1410</v>
      </c>
      <c r="M334" s="26"/>
      <c r="N334" s="26"/>
      <c r="O334" s="26"/>
      <c r="P334" s="26"/>
      <c r="Q334" s="26"/>
      <c r="R334" s="26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6"/>
      <c r="AK334" s="26"/>
      <c r="AL334" s="26"/>
      <c r="AM334" s="28"/>
      <c r="AN334" s="28"/>
      <c r="AO334" s="28"/>
      <c r="AP334" s="28"/>
      <c r="AQ334" s="28"/>
      <c r="AR334" s="26"/>
      <c r="AS334" s="28"/>
      <c r="AT334" s="28"/>
      <c r="AU334" s="28"/>
      <c r="AV334" s="28"/>
      <c r="AW334" s="28"/>
      <c r="AX334" s="29"/>
      <c r="AY334" s="28"/>
      <c r="AZ334" s="28"/>
      <c r="BA334" s="28" t="s">
        <v>9</v>
      </c>
      <c r="BB334" s="28"/>
      <c r="BC334" s="26"/>
      <c r="BD334" s="26"/>
      <c r="BE334" s="28"/>
      <c r="BF334" s="26"/>
      <c r="BG334" s="26"/>
      <c r="BH334" s="26"/>
      <c r="BI334" s="28"/>
      <c r="BJ334" s="6"/>
    </row>
    <row r="335" spans="1:62" ht="46.5">
      <c r="A335" s="23">
        <v>331</v>
      </c>
      <c r="B335" s="27" t="s">
        <v>5434</v>
      </c>
      <c r="C335" s="27" t="s">
        <v>1554</v>
      </c>
      <c r="D335" s="27" t="s">
        <v>69</v>
      </c>
      <c r="E335" s="27">
        <v>70</v>
      </c>
      <c r="F335" s="27" t="s">
        <v>5234</v>
      </c>
      <c r="G335" s="27" t="s">
        <v>5238</v>
      </c>
      <c r="H335" s="23" t="str">
        <f t="shared" si="10"/>
        <v>林＊芬</v>
      </c>
      <c r="I335" s="23" t="str">
        <f t="shared" si="11"/>
        <v>1＊818781</v>
      </c>
      <c r="J335" s="27">
        <v>1131009</v>
      </c>
      <c r="K335" s="27" t="s">
        <v>748</v>
      </c>
      <c r="L335" s="27">
        <v>1410</v>
      </c>
      <c r="M335" s="26"/>
      <c r="N335" s="26"/>
      <c r="O335" s="26"/>
      <c r="P335" s="26"/>
      <c r="Q335" s="26"/>
      <c r="R335" s="26"/>
      <c r="S335" s="28"/>
      <c r="T335" s="28"/>
      <c r="U335" s="28"/>
      <c r="V335" s="28"/>
      <c r="W335" s="28" t="s">
        <v>9</v>
      </c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6"/>
      <c r="AK335" s="26"/>
      <c r="AL335" s="26"/>
      <c r="AM335" s="28"/>
      <c r="AN335" s="28"/>
      <c r="AO335" s="28"/>
      <c r="AP335" s="28"/>
      <c r="AQ335" s="28"/>
      <c r="AR335" s="26"/>
      <c r="AS335" s="28"/>
      <c r="AT335" s="28"/>
      <c r="AU335" s="28"/>
      <c r="AV335" s="28"/>
      <c r="AW335" s="28"/>
      <c r="AX335" s="29"/>
      <c r="AY335" s="28"/>
      <c r="AZ335" s="28"/>
      <c r="BA335" s="28"/>
      <c r="BB335" s="28"/>
      <c r="BC335" s="26"/>
      <c r="BD335" s="26"/>
      <c r="BE335" s="28"/>
      <c r="BF335" s="26"/>
      <c r="BG335" s="26"/>
      <c r="BH335" s="26"/>
      <c r="BI335" s="28" t="s">
        <v>1034</v>
      </c>
      <c r="BJ335" s="6"/>
    </row>
    <row r="336" spans="1:62" ht="31">
      <c r="A336" s="23">
        <v>332</v>
      </c>
      <c r="B336" s="27" t="s">
        <v>181</v>
      </c>
      <c r="C336" s="27" t="s">
        <v>182</v>
      </c>
      <c r="D336" s="27" t="s">
        <v>71</v>
      </c>
      <c r="E336" s="27">
        <v>67</v>
      </c>
      <c r="F336" s="27" t="s">
        <v>195</v>
      </c>
      <c r="G336" s="27" t="s">
        <v>195</v>
      </c>
      <c r="H336" s="23" t="str">
        <f t="shared" si="10"/>
        <v>陳＊根</v>
      </c>
      <c r="I336" s="23" t="str">
        <f t="shared" si="11"/>
        <v>1＊536229</v>
      </c>
      <c r="J336" s="27">
        <v>1131009</v>
      </c>
      <c r="K336" s="27" t="s">
        <v>732</v>
      </c>
      <c r="L336" s="27">
        <v>1410</v>
      </c>
      <c r="M336" s="26"/>
      <c r="N336" s="26"/>
      <c r="O336" s="26"/>
      <c r="P336" s="26"/>
      <c r="Q336" s="26"/>
      <c r="R336" s="26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6"/>
      <c r="AK336" s="26"/>
      <c r="AL336" s="26"/>
      <c r="AM336" s="28"/>
      <c r="AN336" s="28"/>
      <c r="AO336" s="28"/>
      <c r="AP336" s="28"/>
      <c r="AQ336" s="28"/>
      <c r="AR336" s="26"/>
      <c r="AS336" s="28"/>
      <c r="AT336" s="28"/>
      <c r="AU336" s="28"/>
      <c r="AV336" s="28"/>
      <c r="AW336" s="28"/>
      <c r="AX336" s="29"/>
      <c r="AY336" s="28"/>
      <c r="AZ336" s="28"/>
      <c r="BA336" s="28"/>
      <c r="BB336" s="28" t="s">
        <v>2225</v>
      </c>
      <c r="BC336" s="26"/>
      <c r="BD336" s="26"/>
      <c r="BE336" s="28"/>
      <c r="BF336" s="26"/>
      <c r="BG336" s="26"/>
      <c r="BH336" s="26"/>
      <c r="BI336" s="28"/>
      <c r="BJ336" s="6"/>
    </row>
    <row r="337" spans="1:62" ht="31">
      <c r="A337" s="23">
        <v>333</v>
      </c>
      <c r="B337" s="27" t="s">
        <v>357</v>
      </c>
      <c r="C337" s="27" t="s">
        <v>358</v>
      </c>
      <c r="D337" s="27" t="s">
        <v>69</v>
      </c>
      <c r="E337" s="27">
        <v>77</v>
      </c>
      <c r="F337" s="27" t="s">
        <v>195</v>
      </c>
      <c r="G337" s="27" t="s">
        <v>195</v>
      </c>
      <c r="H337" s="23" t="str">
        <f t="shared" si="10"/>
        <v>陳＊鸞</v>
      </c>
      <c r="I337" s="23" t="str">
        <f t="shared" si="11"/>
        <v>2＊738529</v>
      </c>
      <c r="J337" s="27">
        <v>1131009</v>
      </c>
      <c r="K337" s="27" t="s">
        <v>734</v>
      </c>
      <c r="L337" s="27">
        <v>1410</v>
      </c>
      <c r="M337" s="26"/>
      <c r="N337" s="26"/>
      <c r="O337" s="26"/>
      <c r="P337" s="26"/>
      <c r="Q337" s="26"/>
      <c r="R337" s="26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6"/>
      <c r="AK337" s="26"/>
      <c r="AL337" s="26"/>
      <c r="AM337" s="28"/>
      <c r="AN337" s="28"/>
      <c r="AO337" s="28"/>
      <c r="AP337" s="28"/>
      <c r="AQ337" s="28"/>
      <c r="AR337" s="26"/>
      <c r="AS337" s="28"/>
      <c r="AT337" s="28"/>
      <c r="AU337" s="28"/>
      <c r="AV337" s="28"/>
      <c r="AW337" s="28"/>
      <c r="AX337" s="29"/>
      <c r="AY337" s="28"/>
      <c r="AZ337" s="28"/>
      <c r="BA337" s="28" t="s">
        <v>9</v>
      </c>
      <c r="BB337" s="28"/>
      <c r="BC337" s="26"/>
      <c r="BD337" s="26"/>
      <c r="BE337" s="28"/>
      <c r="BF337" s="26"/>
      <c r="BG337" s="26"/>
      <c r="BH337" s="26"/>
      <c r="BI337" s="28"/>
      <c r="BJ337" s="6"/>
    </row>
    <row r="338" spans="1:62" ht="46.5">
      <c r="A338" s="23">
        <v>334</v>
      </c>
      <c r="B338" s="27" t="s">
        <v>5435</v>
      </c>
      <c r="C338" s="27" t="s">
        <v>5436</v>
      </c>
      <c r="D338" s="27" t="s">
        <v>69</v>
      </c>
      <c r="E338" s="27">
        <v>65</v>
      </c>
      <c r="F338" s="27" t="s">
        <v>195</v>
      </c>
      <c r="G338" s="27" t="s">
        <v>195</v>
      </c>
      <c r="H338" s="23" t="str">
        <f t="shared" si="10"/>
        <v>彭＊月</v>
      </c>
      <c r="I338" s="23" t="str">
        <f t="shared" si="11"/>
        <v>2＊146933</v>
      </c>
      <c r="J338" s="27">
        <v>1131009</v>
      </c>
      <c r="K338" s="27" t="s">
        <v>738</v>
      </c>
      <c r="L338" s="27">
        <v>1410</v>
      </c>
      <c r="M338" s="26"/>
      <c r="N338" s="26"/>
      <c r="O338" s="26"/>
      <c r="P338" s="26"/>
      <c r="Q338" s="26"/>
      <c r="R338" s="26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6"/>
      <c r="AK338" s="26"/>
      <c r="AL338" s="26"/>
      <c r="AM338" s="28"/>
      <c r="AN338" s="28"/>
      <c r="AO338" s="28"/>
      <c r="AP338" s="28"/>
      <c r="AQ338" s="28"/>
      <c r="AR338" s="26"/>
      <c r="AS338" s="28"/>
      <c r="AT338" s="28"/>
      <c r="AU338" s="28"/>
      <c r="AV338" s="28"/>
      <c r="AW338" s="28"/>
      <c r="AX338" s="29"/>
      <c r="AY338" s="28"/>
      <c r="AZ338" s="28" t="s">
        <v>9</v>
      </c>
      <c r="BA338" s="28" t="s">
        <v>9</v>
      </c>
      <c r="BB338" s="28"/>
      <c r="BC338" s="26"/>
      <c r="BD338" s="26"/>
      <c r="BE338" s="28"/>
      <c r="BF338" s="26"/>
      <c r="BG338" s="26"/>
      <c r="BH338" s="26"/>
      <c r="BI338" s="28"/>
      <c r="BJ338" s="6"/>
    </row>
    <row r="339" spans="1:62" ht="31">
      <c r="A339" s="23">
        <v>335</v>
      </c>
      <c r="B339" s="27" t="s">
        <v>5437</v>
      </c>
      <c r="C339" s="27" t="s">
        <v>5438</v>
      </c>
      <c r="D339" s="27" t="s">
        <v>71</v>
      </c>
      <c r="E339" s="27">
        <v>67</v>
      </c>
      <c r="F339" s="27" t="s">
        <v>4226</v>
      </c>
      <c r="G339" s="27"/>
      <c r="H339" s="23" t="str">
        <f t="shared" si="10"/>
        <v>黃＊玄</v>
      </c>
      <c r="I339" s="23" t="str">
        <f t="shared" si="11"/>
        <v>1＊225856</v>
      </c>
      <c r="J339" s="27">
        <v>1131011</v>
      </c>
      <c r="K339" s="27" t="s">
        <v>752</v>
      </c>
      <c r="L339" s="27">
        <v>1410</v>
      </c>
      <c r="M339" s="26"/>
      <c r="N339" s="26"/>
      <c r="O339" s="26"/>
      <c r="P339" s="26"/>
      <c r="Q339" s="26"/>
      <c r="R339" s="26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6"/>
      <c r="AK339" s="26"/>
      <c r="AL339" s="26"/>
      <c r="AM339" s="28"/>
      <c r="AN339" s="28"/>
      <c r="AO339" s="28"/>
      <c r="AP339" s="28"/>
      <c r="AQ339" s="28"/>
      <c r="AR339" s="26"/>
      <c r="AS339" s="28"/>
      <c r="AT339" s="28"/>
      <c r="AU339" s="28"/>
      <c r="AV339" s="28" t="s">
        <v>9</v>
      </c>
      <c r="AW339" s="28"/>
      <c r="AX339" s="29"/>
      <c r="AY339" s="28"/>
      <c r="AZ339" s="28"/>
      <c r="BA339" s="28"/>
      <c r="BB339" s="28"/>
      <c r="BC339" s="26"/>
      <c r="BD339" s="26"/>
      <c r="BE339" s="28"/>
      <c r="BF339" s="26"/>
      <c r="BG339" s="26"/>
      <c r="BH339" s="26"/>
      <c r="BI339" s="28" t="s">
        <v>1034</v>
      </c>
      <c r="BJ339" s="6"/>
    </row>
    <row r="340" spans="1:62" ht="31">
      <c r="A340" s="23">
        <v>336</v>
      </c>
      <c r="B340" s="27" t="s">
        <v>349</v>
      </c>
      <c r="C340" s="27" t="s">
        <v>121</v>
      </c>
      <c r="D340" s="27" t="s">
        <v>71</v>
      </c>
      <c r="E340" s="27">
        <v>68</v>
      </c>
      <c r="F340" s="27" t="s">
        <v>195</v>
      </c>
      <c r="G340" s="27" t="s">
        <v>195</v>
      </c>
      <c r="H340" s="23" t="str">
        <f t="shared" si="10"/>
        <v>何＊興</v>
      </c>
      <c r="I340" s="23" t="str">
        <f t="shared" si="11"/>
        <v>1＊044421</v>
      </c>
      <c r="J340" s="27">
        <v>1131011</v>
      </c>
      <c r="K340" s="27" t="s">
        <v>734</v>
      </c>
      <c r="L340" s="27">
        <v>1410</v>
      </c>
      <c r="M340" s="26"/>
      <c r="N340" s="26"/>
      <c r="O340" s="26"/>
      <c r="P340" s="26"/>
      <c r="Q340" s="26"/>
      <c r="R340" s="26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6"/>
      <c r="AK340" s="26"/>
      <c r="AL340" s="26"/>
      <c r="AM340" s="28"/>
      <c r="AN340" s="28"/>
      <c r="AO340" s="28"/>
      <c r="AP340" s="28"/>
      <c r="AQ340" s="28"/>
      <c r="AR340" s="26"/>
      <c r="AS340" s="28"/>
      <c r="AT340" s="28"/>
      <c r="AU340" s="28"/>
      <c r="AV340" s="28"/>
      <c r="AW340" s="28"/>
      <c r="AX340" s="29"/>
      <c r="AY340" s="28"/>
      <c r="AZ340" s="28"/>
      <c r="BA340" s="28" t="s">
        <v>9</v>
      </c>
      <c r="BB340" s="28"/>
      <c r="BC340" s="26"/>
      <c r="BD340" s="26"/>
      <c r="BE340" s="28" t="s">
        <v>736</v>
      </c>
      <c r="BF340" s="26"/>
      <c r="BG340" s="26"/>
      <c r="BH340" s="26"/>
      <c r="BI340" s="28"/>
      <c r="BJ340" s="6"/>
    </row>
    <row r="341" spans="1:62" ht="31">
      <c r="A341" s="23">
        <v>337</v>
      </c>
      <c r="B341" s="27" t="s">
        <v>5439</v>
      </c>
      <c r="C341" s="27" t="s">
        <v>5440</v>
      </c>
      <c r="D341" s="27" t="s">
        <v>71</v>
      </c>
      <c r="E341" s="27">
        <v>60</v>
      </c>
      <c r="F341" s="27" t="s">
        <v>195</v>
      </c>
      <c r="G341" s="27" t="s">
        <v>195</v>
      </c>
      <c r="H341" s="23" t="str">
        <f t="shared" si="10"/>
        <v>吳＊華</v>
      </c>
      <c r="I341" s="23" t="str">
        <f t="shared" si="11"/>
        <v>2＊169089</v>
      </c>
      <c r="J341" s="27">
        <v>1131011</v>
      </c>
      <c r="K341" s="27" t="s">
        <v>734</v>
      </c>
      <c r="L341" s="27">
        <v>1410</v>
      </c>
      <c r="M341" s="26"/>
      <c r="N341" s="26"/>
      <c r="O341" s="26"/>
      <c r="P341" s="26"/>
      <c r="Q341" s="26"/>
      <c r="R341" s="26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6"/>
      <c r="AK341" s="26"/>
      <c r="AL341" s="26"/>
      <c r="AM341" s="28"/>
      <c r="AN341" s="28"/>
      <c r="AO341" s="28"/>
      <c r="AP341" s="28"/>
      <c r="AQ341" s="28"/>
      <c r="AR341" s="26"/>
      <c r="AS341" s="28"/>
      <c r="AT341" s="28"/>
      <c r="AU341" s="28"/>
      <c r="AV341" s="28"/>
      <c r="AW341" s="28"/>
      <c r="AX341" s="29"/>
      <c r="AY341" s="28"/>
      <c r="AZ341" s="28"/>
      <c r="BA341" s="28" t="s">
        <v>9</v>
      </c>
      <c r="BB341" s="28"/>
      <c r="BC341" s="26"/>
      <c r="BD341" s="26"/>
      <c r="BE341" s="28"/>
      <c r="BF341" s="26"/>
      <c r="BG341" s="26"/>
      <c r="BH341" s="26"/>
      <c r="BI341" s="28"/>
      <c r="BJ341" s="6"/>
    </row>
    <row r="342" spans="1:62" ht="77.5">
      <c r="A342" s="23">
        <v>338</v>
      </c>
      <c r="B342" s="27" t="s">
        <v>5441</v>
      </c>
      <c r="C342" s="27" t="s">
        <v>5442</v>
      </c>
      <c r="D342" s="27" t="s">
        <v>69</v>
      </c>
      <c r="E342" s="27">
        <v>89</v>
      </c>
      <c r="F342" s="27" t="s">
        <v>4859</v>
      </c>
      <c r="G342" s="27"/>
      <c r="H342" s="23" t="str">
        <f t="shared" si="10"/>
        <v>蔡＊泥</v>
      </c>
      <c r="I342" s="23" t="str">
        <f t="shared" si="11"/>
        <v>0＊377691</v>
      </c>
      <c r="J342" s="27">
        <v>1131016</v>
      </c>
      <c r="K342" s="27" t="s">
        <v>2228</v>
      </c>
      <c r="L342" s="27">
        <v>1410</v>
      </c>
      <c r="M342" s="26"/>
      <c r="N342" s="26"/>
      <c r="O342" s="26"/>
      <c r="P342" s="26"/>
      <c r="Q342" s="26"/>
      <c r="R342" s="26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6"/>
      <c r="AK342" s="26"/>
      <c r="AL342" s="26"/>
      <c r="AM342" s="28"/>
      <c r="AN342" s="28"/>
      <c r="AO342" s="28"/>
      <c r="AP342" s="28"/>
      <c r="AQ342" s="28"/>
      <c r="AR342" s="26" t="s">
        <v>9</v>
      </c>
      <c r="AS342" s="28"/>
      <c r="AT342" s="28"/>
      <c r="AU342" s="28"/>
      <c r="AV342" s="28" t="s">
        <v>9</v>
      </c>
      <c r="AW342" s="28"/>
      <c r="AX342" s="29"/>
      <c r="AY342" s="28"/>
      <c r="AZ342" s="28"/>
      <c r="BA342" s="28"/>
      <c r="BB342" s="28"/>
      <c r="BC342" s="26" t="s">
        <v>9</v>
      </c>
      <c r="BD342" s="26"/>
      <c r="BE342" s="28"/>
      <c r="BF342" s="26"/>
      <c r="BG342" s="26"/>
      <c r="BH342" s="26"/>
      <c r="BI342" s="28" t="s">
        <v>1034</v>
      </c>
      <c r="BJ342" s="6"/>
    </row>
    <row r="343" spans="1:62" ht="46.5">
      <c r="A343" s="23">
        <v>339</v>
      </c>
      <c r="B343" s="27" t="s">
        <v>5443</v>
      </c>
      <c r="C343" s="27" t="s">
        <v>4916</v>
      </c>
      <c r="D343" s="27" t="s">
        <v>71</v>
      </c>
      <c r="E343" s="27">
        <v>64</v>
      </c>
      <c r="F343" s="27" t="s">
        <v>5231</v>
      </c>
      <c r="G343" s="27"/>
      <c r="H343" s="23" t="str">
        <f t="shared" si="10"/>
        <v>許＊發</v>
      </c>
      <c r="I343" s="23" t="str">
        <f t="shared" si="11"/>
        <v>1＊881937</v>
      </c>
      <c r="J343" s="27">
        <v>1131016</v>
      </c>
      <c r="K343" s="27" t="s">
        <v>748</v>
      </c>
      <c r="L343" s="27">
        <v>1410</v>
      </c>
      <c r="M343" s="26"/>
      <c r="N343" s="26"/>
      <c r="O343" s="26"/>
      <c r="P343" s="26"/>
      <c r="Q343" s="26"/>
      <c r="R343" s="26"/>
      <c r="S343" s="28"/>
      <c r="T343" s="28"/>
      <c r="U343" s="28"/>
      <c r="V343" s="28"/>
      <c r="W343" s="28" t="s">
        <v>9</v>
      </c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6"/>
      <c r="AK343" s="26"/>
      <c r="AL343" s="26"/>
      <c r="AM343" s="28"/>
      <c r="AN343" s="28"/>
      <c r="AO343" s="28"/>
      <c r="AP343" s="28"/>
      <c r="AQ343" s="28"/>
      <c r="AR343" s="26"/>
      <c r="AS343" s="28"/>
      <c r="AT343" s="28"/>
      <c r="AU343" s="28"/>
      <c r="AV343" s="28"/>
      <c r="AW343" s="28"/>
      <c r="AX343" s="29"/>
      <c r="AY343" s="28"/>
      <c r="AZ343" s="28"/>
      <c r="BA343" s="28"/>
      <c r="BB343" s="28"/>
      <c r="BC343" s="26"/>
      <c r="BD343" s="26"/>
      <c r="BE343" s="28"/>
      <c r="BF343" s="26"/>
      <c r="BG343" s="26"/>
      <c r="BH343" s="26"/>
      <c r="BI343" s="28" t="s">
        <v>1034</v>
      </c>
      <c r="BJ343" s="6"/>
    </row>
    <row r="344" spans="1:62" ht="31">
      <c r="A344" s="23">
        <v>340</v>
      </c>
      <c r="B344" s="27" t="s">
        <v>2309</v>
      </c>
      <c r="C344" s="27" t="s">
        <v>844</v>
      </c>
      <c r="D344" s="27" t="s">
        <v>69</v>
      </c>
      <c r="E344" s="27">
        <v>89</v>
      </c>
      <c r="F344" s="27" t="s">
        <v>195</v>
      </c>
      <c r="G344" s="27" t="s">
        <v>195</v>
      </c>
      <c r="H344" s="23" t="str">
        <f t="shared" si="10"/>
        <v>陳＊喬</v>
      </c>
      <c r="I344" s="23" t="str">
        <f t="shared" si="11"/>
        <v>0＊995644</v>
      </c>
      <c r="J344" s="27">
        <v>1131016</v>
      </c>
      <c r="K344" s="27" t="s">
        <v>734</v>
      </c>
      <c r="L344" s="27">
        <v>1410</v>
      </c>
      <c r="M344" s="26"/>
      <c r="N344" s="26"/>
      <c r="O344" s="26"/>
      <c r="P344" s="26"/>
      <c r="Q344" s="26"/>
      <c r="R344" s="26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6"/>
      <c r="AK344" s="26"/>
      <c r="AL344" s="26"/>
      <c r="AM344" s="28"/>
      <c r="AN344" s="28"/>
      <c r="AO344" s="28"/>
      <c r="AP344" s="28"/>
      <c r="AQ344" s="28"/>
      <c r="AR344" s="26"/>
      <c r="AS344" s="28"/>
      <c r="AT344" s="28"/>
      <c r="AU344" s="28"/>
      <c r="AV344" s="28"/>
      <c r="AW344" s="28"/>
      <c r="AX344" s="29"/>
      <c r="AY344" s="28"/>
      <c r="AZ344" s="28"/>
      <c r="BA344" s="28" t="s">
        <v>9</v>
      </c>
      <c r="BB344" s="28"/>
      <c r="BC344" s="26"/>
      <c r="BD344" s="26"/>
      <c r="BE344" s="28"/>
      <c r="BF344" s="26"/>
      <c r="BG344" s="26"/>
      <c r="BH344" s="26"/>
      <c r="BI344" s="28"/>
      <c r="BJ344" s="6"/>
    </row>
    <row r="345" spans="1:62" ht="31">
      <c r="A345" s="23">
        <v>341</v>
      </c>
      <c r="B345" s="27" t="s">
        <v>135</v>
      </c>
      <c r="C345" s="27" t="s">
        <v>136</v>
      </c>
      <c r="D345" s="27" t="s">
        <v>69</v>
      </c>
      <c r="E345" s="27">
        <v>71</v>
      </c>
      <c r="F345" s="27" t="s">
        <v>195</v>
      </c>
      <c r="G345" s="27" t="s">
        <v>195</v>
      </c>
      <c r="H345" s="23" t="str">
        <f t="shared" si="10"/>
        <v>陳＊雪</v>
      </c>
      <c r="I345" s="23" t="str">
        <f t="shared" si="11"/>
        <v>0＊783359</v>
      </c>
      <c r="J345" s="27">
        <v>1131016</v>
      </c>
      <c r="K345" s="27" t="s">
        <v>734</v>
      </c>
      <c r="L345" s="27">
        <v>1410</v>
      </c>
      <c r="M345" s="26"/>
      <c r="N345" s="26"/>
      <c r="O345" s="26"/>
      <c r="P345" s="26"/>
      <c r="Q345" s="26"/>
      <c r="R345" s="26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6"/>
      <c r="AK345" s="26"/>
      <c r="AL345" s="26"/>
      <c r="AM345" s="28"/>
      <c r="AN345" s="28"/>
      <c r="AO345" s="28"/>
      <c r="AP345" s="28"/>
      <c r="AQ345" s="28"/>
      <c r="AR345" s="26"/>
      <c r="AS345" s="28"/>
      <c r="AT345" s="28"/>
      <c r="AU345" s="28"/>
      <c r="AV345" s="28"/>
      <c r="AW345" s="28"/>
      <c r="AX345" s="29"/>
      <c r="AY345" s="28"/>
      <c r="AZ345" s="28"/>
      <c r="BA345" s="28" t="s">
        <v>9</v>
      </c>
      <c r="BB345" s="28"/>
      <c r="BC345" s="26"/>
      <c r="BD345" s="26"/>
      <c r="BE345" s="28"/>
      <c r="BF345" s="26"/>
      <c r="BG345" s="26"/>
      <c r="BH345" s="26"/>
      <c r="BI345" s="28"/>
      <c r="BJ345" s="6"/>
    </row>
    <row r="346" spans="1:62" ht="31">
      <c r="A346" s="23">
        <v>342</v>
      </c>
      <c r="B346" s="27" t="s">
        <v>294</v>
      </c>
      <c r="C346" s="27" t="s">
        <v>247</v>
      </c>
      <c r="D346" s="27" t="s">
        <v>69</v>
      </c>
      <c r="E346" s="27">
        <v>77</v>
      </c>
      <c r="F346" s="27" t="s">
        <v>195</v>
      </c>
      <c r="G346" s="27" t="s">
        <v>195</v>
      </c>
      <c r="H346" s="23" t="str">
        <f t="shared" si="10"/>
        <v>陳＊</v>
      </c>
      <c r="I346" s="23" t="str">
        <f t="shared" si="11"/>
        <v>1＊496877</v>
      </c>
      <c r="J346" s="27">
        <v>1131016</v>
      </c>
      <c r="K346" s="27" t="s">
        <v>734</v>
      </c>
      <c r="L346" s="27">
        <v>1410</v>
      </c>
      <c r="M346" s="26"/>
      <c r="N346" s="26"/>
      <c r="O346" s="26"/>
      <c r="P346" s="26"/>
      <c r="Q346" s="26"/>
      <c r="R346" s="26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6"/>
      <c r="AK346" s="26"/>
      <c r="AL346" s="26"/>
      <c r="AM346" s="28"/>
      <c r="AN346" s="28"/>
      <c r="AO346" s="28"/>
      <c r="AP346" s="28"/>
      <c r="AQ346" s="28"/>
      <c r="AR346" s="26"/>
      <c r="AS346" s="28"/>
      <c r="AT346" s="28"/>
      <c r="AU346" s="28"/>
      <c r="AV346" s="28"/>
      <c r="AW346" s="28"/>
      <c r="AX346" s="29"/>
      <c r="AY346" s="28"/>
      <c r="AZ346" s="28"/>
      <c r="BA346" s="28" t="s">
        <v>9</v>
      </c>
      <c r="BB346" s="28"/>
      <c r="BC346" s="26"/>
      <c r="BD346" s="26"/>
      <c r="BE346" s="28"/>
      <c r="BF346" s="26"/>
      <c r="BG346" s="26"/>
      <c r="BH346" s="26"/>
      <c r="BI346" s="28"/>
      <c r="BJ346" s="6"/>
    </row>
    <row r="347" spans="1:62" ht="31">
      <c r="A347" s="23">
        <v>343</v>
      </c>
      <c r="B347" s="27" t="s">
        <v>3049</v>
      </c>
      <c r="C347" s="27" t="s">
        <v>1023</v>
      </c>
      <c r="D347" s="27" t="s">
        <v>71</v>
      </c>
      <c r="E347" s="27">
        <v>83</v>
      </c>
      <c r="F347" s="27" t="s">
        <v>195</v>
      </c>
      <c r="G347" s="27" t="s">
        <v>195</v>
      </c>
      <c r="H347" s="23" t="str">
        <f t="shared" si="10"/>
        <v>林＊雄</v>
      </c>
      <c r="I347" s="23" t="str">
        <f t="shared" si="11"/>
        <v>2＊768982</v>
      </c>
      <c r="J347" s="27">
        <v>1131016</v>
      </c>
      <c r="K347" s="27" t="s">
        <v>732</v>
      </c>
      <c r="L347" s="27">
        <v>1410</v>
      </c>
      <c r="M347" s="26"/>
      <c r="N347" s="26"/>
      <c r="O347" s="26"/>
      <c r="P347" s="26"/>
      <c r="Q347" s="26"/>
      <c r="R347" s="26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6"/>
      <c r="AK347" s="26"/>
      <c r="AL347" s="26"/>
      <c r="AM347" s="28"/>
      <c r="AN347" s="28"/>
      <c r="AO347" s="28"/>
      <c r="AP347" s="28"/>
      <c r="AQ347" s="28"/>
      <c r="AR347" s="26"/>
      <c r="AS347" s="28"/>
      <c r="AT347" s="28"/>
      <c r="AU347" s="28"/>
      <c r="AV347" s="28"/>
      <c r="AW347" s="28"/>
      <c r="AX347" s="29"/>
      <c r="AY347" s="28"/>
      <c r="AZ347" s="28"/>
      <c r="BA347" s="28"/>
      <c r="BB347" s="28" t="s">
        <v>1879</v>
      </c>
      <c r="BC347" s="26"/>
      <c r="BD347" s="26"/>
      <c r="BE347" s="28"/>
      <c r="BF347" s="26"/>
      <c r="BG347" s="26"/>
      <c r="BH347" s="26"/>
      <c r="BI347" s="28"/>
      <c r="BJ347" s="6"/>
    </row>
    <row r="348" spans="1:62">
      <c r="A348" s="23">
        <v>344</v>
      </c>
      <c r="B348" s="27" t="s">
        <v>2669</v>
      </c>
      <c r="C348" s="27" t="s">
        <v>2670</v>
      </c>
      <c r="D348" s="27" t="s">
        <v>71</v>
      </c>
      <c r="E348" s="27">
        <v>62</v>
      </c>
      <c r="F348" s="27" t="s">
        <v>195</v>
      </c>
      <c r="G348" s="27" t="s">
        <v>195</v>
      </c>
      <c r="H348" s="23" t="str">
        <f t="shared" si="10"/>
        <v>謝＊田</v>
      </c>
      <c r="I348" s="23" t="str">
        <f t="shared" si="11"/>
        <v>2＊703269</v>
      </c>
      <c r="J348" s="27">
        <v>1131017</v>
      </c>
      <c r="K348" s="27">
        <v>5761300</v>
      </c>
      <c r="L348" s="27">
        <v>1410</v>
      </c>
      <c r="M348" s="26"/>
      <c r="N348" s="26"/>
      <c r="O348" s="26"/>
      <c r="P348" s="26"/>
      <c r="Q348" s="26"/>
      <c r="R348" s="26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6"/>
      <c r="AK348" s="26"/>
      <c r="AL348" s="26"/>
      <c r="AM348" s="28"/>
      <c r="AN348" s="28"/>
      <c r="AO348" s="28"/>
      <c r="AP348" s="28"/>
      <c r="AQ348" s="28"/>
      <c r="AR348" s="26"/>
      <c r="AS348" s="28"/>
      <c r="AT348" s="28"/>
      <c r="AU348" s="28" t="s">
        <v>9</v>
      </c>
      <c r="AV348" s="28"/>
      <c r="AW348" s="28"/>
      <c r="AX348" s="29"/>
      <c r="AY348" s="28"/>
      <c r="AZ348" s="28"/>
      <c r="BA348" s="28"/>
      <c r="BB348" s="28"/>
      <c r="BC348" s="26"/>
      <c r="BD348" s="26"/>
      <c r="BE348" s="28"/>
      <c r="BF348" s="26"/>
      <c r="BG348" s="26"/>
      <c r="BH348" s="26"/>
      <c r="BI348" s="28"/>
      <c r="BJ348" s="6"/>
    </row>
    <row r="349" spans="1:62" ht="31">
      <c r="A349" s="23">
        <v>345</v>
      </c>
      <c r="B349" s="27" t="s">
        <v>5444</v>
      </c>
      <c r="C349" s="27" t="s">
        <v>5445</v>
      </c>
      <c r="D349" s="27" t="s">
        <v>71</v>
      </c>
      <c r="E349" s="27">
        <v>56</v>
      </c>
      <c r="F349" s="27" t="s">
        <v>4853</v>
      </c>
      <c r="G349" s="27"/>
      <c r="H349" s="23" t="str">
        <f t="shared" si="10"/>
        <v>王＊源</v>
      </c>
      <c r="I349" s="23" t="str">
        <f t="shared" si="11"/>
        <v>2＊679375</v>
      </c>
      <c r="J349" s="27">
        <v>1131019</v>
      </c>
      <c r="K349" s="27" t="s">
        <v>752</v>
      </c>
      <c r="L349" s="27">
        <v>1410</v>
      </c>
      <c r="M349" s="26"/>
      <c r="N349" s="26"/>
      <c r="O349" s="26"/>
      <c r="P349" s="26"/>
      <c r="Q349" s="26"/>
      <c r="R349" s="26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6"/>
      <c r="AK349" s="26"/>
      <c r="AL349" s="26"/>
      <c r="AM349" s="28"/>
      <c r="AN349" s="28"/>
      <c r="AO349" s="28"/>
      <c r="AP349" s="28"/>
      <c r="AQ349" s="28"/>
      <c r="AR349" s="26"/>
      <c r="AS349" s="28"/>
      <c r="AT349" s="28"/>
      <c r="AU349" s="28"/>
      <c r="AV349" s="28" t="s">
        <v>9</v>
      </c>
      <c r="AW349" s="28"/>
      <c r="AX349" s="29"/>
      <c r="AY349" s="28"/>
      <c r="AZ349" s="28"/>
      <c r="BA349" s="28"/>
      <c r="BB349" s="28"/>
      <c r="BC349" s="26"/>
      <c r="BD349" s="26"/>
      <c r="BE349" s="28"/>
      <c r="BF349" s="26"/>
      <c r="BG349" s="26"/>
      <c r="BH349" s="26"/>
      <c r="BI349" s="28" t="s">
        <v>1034</v>
      </c>
      <c r="BJ349" s="6"/>
    </row>
    <row r="350" spans="1:62">
      <c r="A350" s="23">
        <v>346</v>
      </c>
      <c r="B350" s="27" t="s">
        <v>3293</v>
      </c>
      <c r="C350" s="27" t="s">
        <v>3294</v>
      </c>
      <c r="D350" s="27" t="s">
        <v>69</v>
      </c>
      <c r="E350" s="27">
        <v>77</v>
      </c>
      <c r="F350" s="27" t="s">
        <v>195</v>
      </c>
      <c r="G350" s="27" t="s">
        <v>195</v>
      </c>
      <c r="H350" s="23" t="str">
        <f t="shared" si="10"/>
        <v>劉＊錦蓮</v>
      </c>
      <c r="I350" s="23" t="str">
        <f t="shared" si="11"/>
        <v>2＊965157</v>
      </c>
      <c r="J350" s="27">
        <v>1131021</v>
      </c>
      <c r="K350" s="27">
        <v>5761300</v>
      </c>
      <c r="L350" s="27">
        <v>1410</v>
      </c>
      <c r="M350" s="26"/>
      <c r="N350" s="26"/>
      <c r="O350" s="26"/>
      <c r="P350" s="26"/>
      <c r="Q350" s="26"/>
      <c r="R350" s="26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6"/>
      <c r="AK350" s="26"/>
      <c r="AL350" s="26"/>
      <c r="AM350" s="28"/>
      <c r="AN350" s="28"/>
      <c r="AO350" s="28"/>
      <c r="AP350" s="28"/>
      <c r="AQ350" s="28"/>
      <c r="AR350" s="26"/>
      <c r="AS350" s="28"/>
      <c r="AT350" s="28"/>
      <c r="AU350" s="28" t="s">
        <v>9</v>
      </c>
      <c r="AV350" s="28"/>
      <c r="AW350" s="28"/>
      <c r="AX350" s="29"/>
      <c r="AY350" s="28"/>
      <c r="AZ350" s="28"/>
      <c r="BA350" s="28"/>
      <c r="BB350" s="28"/>
      <c r="BC350" s="26"/>
      <c r="BD350" s="26"/>
      <c r="BE350" s="28"/>
      <c r="BF350" s="26"/>
      <c r="BG350" s="26"/>
      <c r="BH350" s="26"/>
      <c r="BI350" s="28"/>
      <c r="BJ350" s="6"/>
    </row>
    <row r="351" spans="1:62" ht="31">
      <c r="A351" s="23">
        <v>347</v>
      </c>
      <c r="B351" s="27" t="s">
        <v>681</v>
      </c>
      <c r="C351" s="27" t="s">
        <v>682</v>
      </c>
      <c r="D351" s="27" t="s">
        <v>69</v>
      </c>
      <c r="E351" s="27">
        <v>44</v>
      </c>
      <c r="F351" s="27" t="s">
        <v>195</v>
      </c>
      <c r="G351" s="27" t="s">
        <v>195</v>
      </c>
      <c r="H351" s="23" t="str">
        <f t="shared" si="10"/>
        <v>黃＊芬</v>
      </c>
      <c r="I351" s="23" t="str">
        <f t="shared" si="11"/>
        <v>0＊474072</v>
      </c>
      <c r="J351" s="27">
        <v>1131021</v>
      </c>
      <c r="K351" s="27" t="s">
        <v>734</v>
      </c>
      <c r="L351" s="27">
        <v>1410</v>
      </c>
      <c r="M351" s="26"/>
      <c r="N351" s="26"/>
      <c r="O351" s="26"/>
      <c r="P351" s="26"/>
      <c r="Q351" s="26"/>
      <c r="R351" s="26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6"/>
      <c r="AK351" s="26"/>
      <c r="AL351" s="26"/>
      <c r="AM351" s="28"/>
      <c r="AN351" s="28"/>
      <c r="AO351" s="28"/>
      <c r="AP351" s="28"/>
      <c r="AQ351" s="28"/>
      <c r="AR351" s="26"/>
      <c r="AS351" s="28"/>
      <c r="AT351" s="28"/>
      <c r="AU351" s="28"/>
      <c r="AV351" s="28"/>
      <c r="AW351" s="28"/>
      <c r="AX351" s="29"/>
      <c r="AY351" s="28"/>
      <c r="AZ351" s="28"/>
      <c r="BA351" s="28" t="s">
        <v>9</v>
      </c>
      <c r="BB351" s="28"/>
      <c r="BC351" s="26"/>
      <c r="BD351" s="26"/>
      <c r="BE351" s="28"/>
      <c r="BF351" s="26"/>
      <c r="BG351" s="26"/>
      <c r="BH351" s="26"/>
      <c r="BI351" s="28"/>
      <c r="BJ351" s="6"/>
    </row>
    <row r="352" spans="1:62" ht="46.5">
      <c r="A352" s="23">
        <v>348</v>
      </c>
      <c r="B352" s="27" t="s">
        <v>5446</v>
      </c>
      <c r="C352" s="27" t="s">
        <v>5447</v>
      </c>
      <c r="D352" s="27" t="s">
        <v>69</v>
      </c>
      <c r="E352" s="27">
        <v>74</v>
      </c>
      <c r="F352" s="27" t="s">
        <v>195</v>
      </c>
      <c r="G352" s="27" t="s">
        <v>195</v>
      </c>
      <c r="H352" s="23" t="str">
        <f t="shared" si="10"/>
        <v>黃＊美</v>
      </c>
      <c r="I352" s="23" t="str">
        <f t="shared" si="11"/>
        <v>0＊217568</v>
      </c>
      <c r="J352" s="27">
        <v>1131021</v>
      </c>
      <c r="K352" s="27" t="s">
        <v>767</v>
      </c>
      <c r="L352" s="27">
        <v>1410</v>
      </c>
      <c r="M352" s="26"/>
      <c r="N352" s="26"/>
      <c r="O352" s="26"/>
      <c r="P352" s="26"/>
      <c r="Q352" s="26"/>
      <c r="R352" s="26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6"/>
      <c r="AK352" s="26"/>
      <c r="AL352" s="26"/>
      <c r="AM352" s="28"/>
      <c r="AN352" s="28"/>
      <c r="AO352" s="28"/>
      <c r="AP352" s="28"/>
      <c r="AQ352" s="28"/>
      <c r="AR352" s="26"/>
      <c r="AS352" s="28"/>
      <c r="AT352" s="28"/>
      <c r="AU352" s="28"/>
      <c r="AV352" s="28" t="s">
        <v>9</v>
      </c>
      <c r="AW352" s="28"/>
      <c r="AX352" s="29"/>
      <c r="AY352" s="28"/>
      <c r="AZ352" s="28"/>
      <c r="BA352" s="28"/>
      <c r="BB352" s="28"/>
      <c r="BC352" s="26" t="s">
        <v>9</v>
      </c>
      <c r="BD352" s="26"/>
      <c r="BE352" s="28"/>
      <c r="BF352" s="26"/>
      <c r="BG352" s="26"/>
      <c r="BH352" s="26"/>
      <c r="BI352" s="28"/>
      <c r="BJ352" s="6"/>
    </row>
    <row r="353" spans="1:62" ht="46.5">
      <c r="A353" s="23">
        <v>349</v>
      </c>
      <c r="B353" s="27" t="s">
        <v>2377</v>
      </c>
      <c r="C353" s="27" t="s">
        <v>1446</v>
      </c>
      <c r="D353" s="27" t="s">
        <v>71</v>
      </c>
      <c r="E353" s="27">
        <v>75</v>
      </c>
      <c r="F353" s="27" t="s">
        <v>5354</v>
      </c>
      <c r="G353" s="27" t="s">
        <v>5410</v>
      </c>
      <c r="H353" s="23" t="str">
        <f t="shared" si="10"/>
        <v>黃＊陽</v>
      </c>
      <c r="I353" s="23" t="str">
        <f t="shared" si="11"/>
        <v>1＊042492</v>
      </c>
      <c r="J353" s="27">
        <v>1131023</v>
      </c>
      <c r="K353" s="27" t="s">
        <v>738</v>
      </c>
      <c r="L353" s="27">
        <v>1410</v>
      </c>
      <c r="M353" s="26"/>
      <c r="N353" s="26"/>
      <c r="O353" s="26"/>
      <c r="P353" s="26"/>
      <c r="Q353" s="26"/>
      <c r="R353" s="26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6"/>
      <c r="AK353" s="26"/>
      <c r="AL353" s="26"/>
      <c r="AM353" s="28"/>
      <c r="AN353" s="28"/>
      <c r="AO353" s="28"/>
      <c r="AP353" s="28"/>
      <c r="AQ353" s="28"/>
      <c r="AR353" s="26"/>
      <c r="AS353" s="28"/>
      <c r="AT353" s="28"/>
      <c r="AU353" s="28"/>
      <c r="AV353" s="28"/>
      <c r="AW353" s="28"/>
      <c r="AX353" s="29"/>
      <c r="AY353" s="28"/>
      <c r="AZ353" s="28" t="s">
        <v>9</v>
      </c>
      <c r="BA353" s="28" t="s">
        <v>9</v>
      </c>
      <c r="BB353" s="28"/>
      <c r="BC353" s="26"/>
      <c r="BD353" s="26"/>
      <c r="BE353" s="28"/>
      <c r="BF353" s="26"/>
      <c r="BG353" s="26"/>
      <c r="BH353" s="26"/>
      <c r="BI353" s="28"/>
      <c r="BJ353" s="6"/>
    </row>
    <row r="354" spans="1:62" ht="31">
      <c r="A354" s="23">
        <v>350</v>
      </c>
      <c r="B354" s="27" t="s">
        <v>5448</v>
      </c>
      <c r="C354" s="27" t="s">
        <v>5449</v>
      </c>
      <c r="D354" s="27" t="s">
        <v>71</v>
      </c>
      <c r="E354" s="27">
        <v>56</v>
      </c>
      <c r="F354" s="27" t="s">
        <v>5428</v>
      </c>
      <c r="G354" s="27"/>
      <c r="H354" s="23" t="str">
        <f t="shared" si="10"/>
        <v>張＊聰</v>
      </c>
      <c r="I354" s="23" t="str">
        <f t="shared" si="11"/>
        <v>0＊691603</v>
      </c>
      <c r="J354" s="27">
        <v>1131023</v>
      </c>
      <c r="K354" s="27" t="s">
        <v>753</v>
      </c>
      <c r="L354" s="27">
        <v>1410</v>
      </c>
      <c r="M354" s="26"/>
      <c r="N354" s="26"/>
      <c r="O354" s="26"/>
      <c r="P354" s="26"/>
      <c r="Q354" s="26"/>
      <c r="R354" s="26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6"/>
      <c r="AK354" s="26"/>
      <c r="AL354" s="26"/>
      <c r="AM354" s="28"/>
      <c r="AN354" s="28"/>
      <c r="AO354" s="28"/>
      <c r="AP354" s="28"/>
      <c r="AQ354" s="28"/>
      <c r="AR354" s="26" t="s">
        <v>9</v>
      </c>
      <c r="AS354" s="28"/>
      <c r="AT354" s="28"/>
      <c r="AU354" s="28"/>
      <c r="AV354" s="28"/>
      <c r="AW354" s="28"/>
      <c r="AX354" s="29"/>
      <c r="AY354" s="28"/>
      <c r="AZ354" s="28"/>
      <c r="BA354" s="28"/>
      <c r="BB354" s="28"/>
      <c r="BC354" s="26"/>
      <c r="BD354" s="26"/>
      <c r="BE354" s="28"/>
      <c r="BF354" s="26"/>
      <c r="BG354" s="26"/>
      <c r="BH354" s="26"/>
      <c r="BI354" s="28" t="s">
        <v>1034</v>
      </c>
      <c r="BJ354" s="6"/>
    </row>
    <row r="355" spans="1:62" ht="31">
      <c r="A355" s="23">
        <v>351</v>
      </c>
      <c r="B355" s="27" t="s">
        <v>5196</v>
      </c>
      <c r="C355" s="27" t="s">
        <v>5197</v>
      </c>
      <c r="D355" s="27" t="s">
        <v>71</v>
      </c>
      <c r="E355" s="27">
        <v>42</v>
      </c>
      <c r="F355" s="27" t="s">
        <v>5238</v>
      </c>
      <c r="G355" s="27"/>
      <c r="H355" s="23" t="str">
        <f t="shared" si="10"/>
        <v>江＊駿</v>
      </c>
      <c r="I355" s="23" t="str">
        <f t="shared" si="11"/>
        <v>2＊826361</v>
      </c>
      <c r="J355" s="27">
        <v>1131023</v>
      </c>
      <c r="K355" s="27" t="s">
        <v>752</v>
      </c>
      <c r="L355" s="27">
        <v>1410</v>
      </c>
      <c r="M355" s="26"/>
      <c r="N355" s="26"/>
      <c r="O355" s="26"/>
      <c r="P355" s="26"/>
      <c r="Q355" s="26"/>
      <c r="R355" s="26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6"/>
      <c r="AK355" s="26"/>
      <c r="AL355" s="26"/>
      <c r="AM355" s="28"/>
      <c r="AN355" s="28"/>
      <c r="AO355" s="28"/>
      <c r="AP355" s="28"/>
      <c r="AQ355" s="28"/>
      <c r="AR355" s="26"/>
      <c r="AS355" s="28"/>
      <c r="AT355" s="28"/>
      <c r="AU355" s="28"/>
      <c r="AV355" s="28" t="s">
        <v>9</v>
      </c>
      <c r="AW355" s="28"/>
      <c r="AX355" s="29"/>
      <c r="AY355" s="28"/>
      <c r="AZ355" s="28"/>
      <c r="BA355" s="28"/>
      <c r="BB355" s="28"/>
      <c r="BC355" s="26"/>
      <c r="BD355" s="26"/>
      <c r="BE355" s="28"/>
      <c r="BF355" s="26"/>
      <c r="BG355" s="26"/>
      <c r="BH355" s="26"/>
      <c r="BI355" s="28" t="s">
        <v>1034</v>
      </c>
      <c r="BJ355" s="6"/>
    </row>
    <row r="356" spans="1:62" ht="31">
      <c r="A356" s="23">
        <v>352</v>
      </c>
      <c r="B356" s="27" t="s">
        <v>183</v>
      </c>
      <c r="C356" s="27" t="s">
        <v>184</v>
      </c>
      <c r="D356" s="27" t="s">
        <v>69</v>
      </c>
      <c r="E356" s="27">
        <v>80</v>
      </c>
      <c r="F356" s="27" t="s">
        <v>195</v>
      </c>
      <c r="G356" s="27" t="s">
        <v>195</v>
      </c>
      <c r="H356" s="23" t="str">
        <f t="shared" si="10"/>
        <v>陳＊枝</v>
      </c>
      <c r="I356" s="23" t="str">
        <f t="shared" si="11"/>
        <v>0＊020929</v>
      </c>
      <c r="J356" s="27">
        <v>1131023</v>
      </c>
      <c r="K356" s="27" t="s">
        <v>734</v>
      </c>
      <c r="L356" s="27">
        <v>1410</v>
      </c>
      <c r="M356" s="26"/>
      <c r="N356" s="26"/>
      <c r="O356" s="26"/>
      <c r="P356" s="26"/>
      <c r="Q356" s="26"/>
      <c r="R356" s="26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6"/>
      <c r="AK356" s="26"/>
      <c r="AL356" s="26"/>
      <c r="AM356" s="28"/>
      <c r="AN356" s="28"/>
      <c r="AO356" s="28"/>
      <c r="AP356" s="28"/>
      <c r="AQ356" s="28"/>
      <c r="AR356" s="26"/>
      <c r="AS356" s="28"/>
      <c r="AT356" s="28"/>
      <c r="AU356" s="28"/>
      <c r="AV356" s="28"/>
      <c r="AW356" s="28"/>
      <c r="AX356" s="29"/>
      <c r="AY356" s="28"/>
      <c r="AZ356" s="28"/>
      <c r="BA356" s="28" t="s">
        <v>9</v>
      </c>
      <c r="BB356" s="28"/>
      <c r="BC356" s="26"/>
      <c r="BD356" s="26"/>
      <c r="BE356" s="28"/>
      <c r="BF356" s="26"/>
      <c r="BG356" s="26"/>
      <c r="BH356" s="26"/>
      <c r="BI356" s="28"/>
      <c r="BJ356" s="6"/>
    </row>
    <row r="357" spans="1:62" ht="46.5">
      <c r="A357" s="23">
        <v>353</v>
      </c>
      <c r="B357" s="27" t="s">
        <v>5450</v>
      </c>
      <c r="C357" s="27" t="s">
        <v>4250</v>
      </c>
      <c r="D357" s="27" t="s">
        <v>69</v>
      </c>
      <c r="E357" s="27">
        <v>89</v>
      </c>
      <c r="F357" s="27" t="s">
        <v>5299</v>
      </c>
      <c r="G357" s="27"/>
      <c r="H357" s="23" t="str">
        <f t="shared" si="10"/>
        <v>陳＊</v>
      </c>
      <c r="I357" s="23" t="str">
        <f t="shared" si="11"/>
        <v>1＊031468</v>
      </c>
      <c r="J357" s="27">
        <v>1131023</v>
      </c>
      <c r="K357" s="27" t="s">
        <v>767</v>
      </c>
      <c r="L357" s="27">
        <v>1410</v>
      </c>
      <c r="M357" s="26"/>
      <c r="N357" s="26"/>
      <c r="O357" s="26"/>
      <c r="P357" s="26"/>
      <c r="Q357" s="26"/>
      <c r="R357" s="26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6"/>
      <c r="AK357" s="26"/>
      <c r="AL357" s="26"/>
      <c r="AM357" s="28"/>
      <c r="AN357" s="28"/>
      <c r="AO357" s="28"/>
      <c r="AP357" s="28"/>
      <c r="AQ357" s="28"/>
      <c r="AR357" s="26"/>
      <c r="AS357" s="28"/>
      <c r="AT357" s="28"/>
      <c r="AU357" s="28"/>
      <c r="AV357" s="28" t="s">
        <v>9</v>
      </c>
      <c r="AW357" s="28"/>
      <c r="AX357" s="29"/>
      <c r="AY357" s="28"/>
      <c r="AZ357" s="28"/>
      <c r="BA357" s="28"/>
      <c r="BB357" s="28"/>
      <c r="BC357" s="26" t="s">
        <v>9</v>
      </c>
      <c r="BD357" s="26"/>
      <c r="BE357" s="28"/>
      <c r="BF357" s="26"/>
      <c r="BG357" s="26"/>
      <c r="BH357" s="26"/>
      <c r="BI357" s="28"/>
      <c r="BJ357" s="6"/>
    </row>
    <row r="358" spans="1:62" ht="46.5">
      <c r="A358" s="23">
        <v>354</v>
      </c>
      <c r="B358" s="27" t="s">
        <v>5451</v>
      </c>
      <c r="C358" s="27" t="s">
        <v>5452</v>
      </c>
      <c r="D358" s="27" t="s">
        <v>69</v>
      </c>
      <c r="E358" s="27">
        <v>92</v>
      </c>
      <c r="F358" s="27" t="s">
        <v>195</v>
      </c>
      <c r="G358" s="27" t="s">
        <v>195</v>
      </c>
      <c r="H358" s="23" t="str">
        <f t="shared" si="10"/>
        <v>陳＊玉燕</v>
      </c>
      <c r="I358" s="23" t="str">
        <f t="shared" si="11"/>
        <v>0＊671027</v>
      </c>
      <c r="J358" s="27">
        <v>1131025</v>
      </c>
      <c r="K358" s="27" t="s">
        <v>2224</v>
      </c>
      <c r="L358" s="27">
        <v>1410</v>
      </c>
      <c r="M358" s="26"/>
      <c r="N358" s="26"/>
      <c r="O358" s="26"/>
      <c r="P358" s="26"/>
      <c r="Q358" s="26"/>
      <c r="R358" s="26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6"/>
      <c r="AK358" s="26"/>
      <c r="AL358" s="26"/>
      <c r="AM358" s="28"/>
      <c r="AN358" s="28"/>
      <c r="AO358" s="28"/>
      <c r="AP358" s="28"/>
      <c r="AQ358" s="28"/>
      <c r="AR358" s="26"/>
      <c r="AS358" s="28"/>
      <c r="AT358" s="28"/>
      <c r="AU358" s="28"/>
      <c r="AV358" s="28" t="s">
        <v>9</v>
      </c>
      <c r="AW358" s="28"/>
      <c r="AX358" s="29"/>
      <c r="AY358" s="28"/>
      <c r="AZ358" s="28"/>
      <c r="BA358" s="28" t="s">
        <v>9</v>
      </c>
      <c r="BB358" s="28"/>
      <c r="BC358" s="26"/>
      <c r="BD358" s="26"/>
      <c r="BE358" s="28"/>
      <c r="BF358" s="26"/>
      <c r="BG358" s="26"/>
      <c r="BH358" s="26"/>
      <c r="BI358" s="28"/>
      <c r="BJ358" s="6"/>
    </row>
    <row r="359" spans="1:62" ht="31">
      <c r="A359" s="23">
        <v>355</v>
      </c>
      <c r="B359" s="27" t="s">
        <v>176</v>
      </c>
      <c r="C359" s="27" t="s">
        <v>177</v>
      </c>
      <c r="D359" s="27" t="s">
        <v>71</v>
      </c>
      <c r="E359" s="27">
        <v>60</v>
      </c>
      <c r="F359" s="27" t="s">
        <v>195</v>
      </c>
      <c r="G359" s="27" t="s">
        <v>195</v>
      </c>
      <c r="H359" s="23" t="str">
        <f t="shared" si="10"/>
        <v>高＊興</v>
      </c>
      <c r="I359" s="23" t="str">
        <f t="shared" si="11"/>
        <v>0＊777332</v>
      </c>
      <c r="J359" s="27">
        <v>1131025</v>
      </c>
      <c r="K359" s="27" t="s">
        <v>734</v>
      </c>
      <c r="L359" s="27">
        <v>1410</v>
      </c>
      <c r="M359" s="26"/>
      <c r="N359" s="26"/>
      <c r="O359" s="26"/>
      <c r="P359" s="26"/>
      <c r="Q359" s="26"/>
      <c r="R359" s="26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6"/>
      <c r="AK359" s="26"/>
      <c r="AL359" s="26"/>
      <c r="AM359" s="28"/>
      <c r="AN359" s="28"/>
      <c r="AO359" s="28"/>
      <c r="AP359" s="28"/>
      <c r="AQ359" s="28"/>
      <c r="AR359" s="26"/>
      <c r="AS359" s="28"/>
      <c r="AT359" s="28"/>
      <c r="AU359" s="28"/>
      <c r="AV359" s="28"/>
      <c r="AW359" s="28"/>
      <c r="AX359" s="29"/>
      <c r="AY359" s="28"/>
      <c r="AZ359" s="28"/>
      <c r="BA359" s="28" t="s">
        <v>9</v>
      </c>
      <c r="BB359" s="28"/>
      <c r="BC359" s="26"/>
      <c r="BD359" s="26"/>
      <c r="BE359" s="28"/>
      <c r="BF359" s="26"/>
      <c r="BG359" s="26"/>
      <c r="BH359" s="26"/>
      <c r="BI359" s="28"/>
      <c r="BJ359" s="6"/>
    </row>
    <row r="360" spans="1:62" ht="31">
      <c r="A360" s="23">
        <v>356</v>
      </c>
      <c r="B360" s="27" t="s">
        <v>5453</v>
      </c>
      <c r="C360" s="27" t="s">
        <v>5454</v>
      </c>
      <c r="D360" s="27" t="s">
        <v>71</v>
      </c>
      <c r="E360" s="27">
        <v>73</v>
      </c>
      <c r="F360" s="27" t="s">
        <v>195</v>
      </c>
      <c r="G360" s="27" t="s">
        <v>195</v>
      </c>
      <c r="H360" s="23" t="str">
        <f t="shared" si="10"/>
        <v>簡＊春</v>
      </c>
      <c r="I360" s="23" t="str">
        <f t="shared" si="11"/>
        <v>0＊890111</v>
      </c>
      <c r="J360" s="27">
        <v>1131030</v>
      </c>
      <c r="K360" s="27" t="s">
        <v>734</v>
      </c>
      <c r="L360" s="27">
        <v>1410</v>
      </c>
      <c r="M360" s="26"/>
      <c r="N360" s="26"/>
      <c r="O360" s="26"/>
      <c r="P360" s="26"/>
      <c r="Q360" s="26"/>
      <c r="R360" s="26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6"/>
      <c r="AK360" s="26"/>
      <c r="AL360" s="26"/>
      <c r="AM360" s="28"/>
      <c r="AN360" s="28"/>
      <c r="AO360" s="28"/>
      <c r="AP360" s="28"/>
      <c r="AQ360" s="28"/>
      <c r="AR360" s="26"/>
      <c r="AS360" s="28"/>
      <c r="AT360" s="28"/>
      <c r="AU360" s="28"/>
      <c r="AV360" s="28"/>
      <c r="AW360" s="28"/>
      <c r="AX360" s="29"/>
      <c r="AY360" s="28"/>
      <c r="AZ360" s="28"/>
      <c r="BA360" s="28" t="s">
        <v>9</v>
      </c>
      <c r="BB360" s="28"/>
      <c r="BC360" s="26"/>
      <c r="BD360" s="26"/>
      <c r="BE360" s="28"/>
      <c r="BF360" s="26"/>
      <c r="BG360" s="26"/>
      <c r="BH360" s="26"/>
      <c r="BI360" s="28"/>
      <c r="BJ360" s="6"/>
    </row>
    <row r="361" spans="1:62" ht="31">
      <c r="A361" s="23">
        <v>357</v>
      </c>
      <c r="B361" s="27" t="s">
        <v>297</v>
      </c>
      <c r="C361" s="27" t="s">
        <v>119</v>
      </c>
      <c r="D361" s="27" t="s">
        <v>71</v>
      </c>
      <c r="E361" s="27">
        <v>90</v>
      </c>
      <c r="F361" s="27" t="s">
        <v>195</v>
      </c>
      <c r="G361" s="27" t="s">
        <v>195</v>
      </c>
      <c r="H361" s="23" t="str">
        <f t="shared" si="10"/>
        <v>林＊標</v>
      </c>
      <c r="I361" s="23" t="str">
        <f t="shared" si="11"/>
        <v>0＊262314</v>
      </c>
      <c r="J361" s="27">
        <v>1131030</v>
      </c>
      <c r="K361" s="27" t="s">
        <v>734</v>
      </c>
      <c r="L361" s="27">
        <v>1410</v>
      </c>
      <c r="M361" s="26"/>
      <c r="N361" s="26"/>
      <c r="O361" s="26"/>
      <c r="P361" s="26"/>
      <c r="Q361" s="26"/>
      <c r="R361" s="26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6"/>
      <c r="AK361" s="26"/>
      <c r="AL361" s="26"/>
      <c r="AM361" s="28"/>
      <c r="AN361" s="28"/>
      <c r="AO361" s="28"/>
      <c r="AP361" s="28"/>
      <c r="AQ361" s="28"/>
      <c r="AR361" s="26"/>
      <c r="AS361" s="28"/>
      <c r="AT361" s="28"/>
      <c r="AU361" s="28"/>
      <c r="AV361" s="28"/>
      <c r="AW361" s="28"/>
      <c r="AX361" s="29"/>
      <c r="AY361" s="28"/>
      <c r="AZ361" s="28"/>
      <c r="BA361" s="28" t="s">
        <v>9</v>
      </c>
      <c r="BB361" s="28"/>
      <c r="BC361" s="26"/>
      <c r="BD361" s="26"/>
      <c r="BE361" s="28"/>
      <c r="BF361" s="26"/>
      <c r="BG361" s="26"/>
      <c r="BH361" s="26"/>
      <c r="BI361" s="28"/>
      <c r="BJ361" s="6"/>
    </row>
    <row r="362" spans="1:62" ht="31">
      <c r="A362" s="23">
        <v>358</v>
      </c>
      <c r="B362" s="27" t="s">
        <v>5455</v>
      </c>
      <c r="C362" s="27" t="s">
        <v>5456</v>
      </c>
      <c r="D362" s="27" t="s">
        <v>71</v>
      </c>
      <c r="E362" s="27">
        <v>65</v>
      </c>
      <c r="F362" s="27" t="s">
        <v>195</v>
      </c>
      <c r="G362" s="27" t="s">
        <v>195</v>
      </c>
      <c r="H362" s="23" t="str">
        <f t="shared" si="10"/>
        <v>黃＊煌</v>
      </c>
      <c r="I362" s="23" t="str">
        <f t="shared" si="11"/>
        <v>1＊847968</v>
      </c>
      <c r="J362" s="27">
        <v>1131030</v>
      </c>
      <c r="K362" s="27" t="s">
        <v>734</v>
      </c>
      <c r="L362" s="27">
        <v>1410</v>
      </c>
      <c r="M362" s="26"/>
      <c r="N362" s="26"/>
      <c r="O362" s="26"/>
      <c r="P362" s="26"/>
      <c r="Q362" s="26"/>
      <c r="R362" s="26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6"/>
      <c r="AK362" s="26"/>
      <c r="AL362" s="26"/>
      <c r="AM362" s="28"/>
      <c r="AN362" s="28"/>
      <c r="AO362" s="28"/>
      <c r="AP362" s="28"/>
      <c r="AQ362" s="28"/>
      <c r="AR362" s="26"/>
      <c r="AS362" s="28"/>
      <c r="AT362" s="28"/>
      <c r="AU362" s="28"/>
      <c r="AV362" s="28"/>
      <c r="AW362" s="28"/>
      <c r="AX362" s="29"/>
      <c r="AY362" s="28"/>
      <c r="AZ362" s="28"/>
      <c r="BA362" s="28" t="s">
        <v>9</v>
      </c>
      <c r="BB362" s="28"/>
      <c r="BC362" s="26"/>
      <c r="BD362" s="26"/>
      <c r="BE362" s="28"/>
      <c r="BF362" s="26"/>
      <c r="BG362" s="26"/>
      <c r="BH362" s="26"/>
      <c r="BI362" s="28"/>
      <c r="BJ362" s="6"/>
    </row>
    <row r="363" spans="1:62" ht="31">
      <c r="A363" s="23">
        <v>359</v>
      </c>
      <c r="B363" s="27" t="s">
        <v>2409</v>
      </c>
      <c r="C363" s="27" t="s">
        <v>1576</v>
      </c>
      <c r="D363" s="27" t="s">
        <v>69</v>
      </c>
      <c r="E363" s="27">
        <v>61</v>
      </c>
      <c r="F363" s="27" t="s">
        <v>195</v>
      </c>
      <c r="G363" s="27" t="s">
        <v>195</v>
      </c>
      <c r="H363" s="23" t="str">
        <f t="shared" si="10"/>
        <v>黃＊香</v>
      </c>
      <c r="I363" s="23" t="str">
        <f t="shared" si="11"/>
        <v>1＊710456</v>
      </c>
      <c r="J363" s="27">
        <v>1131030</v>
      </c>
      <c r="K363" s="27" t="s">
        <v>732</v>
      </c>
      <c r="L363" s="27">
        <v>1410</v>
      </c>
      <c r="M363" s="26"/>
      <c r="N363" s="26"/>
      <c r="O363" s="26"/>
      <c r="P363" s="26"/>
      <c r="Q363" s="26"/>
      <c r="R363" s="26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6"/>
      <c r="AK363" s="26"/>
      <c r="AL363" s="26"/>
      <c r="AM363" s="28"/>
      <c r="AN363" s="28"/>
      <c r="AO363" s="28"/>
      <c r="AP363" s="28"/>
      <c r="AQ363" s="28"/>
      <c r="AR363" s="26"/>
      <c r="AS363" s="28"/>
      <c r="AT363" s="28"/>
      <c r="AU363" s="28"/>
      <c r="AV363" s="28"/>
      <c r="AW363" s="28"/>
      <c r="AX363" s="29"/>
      <c r="AY363" s="28"/>
      <c r="AZ363" s="28"/>
      <c r="BA363" s="28"/>
      <c r="BB363" s="28" t="s">
        <v>1899</v>
      </c>
      <c r="BC363" s="26"/>
      <c r="BD363" s="26"/>
      <c r="BE363" s="28"/>
      <c r="BF363" s="26"/>
      <c r="BG363" s="26"/>
      <c r="BH363" s="26"/>
      <c r="BI363" s="28"/>
      <c r="BJ363" s="6"/>
    </row>
    <row r="364" spans="1:62" ht="31">
      <c r="A364" s="23">
        <v>360</v>
      </c>
      <c r="B364" s="27" t="s">
        <v>185</v>
      </c>
      <c r="C364" s="27" t="s">
        <v>186</v>
      </c>
      <c r="D364" s="27" t="s">
        <v>71</v>
      </c>
      <c r="E364" s="27">
        <v>58</v>
      </c>
      <c r="F364" s="27" t="s">
        <v>195</v>
      </c>
      <c r="G364" s="27" t="s">
        <v>195</v>
      </c>
      <c r="H364" s="23" t="str">
        <f t="shared" si="10"/>
        <v>陳＊勳</v>
      </c>
      <c r="I364" s="23" t="str">
        <f t="shared" si="11"/>
        <v>2＊096975</v>
      </c>
      <c r="J364" s="27">
        <v>1131030</v>
      </c>
      <c r="K364" s="27" t="s">
        <v>734</v>
      </c>
      <c r="L364" s="27">
        <v>1410</v>
      </c>
      <c r="M364" s="26"/>
      <c r="N364" s="26"/>
      <c r="O364" s="26"/>
      <c r="P364" s="26"/>
      <c r="Q364" s="26"/>
      <c r="R364" s="26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6"/>
      <c r="AK364" s="26"/>
      <c r="AL364" s="26"/>
      <c r="AM364" s="28"/>
      <c r="AN364" s="28"/>
      <c r="AO364" s="28"/>
      <c r="AP364" s="28"/>
      <c r="AQ364" s="28"/>
      <c r="AR364" s="26"/>
      <c r="AS364" s="28"/>
      <c r="AT364" s="28"/>
      <c r="AU364" s="28"/>
      <c r="AV364" s="28"/>
      <c r="AW364" s="28"/>
      <c r="AX364" s="29"/>
      <c r="AY364" s="28"/>
      <c r="AZ364" s="28"/>
      <c r="BA364" s="28" t="s">
        <v>9</v>
      </c>
      <c r="BB364" s="28"/>
      <c r="BC364" s="26"/>
      <c r="BD364" s="26"/>
      <c r="BE364" s="28"/>
      <c r="BF364" s="26"/>
      <c r="BG364" s="26"/>
      <c r="BH364" s="26"/>
      <c r="BI364" s="28"/>
      <c r="BJ364" s="6"/>
    </row>
    <row r="365" spans="1:62" ht="31">
      <c r="A365" s="23">
        <v>361</v>
      </c>
      <c r="B365" s="27" t="s">
        <v>89</v>
      </c>
      <c r="C365" s="27" t="s">
        <v>90</v>
      </c>
      <c r="D365" s="27" t="s">
        <v>69</v>
      </c>
      <c r="E365" s="27">
        <v>72</v>
      </c>
      <c r="F365" s="27" t="s">
        <v>195</v>
      </c>
      <c r="G365" s="27" t="s">
        <v>195</v>
      </c>
      <c r="H365" s="23" t="str">
        <f t="shared" si="10"/>
        <v>鄭＊華</v>
      </c>
      <c r="I365" s="23" t="str">
        <f t="shared" si="11"/>
        <v>2＊983678</v>
      </c>
      <c r="J365" s="27">
        <v>1131030</v>
      </c>
      <c r="K365" s="27" t="s">
        <v>732</v>
      </c>
      <c r="L365" s="27">
        <v>1410</v>
      </c>
      <c r="M365" s="26"/>
      <c r="N365" s="26"/>
      <c r="O365" s="26"/>
      <c r="P365" s="26"/>
      <c r="Q365" s="26"/>
      <c r="R365" s="26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6"/>
      <c r="AK365" s="26"/>
      <c r="AL365" s="26"/>
      <c r="AM365" s="28"/>
      <c r="AN365" s="28"/>
      <c r="AO365" s="28"/>
      <c r="AP365" s="28"/>
      <c r="AQ365" s="28"/>
      <c r="AR365" s="26"/>
      <c r="AS365" s="28"/>
      <c r="AT365" s="28"/>
      <c r="AU365" s="28"/>
      <c r="AV365" s="28"/>
      <c r="AW365" s="28"/>
      <c r="AX365" s="29"/>
      <c r="AY365" s="28"/>
      <c r="AZ365" s="28"/>
      <c r="BA365" s="28"/>
      <c r="BB365" s="28" t="s">
        <v>2210</v>
      </c>
      <c r="BC365" s="26"/>
      <c r="BD365" s="26"/>
      <c r="BE365" s="28"/>
      <c r="BF365" s="26"/>
      <c r="BG365" s="26"/>
      <c r="BH365" s="26"/>
      <c r="BI365" s="28"/>
      <c r="BJ365" s="6"/>
    </row>
    <row r="366" spans="1:62" ht="17">
      <c r="A366" s="9"/>
      <c r="B366" s="16"/>
      <c r="C366" s="16"/>
      <c r="D366" s="16"/>
      <c r="E366" s="16"/>
      <c r="F366" s="16"/>
      <c r="G366" s="16"/>
      <c r="H366" s="16"/>
      <c r="I366" s="16"/>
      <c r="J366" s="16"/>
      <c r="K366" s="17"/>
      <c r="L366" s="18" t="s">
        <v>66</v>
      </c>
      <c r="M366" s="37">
        <f t="shared" ref="M366:R366" si="12">COUNTIF(M5:M365,"V")+COUNTIF(M5:M365,"Bil.")*2</f>
        <v>0</v>
      </c>
      <c r="N366" s="37">
        <f t="shared" si="12"/>
        <v>3</v>
      </c>
      <c r="O366" s="37">
        <f t="shared" si="12"/>
        <v>0</v>
      </c>
      <c r="P366" s="37">
        <f t="shared" si="12"/>
        <v>6</v>
      </c>
      <c r="Q366" s="37">
        <f t="shared" si="12"/>
        <v>2</v>
      </c>
      <c r="R366" s="37">
        <f t="shared" si="12"/>
        <v>6</v>
      </c>
      <c r="S366" s="37">
        <f t="shared" ref="S366:X366" si="13">COUNTIF(S5:S365,"V")</f>
        <v>0</v>
      </c>
      <c r="T366" s="37">
        <f t="shared" si="13"/>
        <v>0</v>
      </c>
      <c r="U366" s="37">
        <f t="shared" si="13"/>
        <v>0</v>
      </c>
      <c r="V366" s="37">
        <f t="shared" si="13"/>
        <v>2</v>
      </c>
      <c r="W366" s="37">
        <f t="shared" si="13"/>
        <v>9</v>
      </c>
      <c r="X366" s="37">
        <f t="shared" si="13"/>
        <v>0</v>
      </c>
      <c r="Y366" s="37">
        <f>COUNTIF(Y5:Y365,"*")</f>
        <v>3</v>
      </c>
      <c r="Z366" s="37">
        <f>COUNTIF(Z5:Z365,"V")</f>
        <v>0</v>
      </c>
      <c r="AA366" s="37">
        <f>COUNTIF(AA5:AA365,"V")</f>
        <v>0</v>
      </c>
      <c r="AB366" s="37">
        <f>COUNTIF(AB5:AB365,"*")</f>
        <v>1</v>
      </c>
      <c r="AC366" s="37">
        <f t="shared" ref="AC366:AJ366" si="14">COUNTIF(AC5:AC365,"V")</f>
        <v>0</v>
      </c>
      <c r="AD366" s="37">
        <f t="shared" si="14"/>
        <v>0</v>
      </c>
      <c r="AE366" s="37">
        <f t="shared" si="14"/>
        <v>0</v>
      </c>
      <c r="AF366" s="37">
        <f t="shared" si="14"/>
        <v>0</v>
      </c>
      <c r="AG366" s="37">
        <f t="shared" si="14"/>
        <v>0</v>
      </c>
      <c r="AH366" s="37">
        <f t="shared" si="14"/>
        <v>1</v>
      </c>
      <c r="AI366" s="37">
        <f t="shared" si="14"/>
        <v>0</v>
      </c>
      <c r="AJ366" s="37">
        <f t="shared" si="14"/>
        <v>0</v>
      </c>
      <c r="AK366" s="37">
        <f>COUNTIF(AK5:AK365,"*")</f>
        <v>1</v>
      </c>
      <c r="AL366" s="37">
        <f t="shared" ref="AL366:AZ366" si="15">COUNTIF(AL5:AL365,"V")</f>
        <v>0</v>
      </c>
      <c r="AM366" s="37">
        <f t="shared" si="15"/>
        <v>0</v>
      </c>
      <c r="AN366" s="37">
        <f t="shared" si="15"/>
        <v>0</v>
      </c>
      <c r="AO366" s="37">
        <f t="shared" si="15"/>
        <v>0</v>
      </c>
      <c r="AP366" s="37">
        <f t="shared" si="15"/>
        <v>0</v>
      </c>
      <c r="AQ366" s="37">
        <f t="shared" si="15"/>
        <v>0</v>
      </c>
      <c r="AR366" s="37">
        <f t="shared" si="15"/>
        <v>13</v>
      </c>
      <c r="AS366" s="37">
        <f t="shared" si="15"/>
        <v>12</v>
      </c>
      <c r="AT366" s="37">
        <f t="shared" si="15"/>
        <v>20</v>
      </c>
      <c r="AU366" s="37">
        <f t="shared" si="15"/>
        <v>17</v>
      </c>
      <c r="AV366" s="37">
        <f t="shared" si="15"/>
        <v>28</v>
      </c>
      <c r="AW366" s="37">
        <f t="shared" si="15"/>
        <v>4</v>
      </c>
      <c r="AX366" s="37">
        <f t="shared" si="15"/>
        <v>18</v>
      </c>
      <c r="AY366" s="37">
        <f t="shared" si="15"/>
        <v>6</v>
      </c>
      <c r="AZ366" s="37">
        <f t="shared" si="15"/>
        <v>28</v>
      </c>
      <c r="BA366" s="37">
        <f>COUNTIF(BA5:BA365,"V")+9</f>
        <v>178</v>
      </c>
      <c r="BB366" s="37">
        <f>COUNTIF(BB5:BB365,"V")+42</f>
        <v>42</v>
      </c>
      <c r="BC366" s="37">
        <f>COUNTIF(BC5:BC365,"V")</f>
        <v>13</v>
      </c>
      <c r="BD366" s="37">
        <f>COUNTIF(BD5:BD365,"V")</f>
        <v>0</v>
      </c>
      <c r="BE366" s="37">
        <f>COUNTIF(BE5:BE365,"*")</f>
        <v>16</v>
      </c>
      <c r="BF366" s="37">
        <f>COUNTIF(BF5:BF365,"*")</f>
        <v>4</v>
      </c>
      <c r="BG366" s="37">
        <f>COUNTIF(BG5:BG365,"V")</f>
        <v>7</v>
      </c>
      <c r="BH366" s="37">
        <f>COUNTIF(BH5:BH365,"V")</f>
        <v>2</v>
      </c>
      <c r="BI366" s="37">
        <f>COUNTIF(BI5:BI365,"V")+60</f>
        <v>60</v>
      </c>
      <c r="BJ366" s="6"/>
    </row>
    <row r="367" spans="1:62">
      <c r="A367" s="8"/>
      <c r="B367" s="8"/>
      <c r="C367" s="8"/>
      <c r="D367" s="8"/>
      <c r="E367" s="8"/>
      <c r="F367" s="8"/>
      <c r="G367" s="8"/>
      <c r="H367" s="20"/>
      <c r="I367" s="20"/>
      <c r="J367" s="20"/>
      <c r="K367" s="22"/>
      <c r="L367" s="20"/>
      <c r="M367" s="20"/>
      <c r="N367" s="20"/>
      <c r="O367" s="20"/>
      <c r="P367" s="20"/>
      <c r="Q367" s="20"/>
      <c r="R367" s="20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6"/>
    </row>
    <row r="368" spans="1:6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19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146" t="s">
        <v>5478</v>
      </c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146" t="s">
        <v>1879</v>
      </c>
      <c r="BB368" s="148" t="s">
        <v>1879</v>
      </c>
      <c r="BC368" s="33"/>
      <c r="BD368" s="33"/>
      <c r="BE368" s="33"/>
      <c r="BF368" s="33"/>
      <c r="BG368" s="33"/>
      <c r="BH368" s="33"/>
      <c r="BI368" s="50" t="s">
        <v>1034</v>
      </c>
      <c r="BJ368" s="6"/>
    </row>
    <row r="369" spans="1:6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19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147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147"/>
      <c r="BB369" s="149"/>
      <c r="BC369" s="33"/>
      <c r="BD369" s="33"/>
      <c r="BE369" s="33"/>
      <c r="BF369" s="33"/>
      <c r="BG369" s="33"/>
      <c r="BH369" s="33"/>
      <c r="BI369" s="51">
        <f>COUNTIF(BI5:BI365,"*ECHO*")</f>
        <v>44</v>
      </c>
      <c r="BJ369" s="6"/>
    </row>
    <row r="370" spans="1:62" ht="3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19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94" t="s">
        <v>4649</v>
      </c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96">
        <f>COUNTIF(BA5:BA365,"*S*")+COUNTIF(BA5:BA365,"*Central vein*")</f>
        <v>9</v>
      </c>
      <c r="BB370" s="97">
        <f>COUNTIF(BB5:BB365,"*Central vein*")+COUNTIF(BB5:BB365,"*S*")+1</f>
        <v>38</v>
      </c>
      <c r="BC370" s="33"/>
      <c r="BD370" s="33"/>
      <c r="BE370" s="33"/>
      <c r="BF370" s="33"/>
      <c r="BG370" s="33"/>
      <c r="BH370" s="33"/>
      <c r="BI370" s="50" t="s">
        <v>1043</v>
      </c>
      <c r="BJ370" s="6"/>
    </row>
    <row r="371" spans="1:6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19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98">
        <f>COUNTIF(BA5:BA365,"V")</f>
        <v>169</v>
      </c>
      <c r="BB371" s="98">
        <f>COUNTIF(BB5:BB365,"*a.*")</f>
        <v>4</v>
      </c>
      <c r="BC371" s="33"/>
      <c r="BD371" s="33"/>
      <c r="BE371" s="33"/>
      <c r="BF371" s="33"/>
      <c r="BG371" s="33"/>
      <c r="BH371" s="33"/>
      <c r="BI371" s="54">
        <f>COUNTIF(BI5:BI365,"*Exploration vascular*")</f>
        <v>9</v>
      </c>
      <c r="BJ371" s="6"/>
    </row>
    <row r="372" spans="1:62" ht="3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19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50" t="s">
        <v>723</v>
      </c>
      <c r="BJ372" s="6"/>
    </row>
    <row r="373" spans="1:6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19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54">
        <f>COUNTIF(BI5:BI365,"*AVG wound*")</f>
        <v>1</v>
      </c>
      <c r="BJ373" s="6"/>
    </row>
    <row r="374" spans="1:62" ht="3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19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50" t="s">
        <v>1882</v>
      </c>
      <c r="BJ374" s="6"/>
    </row>
    <row r="375" spans="1:6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19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54">
        <f>COUNTIF(BI5:BI365,"*aneurysm*")</f>
        <v>1</v>
      </c>
      <c r="BJ375" s="6"/>
    </row>
    <row r="376" spans="1:62" ht="3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19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51" t="s">
        <v>3768</v>
      </c>
      <c r="BJ376" s="6"/>
    </row>
    <row r="377" spans="1:6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19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51">
        <f>COUNTIF(BI5:BI365,"*Port-A*")</f>
        <v>1</v>
      </c>
      <c r="BJ377" s="6"/>
    </row>
    <row r="378" spans="1:62" ht="3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19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50" t="s">
        <v>5078</v>
      </c>
      <c r="BJ378" s="6"/>
    </row>
    <row r="379" spans="1:6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19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54">
        <f>COUNTIF(BI5:BI365,"*ECMO*")</f>
        <v>2</v>
      </c>
      <c r="BJ379" s="6"/>
    </row>
    <row r="380" spans="1:6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19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6"/>
    </row>
    <row r="381" spans="1:6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19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6"/>
    </row>
    <row r="382" spans="1:6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19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6"/>
    </row>
    <row r="383" spans="1:6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19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6"/>
    </row>
    <row r="384" spans="1:6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19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6"/>
    </row>
    <row r="385" spans="1:62" ht="17">
      <c r="A385" s="6"/>
      <c r="B385" s="6"/>
      <c r="C385" s="3"/>
      <c r="D385" s="6"/>
      <c r="E385" s="6"/>
      <c r="F385" s="6"/>
      <c r="G385" s="6"/>
      <c r="H385" s="21"/>
      <c r="I385" s="3"/>
      <c r="J385" s="4"/>
      <c r="K385" s="5"/>
      <c r="L385" s="5"/>
      <c r="M385" s="6" t="s">
        <v>67</v>
      </c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10"/>
      <c r="BJ385" s="6"/>
    </row>
    <row r="386" spans="1:62">
      <c r="A386" s="6"/>
      <c r="B386" s="6"/>
      <c r="C386" s="5"/>
      <c r="D386" s="6"/>
      <c r="E386" s="6"/>
      <c r="F386" s="6"/>
      <c r="G386" s="6"/>
      <c r="H386" s="23" t="str">
        <f>REPLACE(B386,2,1,"＊")</f>
        <v>＊</v>
      </c>
      <c r="I386" s="23" t="str">
        <f>REPLACE(C386,2,1,"＊")</f>
        <v>＊</v>
      </c>
      <c r="J386" s="6"/>
      <c r="L386" s="5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10"/>
      <c r="BJ386" s="6"/>
    </row>
    <row r="387" spans="1:62">
      <c r="A387" s="6"/>
      <c r="B387" s="6"/>
      <c r="C387" s="3"/>
      <c r="D387" s="6"/>
      <c r="E387" s="6"/>
      <c r="F387" s="6"/>
      <c r="G387" s="6"/>
      <c r="H387" s="6"/>
      <c r="I387" s="3"/>
      <c r="J387" s="4"/>
      <c r="L387" s="5"/>
      <c r="M387" s="136" t="s">
        <v>68</v>
      </c>
      <c r="N387" s="13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10"/>
      <c r="BJ387" s="6"/>
    </row>
    <row r="388" spans="1:62">
      <c r="A388" s="6"/>
      <c r="B388" s="6"/>
      <c r="C388" s="6"/>
      <c r="D388" s="6"/>
      <c r="E388" s="6"/>
      <c r="F388" s="6"/>
      <c r="G388" s="6"/>
      <c r="I388" s="6"/>
      <c r="J388" s="6"/>
      <c r="L388" s="5"/>
      <c r="M388" s="6"/>
      <c r="N388" s="6"/>
      <c r="O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10"/>
      <c r="BJ388" s="6"/>
    </row>
    <row r="389" spans="1:62">
      <c r="C389" s="6"/>
      <c r="H389" s="136" t="s">
        <v>64</v>
      </c>
      <c r="I389" s="136"/>
      <c r="J389" s="6"/>
      <c r="R389" s="6"/>
    </row>
    <row r="390" spans="1:62">
      <c r="C390" s="6"/>
      <c r="H390" s="136"/>
      <c r="I390" s="136"/>
      <c r="J390" s="6"/>
      <c r="R390" s="6"/>
    </row>
    <row r="391" spans="1:62">
      <c r="H391" s="136"/>
      <c r="I391" s="136"/>
      <c r="R391" s="6"/>
    </row>
    <row r="392" spans="1:62">
      <c r="H392" s="6"/>
      <c r="R392" s="6"/>
    </row>
    <row r="393" spans="1:62">
      <c r="H393" s="6"/>
      <c r="R393" s="6"/>
    </row>
    <row r="394" spans="1:62">
      <c r="R394" s="6"/>
    </row>
    <row r="395" spans="1:62">
      <c r="R395" s="6"/>
    </row>
    <row r="396" spans="1:62">
      <c r="R396" s="6"/>
    </row>
    <row r="397" spans="1:62">
      <c r="R397" s="6"/>
    </row>
    <row r="398" spans="1:62">
      <c r="R398" s="6"/>
    </row>
    <row r="399" spans="1:62">
      <c r="R399" s="6"/>
    </row>
    <row r="400" spans="1:62">
      <c r="R400" s="6"/>
    </row>
    <row r="401" spans="18:18">
      <c r="R401" s="6"/>
    </row>
    <row r="402" spans="18:18">
      <c r="R402" s="6"/>
    </row>
    <row r="403" spans="18:18">
      <c r="R403" s="6"/>
    </row>
    <row r="404" spans="18:18">
      <c r="R404" s="8"/>
    </row>
    <row r="405" spans="18:18">
      <c r="R405" s="6"/>
    </row>
    <row r="406" spans="18:18">
      <c r="R406" s="6"/>
    </row>
    <row r="407" spans="18:18">
      <c r="R407" s="6"/>
    </row>
    <row r="408" spans="18:18">
      <c r="R408" s="6"/>
    </row>
    <row r="409" spans="18:18">
      <c r="R409" s="7"/>
    </row>
    <row r="410" spans="18:18">
      <c r="R410" s="7"/>
    </row>
    <row r="411" spans="18:18">
      <c r="R411" s="7"/>
    </row>
  </sheetData>
  <mergeCells count="61">
    <mergeCell ref="Q2:Q4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  <mergeCell ref="BF3:BF4"/>
    <mergeCell ref="BG3:BG4"/>
    <mergeCell ref="BI1:BI4"/>
    <mergeCell ref="M2:M4"/>
    <mergeCell ref="N2:N4"/>
    <mergeCell ref="O2:O4"/>
    <mergeCell ref="P2:P4"/>
    <mergeCell ref="M1:R1"/>
    <mergeCell ref="S1:AG1"/>
    <mergeCell ref="AH1:AQ1"/>
    <mergeCell ref="AR1:BG1"/>
    <mergeCell ref="BH1:BH4"/>
    <mergeCell ref="AE2:AG2"/>
    <mergeCell ref="U3:U4"/>
    <mergeCell ref="V3:W3"/>
    <mergeCell ref="X3:X4"/>
    <mergeCell ref="M387:N387"/>
    <mergeCell ref="H389:I391"/>
    <mergeCell ref="AW3:AX3"/>
    <mergeCell ref="AY3:AZ3"/>
    <mergeCell ref="BA3:BB3"/>
    <mergeCell ref="R2:R4"/>
    <mergeCell ref="S2:T3"/>
    <mergeCell ref="U2:AB2"/>
    <mergeCell ref="AC2:AD3"/>
    <mergeCell ref="AW2:BG2"/>
    <mergeCell ref="AK3:AK4"/>
    <mergeCell ref="AL3:AL4"/>
    <mergeCell ref="AM3:AN3"/>
    <mergeCell ref="AO3:AQ3"/>
    <mergeCell ref="AH2:AL2"/>
    <mergeCell ref="AM2:AQ2"/>
    <mergeCell ref="BE3:BE4"/>
    <mergeCell ref="Z3:Z4"/>
    <mergeCell ref="AA3:AA4"/>
    <mergeCell ref="AB3:AB4"/>
    <mergeCell ref="AE3:AG3"/>
    <mergeCell ref="AH3:AI3"/>
    <mergeCell ref="AJ3:AJ4"/>
    <mergeCell ref="AR2:AR4"/>
    <mergeCell ref="AS2:AT3"/>
    <mergeCell ref="AU2:AV3"/>
    <mergeCell ref="Y368:Y369"/>
    <mergeCell ref="BA368:BA369"/>
    <mergeCell ref="BB368:BB369"/>
    <mergeCell ref="BC3:BC4"/>
    <mergeCell ref="BD3:BD4"/>
    <mergeCell ref="Y3:Y4"/>
  </mergeCells>
  <phoneticPr fontId="9" type="noConversion"/>
  <pageMargins left="0.19685039370078741" right="0" top="0.43307086614173229" bottom="0.31496062992125984" header="0.23622047244094491" footer="0"/>
  <pageSetup paperSize="8" scale="56" fitToHeight="0" orientation="landscape" r:id="rId1"/>
  <headerFooter>
    <oddHeader xml:space="preserve">&amp;C&amp;"標楷體,粗體"&amp;24新光醫院 113 年 10 月份心臟血管外科年度手術人數申報表&amp;R   </oddHeader>
    <oddFooter>&amp;R&amp;P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BJ388"/>
  <sheetViews>
    <sheetView zoomScale="80" zoomScaleNormal="80" zoomScaleSheetLayoutView="55" workbookViewId="0">
      <pane xSplit="11" ySplit="4" topLeftCell="AB5" activePane="bottomRight" state="frozen"/>
      <selection pane="topRight" activeCell="J1" sqref="J1"/>
      <selection pane="bottomLeft" activeCell="A5" sqref="A5"/>
      <selection pane="bottomRight" activeCell="B1" sqref="B1:G1048576"/>
    </sheetView>
  </sheetViews>
  <sheetFormatPr defaultColWidth="14.81640625" defaultRowHeight="15.5"/>
  <cols>
    <col min="1" max="1" width="6.36328125" style="7" bestFit="1" customWidth="1"/>
    <col min="2" max="2" width="16.90625" style="7" hidden="1" customWidth="1"/>
    <col min="3" max="3" width="12.453125" style="7" hidden="1" customWidth="1"/>
    <col min="4" max="4" width="4.08984375" style="7" hidden="1" customWidth="1"/>
    <col min="5" max="5" width="6.36328125" style="7" hidden="1" customWidth="1"/>
    <col min="6" max="7" width="12.453125" style="7" hidden="1" customWidth="1"/>
    <col min="8" max="8" width="16.90625" style="7" customWidth="1"/>
    <col min="9" max="9" width="12.453125" style="7" customWidth="1"/>
    <col min="10" max="10" width="11" style="7" bestFit="1" customWidth="1"/>
    <col min="11" max="11" width="11.08984375" style="6" customWidth="1"/>
    <col min="12" max="12" width="6.90625" style="7" bestFit="1" customWidth="1"/>
    <col min="13" max="13" width="9.6328125" style="2" bestFit="1" customWidth="1"/>
    <col min="14" max="14" width="6.453125" style="2" bestFit="1" customWidth="1"/>
    <col min="15" max="15" width="4.36328125" style="2" bestFit="1" customWidth="1"/>
    <col min="16" max="16" width="5.90625" style="2" bestFit="1" customWidth="1"/>
    <col min="17" max="17" width="5.453125" style="2" bestFit="1" customWidth="1"/>
    <col min="18" max="18" width="9.54296875" style="2" bestFit="1" customWidth="1"/>
    <col min="19" max="19" width="5.81640625" style="2" bestFit="1" customWidth="1"/>
    <col min="20" max="20" width="4.453125" style="2" bestFit="1" customWidth="1"/>
    <col min="21" max="21" width="5.81640625" style="2" bestFit="1" customWidth="1"/>
    <col min="22" max="23" width="3.1796875" style="2" bestFit="1" customWidth="1"/>
    <col min="24" max="24" width="3.81640625" style="2" bestFit="1" customWidth="1"/>
    <col min="25" max="25" width="4.6328125" style="2" bestFit="1" customWidth="1"/>
    <col min="26" max="26" width="6.08984375" style="2" bestFit="1" customWidth="1"/>
    <col min="27" max="27" width="7.81640625" style="2" bestFit="1" customWidth="1"/>
    <col min="28" max="28" width="6.54296875" style="2" customWidth="1"/>
    <col min="29" max="29" width="5.81640625" style="2" bestFit="1" customWidth="1"/>
    <col min="30" max="30" width="5.54296875" style="2" bestFit="1" customWidth="1"/>
    <col min="31" max="31" width="5.81640625" style="2" bestFit="1" customWidth="1"/>
    <col min="32" max="32" width="6.54296875" style="2" bestFit="1" customWidth="1"/>
    <col min="33" max="33" width="9.90625" style="2" bestFit="1" customWidth="1"/>
    <col min="34" max="35" width="3.1796875" style="2" bestFit="1" customWidth="1"/>
    <col min="36" max="36" width="3.81640625" style="2" bestFit="1" customWidth="1"/>
    <col min="37" max="37" width="4.6328125" style="2" bestFit="1" customWidth="1"/>
    <col min="38" max="38" width="5" style="2" bestFit="1" customWidth="1"/>
    <col min="39" max="40" width="3.1796875" style="2" bestFit="1" customWidth="1"/>
    <col min="41" max="41" width="5.81640625" style="2" bestFit="1" customWidth="1"/>
    <col min="42" max="42" width="6.54296875" style="2" bestFit="1" customWidth="1"/>
    <col min="43" max="43" width="8.90625" style="2" bestFit="1" customWidth="1"/>
    <col min="44" max="44" width="6.6328125" style="2" bestFit="1" customWidth="1"/>
    <col min="45" max="48" width="3.1796875" style="2" bestFit="1" customWidth="1"/>
    <col min="49" max="49" width="3.81640625" style="2" bestFit="1" customWidth="1"/>
    <col min="50" max="50" width="4.6328125" style="2" bestFit="1" customWidth="1"/>
    <col min="51" max="51" width="5.81640625" style="2" bestFit="1" customWidth="1"/>
    <col min="52" max="52" width="5.08984375" style="2" bestFit="1" customWidth="1"/>
    <col min="53" max="54" width="8.36328125" style="2" customWidth="1"/>
    <col min="55" max="55" width="3.81640625" style="2" bestFit="1" customWidth="1"/>
    <col min="56" max="56" width="10.1796875" style="2" customWidth="1"/>
    <col min="57" max="57" width="5" style="2" bestFit="1" customWidth="1"/>
    <col min="58" max="58" width="5.81640625" style="2" bestFit="1" customWidth="1"/>
    <col min="59" max="59" width="9.453125" style="2" bestFit="1" customWidth="1"/>
    <col min="60" max="60" width="6" style="2" bestFit="1" customWidth="1"/>
    <col min="61" max="61" width="13.54296875" style="2" customWidth="1"/>
    <col min="62" max="62" width="3.1796875" style="2" bestFit="1" customWidth="1"/>
    <col min="63" max="16384" width="14.81640625" style="2"/>
  </cols>
  <sheetData>
    <row r="1" spans="1:62" ht="15.65" customHeight="1">
      <c r="A1" s="115" t="s">
        <v>0</v>
      </c>
      <c r="B1" s="115" t="s">
        <v>1</v>
      </c>
      <c r="C1" s="117" t="s">
        <v>45</v>
      </c>
      <c r="D1" s="134" t="s">
        <v>2</v>
      </c>
      <c r="E1" s="134" t="s">
        <v>3</v>
      </c>
      <c r="F1" s="134" t="s">
        <v>52</v>
      </c>
      <c r="G1" s="134" t="s">
        <v>53</v>
      </c>
      <c r="H1" s="115" t="s">
        <v>1</v>
      </c>
      <c r="I1" s="117" t="s">
        <v>45</v>
      </c>
      <c r="J1" s="119" t="s">
        <v>46</v>
      </c>
      <c r="K1" s="113" t="s">
        <v>47</v>
      </c>
      <c r="L1" s="113" t="s">
        <v>50</v>
      </c>
      <c r="M1" s="125" t="s">
        <v>4</v>
      </c>
      <c r="N1" s="126"/>
      <c r="O1" s="126"/>
      <c r="P1" s="126"/>
      <c r="Q1" s="126"/>
      <c r="R1" s="127"/>
      <c r="S1" s="121" t="s">
        <v>5</v>
      </c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1"/>
      <c r="AI1" s="122"/>
      <c r="AJ1" s="122"/>
      <c r="AK1" s="122"/>
      <c r="AL1" s="122"/>
      <c r="AM1" s="122"/>
      <c r="AN1" s="122"/>
      <c r="AO1" s="122"/>
      <c r="AP1" s="122"/>
      <c r="AQ1" s="122"/>
      <c r="AR1" s="126"/>
      <c r="AS1" s="126"/>
      <c r="AT1" s="126"/>
      <c r="AU1" s="126"/>
      <c r="AV1" s="126"/>
      <c r="AW1" s="126"/>
      <c r="AX1" s="126"/>
      <c r="AY1" s="126"/>
      <c r="AZ1" s="126"/>
      <c r="BA1" s="126"/>
      <c r="BB1" s="126"/>
      <c r="BC1" s="126"/>
      <c r="BD1" s="126"/>
      <c r="BE1" s="126"/>
      <c r="BF1" s="126"/>
      <c r="BG1" s="127"/>
      <c r="BH1" s="121" t="s">
        <v>7</v>
      </c>
      <c r="BI1" s="121" t="s">
        <v>8</v>
      </c>
      <c r="BJ1" s="6" t="s">
        <v>9</v>
      </c>
    </row>
    <row r="2" spans="1:62" ht="15.65" customHeight="1">
      <c r="A2" s="116"/>
      <c r="B2" s="133"/>
      <c r="C2" s="118"/>
      <c r="D2" s="135"/>
      <c r="E2" s="135"/>
      <c r="F2" s="135"/>
      <c r="G2" s="135"/>
      <c r="H2" s="116"/>
      <c r="I2" s="118"/>
      <c r="J2" s="116"/>
      <c r="K2" s="133"/>
      <c r="L2" s="116"/>
      <c r="M2" s="123" t="s">
        <v>51</v>
      </c>
      <c r="N2" s="124" t="s">
        <v>10</v>
      </c>
      <c r="O2" s="123" t="s">
        <v>11</v>
      </c>
      <c r="P2" s="123" t="s">
        <v>12</v>
      </c>
      <c r="Q2" s="123" t="s">
        <v>13</v>
      </c>
      <c r="R2" s="128" t="s">
        <v>49</v>
      </c>
      <c r="S2" s="123" t="s">
        <v>14</v>
      </c>
      <c r="T2" s="122"/>
      <c r="U2" s="123" t="s">
        <v>15</v>
      </c>
      <c r="V2" s="122"/>
      <c r="W2" s="122"/>
      <c r="X2" s="122"/>
      <c r="Y2" s="122"/>
      <c r="Z2" s="122"/>
      <c r="AA2" s="122"/>
      <c r="AB2" s="122"/>
      <c r="AC2" s="123" t="s">
        <v>16</v>
      </c>
      <c r="AD2" s="122"/>
      <c r="AE2" s="123" t="s">
        <v>17</v>
      </c>
      <c r="AF2" s="122"/>
      <c r="AG2" s="122"/>
      <c r="AH2" s="137" t="s">
        <v>3502</v>
      </c>
      <c r="AI2" s="138"/>
      <c r="AJ2" s="138"/>
      <c r="AK2" s="138"/>
      <c r="AL2" s="139"/>
      <c r="AM2" s="137" t="s">
        <v>18</v>
      </c>
      <c r="AN2" s="138"/>
      <c r="AO2" s="138"/>
      <c r="AP2" s="138"/>
      <c r="AQ2" s="139"/>
      <c r="AR2" s="123" t="s">
        <v>19</v>
      </c>
      <c r="AS2" s="123" t="s">
        <v>20</v>
      </c>
      <c r="AT2" s="122"/>
      <c r="AU2" s="123" t="s">
        <v>48</v>
      </c>
      <c r="AV2" s="122"/>
      <c r="AW2" s="123" t="s">
        <v>21</v>
      </c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6"/>
    </row>
    <row r="3" spans="1:62" ht="15.65" customHeight="1">
      <c r="A3" s="116"/>
      <c r="B3" s="133"/>
      <c r="C3" s="118"/>
      <c r="D3" s="135"/>
      <c r="E3" s="135"/>
      <c r="F3" s="135"/>
      <c r="G3" s="135"/>
      <c r="H3" s="116"/>
      <c r="I3" s="118"/>
      <c r="J3" s="116"/>
      <c r="K3" s="133"/>
      <c r="L3" s="116"/>
      <c r="M3" s="122"/>
      <c r="N3" s="122"/>
      <c r="O3" s="122"/>
      <c r="P3" s="122"/>
      <c r="Q3" s="122"/>
      <c r="R3" s="129"/>
      <c r="S3" s="122"/>
      <c r="T3" s="122"/>
      <c r="U3" s="123" t="s">
        <v>22</v>
      </c>
      <c r="V3" s="123" t="s">
        <v>23</v>
      </c>
      <c r="W3" s="122"/>
      <c r="X3" s="123" t="s">
        <v>24</v>
      </c>
      <c r="Y3" s="123" t="s">
        <v>25</v>
      </c>
      <c r="Z3" s="123" t="s">
        <v>26</v>
      </c>
      <c r="AA3" s="123" t="s">
        <v>27</v>
      </c>
      <c r="AB3" s="123" t="s">
        <v>28</v>
      </c>
      <c r="AC3" s="122"/>
      <c r="AD3" s="122"/>
      <c r="AE3" s="123" t="s">
        <v>29</v>
      </c>
      <c r="AF3" s="122"/>
      <c r="AG3" s="122"/>
      <c r="AH3" s="123" t="s">
        <v>23</v>
      </c>
      <c r="AI3" s="122"/>
      <c r="AJ3" s="123" t="s">
        <v>24</v>
      </c>
      <c r="AK3" s="123" t="s">
        <v>25</v>
      </c>
      <c r="AL3" s="123" t="s">
        <v>28</v>
      </c>
      <c r="AM3" s="123" t="s">
        <v>30</v>
      </c>
      <c r="AN3" s="122"/>
      <c r="AO3" s="123" t="s">
        <v>29</v>
      </c>
      <c r="AP3" s="122"/>
      <c r="AQ3" s="122"/>
      <c r="AR3" s="122"/>
      <c r="AS3" s="122"/>
      <c r="AT3" s="122"/>
      <c r="AU3" s="122"/>
      <c r="AV3" s="122"/>
      <c r="AW3" s="123" t="s">
        <v>31</v>
      </c>
      <c r="AX3" s="122"/>
      <c r="AY3" s="123" t="s">
        <v>29</v>
      </c>
      <c r="AZ3" s="122"/>
      <c r="BA3" s="123" t="s">
        <v>23</v>
      </c>
      <c r="BB3" s="122"/>
      <c r="BC3" s="123" t="s">
        <v>24</v>
      </c>
      <c r="BD3" s="123" t="s">
        <v>25</v>
      </c>
      <c r="BE3" s="123" t="s">
        <v>28</v>
      </c>
      <c r="BF3" s="123" t="s">
        <v>32</v>
      </c>
      <c r="BG3" s="123" t="s">
        <v>33</v>
      </c>
      <c r="BH3" s="122"/>
      <c r="BI3" s="122"/>
      <c r="BJ3" s="6"/>
    </row>
    <row r="4" spans="1:62" ht="31">
      <c r="A4" s="116"/>
      <c r="B4" s="133"/>
      <c r="C4" s="118"/>
      <c r="D4" s="135"/>
      <c r="E4" s="135"/>
      <c r="F4" s="135"/>
      <c r="G4" s="135"/>
      <c r="H4" s="116"/>
      <c r="I4" s="118"/>
      <c r="J4" s="116"/>
      <c r="K4" s="133"/>
      <c r="L4" s="116"/>
      <c r="M4" s="132"/>
      <c r="N4" s="132"/>
      <c r="O4" s="132"/>
      <c r="P4" s="132"/>
      <c r="Q4" s="132"/>
      <c r="R4" s="129"/>
      <c r="S4" s="24" t="s">
        <v>22</v>
      </c>
      <c r="T4" s="24" t="s">
        <v>34</v>
      </c>
      <c r="U4" s="132"/>
      <c r="V4" s="24" t="s">
        <v>35</v>
      </c>
      <c r="W4" s="24" t="s">
        <v>36</v>
      </c>
      <c r="X4" s="132"/>
      <c r="Y4" s="132"/>
      <c r="Z4" s="132"/>
      <c r="AA4" s="132"/>
      <c r="AB4" s="132"/>
      <c r="AC4" s="24" t="s">
        <v>22</v>
      </c>
      <c r="AD4" s="24" t="s">
        <v>37</v>
      </c>
      <c r="AE4" s="24" t="s">
        <v>22</v>
      </c>
      <c r="AF4" s="24" t="s">
        <v>38</v>
      </c>
      <c r="AG4" s="24" t="s">
        <v>774</v>
      </c>
      <c r="AH4" s="24" t="s">
        <v>35</v>
      </c>
      <c r="AI4" s="24" t="s">
        <v>36</v>
      </c>
      <c r="AJ4" s="132"/>
      <c r="AK4" s="132"/>
      <c r="AL4" s="132"/>
      <c r="AM4" s="24" t="s">
        <v>40</v>
      </c>
      <c r="AN4" s="24" t="s">
        <v>41</v>
      </c>
      <c r="AO4" s="24" t="s">
        <v>22</v>
      </c>
      <c r="AP4" s="24" t="s">
        <v>38</v>
      </c>
      <c r="AQ4" s="24" t="s">
        <v>772</v>
      </c>
      <c r="AR4" s="132"/>
      <c r="AS4" s="24" t="s">
        <v>40</v>
      </c>
      <c r="AT4" s="24" t="s">
        <v>41</v>
      </c>
      <c r="AU4" s="24" t="s">
        <v>40</v>
      </c>
      <c r="AV4" s="24" t="s">
        <v>41</v>
      </c>
      <c r="AW4" s="24" t="s">
        <v>42</v>
      </c>
      <c r="AX4" s="24" t="s">
        <v>43</v>
      </c>
      <c r="AY4" s="24" t="s">
        <v>22</v>
      </c>
      <c r="AZ4" s="24" t="s">
        <v>44</v>
      </c>
      <c r="BA4" s="24" t="s">
        <v>35</v>
      </c>
      <c r="BB4" s="24" t="s">
        <v>36</v>
      </c>
      <c r="BC4" s="132"/>
      <c r="BD4" s="132"/>
      <c r="BE4" s="132"/>
      <c r="BF4" s="132"/>
      <c r="BG4" s="132"/>
      <c r="BH4" s="132"/>
      <c r="BI4" s="132"/>
      <c r="BJ4" s="6"/>
    </row>
    <row r="5" spans="1:62" ht="17">
      <c r="A5" s="23">
        <v>1</v>
      </c>
      <c r="B5" s="39" t="s">
        <v>4659</v>
      </c>
      <c r="C5" s="39" t="s">
        <v>4660</v>
      </c>
      <c r="D5" s="39" t="s">
        <v>1063</v>
      </c>
      <c r="E5" s="39">
        <v>52</v>
      </c>
      <c r="F5" s="39"/>
      <c r="G5" s="39"/>
      <c r="H5" s="23" t="str">
        <f t="shared" ref="H5:H34" si="0">REPLACE(B5,2,1,"＊")</f>
        <v>李＊隆</v>
      </c>
      <c r="I5" s="23" t="str">
        <f t="shared" ref="I5:I34" si="1">REPLACE(C5,2,1,"＊")</f>
        <v>0＊990567</v>
      </c>
      <c r="J5" s="39">
        <v>1130905</v>
      </c>
      <c r="K5" s="39" t="s">
        <v>70</v>
      </c>
      <c r="L5" s="39">
        <v>1058</v>
      </c>
      <c r="M5" s="1"/>
      <c r="N5" s="1"/>
      <c r="O5" s="1"/>
      <c r="P5" s="1"/>
      <c r="Q5" s="1"/>
      <c r="R5" s="1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1"/>
      <c r="AK5" s="1"/>
      <c r="AL5" s="1"/>
      <c r="AM5" s="25"/>
      <c r="AN5" s="25"/>
      <c r="AO5" s="25"/>
      <c r="AP5" s="25"/>
      <c r="AQ5" s="25"/>
      <c r="AR5" s="1"/>
      <c r="AS5" s="25"/>
      <c r="AT5" s="25" t="s">
        <v>9</v>
      </c>
      <c r="AU5" s="25"/>
      <c r="AV5" s="25"/>
      <c r="AW5" s="25"/>
      <c r="AX5" s="36"/>
      <c r="AY5" s="25"/>
      <c r="AZ5" s="25"/>
      <c r="BA5" s="1"/>
      <c r="BB5" s="25"/>
      <c r="BC5" s="1"/>
      <c r="BD5" s="1"/>
      <c r="BE5" s="25"/>
      <c r="BF5" s="1"/>
      <c r="BG5" s="1"/>
      <c r="BH5" s="1"/>
      <c r="BI5" s="25"/>
      <c r="BJ5" s="6"/>
    </row>
    <row r="6" spans="1:62" ht="17">
      <c r="A6" s="23">
        <v>2</v>
      </c>
      <c r="B6" s="39" t="s">
        <v>4662</v>
      </c>
      <c r="C6" s="39" t="s">
        <v>4663</v>
      </c>
      <c r="D6" s="39" t="s">
        <v>1063</v>
      </c>
      <c r="E6" s="39">
        <v>73</v>
      </c>
      <c r="F6" s="39"/>
      <c r="G6" s="39"/>
      <c r="H6" s="23" t="str">
        <f t="shared" si="0"/>
        <v>陳＊智</v>
      </c>
      <c r="I6" s="23" t="str">
        <f t="shared" si="1"/>
        <v>0＊043844</v>
      </c>
      <c r="J6" s="39">
        <v>1130905</v>
      </c>
      <c r="K6" s="39" t="s">
        <v>70</v>
      </c>
      <c r="L6" s="39">
        <v>1058</v>
      </c>
      <c r="M6" s="1"/>
      <c r="N6" s="1"/>
      <c r="O6" s="1"/>
      <c r="P6" s="1"/>
      <c r="Q6" s="1"/>
      <c r="R6" s="1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1"/>
      <c r="AK6" s="1"/>
      <c r="AL6" s="1"/>
      <c r="AM6" s="25"/>
      <c r="AN6" s="25"/>
      <c r="AO6" s="25"/>
      <c r="AP6" s="25"/>
      <c r="AQ6" s="25"/>
      <c r="AR6" s="1"/>
      <c r="AS6" s="25"/>
      <c r="AT6" s="25" t="s">
        <v>9</v>
      </c>
      <c r="AU6" s="25"/>
      <c r="AV6" s="25"/>
      <c r="AW6" s="25"/>
      <c r="AX6" s="36"/>
      <c r="AY6" s="25"/>
      <c r="AZ6" s="25"/>
      <c r="BA6" s="1"/>
      <c r="BB6" s="25"/>
      <c r="BC6" s="1"/>
      <c r="BD6" s="1"/>
      <c r="BE6" s="25"/>
      <c r="BF6" s="1"/>
      <c r="BG6" s="1"/>
      <c r="BH6" s="1"/>
      <c r="BI6" s="25"/>
      <c r="BJ6" s="6"/>
    </row>
    <row r="7" spans="1:62" ht="31">
      <c r="A7" s="23">
        <v>3</v>
      </c>
      <c r="B7" s="39" t="s">
        <v>4664</v>
      </c>
      <c r="C7" s="39" t="s">
        <v>4665</v>
      </c>
      <c r="D7" s="39" t="s">
        <v>1063</v>
      </c>
      <c r="E7" s="39">
        <v>71</v>
      </c>
      <c r="F7" s="39" t="s">
        <v>4658</v>
      </c>
      <c r="G7" s="39" t="s">
        <v>4657</v>
      </c>
      <c r="H7" s="23" t="str">
        <f t="shared" si="0"/>
        <v>湯＊盛</v>
      </c>
      <c r="I7" s="23" t="str">
        <f t="shared" si="1"/>
        <v>0＊019805</v>
      </c>
      <c r="J7" s="39">
        <v>1130905</v>
      </c>
      <c r="K7" s="39" t="s">
        <v>717</v>
      </c>
      <c r="L7" s="39">
        <v>1058</v>
      </c>
      <c r="M7" s="1"/>
      <c r="N7" s="1"/>
      <c r="O7" s="1"/>
      <c r="P7" s="1" t="s">
        <v>9</v>
      </c>
      <c r="Q7" s="1" t="s">
        <v>9</v>
      </c>
      <c r="R7" s="1" t="s">
        <v>716</v>
      </c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1"/>
      <c r="AK7" s="1"/>
      <c r="AL7" s="1"/>
      <c r="AM7" s="25"/>
      <c r="AN7" s="25"/>
      <c r="AO7" s="25"/>
      <c r="AP7" s="25"/>
      <c r="AQ7" s="25"/>
      <c r="AR7" s="1"/>
      <c r="AS7" s="25"/>
      <c r="AT7" s="25"/>
      <c r="AU7" s="25"/>
      <c r="AV7" s="25"/>
      <c r="AW7" s="25"/>
      <c r="AX7" s="36"/>
      <c r="AY7" s="25"/>
      <c r="AZ7" s="25"/>
      <c r="BA7" s="25"/>
      <c r="BB7" s="25"/>
      <c r="BC7" s="1"/>
      <c r="BD7" s="1"/>
      <c r="BE7" s="25"/>
      <c r="BF7" s="1"/>
      <c r="BG7" s="1"/>
      <c r="BH7" s="1"/>
      <c r="BI7" s="25" t="s">
        <v>1034</v>
      </c>
      <c r="BJ7" s="6"/>
    </row>
    <row r="8" spans="1:62" ht="31">
      <c r="A8" s="23">
        <v>4</v>
      </c>
      <c r="B8" s="39" t="s">
        <v>4666</v>
      </c>
      <c r="C8" s="39" t="s">
        <v>4667</v>
      </c>
      <c r="D8" s="39" t="s">
        <v>1067</v>
      </c>
      <c r="E8" s="39">
        <v>69</v>
      </c>
      <c r="F8" s="39"/>
      <c r="G8" s="39"/>
      <c r="H8" s="23" t="str">
        <f t="shared" si="0"/>
        <v>許＊月理</v>
      </c>
      <c r="I8" s="23" t="str">
        <f t="shared" si="1"/>
        <v>2＊753699</v>
      </c>
      <c r="J8" s="39">
        <v>1130909</v>
      </c>
      <c r="K8" s="39" t="s">
        <v>715</v>
      </c>
      <c r="L8" s="39">
        <v>1058</v>
      </c>
      <c r="M8" s="1"/>
      <c r="N8" s="1"/>
      <c r="O8" s="1"/>
      <c r="P8" s="1" t="s">
        <v>9</v>
      </c>
      <c r="Q8" s="1" t="s">
        <v>9</v>
      </c>
      <c r="R8" s="1" t="s">
        <v>716</v>
      </c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1"/>
      <c r="AK8" s="1"/>
      <c r="AL8" s="1"/>
      <c r="AM8" s="25"/>
      <c r="AN8" s="25"/>
      <c r="AO8" s="25"/>
      <c r="AP8" s="25"/>
      <c r="AQ8" s="25"/>
      <c r="AR8" s="1"/>
      <c r="AS8" s="25"/>
      <c r="AT8" s="25"/>
      <c r="AU8" s="25"/>
      <c r="AV8" s="25"/>
      <c r="AW8" s="25"/>
      <c r="AX8" s="36"/>
      <c r="AY8" s="25"/>
      <c r="AZ8" s="25"/>
      <c r="BA8" s="25"/>
      <c r="BB8" s="25"/>
      <c r="BC8" s="1"/>
      <c r="BD8" s="1"/>
      <c r="BE8" s="25"/>
      <c r="BF8" s="1"/>
      <c r="BG8" s="1"/>
      <c r="BH8" s="1"/>
      <c r="BI8" s="25" t="s">
        <v>1034</v>
      </c>
      <c r="BJ8" s="6"/>
    </row>
    <row r="9" spans="1:62" ht="17">
      <c r="A9" s="23">
        <v>5</v>
      </c>
      <c r="B9" s="39" t="s">
        <v>1679</v>
      </c>
      <c r="C9" s="39" t="s">
        <v>1414</v>
      </c>
      <c r="D9" s="39" t="s">
        <v>1067</v>
      </c>
      <c r="E9" s="39">
        <v>90</v>
      </c>
      <c r="F9" s="39"/>
      <c r="G9" s="39"/>
      <c r="H9" s="23" t="str">
        <f t="shared" si="0"/>
        <v>陳＊媚</v>
      </c>
      <c r="I9" s="23" t="str">
        <f t="shared" si="1"/>
        <v>0＊720238</v>
      </c>
      <c r="J9" s="39">
        <v>1130910</v>
      </c>
      <c r="K9" s="39" t="s">
        <v>77</v>
      </c>
      <c r="L9" s="39">
        <v>1125</v>
      </c>
      <c r="M9" s="1"/>
      <c r="N9" s="1"/>
      <c r="O9" s="1"/>
      <c r="P9" s="1"/>
      <c r="Q9" s="1"/>
      <c r="R9" s="1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1"/>
      <c r="AK9" s="1"/>
      <c r="AL9" s="1"/>
      <c r="AM9" s="25"/>
      <c r="AN9" s="25"/>
      <c r="AO9" s="25"/>
      <c r="AP9" s="25"/>
      <c r="AQ9" s="25"/>
      <c r="AR9" s="1"/>
      <c r="AS9" s="25"/>
      <c r="AT9" s="25"/>
      <c r="AU9" s="25"/>
      <c r="AV9" s="25"/>
      <c r="AW9" s="25"/>
      <c r="AX9" s="36"/>
      <c r="AY9" s="25"/>
      <c r="AZ9" s="25"/>
      <c r="BA9" s="25"/>
      <c r="BB9" s="25"/>
      <c r="BC9" s="1"/>
      <c r="BD9" s="1"/>
      <c r="BE9" s="25"/>
      <c r="BF9" s="1"/>
      <c r="BG9" s="1" t="s">
        <v>9</v>
      </c>
      <c r="BH9" s="1"/>
      <c r="BI9" s="25"/>
      <c r="BJ9" s="6"/>
    </row>
    <row r="10" spans="1:62" ht="17">
      <c r="A10" s="23">
        <v>6</v>
      </c>
      <c r="B10" s="39" t="s">
        <v>4676</v>
      </c>
      <c r="C10" s="39" t="s">
        <v>4677</v>
      </c>
      <c r="D10" s="39" t="s">
        <v>1067</v>
      </c>
      <c r="E10" s="39">
        <v>61</v>
      </c>
      <c r="F10" s="39"/>
      <c r="G10" s="39"/>
      <c r="H10" s="23" t="str">
        <f t="shared" si="0"/>
        <v>林＊貞</v>
      </c>
      <c r="I10" s="23" t="str">
        <f t="shared" si="1"/>
        <v>1＊606667</v>
      </c>
      <c r="J10" s="39">
        <v>1130910</v>
      </c>
      <c r="K10" s="39" t="s">
        <v>77</v>
      </c>
      <c r="L10" s="39">
        <v>1125</v>
      </c>
      <c r="M10" s="1"/>
      <c r="N10" s="1"/>
      <c r="O10" s="1"/>
      <c r="P10" s="1"/>
      <c r="Q10" s="1"/>
      <c r="R10" s="1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1"/>
      <c r="AK10" s="1"/>
      <c r="AL10" s="1"/>
      <c r="AM10" s="25"/>
      <c r="AN10" s="25"/>
      <c r="AO10" s="25"/>
      <c r="AP10" s="25"/>
      <c r="AQ10" s="25"/>
      <c r="AR10" s="1"/>
      <c r="AS10" s="25"/>
      <c r="AT10" s="25"/>
      <c r="AU10" s="25"/>
      <c r="AV10" s="25"/>
      <c r="AW10" s="25"/>
      <c r="AX10" s="36"/>
      <c r="AY10" s="25"/>
      <c r="AZ10" s="25"/>
      <c r="BA10" s="25"/>
      <c r="BB10" s="25"/>
      <c r="BC10" s="1"/>
      <c r="BD10" s="1"/>
      <c r="BE10" s="25"/>
      <c r="BF10" s="1"/>
      <c r="BG10" s="1" t="s">
        <v>9</v>
      </c>
      <c r="BH10" s="1"/>
      <c r="BI10" s="25"/>
      <c r="BJ10" s="6"/>
    </row>
    <row r="11" spans="1:62" ht="17">
      <c r="A11" s="23">
        <v>7</v>
      </c>
      <c r="B11" s="39" t="s">
        <v>4678</v>
      </c>
      <c r="C11" s="39" t="s">
        <v>4241</v>
      </c>
      <c r="D11" s="39" t="s">
        <v>1067</v>
      </c>
      <c r="E11" s="39">
        <v>55</v>
      </c>
      <c r="F11" s="39"/>
      <c r="G11" s="39"/>
      <c r="H11" s="23" t="str">
        <f t="shared" si="0"/>
        <v>陳＊玲</v>
      </c>
      <c r="I11" s="23" t="str">
        <f t="shared" si="1"/>
        <v>0＊100195</v>
      </c>
      <c r="J11" s="39">
        <v>1130910</v>
      </c>
      <c r="K11" s="39" t="s">
        <v>72</v>
      </c>
      <c r="L11" s="39">
        <v>1125</v>
      </c>
      <c r="M11" s="1"/>
      <c r="N11" s="1"/>
      <c r="O11" s="1"/>
      <c r="P11" s="1"/>
      <c r="Q11" s="1"/>
      <c r="R11" s="1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1"/>
      <c r="AK11" s="1"/>
      <c r="AL11" s="1"/>
      <c r="AM11" s="25"/>
      <c r="AN11" s="25"/>
      <c r="AO11" s="25"/>
      <c r="AP11" s="25"/>
      <c r="AQ11" s="25"/>
      <c r="AR11" s="1"/>
      <c r="AS11" s="25"/>
      <c r="AT11" s="25"/>
      <c r="AU11" s="25"/>
      <c r="AV11" s="25"/>
      <c r="AW11" s="25"/>
      <c r="AX11" s="36" t="s">
        <v>9</v>
      </c>
      <c r="AY11" s="25"/>
      <c r="AZ11" s="25"/>
      <c r="BA11" s="25"/>
      <c r="BB11" s="25"/>
      <c r="BC11" s="1"/>
      <c r="BD11" s="1"/>
      <c r="BE11" s="1"/>
      <c r="BF11" s="1"/>
      <c r="BG11" s="1"/>
      <c r="BH11" s="1"/>
      <c r="BI11" s="25"/>
      <c r="BJ11" s="6"/>
    </row>
    <row r="12" spans="1:62" ht="17">
      <c r="A12" s="23">
        <v>8</v>
      </c>
      <c r="B12" s="39" t="s">
        <v>4679</v>
      </c>
      <c r="C12" s="39" t="s">
        <v>2068</v>
      </c>
      <c r="D12" s="39" t="s">
        <v>1067</v>
      </c>
      <c r="E12" s="39">
        <v>67</v>
      </c>
      <c r="F12" s="39"/>
      <c r="G12" s="39"/>
      <c r="H12" s="23" t="str">
        <f t="shared" si="0"/>
        <v>徐＊味</v>
      </c>
      <c r="I12" s="23" t="str">
        <f t="shared" si="1"/>
        <v>1＊395430</v>
      </c>
      <c r="J12" s="39">
        <v>1130910</v>
      </c>
      <c r="K12" s="39" t="s">
        <v>72</v>
      </c>
      <c r="L12" s="39">
        <v>1125</v>
      </c>
      <c r="M12" s="1"/>
      <c r="N12" s="1"/>
      <c r="O12" s="1"/>
      <c r="P12" s="1"/>
      <c r="Q12" s="1"/>
      <c r="R12" s="1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1"/>
      <c r="AK12" s="1"/>
      <c r="AL12" s="1"/>
      <c r="AM12" s="25"/>
      <c r="AN12" s="25"/>
      <c r="AO12" s="25"/>
      <c r="AP12" s="25"/>
      <c r="AQ12" s="25"/>
      <c r="AR12" s="1"/>
      <c r="AS12" s="25"/>
      <c r="AT12" s="25"/>
      <c r="AU12" s="25"/>
      <c r="AV12" s="25"/>
      <c r="AW12" s="25"/>
      <c r="AX12" s="36" t="s">
        <v>9</v>
      </c>
      <c r="AY12" s="25"/>
      <c r="AZ12" s="25"/>
      <c r="BA12" s="25"/>
      <c r="BB12" s="25"/>
      <c r="BC12" s="1"/>
      <c r="BD12" s="1"/>
      <c r="BE12" s="25"/>
      <c r="BF12" s="1"/>
      <c r="BG12" s="1"/>
      <c r="BH12" s="1"/>
      <c r="BI12" s="25"/>
      <c r="BJ12" s="6"/>
    </row>
    <row r="13" spans="1:62" ht="31">
      <c r="A13" s="23">
        <v>9</v>
      </c>
      <c r="B13" s="39" t="s">
        <v>4680</v>
      </c>
      <c r="C13" s="39" t="s">
        <v>4681</v>
      </c>
      <c r="D13" s="39" t="s">
        <v>1063</v>
      </c>
      <c r="E13" s="39">
        <v>67</v>
      </c>
      <c r="F13" s="39" t="s">
        <v>4668</v>
      </c>
      <c r="G13" s="39" t="s">
        <v>4669</v>
      </c>
      <c r="H13" s="23" t="str">
        <f t="shared" si="0"/>
        <v>陳＊松</v>
      </c>
      <c r="I13" s="23" t="str">
        <f t="shared" si="1"/>
        <v>1＊345251</v>
      </c>
      <c r="J13" s="39">
        <v>1130910</v>
      </c>
      <c r="K13" s="39" t="s">
        <v>5061</v>
      </c>
      <c r="L13" s="39">
        <v>1125</v>
      </c>
      <c r="M13" s="1" t="s">
        <v>9</v>
      </c>
      <c r="N13" s="1" t="s">
        <v>9</v>
      </c>
      <c r="O13" s="1"/>
      <c r="P13" s="1" t="s">
        <v>9</v>
      </c>
      <c r="Q13" s="1"/>
      <c r="R13" s="1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1"/>
      <c r="AK13" s="1"/>
      <c r="AL13" s="1"/>
      <c r="AM13" s="25"/>
      <c r="AN13" s="25"/>
      <c r="AO13" s="25"/>
      <c r="AP13" s="25"/>
      <c r="AQ13" s="25"/>
      <c r="AR13" s="1"/>
      <c r="AS13" s="25"/>
      <c r="AT13" s="25"/>
      <c r="AU13" s="25"/>
      <c r="AV13" s="25"/>
      <c r="AW13" s="25"/>
      <c r="AX13" s="36"/>
      <c r="AY13" s="25"/>
      <c r="AZ13" s="25"/>
      <c r="BA13" s="25"/>
      <c r="BB13" s="25"/>
      <c r="BC13" s="1"/>
      <c r="BD13" s="1"/>
      <c r="BE13" s="25"/>
      <c r="BF13" s="1"/>
      <c r="BG13" s="1"/>
      <c r="BH13" s="1"/>
      <c r="BI13" s="25"/>
      <c r="BJ13" s="6"/>
    </row>
    <row r="14" spans="1:62" ht="62">
      <c r="A14" s="23">
        <v>10</v>
      </c>
      <c r="B14" s="39" t="s">
        <v>4670</v>
      </c>
      <c r="C14" s="39" t="s">
        <v>4671</v>
      </c>
      <c r="D14" s="39" t="s">
        <v>1063</v>
      </c>
      <c r="E14" s="39">
        <v>78</v>
      </c>
      <c r="F14" s="39" t="s">
        <v>4082</v>
      </c>
      <c r="G14" s="39" t="s">
        <v>4672</v>
      </c>
      <c r="H14" s="23" t="str">
        <f t="shared" si="0"/>
        <v>王＊淮</v>
      </c>
      <c r="I14" s="23" t="str">
        <f t="shared" si="1"/>
        <v>2＊769254</v>
      </c>
      <c r="J14" s="39">
        <v>1130913</v>
      </c>
      <c r="K14" s="39" t="s">
        <v>5062</v>
      </c>
      <c r="L14" s="39">
        <v>1125</v>
      </c>
      <c r="M14" s="1"/>
      <c r="N14" s="1"/>
      <c r="O14" s="1"/>
      <c r="P14" s="1"/>
      <c r="Q14" s="1"/>
      <c r="R14" s="1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1"/>
      <c r="AK14" s="1"/>
      <c r="AL14" s="1"/>
      <c r="AM14" s="25"/>
      <c r="AN14" s="25"/>
      <c r="AO14" s="25"/>
      <c r="AP14" s="25"/>
      <c r="AQ14" s="25"/>
      <c r="AR14" s="1"/>
      <c r="AS14" s="25"/>
      <c r="AT14" s="25"/>
      <c r="AU14" s="25"/>
      <c r="AV14" s="25" t="s">
        <v>9</v>
      </c>
      <c r="AW14" s="25"/>
      <c r="AX14" s="36"/>
      <c r="AY14" s="25"/>
      <c r="AZ14" s="25"/>
      <c r="BA14" s="1"/>
      <c r="BB14" s="25"/>
      <c r="BC14" s="1"/>
      <c r="BD14" s="1"/>
      <c r="BE14" s="25"/>
      <c r="BF14" s="1"/>
      <c r="BG14" s="1"/>
      <c r="BH14" s="1"/>
      <c r="BI14" s="25" t="s">
        <v>5063</v>
      </c>
      <c r="BJ14" s="6"/>
    </row>
    <row r="15" spans="1:62" ht="31">
      <c r="A15" s="23">
        <v>11</v>
      </c>
      <c r="B15" s="39" t="s">
        <v>3889</v>
      </c>
      <c r="C15" s="39" t="s">
        <v>2545</v>
      </c>
      <c r="D15" s="39" t="s">
        <v>1067</v>
      </c>
      <c r="E15" s="39">
        <v>67</v>
      </c>
      <c r="F15" s="39"/>
      <c r="G15" s="39"/>
      <c r="H15" s="23" t="str">
        <f t="shared" si="0"/>
        <v>陳＊㲆</v>
      </c>
      <c r="I15" s="23" t="str">
        <f t="shared" si="1"/>
        <v>0＊322533</v>
      </c>
      <c r="J15" s="39">
        <v>1130924</v>
      </c>
      <c r="K15" s="39" t="s">
        <v>77</v>
      </c>
      <c r="L15" s="39">
        <v>1125</v>
      </c>
      <c r="M15" s="1"/>
      <c r="N15" s="1"/>
      <c r="O15" s="1"/>
      <c r="P15" s="1"/>
      <c r="Q15" s="1"/>
      <c r="R15" s="1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1"/>
      <c r="AK15" s="1"/>
      <c r="AL15" s="1"/>
      <c r="AM15" s="25"/>
      <c r="AN15" s="25"/>
      <c r="AO15" s="25"/>
      <c r="AP15" s="25"/>
      <c r="AQ15" s="25"/>
      <c r="AR15" s="1"/>
      <c r="AS15" s="25"/>
      <c r="AT15" s="25"/>
      <c r="AU15" s="25"/>
      <c r="AV15" s="25"/>
      <c r="AW15" s="25"/>
      <c r="AX15" s="36"/>
      <c r="AY15" s="25"/>
      <c r="AZ15" s="25"/>
      <c r="BA15" s="25"/>
      <c r="BB15" s="25"/>
      <c r="BC15" s="1"/>
      <c r="BD15" s="1"/>
      <c r="BE15" s="25"/>
      <c r="BF15" s="1"/>
      <c r="BG15" s="1"/>
      <c r="BH15" s="1"/>
      <c r="BI15" s="25" t="s">
        <v>723</v>
      </c>
      <c r="BJ15" s="6"/>
    </row>
    <row r="16" spans="1:62" ht="17">
      <c r="A16" s="23">
        <v>12</v>
      </c>
      <c r="B16" s="39" t="s">
        <v>4684</v>
      </c>
      <c r="C16" s="39" t="s">
        <v>4685</v>
      </c>
      <c r="D16" s="39" t="s">
        <v>1063</v>
      </c>
      <c r="E16" s="39">
        <v>51</v>
      </c>
      <c r="F16" s="39"/>
      <c r="G16" s="39"/>
      <c r="H16" s="23" t="str">
        <f t="shared" si="0"/>
        <v>楊＊國</v>
      </c>
      <c r="I16" s="23" t="str">
        <f t="shared" si="1"/>
        <v>2＊943964</v>
      </c>
      <c r="J16" s="39">
        <v>1130924</v>
      </c>
      <c r="K16" s="39" t="s">
        <v>77</v>
      </c>
      <c r="L16" s="39">
        <v>1125</v>
      </c>
      <c r="M16" s="1"/>
      <c r="N16" s="1"/>
      <c r="O16" s="1"/>
      <c r="P16" s="1"/>
      <c r="Q16" s="1"/>
      <c r="R16" s="1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1"/>
      <c r="AK16" s="1"/>
      <c r="AL16" s="1"/>
      <c r="AM16" s="25"/>
      <c r="AN16" s="25"/>
      <c r="AO16" s="25"/>
      <c r="AP16" s="25"/>
      <c r="AQ16" s="25"/>
      <c r="AR16" s="1"/>
      <c r="AS16" s="25"/>
      <c r="AT16" s="25"/>
      <c r="AU16" s="25"/>
      <c r="AV16" s="25"/>
      <c r="AW16" s="25"/>
      <c r="AX16" s="36"/>
      <c r="AY16" s="25"/>
      <c r="AZ16" s="25"/>
      <c r="BA16" s="25"/>
      <c r="BB16" s="25"/>
      <c r="BC16" s="1"/>
      <c r="BD16" s="1"/>
      <c r="BE16" s="25"/>
      <c r="BF16" s="1"/>
      <c r="BG16" s="1" t="s">
        <v>9</v>
      </c>
      <c r="BH16" s="1"/>
      <c r="BI16" s="25"/>
      <c r="BJ16" s="6"/>
    </row>
    <row r="17" spans="1:62" ht="17">
      <c r="A17" s="23">
        <v>13</v>
      </c>
      <c r="B17" s="39" t="s">
        <v>3911</v>
      </c>
      <c r="C17" s="39" t="s">
        <v>150</v>
      </c>
      <c r="D17" s="39" t="s">
        <v>1067</v>
      </c>
      <c r="E17" s="39">
        <v>72</v>
      </c>
      <c r="F17" s="39"/>
      <c r="G17" s="39"/>
      <c r="H17" s="23" t="str">
        <f t="shared" si="0"/>
        <v>林＊汝</v>
      </c>
      <c r="I17" s="23" t="str">
        <f t="shared" si="1"/>
        <v>2＊683020</v>
      </c>
      <c r="J17" s="39">
        <v>1130924</v>
      </c>
      <c r="K17" s="39" t="s">
        <v>77</v>
      </c>
      <c r="L17" s="39">
        <v>1125</v>
      </c>
      <c r="M17" s="1"/>
      <c r="N17" s="1"/>
      <c r="O17" s="1"/>
      <c r="P17" s="1"/>
      <c r="Q17" s="1"/>
      <c r="R17" s="1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1"/>
      <c r="AK17" s="1"/>
      <c r="AL17" s="1"/>
      <c r="AM17" s="25"/>
      <c r="AN17" s="25"/>
      <c r="AO17" s="25"/>
      <c r="AP17" s="25"/>
      <c r="AQ17" s="25"/>
      <c r="AR17" s="1"/>
      <c r="AS17" s="25"/>
      <c r="AT17" s="25"/>
      <c r="AU17" s="25"/>
      <c r="AV17" s="25"/>
      <c r="AW17" s="25"/>
      <c r="AX17" s="36"/>
      <c r="AY17" s="25"/>
      <c r="AZ17" s="25"/>
      <c r="BA17" s="25"/>
      <c r="BB17" s="25"/>
      <c r="BC17" s="1"/>
      <c r="BD17" s="1"/>
      <c r="BE17" s="25"/>
      <c r="BF17" s="1"/>
      <c r="BG17" s="1" t="s">
        <v>9</v>
      </c>
      <c r="BH17" s="1"/>
      <c r="BI17" s="25"/>
      <c r="BJ17" s="6"/>
    </row>
    <row r="18" spans="1:62" ht="46.5">
      <c r="A18" s="23">
        <v>14</v>
      </c>
      <c r="B18" s="39" t="s">
        <v>4692</v>
      </c>
      <c r="C18" s="39" t="s">
        <v>4693</v>
      </c>
      <c r="D18" s="39" t="s">
        <v>1067</v>
      </c>
      <c r="E18" s="39">
        <v>51</v>
      </c>
      <c r="F18" s="39"/>
      <c r="G18" s="39"/>
      <c r="H18" s="23" t="str">
        <f t="shared" si="0"/>
        <v>林＊竹</v>
      </c>
      <c r="I18" s="23" t="str">
        <f t="shared" si="1"/>
        <v>0＊671539</v>
      </c>
      <c r="J18" s="39">
        <v>1130902</v>
      </c>
      <c r="K18" s="39" t="s">
        <v>77</v>
      </c>
      <c r="L18" s="40" t="s">
        <v>721</v>
      </c>
      <c r="M18" s="1"/>
      <c r="N18" s="1"/>
      <c r="O18" s="1"/>
      <c r="P18" s="1"/>
      <c r="Q18" s="1"/>
      <c r="R18" s="1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1"/>
      <c r="AK18" s="1"/>
      <c r="AL18" s="1"/>
      <c r="AM18" s="25"/>
      <c r="AN18" s="25"/>
      <c r="AO18" s="25"/>
      <c r="AP18" s="25"/>
      <c r="AQ18" s="25"/>
      <c r="AR18" s="1"/>
      <c r="AS18" s="25"/>
      <c r="AT18" s="25"/>
      <c r="AU18" s="25"/>
      <c r="AV18" s="25"/>
      <c r="AW18" s="25"/>
      <c r="AX18" s="36"/>
      <c r="AY18" s="25"/>
      <c r="AZ18" s="25"/>
      <c r="BA18" s="25"/>
      <c r="BB18" s="25"/>
      <c r="BC18" s="1"/>
      <c r="BD18" s="1"/>
      <c r="BE18" s="25"/>
      <c r="BF18" s="1"/>
      <c r="BG18" s="1"/>
      <c r="BH18" s="1"/>
      <c r="BI18" s="25" t="s">
        <v>2204</v>
      </c>
      <c r="BJ18" s="6"/>
    </row>
    <row r="19" spans="1:62" ht="17">
      <c r="A19" s="23">
        <v>15</v>
      </c>
      <c r="B19" s="39" t="s">
        <v>4694</v>
      </c>
      <c r="C19" s="39" t="s">
        <v>4695</v>
      </c>
      <c r="D19" s="39" t="s">
        <v>1067</v>
      </c>
      <c r="E19" s="39">
        <v>79</v>
      </c>
      <c r="F19" s="39"/>
      <c r="G19" s="39"/>
      <c r="H19" s="23" t="str">
        <f t="shared" si="0"/>
        <v>蔡＊美玉</v>
      </c>
      <c r="I19" s="23" t="str">
        <f t="shared" si="1"/>
        <v>2＊775662</v>
      </c>
      <c r="J19" s="39">
        <v>1130902</v>
      </c>
      <c r="K19" s="39" t="s">
        <v>80</v>
      </c>
      <c r="L19" s="40" t="s">
        <v>721</v>
      </c>
      <c r="M19" s="1"/>
      <c r="N19" s="1"/>
      <c r="O19" s="1"/>
      <c r="P19" s="1"/>
      <c r="Q19" s="1"/>
      <c r="R19" s="1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1"/>
      <c r="AK19" s="1"/>
      <c r="AL19" s="1"/>
      <c r="AM19" s="25"/>
      <c r="AN19" s="25"/>
      <c r="AO19" s="25"/>
      <c r="AP19" s="25"/>
      <c r="AQ19" s="25"/>
      <c r="AR19" s="1"/>
      <c r="AS19" s="25"/>
      <c r="AT19" s="25"/>
      <c r="AU19" s="25"/>
      <c r="AV19" s="25"/>
      <c r="AW19" s="25" t="s">
        <v>9</v>
      </c>
      <c r="AX19" s="36"/>
      <c r="AY19" s="25"/>
      <c r="AZ19" s="25"/>
      <c r="BA19" s="1"/>
      <c r="BB19" s="25"/>
      <c r="BC19" s="1"/>
      <c r="BD19" s="1"/>
      <c r="BE19" s="25"/>
      <c r="BF19" s="1"/>
      <c r="BG19" s="1"/>
      <c r="BH19" s="1"/>
      <c r="BI19" s="25"/>
      <c r="BJ19" s="6"/>
    </row>
    <row r="20" spans="1:62" ht="17">
      <c r="A20" s="23">
        <v>16</v>
      </c>
      <c r="B20" s="39" t="s">
        <v>3998</v>
      </c>
      <c r="C20" s="39" t="s">
        <v>3716</v>
      </c>
      <c r="D20" s="39" t="s">
        <v>1063</v>
      </c>
      <c r="E20" s="39">
        <v>31</v>
      </c>
      <c r="F20" s="39"/>
      <c r="G20" s="39"/>
      <c r="H20" s="23" t="str">
        <f t="shared" si="0"/>
        <v>張＊海</v>
      </c>
      <c r="I20" s="23" t="str">
        <f t="shared" si="1"/>
        <v>2＊739028</v>
      </c>
      <c r="J20" s="39">
        <v>1130902</v>
      </c>
      <c r="K20" s="39" t="s">
        <v>72</v>
      </c>
      <c r="L20" s="40" t="s">
        <v>721</v>
      </c>
      <c r="M20" s="1"/>
      <c r="N20" s="1"/>
      <c r="O20" s="1"/>
      <c r="P20" s="1"/>
      <c r="Q20" s="1"/>
      <c r="R20" s="1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1"/>
      <c r="AK20" s="1"/>
      <c r="AL20" s="1"/>
      <c r="AM20" s="25"/>
      <c r="AN20" s="25"/>
      <c r="AO20" s="25"/>
      <c r="AP20" s="25"/>
      <c r="AQ20" s="25"/>
      <c r="AR20" s="1"/>
      <c r="AS20" s="25"/>
      <c r="AT20" s="25"/>
      <c r="AU20" s="25"/>
      <c r="AV20" s="25"/>
      <c r="AW20" s="25"/>
      <c r="AX20" s="36" t="s">
        <v>9</v>
      </c>
      <c r="AY20" s="25"/>
      <c r="AZ20" s="25"/>
      <c r="BA20" s="25"/>
      <c r="BB20" s="25"/>
      <c r="BC20" s="1"/>
      <c r="BD20" s="1"/>
      <c r="BE20" s="25"/>
      <c r="BF20" s="1"/>
      <c r="BG20" s="1"/>
      <c r="BH20" s="1"/>
      <c r="BI20" s="25"/>
      <c r="BJ20" s="6"/>
    </row>
    <row r="21" spans="1:62" ht="17">
      <c r="A21" s="23">
        <v>17</v>
      </c>
      <c r="B21" s="39" t="s">
        <v>4696</v>
      </c>
      <c r="C21" s="39" t="s">
        <v>3207</v>
      </c>
      <c r="D21" s="39" t="s">
        <v>1063</v>
      </c>
      <c r="E21" s="39">
        <v>67</v>
      </c>
      <c r="F21" s="39"/>
      <c r="G21" s="39"/>
      <c r="H21" s="23" t="str">
        <f t="shared" si="0"/>
        <v>紀＊雄</v>
      </c>
      <c r="I21" s="23" t="str">
        <f t="shared" si="1"/>
        <v>0＊409613</v>
      </c>
      <c r="J21" s="39">
        <v>1130902</v>
      </c>
      <c r="K21" s="39" t="s">
        <v>72</v>
      </c>
      <c r="L21" s="40" t="s">
        <v>721</v>
      </c>
      <c r="M21" s="1"/>
      <c r="N21" s="1"/>
      <c r="O21" s="1"/>
      <c r="P21" s="1"/>
      <c r="Q21" s="1"/>
      <c r="R21" s="1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1"/>
      <c r="AK21" s="1"/>
      <c r="AL21" s="1"/>
      <c r="AM21" s="25"/>
      <c r="AN21" s="25"/>
      <c r="AO21" s="25"/>
      <c r="AP21" s="25"/>
      <c r="AQ21" s="25"/>
      <c r="AR21" s="1"/>
      <c r="AS21" s="25"/>
      <c r="AT21" s="25"/>
      <c r="AU21" s="25"/>
      <c r="AV21" s="25"/>
      <c r="AW21" s="25"/>
      <c r="AX21" s="36" t="s">
        <v>9</v>
      </c>
      <c r="AY21" s="25"/>
      <c r="AZ21" s="25"/>
      <c r="BA21" s="25"/>
      <c r="BB21" s="25"/>
      <c r="BC21" s="1"/>
      <c r="BD21" s="1"/>
      <c r="BE21" s="25"/>
      <c r="BF21" s="1"/>
      <c r="BG21" s="1"/>
      <c r="BH21" s="1"/>
      <c r="BI21" s="11"/>
      <c r="BJ21" s="6"/>
    </row>
    <row r="22" spans="1:62" ht="17">
      <c r="A22" s="23">
        <v>18</v>
      </c>
      <c r="B22" s="39" t="s">
        <v>4697</v>
      </c>
      <c r="C22" s="39" t="s">
        <v>2602</v>
      </c>
      <c r="D22" s="39" t="s">
        <v>1063</v>
      </c>
      <c r="E22" s="39">
        <v>56</v>
      </c>
      <c r="F22" s="39"/>
      <c r="G22" s="39"/>
      <c r="H22" s="23" t="str">
        <f t="shared" si="0"/>
        <v>林＊全</v>
      </c>
      <c r="I22" s="23" t="str">
        <f t="shared" si="1"/>
        <v>1＊873505</v>
      </c>
      <c r="J22" s="39">
        <v>1130904</v>
      </c>
      <c r="K22" s="39" t="s">
        <v>72</v>
      </c>
      <c r="L22" s="40" t="s">
        <v>721</v>
      </c>
      <c r="M22" s="1"/>
      <c r="N22" s="1"/>
      <c r="O22" s="1"/>
      <c r="P22" s="1"/>
      <c r="Q22" s="1"/>
      <c r="R22" s="1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1"/>
      <c r="AK22" s="1"/>
      <c r="AL22" s="1"/>
      <c r="AM22" s="25"/>
      <c r="AN22" s="25"/>
      <c r="AO22" s="25"/>
      <c r="AP22" s="25"/>
      <c r="AQ22" s="25"/>
      <c r="AR22" s="1"/>
      <c r="AS22" s="25"/>
      <c r="AT22" s="25"/>
      <c r="AU22" s="25"/>
      <c r="AV22" s="25"/>
      <c r="AW22" s="25"/>
      <c r="AX22" s="36" t="s">
        <v>9</v>
      </c>
      <c r="AY22" s="25"/>
      <c r="AZ22" s="25"/>
      <c r="BA22" s="1"/>
      <c r="BB22" s="25"/>
      <c r="BC22" s="1"/>
      <c r="BD22" s="1"/>
      <c r="BE22" s="25"/>
      <c r="BF22" s="1"/>
      <c r="BG22" s="1"/>
      <c r="BH22" s="1"/>
      <c r="BI22" s="25"/>
      <c r="BJ22" s="6"/>
    </row>
    <row r="23" spans="1:62" ht="17">
      <c r="A23" s="23">
        <v>19</v>
      </c>
      <c r="B23" s="39" t="s">
        <v>4698</v>
      </c>
      <c r="C23" s="39" t="s">
        <v>4699</v>
      </c>
      <c r="D23" s="39" t="s">
        <v>1067</v>
      </c>
      <c r="E23" s="39">
        <v>71</v>
      </c>
      <c r="F23" s="39"/>
      <c r="G23" s="39"/>
      <c r="H23" s="23" t="str">
        <f t="shared" si="0"/>
        <v>陳＊伶</v>
      </c>
      <c r="I23" s="23" t="str">
        <f t="shared" si="1"/>
        <v>1＊860010</v>
      </c>
      <c r="J23" s="39">
        <v>1130904</v>
      </c>
      <c r="K23" s="39" t="s">
        <v>4145</v>
      </c>
      <c r="L23" s="40" t="s">
        <v>721</v>
      </c>
      <c r="M23" s="1"/>
      <c r="N23" s="1"/>
      <c r="O23" s="1"/>
      <c r="P23" s="1"/>
      <c r="Q23" s="1" t="s">
        <v>716</v>
      </c>
      <c r="R23" s="1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1"/>
      <c r="AK23" s="1"/>
      <c r="AL23" s="1"/>
      <c r="AM23" s="25"/>
      <c r="AN23" s="25"/>
      <c r="AO23" s="25"/>
      <c r="AP23" s="25"/>
      <c r="AQ23" s="25"/>
      <c r="AR23" s="1"/>
      <c r="AS23" s="25"/>
      <c r="AT23" s="25"/>
      <c r="AU23" s="25"/>
      <c r="AV23" s="25"/>
      <c r="AW23" s="25"/>
      <c r="AX23" s="36"/>
      <c r="AY23" s="25"/>
      <c r="AZ23" s="25"/>
      <c r="BA23" s="25"/>
      <c r="BB23" s="25"/>
      <c r="BC23" s="1"/>
      <c r="BD23" s="1"/>
      <c r="BE23" s="25"/>
      <c r="BF23" s="1"/>
      <c r="BG23" s="1"/>
      <c r="BH23" s="1"/>
      <c r="BI23" s="25"/>
      <c r="BJ23" s="6"/>
    </row>
    <row r="24" spans="1:62" ht="17">
      <c r="A24" s="23">
        <v>20</v>
      </c>
      <c r="B24" s="39" t="s">
        <v>4700</v>
      </c>
      <c r="C24" s="39" t="s">
        <v>4701</v>
      </c>
      <c r="D24" s="39" t="s">
        <v>1063</v>
      </c>
      <c r="E24" s="39">
        <v>67</v>
      </c>
      <c r="F24" s="39"/>
      <c r="G24" s="39"/>
      <c r="H24" s="23" t="str">
        <f t="shared" si="0"/>
        <v>林＊順</v>
      </c>
      <c r="I24" s="23" t="str">
        <f t="shared" si="1"/>
        <v>2＊771314</v>
      </c>
      <c r="J24" s="39">
        <v>1130904</v>
      </c>
      <c r="K24" s="39" t="s">
        <v>80</v>
      </c>
      <c r="L24" s="40" t="s">
        <v>721</v>
      </c>
      <c r="M24" s="1"/>
      <c r="N24" s="1"/>
      <c r="O24" s="1"/>
      <c r="P24" s="1"/>
      <c r="Q24" s="1"/>
      <c r="R24" s="1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1"/>
      <c r="AK24" s="1"/>
      <c r="AL24" s="1"/>
      <c r="AM24" s="25"/>
      <c r="AN24" s="25"/>
      <c r="AO24" s="25"/>
      <c r="AP24" s="25"/>
      <c r="AQ24" s="25"/>
      <c r="AR24" s="1"/>
      <c r="AS24" s="25"/>
      <c r="AT24" s="25"/>
      <c r="AU24" s="25"/>
      <c r="AV24" s="25"/>
      <c r="AW24" s="25" t="s">
        <v>9</v>
      </c>
      <c r="AX24" s="36"/>
      <c r="AY24" s="25"/>
      <c r="AZ24" s="25"/>
      <c r="BA24" s="25"/>
      <c r="BB24" s="25"/>
      <c r="BC24" s="1"/>
      <c r="BD24" s="1"/>
      <c r="BE24" s="25"/>
      <c r="BF24" s="1"/>
      <c r="BG24" s="1"/>
      <c r="BH24" s="1"/>
      <c r="BI24" s="25"/>
      <c r="BJ24" s="6"/>
    </row>
    <row r="25" spans="1:62" ht="17">
      <c r="A25" s="23">
        <v>21</v>
      </c>
      <c r="B25" s="39" t="s">
        <v>4702</v>
      </c>
      <c r="C25" s="39" t="s">
        <v>4703</v>
      </c>
      <c r="D25" s="39" t="s">
        <v>1067</v>
      </c>
      <c r="E25" s="39">
        <v>72</v>
      </c>
      <c r="F25" s="39"/>
      <c r="G25" s="39"/>
      <c r="H25" s="23" t="str">
        <f t="shared" si="0"/>
        <v>歐＊蘭</v>
      </c>
      <c r="I25" s="23" t="str">
        <f t="shared" si="1"/>
        <v>2＊771152</v>
      </c>
      <c r="J25" s="39">
        <v>1130904</v>
      </c>
      <c r="K25" s="39" t="s">
        <v>72</v>
      </c>
      <c r="L25" s="40" t="s">
        <v>721</v>
      </c>
      <c r="M25" s="1"/>
      <c r="N25" s="1"/>
      <c r="O25" s="1"/>
      <c r="P25" s="1"/>
      <c r="Q25" s="1"/>
      <c r="R25" s="1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1"/>
      <c r="AK25" s="1"/>
      <c r="AL25" s="1"/>
      <c r="AM25" s="25"/>
      <c r="AN25" s="25"/>
      <c r="AO25" s="25"/>
      <c r="AP25" s="25"/>
      <c r="AQ25" s="25"/>
      <c r="AR25" s="1"/>
      <c r="AS25" s="25"/>
      <c r="AT25" s="25"/>
      <c r="AU25" s="25"/>
      <c r="AV25" s="25"/>
      <c r="AW25" s="25"/>
      <c r="AX25" s="36" t="s">
        <v>9</v>
      </c>
      <c r="AY25" s="25"/>
      <c r="AZ25" s="25"/>
      <c r="BA25" s="25"/>
      <c r="BB25" s="25"/>
      <c r="BC25" s="1"/>
      <c r="BD25" s="1"/>
      <c r="BE25" s="25"/>
      <c r="BF25" s="1"/>
      <c r="BG25" s="1"/>
      <c r="BH25" s="1"/>
      <c r="BI25" s="25"/>
      <c r="BJ25" s="6"/>
    </row>
    <row r="26" spans="1:62" ht="17">
      <c r="A26" s="23">
        <v>22</v>
      </c>
      <c r="B26" s="39" t="s">
        <v>4704</v>
      </c>
      <c r="C26" s="39" t="s">
        <v>4705</v>
      </c>
      <c r="D26" s="39" t="s">
        <v>1063</v>
      </c>
      <c r="E26" s="39">
        <v>71</v>
      </c>
      <c r="F26" s="39"/>
      <c r="G26" s="39"/>
      <c r="H26" s="23" t="str">
        <f t="shared" si="0"/>
        <v>黃＊全</v>
      </c>
      <c r="I26" s="23" t="str">
        <f t="shared" si="1"/>
        <v>0＊450421</v>
      </c>
      <c r="J26" s="39">
        <v>1130909</v>
      </c>
      <c r="K26" s="39" t="s">
        <v>70</v>
      </c>
      <c r="L26" s="40" t="s">
        <v>721</v>
      </c>
      <c r="M26" s="1"/>
      <c r="N26" s="1"/>
      <c r="O26" s="1"/>
      <c r="P26" s="1"/>
      <c r="Q26" s="1"/>
      <c r="R26" s="1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1"/>
      <c r="AK26" s="1"/>
      <c r="AL26" s="1"/>
      <c r="AM26" s="25"/>
      <c r="AN26" s="25"/>
      <c r="AO26" s="25"/>
      <c r="AP26" s="25"/>
      <c r="AQ26" s="25"/>
      <c r="AR26" s="1"/>
      <c r="AS26" s="25"/>
      <c r="AT26" s="25" t="s">
        <v>9</v>
      </c>
      <c r="AU26" s="25"/>
      <c r="AV26" s="25"/>
      <c r="AW26" s="25"/>
      <c r="AX26" s="36"/>
      <c r="AY26" s="25"/>
      <c r="AZ26" s="25"/>
      <c r="BA26" s="25"/>
      <c r="BB26" s="25"/>
      <c r="BC26" s="1"/>
      <c r="BD26" s="1"/>
      <c r="BE26" s="25"/>
      <c r="BF26" s="1"/>
      <c r="BG26" s="1"/>
      <c r="BH26" s="1"/>
      <c r="BI26" s="25"/>
      <c r="BJ26" s="6"/>
    </row>
    <row r="27" spans="1:62" ht="17">
      <c r="A27" s="23">
        <v>23</v>
      </c>
      <c r="B27" s="39" t="s">
        <v>4706</v>
      </c>
      <c r="C27" s="39" t="s">
        <v>4707</v>
      </c>
      <c r="D27" s="39" t="s">
        <v>1067</v>
      </c>
      <c r="E27" s="39">
        <v>73</v>
      </c>
      <c r="F27" s="39"/>
      <c r="G27" s="39"/>
      <c r="H27" s="23" t="str">
        <f t="shared" si="0"/>
        <v>林＊蘭</v>
      </c>
      <c r="I27" s="23" t="str">
        <f t="shared" si="1"/>
        <v>0＊239254</v>
      </c>
      <c r="J27" s="39">
        <v>1130909</v>
      </c>
      <c r="K27" s="39" t="s">
        <v>70</v>
      </c>
      <c r="L27" s="40" t="s">
        <v>721</v>
      </c>
      <c r="M27" s="1"/>
      <c r="N27" s="1"/>
      <c r="O27" s="1"/>
      <c r="P27" s="1"/>
      <c r="Q27" s="1"/>
      <c r="R27" s="1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1"/>
      <c r="AK27" s="1"/>
      <c r="AL27" s="1"/>
      <c r="AM27" s="25"/>
      <c r="AN27" s="25"/>
      <c r="AO27" s="25"/>
      <c r="AP27" s="25"/>
      <c r="AQ27" s="25"/>
      <c r="AR27" s="1"/>
      <c r="AS27" s="25" t="s">
        <v>9</v>
      </c>
      <c r="AT27" s="25"/>
      <c r="AU27" s="25"/>
      <c r="AV27" s="25"/>
      <c r="AW27" s="25"/>
      <c r="AX27" s="36"/>
      <c r="AY27" s="25"/>
      <c r="AZ27" s="25"/>
      <c r="BA27" s="25"/>
      <c r="BB27" s="25"/>
      <c r="BC27" s="1"/>
      <c r="BD27" s="1"/>
      <c r="BE27" s="25"/>
      <c r="BF27" s="1"/>
      <c r="BG27" s="1"/>
      <c r="BH27" s="1"/>
      <c r="BI27" s="25"/>
      <c r="BJ27" s="6"/>
    </row>
    <row r="28" spans="1:62" ht="31">
      <c r="A28" s="23">
        <v>24</v>
      </c>
      <c r="B28" s="39" t="s">
        <v>4708</v>
      </c>
      <c r="C28" s="39" t="s">
        <v>4709</v>
      </c>
      <c r="D28" s="39" t="s">
        <v>1067</v>
      </c>
      <c r="E28" s="39">
        <v>60</v>
      </c>
      <c r="F28" s="39"/>
      <c r="G28" s="39"/>
      <c r="H28" s="23" t="str">
        <f t="shared" si="0"/>
        <v>楊＊琦</v>
      </c>
      <c r="I28" s="23" t="str">
        <f t="shared" si="1"/>
        <v>2＊785908</v>
      </c>
      <c r="J28" s="39">
        <v>1130909</v>
      </c>
      <c r="K28" s="39" t="s">
        <v>82</v>
      </c>
      <c r="L28" s="40" t="s">
        <v>721</v>
      </c>
      <c r="M28" s="1"/>
      <c r="N28" s="1"/>
      <c r="O28" s="1"/>
      <c r="P28" s="1"/>
      <c r="Q28" s="1"/>
      <c r="R28" s="1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1"/>
      <c r="AK28" s="1"/>
      <c r="AL28" s="1"/>
      <c r="AM28" s="25"/>
      <c r="AN28" s="25"/>
      <c r="AO28" s="25"/>
      <c r="AP28" s="25"/>
      <c r="AQ28" s="25"/>
      <c r="AR28" s="1"/>
      <c r="AS28" s="25"/>
      <c r="AT28" s="25"/>
      <c r="AU28" s="25"/>
      <c r="AV28" s="25"/>
      <c r="AW28" s="25"/>
      <c r="AX28" s="36"/>
      <c r="AY28" s="25"/>
      <c r="AZ28" s="25"/>
      <c r="BA28" s="25"/>
      <c r="BB28" s="25"/>
      <c r="BC28" s="1"/>
      <c r="BD28" s="1"/>
      <c r="BE28" s="25"/>
      <c r="BF28" s="1"/>
      <c r="BG28" s="1"/>
      <c r="BH28" s="1"/>
      <c r="BI28" s="25" t="s">
        <v>1043</v>
      </c>
      <c r="BJ28" s="6"/>
    </row>
    <row r="29" spans="1:62" ht="17">
      <c r="A29" s="23">
        <v>25</v>
      </c>
      <c r="B29" s="39" t="s">
        <v>4710</v>
      </c>
      <c r="C29" s="39" t="s">
        <v>4711</v>
      </c>
      <c r="D29" s="39" t="s">
        <v>1063</v>
      </c>
      <c r="E29" s="39">
        <v>73</v>
      </c>
      <c r="F29" s="39"/>
      <c r="G29" s="39"/>
      <c r="H29" s="23" t="str">
        <f t="shared" si="0"/>
        <v>王＊村</v>
      </c>
      <c r="I29" s="23" t="str">
        <f t="shared" si="1"/>
        <v>0＊043826</v>
      </c>
      <c r="J29" s="39">
        <v>1130909</v>
      </c>
      <c r="K29" s="39" t="s">
        <v>70</v>
      </c>
      <c r="L29" s="40" t="s">
        <v>721</v>
      </c>
      <c r="M29" s="1"/>
      <c r="N29" s="1"/>
      <c r="O29" s="1"/>
      <c r="P29" s="1"/>
      <c r="Q29" s="1"/>
      <c r="R29" s="1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1"/>
      <c r="AK29" s="1"/>
      <c r="AL29" s="1"/>
      <c r="AM29" s="25"/>
      <c r="AN29" s="25"/>
      <c r="AO29" s="25"/>
      <c r="AP29" s="25"/>
      <c r="AQ29" s="25"/>
      <c r="AR29" s="1"/>
      <c r="AS29" s="25"/>
      <c r="AT29" s="25" t="s">
        <v>9</v>
      </c>
      <c r="AU29" s="25"/>
      <c r="AV29" s="25"/>
      <c r="AW29" s="25"/>
      <c r="AX29" s="36"/>
      <c r="AY29" s="25"/>
      <c r="AZ29" s="25"/>
      <c r="BA29" s="25"/>
      <c r="BB29" s="25"/>
      <c r="BC29" s="1"/>
      <c r="BD29" s="1"/>
      <c r="BE29" s="25"/>
      <c r="BF29" s="1"/>
      <c r="BG29" s="1"/>
      <c r="BH29" s="1"/>
      <c r="BI29" s="25"/>
      <c r="BJ29" s="6"/>
    </row>
    <row r="30" spans="1:62" ht="17">
      <c r="A30" s="23">
        <v>26</v>
      </c>
      <c r="B30" s="39" t="s">
        <v>4712</v>
      </c>
      <c r="C30" s="39" t="s">
        <v>4713</v>
      </c>
      <c r="D30" s="39" t="s">
        <v>1063</v>
      </c>
      <c r="E30" s="39">
        <v>49</v>
      </c>
      <c r="F30" s="39"/>
      <c r="G30" s="39"/>
      <c r="H30" s="23" t="str">
        <f t="shared" si="0"/>
        <v>王＊銘</v>
      </c>
      <c r="I30" s="23" t="str">
        <f t="shared" si="1"/>
        <v>0＊889332</v>
      </c>
      <c r="J30" s="39">
        <v>1130911</v>
      </c>
      <c r="K30" s="39" t="s">
        <v>72</v>
      </c>
      <c r="L30" s="40" t="s">
        <v>721</v>
      </c>
      <c r="M30" s="1"/>
      <c r="N30" s="1"/>
      <c r="O30" s="1"/>
      <c r="P30" s="1"/>
      <c r="Q30" s="1"/>
      <c r="R30" s="1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1"/>
      <c r="AK30" s="1"/>
      <c r="AL30" s="1"/>
      <c r="AM30" s="25"/>
      <c r="AN30" s="25"/>
      <c r="AO30" s="25"/>
      <c r="AP30" s="25"/>
      <c r="AQ30" s="25"/>
      <c r="AR30" s="1"/>
      <c r="AS30" s="25"/>
      <c r="AT30" s="25"/>
      <c r="AU30" s="25"/>
      <c r="AV30" s="25"/>
      <c r="AW30" s="25"/>
      <c r="AX30" s="36" t="s">
        <v>9</v>
      </c>
      <c r="AY30" s="25"/>
      <c r="AZ30" s="25"/>
      <c r="BA30" s="25"/>
      <c r="BB30" s="25"/>
      <c r="BC30" s="1"/>
      <c r="BD30" s="1"/>
      <c r="BE30" s="25"/>
      <c r="BF30" s="1"/>
      <c r="BG30" s="1"/>
      <c r="BH30" s="1"/>
      <c r="BI30" s="25"/>
      <c r="BJ30" s="6"/>
    </row>
    <row r="31" spans="1:62" ht="17">
      <c r="A31" s="23">
        <v>27</v>
      </c>
      <c r="B31" s="39" t="s">
        <v>4714</v>
      </c>
      <c r="C31" s="39" t="s">
        <v>385</v>
      </c>
      <c r="D31" s="39" t="s">
        <v>1063</v>
      </c>
      <c r="E31" s="39">
        <v>91</v>
      </c>
      <c r="F31" s="39"/>
      <c r="G31" s="39"/>
      <c r="H31" s="23" t="str">
        <f t="shared" si="0"/>
        <v>王＊海</v>
      </c>
      <c r="I31" s="23" t="str">
        <f t="shared" si="1"/>
        <v>0＊284042</v>
      </c>
      <c r="J31" s="39">
        <v>1130911</v>
      </c>
      <c r="K31" s="39" t="s">
        <v>79</v>
      </c>
      <c r="L31" s="40" t="s">
        <v>721</v>
      </c>
      <c r="M31" s="1"/>
      <c r="N31" s="1"/>
      <c r="O31" s="1"/>
      <c r="P31" s="1"/>
      <c r="Q31" s="1"/>
      <c r="R31" s="1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1"/>
      <c r="AK31" s="1"/>
      <c r="AL31" s="1"/>
      <c r="AM31" s="25"/>
      <c r="AN31" s="25"/>
      <c r="AO31" s="25"/>
      <c r="AP31" s="25"/>
      <c r="AQ31" s="25"/>
      <c r="AR31" s="1"/>
      <c r="AS31" s="25"/>
      <c r="AT31" s="25"/>
      <c r="AU31" s="25"/>
      <c r="AV31" s="25" t="s">
        <v>9</v>
      </c>
      <c r="AW31" s="25"/>
      <c r="AX31" s="36"/>
      <c r="AY31" s="25"/>
      <c r="AZ31" s="25"/>
      <c r="BA31" s="25"/>
      <c r="BB31" s="25"/>
      <c r="BC31" s="1"/>
      <c r="BD31" s="1"/>
      <c r="BE31" s="25"/>
      <c r="BF31" s="1"/>
      <c r="BG31" s="1"/>
      <c r="BH31" s="1"/>
      <c r="BI31" s="25"/>
      <c r="BJ31" s="6"/>
    </row>
    <row r="32" spans="1:62" ht="31">
      <c r="A32" s="23">
        <v>28</v>
      </c>
      <c r="B32" s="39" t="s">
        <v>4708</v>
      </c>
      <c r="C32" s="39" t="s">
        <v>4709</v>
      </c>
      <c r="D32" s="39" t="s">
        <v>1067</v>
      </c>
      <c r="E32" s="39">
        <v>60</v>
      </c>
      <c r="F32" s="39" t="s">
        <v>4675</v>
      </c>
      <c r="G32" s="39" t="s">
        <v>4682</v>
      </c>
      <c r="H32" s="23" t="str">
        <f t="shared" si="0"/>
        <v>楊＊琦</v>
      </c>
      <c r="I32" s="23" t="str">
        <f t="shared" si="1"/>
        <v>2＊785908</v>
      </c>
      <c r="J32" s="39">
        <v>1130911</v>
      </c>
      <c r="K32" s="39" t="s">
        <v>4281</v>
      </c>
      <c r="L32" s="40" t="s">
        <v>721</v>
      </c>
      <c r="M32" s="1"/>
      <c r="N32" s="1"/>
      <c r="O32" s="1"/>
      <c r="P32" s="1"/>
      <c r="Q32" s="1"/>
      <c r="R32" s="1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1"/>
      <c r="AK32" s="1"/>
      <c r="AL32" s="1"/>
      <c r="AM32" s="25"/>
      <c r="AN32" s="25"/>
      <c r="AO32" s="25"/>
      <c r="AP32" s="25"/>
      <c r="AQ32" s="25"/>
      <c r="AR32" s="1"/>
      <c r="AS32" s="25"/>
      <c r="AT32" s="25"/>
      <c r="AU32" s="25"/>
      <c r="AV32" s="25"/>
      <c r="AW32" s="25" t="s">
        <v>9</v>
      </c>
      <c r="AX32" s="36"/>
      <c r="AY32" s="25"/>
      <c r="AZ32" s="25"/>
      <c r="BA32" s="25"/>
      <c r="BB32" s="25" t="s">
        <v>1879</v>
      </c>
      <c r="BC32" s="1"/>
      <c r="BD32" s="1"/>
      <c r="BE32" s="25"/>
      <c r="BF32" s="1"/>
      <c r="BG32" s="1"/>
      <c r="BH32" s="1"/>
      <c r="BI32" s="25"/>
      <c r="BJ32" s="6"/>
    </row>
    <row r="33" spans="1:62" ht="31">
      <c r="A33" s="23">
        <v>29</v>
      </c>
      <c r="B33" s="39" t="s">
        <v>4715</v>
      </c>
      <c r="C33" s="39" t="s">
        <v>4190</v>
      </c>
      <c r="D33" s="39" t="s">
        <v>1063</v>
      </c>
      <c r="E33" s="39">
        <v>44</v>
      </c>
      <c r="F33" s="39"/>
      <c r="G33" s="39"/>
      <c r="H33" s="23" t="str">
        <f t="shared" si="0"/>
        <v>洪＊銘</v>
      </c>
      <c r="I33" s="23" t="str">
        <f t="shared" si="1"/>
        <v>2＊511824</v>
      </c>
      <c r="J33" s="39">
        <v>1130911</v>
      </c>
      <c r="K33" s="39" t="s">
        <v>3759</v>
      </c>
      <c r="L33" s="40" t="s">
        <v>721</v>
      </c>
      <c r="M33" s="1"/>
      <c r="N33" s="1"/>
      <c r="O33" s="1"/>
      <c r="P33" s="1"/>
      <c r="Q33" s="1"/>
      <c r="R33" s="1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1"/>
      <c r="AK33" s="1"/>
      <c r="AL33" s="1"/>
      <c r="AM33" s="25"/>
      <c r="AN33" s="25"/>
      <c r="AO33" s="25"/>
      <c r="AP33" s="25"/>
      <c r="AQ33" s="25"/>
      <c r="AR33" s="1"/>
      <c r="AS33" s="25"/>
      <c r="AT33" s="25"/>
      <c r="AU33" s="25"/>
      <c r="AV33" s="25"/>
      <c r="AW33" s="25" t="s">
        <v>9</v>
      </c>
      <c r="AX33" s="36"/>
      <c r="AY33" s="25"/>
      <c r="AZ33" s="25"/>
      <c r="BA33" s="25" t="s">
        <v>1879</v>
      </c>
      <c r="BB33" s="25"/>
      <c r="BC33" s="1"/>
      <c r="BD33" s="1"/>
      <c r="BE33" s="25"/>
      <c r="BF33" s="1"/>
      <c r="BG33" s="1"/>
      <c r="BH33" s="1"/>
      <c r="BI33" s="25"/>
      <c r="BJ33" s="6"/>
    </row>
    <row r="34" spans="1:62" ht="17">
      <c r="A34" s="23">
        <v>30</v>
      </c>
      <c r="B34" s="39" t="s">
        <v>4716</v>
      </c>
      <c r="C34" s="39" t="s">
        <v>4717</v>
      </c>
      <c r="D34" s="39" t="s">
        <v>1067</v>
      </c>
      <c r="E34" s="39">
        <v>72</v>
      </c>
      <c r="F34" s="39"/>
      <c r="G34" s="39"/>
      <c r="H34" s="23" t="str">
        <f t="shared" si="0"/>
        <v>華＊月華</v>
      </c>
      <c r="I34" s="23" t="str">
        <f t="shared" si="1"/>
        <v>0＊098388</v>
      </c>
      <c r="J34" s="39">
        <v>1130911</v>
      </c>
      <c r="K34" s="39" t="s">
        <v>70</v>
      </c>
      <c r="L34" s="40" t="s">
        <v>721</v>
      </c>
      <c r="M34" s="1"/>
      <c r="N34" s="1"/>
      <c r="O34" s="1"/>
      <c r="P34" s="1"/>
      <c r="Q34" s="1"/>
      <c r="R34" s="1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1"/>
      <c r="AK34" s="1"/>
      <c r="AL34" s="1"/>
      <c r="AM34" s="25"/>
      <c r="AN34" s="25"/>
      <c r="AO34" s="25"/>
      <c r="AP34" s="25"/>
      <c r="AQ34" s="25"/>
      <c r="AR34" s="1"/>
      <c r="AS34" s="25"/>
      <c r="AT34" s="25" t="s">
        <v>9</v>
      </c>
      <c r="AU34" s="25"/>
      <c r="AV34" s="25"/>
      <c r="AW34" s="25"/>
      <c r="AX34" s="36"/>
      <c r="AY34" s="25"/>
      <c r="AZ34" s="25"/>
      <c r="BA34" s="25"/>
      <c r="BB34" s="25"/>
      <c r="BC34" s="1"/>
      <c r="BD34" s="1"/>
      <c r="BE34" s="25"/>
      <c r="BF34" s="1"/>
      <c r="BG34" s="1"/>
      <c r="BH34" s="1"/>
      <c r="BI34" s="25"/>
      <c r="BJ34" s="6"/>
    </row>
    <row r="35" spans="1:62" ht="32.5">
      <c r="A35" s="23">
        <v>31</v>
      </c>
      <c r="B35" s="39" t="s">
        <v>4718</v>
      </c>
      <c r="C35" s="39" t="s">
        <v>4719</v>
      </c>
      <c r="D35" s="39" t="s">
        <v>1067</v>
      </c>
      <c r="E35" s="39">
        <v>67</v>
      </c>
      <c r="F35" s="39"/>
      <c r="G35" s="39"/>
      <c r="H35" s="39" t="s">
        <v>5079</v>
      </c>
      <c r="I35" s="100" t="s">
        <v>4719</v>
      </c>
      <c r="J35" s="39">
        <v>1130916</v>
      </c>
      <c r="K35" s="39" t="s">
        <v>70</v>
      </c>
      <c r="L35" s="40" t="s">
        <v>721</v>
      </c>
      <c r="M35" s="1"/>
      <c r="N35" s="1"/>
      <c r="O35" s="1"/>
      <c r="P35" s="1"/>
      <c r="Q35" s="1"/>
      <c r="R35" s="1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1"/>
      <c r="AK35" s="1"/>
      <c r="AL35" s="1"/>
      <c r="AM35" s="25"/>
      <c r="AN35" s="25"/>
      <c r="AO35" s="25"/>
      <c r="AP35" s="25"/>
      <c r="AQ35" s="25"/>
      <c r="AR35" s="1"/>
      <c r="AS35" s="25"/>
      <c r="AT35" s="25" t="s">
        <v>9</v>
      </c>
      <c r="AU35" s="25"/>
      <c r="AV35" s="25"/>
      <c r="AW35" s="25"/>
      <c r="AX35" s="36"/>
      <c r="AY35" s="25"/>
      <c r="AZ35" s="25"/>
      <c r="BA35" s="25"/>
      <c r="BB35" s="25"/>
      <c r="BC35" s="1"/>
      <c r="BD35" s="1"/>
      <c r="BE35" s="25"/>
      <c r="BF35" s="1"/>
      <c r="BG35" s="1"/>
      <c r="BH35" s="1"/>
      <c r="BI35" s="25"/>
      <c r="BJ35" s="6"/>
    </row>
    <row r="36" spans="1:62" ht="17">
      <c r="A36" s="23">
        <v>32</v>
      </c>
      <c r="B36" s="39" t="s">
        <v>4720</v>
      </c>
      <c r="C36" s="39" t="s">
        <v>2864</v>
      </c>
      <c r="D36" s="39" t="s">
        <v>1063</v>
      </c>
      <c r="E36" s="39">
        <v>77</v>
      </c>
      <c r="F36" s="39"/>
      <c r="G36" s="39"/>
      <c r="H36" s="23" t="str">
        <f t="shared" ref="H36:H99" si="2">REPLACE(B36,2,1,"＊")</f>
        <v>吳＊政</v>
      </c>
      <c r="I36" s="23" t="str">
        <f t="shared" ref="I36:I99" si="3">REPLACE(C36,2,1,"＊")</f>
        <v>0＊637861</v>
      </c>
      <c r="J36" s="39">
        <v>1130918</v>
      </c>
      <c r="K36" s="39" t="s">
        <v>73</v>
      </c>
      <c r="L36" s="40" t="s">
        <v>721</v>
      </c>
      <c r="M36" s="1"/>
      <c r="N36" s="1"/>
      <c r="O36" s="1"/>
      <c r="P36" s="1"/>
      <c r="Q36" s="1"/>
      <c r="R36" s="1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1"/>
      <c r="AK36" s="1"/>
      <c r="AL36" s="1"/>
      <c r="AM36" s="25"/>
      <c r="AN36" s="25"/>
      <c r="AO36" s="25"/>
      <c r="AP36" s="25"/>
      <c r="AQ36" s="25"/>
      <c r="AR36" s="1"/>
      <c r="AS36" s="25"/>
      <c r="AT36" s="25"/>
      <c r="AU36" s="25"/>
      <c r="AV36" s="25"/>
      <c r="AW36" s="25"/>
      <c r="AX36" s="36"/>
      <c r="AY36" s="25"/>
      <c r="AZ36" s="25"/>
      <c r="BA36" s="25" t="s">
        <v>9</v>
      </c>
      <c r="BB36" s="25"/>
      <c r="BC36" s="1"/>
      <c r="BD36" s="1"/>
      <c r="BE36" s="25"/>
      <c r="BF36" s="1"/>
      <c r="BG36" s="1"/>
      <c r="BH36" s="1"/>
      <c r="BI36" s="25"/>
      <c r="BJ36" s="6"/>
    </row>
    <row r="37" spans="1:62" ht="17">
      <c r="A37" s="23">
        <v>33</v>
      </c>
      <c r="B37" s="39" t="s">
        <v>4722</v>
      </c>
      <c r="C37" s="39" t="s">
        <v>4723</v>
      </c>
      <c r="D37" s="39" t="s">
        <v>1063</v>
      </c>
      <c r="E37" s="39">
        <v>93</v>
      </c>
      <c r="F37" s="39" t="s">
        <v>4682</v>
      </c>
      <c r="G37" s="39" t="s">
        <v>4724</v>
      </c>
      <c r="H37" s="23" t="str">
        <f t="shared" si="2"/>
        <v>蘇＊明</v>
      </c>
      <c r="I37" s="23" t="str">
        <f t="shared" si="3"/>
        <v>0＊039708</v>
      </c>
      <c r="J37" s="39">
        <v>1130918</v>
      </c>
      <c r="K37" s="39" t="s">
        <v>73</v>
      </c>
      <c r="L37" s="40" t="s">
        <v>721</v>
      </c>
      <c r="M37" s="1"/>
      <c r="N37" s="1"/>
      <c r="O37" s="1"/>
      <c r="P37" s="1"/>
      <c r="Q37" s="1"/>
      <c r="R37" s="1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1"/>
      <c r="AK37" s="1"/>
      <c r="AL37" s="1"/>
      <c r="AM37" s="25"/>
      <c r="AN37" s="25"/>
      <c r="AO37" s="25"/>
      <c r="AP37" s="25"/>
      <c r="AQ37" s="25"/>
      <c r="AR37" s="1"/>
      <c r="AS37" s="25"/>
      <c r="AT37" s="25"/>
      <c r="AU37" s="25"/>
      <c r="AV37" s="25"/>
      <c r="AW37" s="25"/>
      <c r="AX37" s="36"/>
      <c r="AY37" s="25"/>
      <c r="AZ37" s="25"/>
      <c r="BA37" s="25" t="s">
        <v>9</v>
      </c>
      <c r="BB37" s="25"/>
      <c r="BC37" s="1"/>
      <c r="BD37" s="1"/>
      <c r="BE37" s="25"/>
      <c r="BF37" s="1"/>
      <c r="BG37" s="1"/>
      <c r="BH37" s="1"/>
      <c r="BI37" s="25"/>
      <c r="BJ37" s="6"/>
    </row>
    <row r="38" spans="1:62" ht="46.5">
      <c r="A38" s="23">
        <v>34</v>
      </c>
      <c r="B38" s="39" t="s">
        <v>4725</v>
      </c>
      <c r="C38" s="39" t="s">
        <v>4726</v>
      </c>
      <c r="D38" s="39" t="s">
        <v>1063</v>
      </c>
      <c r="E38" s="39">
        <v>77</v>
      </c>
      <c r="F38" s="39"/>
      <c r="G38" s="39"/>
      <c r="H38" s="23" t="str">
        <f t="shared" si="2"/>
        <v>黃＊道</v>
      </c>
      <c r="I38" s="23" t="str">
        <f t="shared" si="3"/>
        <v>1＊325295</v>
      </c>
      <c r="J38" s="39">
        <v>1130918</v>
      </c>
      <c r="K38" s="39" t="s">
        <v>77</v>
      </c>
      <c r="L38" s="40" t="s">
        <v>721</v>
      </c>
      <c r="M38" s="1"/>
      <c r="N38" s="1"/>
      <c r="O38" s="1"/>
      <c r="P38" s="1"/>
      <c r="Q38" s="1"/>
      <c r="R38" s="1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1"/>
      <c r="AK38" s="1"/>
      <c r="AL38" s="1"/>
      <c r="AM38" s="25"/>
      <c r="AN38" s="25"/>
      <c r="AO38" s="25"/>
      <c r="AP38" s="25"/>
      <c r="AQ38" s="25"/>
      <c r="AR38" s="1"/>
      <c r="AS38" s="25"/>
      <c r="AT38" s="25"/>
      <c r="AU38" s="25"/>
      <c r="AV38" s="25"/>
      <c r="AW38" s="25"/>
      <c r="AX38" s="36"/>
      <c r="AY38" s="25"/>
      <c r="AZ38" s="25"/>
      <c r="BA38" s="25"/>
      <c r="BB38" s="25"/>
      <c r="BC38" s="1"/>
      <c r="BD38" s="1"/>
      <c r="BE38" s="25"/>
      <c r="BF38" s="1"/>
      <c r="BG38" s="1"/>
      <c r="BH38" s="1"/>
      <c r="BI38" s="25" t="s">
        <v>2204</v>
      </c>
      <c r="BJ38" s="6"/>
    </row>
    <row r="39" spans="1:62" ht="17">
      <c r="A39" s="23">
        <v>35</v>
      </c>
      <c r="B39" s="39" t="s">
        <v>4727</v>
      </c>
      <c r="C39" s="39" t="s">
        <v>4728</v>
      </c>
      <c r="D39" s="39" t="s">
        <v>1063</v>
      </c>
      <c r="E39" s="39">
        <v>70</v>
      </c>
      <c r="F39" s="39"/>
      <c r="G39" s="39"/>
      <c r="H39" s="23" t="str">
        <f t="shared" si="2"/>
        <v>林＊堂</v>
      </c>
      <c r="I39" s="23" t="str">
        <f t="shared" si="3"/>
        <v>2＊767898</v>
      </c>
      <c r="J39" s="39">
        <v>1130918</v>
      </c>
      <c r="K39" s="39" t="s">
        <v>70</v>
      </c>
      <c r="L39" s="40" t="s">
        <v>721</v>
      </c>
      <c r="M39" s="1"/>
      <c r="N39" s="1"/>
      <c r="O39" s="1"/>
      <c r="P39" s="1"/>
      <c r="Q39" s="1"/>
      <c r="R39" s="1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1"/>
      <c r="AK39" s="1"/>
      <c r="AL39" s="1"/>
      <c r="AM39" s="25"/>
      <c r="AN39" s="25"/>
      <c r="AO39" s="25"/>
      <c r="AP39" s="25"/>
      <c r="AQ39" s="25"/>
      <c r="AR39" s="1"/>
      <c r="AS39" s="25"/>
      <c r="AT39" s="25" t="s">
        <v>9</v>
      </c>
      <c r="AU39" s="25"/>
      <c r="AV39" s="25"/>
      <c r="AW39" s="25"/>
      <c r="AX39" s="36"/>
      <c r="AY39" s="25"/>
      <c r="AZ39" s="25"/>
      <c r="BA39" s="25"/>
      <c r="BB39" s="25"/>
      <c r="BC39" s="1"/>
      <c r="BD39" s="1"/>
      <c r="BE39" s="25"/>
      <c r="BF39" s="1"/>
      <c r="BG39" s="1"/>
      <c r="BH39" s="1"/>
      <c r="BI39" s="25"/>
      <c r="BJ39" s="6"/>
    </row>
    <row r="40" spans="1:62" ht="17">
      <c r="A40" s="23">
        <v>36</v>
      </c>
      <c r="B40" s="39" t="s">
        <v>1610</v>
      </c>
      <c r="C40" s="39" t="s">
        <v>328</v>
      </c>
      <c r="D40" s="39" t="s">
        <v>1067</v>
      </c>
      <c r="E40" s="39">
        <v>86</v>
      </c>
      <c r="F40" s="39"/>
      <c r="G40" s="39"/>
      <c r="H40" s="23" t="str">
        <f t="shared" si="2"/>
        <v>石＊麗</v>
      </c>
      <c r="I40" s="23" t="str">
        <f t="shared" si="3"/>
        <v>0＊008703</v>
      </c>
      <c r="J40" s="39">
        <v>1130918</v>
      </c>
      <c r="K40" s="39" t="s">
        <v>79</v>
      </c>
      <c r="L40" s="40" t="s">
        <v>721</v>
      </c>
      <c r="M40" s="1"/>
      <c r="N40" s="1"/>
      <c r="O40" s="1"/>
      <c r="P40" s="1"/>
      <c r="Q40" s="1"/>
      <c r="R40" s="1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1"/>
      <c r="AK40" s="1"/>
      <c r="AL40" s="1"/>
      <c r="AM40" s="25"/>
      <c r="AN40" s="25"/>
      <c r="AO40" s="25"/>
      <c r="AP40" s="25"/>
      <c r="AQ40" s="25"/>
      <c r="AR40" s="1"/>
      <c r="AS40" s="25"/>
      <c r="AT40" s="25"/>
      <c r="AU40" s="25"/>
      <c r="AV40" s="25" t="s">
        <v>9</v>
      </c>
      <c r="AW40" s="25"/>
      <c r="AX40" s="36"/>
      <c r="AY40" s="25"/>
      <c r="AZ40" s="25"/>
      <c r="BA40" s="25"/>
      <c r="BB40" s="25"/>
      <c r="BC40" s="1"/>
      <c r="BD40" s="1"/>
      <c r="BE40" s="25"/>
      <c r="BF40" s="1"/>
      <c r="BG40" s="1"/>
      <c r="BH40" s="1"/>
      <c r="BI40" s="25"/>
      <c r="BJ40" s="6"/>
    </row>
    <row r="41" spans="1:62" ht="17">
      <c r="A41" s="23">
        <v>37</v>
      </c>
      <c r="B41" s="39" t="s">
        <v>4729</v>
      </c>
      <c r="C41" s="39" t="s">
        <v>4730</v>
      </c>
      <c r="D41" s="39" t="s">
        <v>1063</v>
      </c>
      <c r="E41" s="39">
        <v>44</v>
      </c>
      <c r="F41" s="39"/>
      <c r="G41" s="39"/>
      <c r="H41" s="23" t="str">
        <f t="shared" si="2"/>
        <v>莊＊桓</v>
      </c>
      <c r="I41" s="23" t="str">
        <f t="shared" si="3"/>
        <v>2＊734565</v>
      </c>
      <c r="J41" s="39">
        <v>1130918</v>
      </c>
      <c r="K41" s="39" t="s">
        <v>72</v>
      </c>
      <c r="L41" s="40" t="s">
        <v>721</v>
      </c>
      <c r="M41" s="1"/>
      <c r="N41" s="1"/>
      <c r="O41" s="1"/>
      <c r="P41" s="1"/>
      <c r="Q41" s="1"/>
      <c r="R41" s="1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1"/>
      <c r="AK41" s="1"/>
      <c r="AL41" s="1"/>
      <c r="AM41" s="25"/>
      <c r="AN41" s="25"/>
      <c r="AO41" s="25"/>
      <c r="AP41" s="25"/>
      <c r="AQ41" s="25"/>
      <c r="AR41" s="1"/>
      <c r="AS41" s="25"/>
      <c r="AT41" s="25"/>
      <c r="AU41" s="25"/>
      <c r="AV41" s="25"/>
      <c r="AW41" s="25"/>
      <c r="AX41" s="36" t="s">
        <v>9</v>
      </c>
      <c r="AY41" s="25"/>
      <c r="AZ41" s="25"/>
      <c r="BA41" s="25"/>
      <c r="BB41" s="25"/>
      <c r="BC41" s="1"/>
      <c r="BD41" s="1"/>
      <c r="BE41" s="25"/>
      <c r="BF41" s="1"/>
      <c r="BG41" s="1"/>
      <c r="BH41" s="1"/>
      <c r="BI41" s="25"/>
      <c r="BJ41" s="6"/>
    </row>
    <row r="42" spans="1:62" ht="17">
      <c r="A42" s="23">
        <v>38</v>
      </c>
      <c r="B42" s="39" t="s">
        <v>4731</v>
      </c>
      <c r="C42" s="39" t="s">
        <v>4732</v>
      </c>
      <c r="D42" s="39" t="s">
        <v>1067</v>
      </c>
      <c r="E42" s="39">
        <v>83</v>
      </c>
      <c r="F42" s="39"/>
      <c r="G42" s="39"/>
      <c r="H42" s="23" t="str">
        <f t="shared" si="2"/>
        <v>黃＊子</v>
      </c>
      <c r="I42" s="23" t="str">
        <f t="shared" si="3"/>
        <v>0＊070935</v>
      </c>
      <c r="J42" s="39">
        <v>1130918</v>
      </c>
      <c r="K42" s="39" t="s">
        <v>72</v>
      </c>
      <c r="L42" s="40" t="s">
        <v>721</v>
      </c>
      <c r="M42" s="1"/>
      <c r="N42" s="1"/>
      <c r="O42" s="1"/>
      <c r="P42" s="1"/>
      <c r="Q42" s="1"/>
      <c r="R42" s="1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1"/>
      <c r="AK42" s="1"/>
      <c r="AL42" s="1"/>
      <c r="AM42" s="25"/>
      <c r="AN42" s="25"/>
      <c r="AO42" s="25"/>
      <c r="AP42" s="25"/>
      <c r="AQ42" s="25"/>
      <c r="AR42" s="1"/>
      <c r="AS42" s="25"/>
      <c r="AT42" s="25"/>
      <c r="AU42" s="25"/>
      <c r="AV42" s="25"/>
      <c r="AW42" s="25"/>
      <c r="AX42" s="36" t="s">
        <v>9</v>
      </c>
      <c r="AY42" s="25"/>
      <c r="AZ42" s="25"/>
      <c r="BA42" s="25"/>
      <c r="BB42" s="25"/>
      <c r="BC42" s="1"/>
      <c r="BD42" s="1"/>
      <c r="BE42" s="25"/>
      <c r="BF42" s="1"/>
      <c r="BG42" s="1"/>
      <c r="BH42" s="1"/>
      <c r="BI42" s="25"/>
      <c r="BJ42" s="6"/>
    </row>
    <row r="43" spans="1:62" ht="17">
      <c r="A43" s="23">
        <v>39</v>
      </c>
      <c r="B43" s="39" t="s">
        <v>4733</v>
      </c>
      <c r="C43" s="39" t="s">
        <v>4734</v>
      </c>
      <c r="D43" s="39" t="s">
        <v>1063</v>
      </c>
      <c r="E43" s="39">
        <v>53</v>
      </c>
      <c r="F43" s="39"/>
      <c r="G43" s="39"/>
      <c r="H43" s="23" t="str">
        <f t="shared" si="2"/>
        <v>蘇＊榮</v>
      </c>
      <c r="I43" s="23" t="str">
        <f t="shared" si="3"/>
        <v>2＊176693</v>
      </c>
      <c r="J43" s="39">
        <v>1130923</v>
      </c>
      <c r="K43" s="39" t="s">
        <v>70</v>
      </c>
      <c r="L43" s="40" t="s">
        <v>721</v>
      </c>
      <c r="M43" s="1"/>
      <c r="N43" s="1"/>
      <c r="O43" s="1"/>
      <c r="P43" s="1"/>
      <c r="Q43" s="1"/>
      <c r="R43" s="1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1"/>
      <c r="AK43" s="1"/>
      <c r="AL43" s="1"/>
      <c r="AM43" s="25"/>
      <c r="AN43" s="25"/>
      <c r="AO43" s="25"/>
      <c r="AP43" s="25"/>
      <c r="AQ43" s="25"/>
      <c r="AR43" s="1"/>
      <c r="AS43" s="25"/>
      <c r="AT43" s="25" t="s">
        <v>9</v>
      </c>
      <c r="AU43" s="25"/>
      <c r="AV43" s="25"/>
      <c r="AW43" s="25"/>
      <c r="AX43" s="36"/>
      <c r="AY43" s="25"/>
      <c r="AZ43" s="25"/>
      <c r="BA43" s="25"/>
      <c r="BB43" s="25"/>
      <c r="BC43" s="1"/>
      <c r="BD43" s="1"/>
      <c r="BE43" s="25"/>
      <c r="BF43" s="1"/>
      <c r="BG43" s="1"/>
      <c r="BH43" s="1"/>
      <c r="BI43" s="25"/>
      <c r="BJ43" s="6"/>
    </row>
    <row r="44" spans="1:62" ht="17">
      <c r="A44" s="23">
        <v>40</v>
      </c>
      <c r="B44" s="39" t="s">
        <v>4736</v>
      </c>
      <c r="C44" s="39" t="s">
        <v>2656</v>
      </c>
      <c r="D44" s="39" t="s">
        <v>1063</v>
      </c>
      <c r="E44" s="39">
        <v>42</v>
      </c>
      <c r="F44" s="39"/>
      <c r="G44" s="39"/>
      <c r="H44" s="23" t="str">
        <f t="shared" si="2"/>
        <v>楊＊誠</v>
      </c>
      <c r="I44" s="23" t="str">
        <f t="shared" si="3"/>
        <v>2＊425493</v>
      </c>
      <c r="J44" s="39">
        <v>1130923</v>
      </c>
      <c r="K44" s="39" t="s">
        <v>72</v>
      </c>
      <c r="L44" s="40" t="s">
        <v>721</v>
      </c>
      <c r="M44" s="1"/>
      <c r="N44" s="1"/>
      <c r="O44" s="1"/>
      <c r="P44" s="1"/>
      <c r="Q44" s="1"/>
      <c r="R44" s="1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1"/>
      <c r="AK44" s="1"/>
      <c r="AL44" s="1"/>
      <c r="AM44" s="25"/>
      <c r="AN44" s="25"/>
      <c r="AO44" s="25"/>
      <c r="AP44" s="25"/>
      <c r="AQ44" s="25"/>
      <c r="AR44" s="1"/>
      <c r="AS44" s="25"/>
      <c r="AT44" s="25"/>
      <c r="AU44" s="25"/>
      <c r="AV44" s="25"/>
      <c r="AW44" s="25"/>
      <c r="AX44" s="36" t="s">
        <v>9</v>
      </c>
      <c r="AY44" s="25"/>
      <c r="AZ44" s="25"/>
      <c r="BA44" s="25"/>
      <c r="BB44" s="25"/>
      <c r="BC44" s="1"/>
      <c r="BD44" s="1"/>
      <c r="BE44" s="25"/>
      <c r="BF44" s="1"/>
      <c r="BG44" s="1"/>
      <c r="BH44" s="1"/>
      <c r="BI44" s="25"/>
      <c r="BJ44" s="6"/>
    </row>
    <row r="45" spans="1:62" ht="31">
      <c r="A45" s="23">
        <v>41</v>
      </c>
      <c r="B45" s="39" t="s">
        <v>1737</v>
      </c>
      <c r="C45" s="39" t="s">
        <v>1463</v>
      </c>
      <c r="D45" s="39" t="s">
        <v>1063</v>
      </c>
      <c r="E45" s="39">
        <v>84</v>
      </c>
      <c r="F45" s="39"/>
      <c r="G45" s="39"/>
      <c r="H45" s="23" t="str">
        <f t="shared" si="2"/>
        <v>陳＊富</v>
      </c>
      <c r="I45" s="23" t="str">
        <f t="shared" si="3"/>
        <v>1＊204317</v>
      </c>
      <c r="J45" s="39">
        <v>1130923</v>
      </c>
      <c r="K45" s="39" t="s">
        <v>3759</v>
      </c>
      <c r="L45" s="40" t="s">
        <v>721</v>
      </c>
      <c r="M45" s="1"/>
      <c r="N45" s="1"/>
      <c r="O45" s="1"/>
      <c r="P45" s="1"/>
      <c r="Q45" s="1"/>
      <c r="R45" s="1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1"/>
      <c r="AK45" s="1"/>
      <c r="AL45" s="1"/>
      <c r="AM45" s="25"/>
      <c r="AN45" s="25"/>
      <c r="AO45" s="25"/>
      <c r="AP45" s="25"/>
      <c r="AQ45" s="25"/>
      <c r="AR45" s="1"/>
      <c r="AS45" s="25"/>
      <c r="AT45" s="25"/>
      <c r="AU45" s="25"/>
      <c r="AV45" s="25"/>
      <c r="AW45" s="25" t="s">
        <v>9</v>
      </c>
      <c r="AX45" s="36"/>
      <c r="AY45" s="25"/>
      <c r="AZ45" s="25"/>
      <c r="BA45" s="25" t="s">
        <v>9</v>
      </c>
      <c r="BB45" s="25"/>
      <c r="BC45" s="1"/>
      <c r="BD45" s="1"/>
      <c r="BE45" s="25"/>
      <c r="BF45" s="1"/>
      <c r="BG45" s="1"/>
      <c r="BH45" s="1"/>
      <c r="BI45" s="25"/>
      <c r="BJ45" s="6"/>
    </row>
    <row r="46" spans="1:62" ht="17">
      <c r="A46" s="23">
        <v>42</v>
      </c>
      <c r="B46" s="39" t="s">
        <v>4737</v>
      </c>
      <c r="C46" s="39" t="s">
        <v>2604</v>
      </c>
      <c r="D46" s="39" t="s">
        <v>1063</v>
      </c>
      <c r="E46" s="39">
        <v>41</v>
      </c>
      <c r="F46" s="39" t="s">
        <v>4656</v>
      </c>
      <c r="G46" s="39" t="s">
        <v>4689</v>
      </c>
      <c r="H46" s="23" t="str">
        <f t="shared" si="2"/>
        <v>林＊祥</v>
      </c>
      <c r="I46" s="23" t="str">
        <f t="shared" si="3"/>
        <v>2＊532918</v>
      </c>
      <c r="J46" s="39">
        <v>1130923</v>
      </c>
      <c r="K46" s="39" t="s">
        <v>72</v>
      </c>
      <c r="L46" s="40" t="s">
        <v>721</v>
      </c>
      <c r="M46" s="1"/>
      <c r="N46" s="1"/>
      <c r="O46" s="1"/>
      <c r="P46" s="1"/>
      <c r="Q46" s="1"/>
      <c r="R46" s="1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1"/>
      <c r="AK46" s="1"/>
      <c r="AL46" s="1"/>
      <c r="AM46" s="25"/>
      <c r="AN46" s="25"/>
      <c r="AO46" s="25"/>
      <c r="AP46" s="25"/>
      <c r="AQ46" s="25"/>
      <c r="AR46" s="1"/>
      <c r="AS46" s="25"/>
      <c r="AT46" s="25"/>
      <c r="AU46" s="25"/>
      <c r="AV46" s="25"/>
      <c r="AW46" s="25"/>
      <c r="AX46" s="36" t="s">
        <v>9</v>
      </c>
      <c r="AY46" s="25"/>
      <c r="AZ46" s="25"/>
      <c r="BA46" s="25"/>
      <c r="BB46" s="25"/>
      <c r="BC46" s="1"/>
      <c r="BD46" s="1"/>
      <c r="BE46" s="25"/>
      <c r="BF46" s="1"/>
      <c r="BG46" s="1"/>
      <c r="BH46" s="1"/>
      <c r="BI46" s="25"/>
      <c r="BJ46" s="6"/>
    </row>
    <row r="47" spans="1:62" ht="17">
      <c r="A47" s="23">
        <v>43</v>
      </c>
      <c r="B47" s="39" t="s">
        <v>4738</v>
      </c>
      <c r="C47" s="39" t="s">
        <v>4739</v>
      </c>
      <c r="D47" s="39" t="s">
        <v>1067</v>
      </c>
      <c r="E47" s="39">
        <v>69</v>
      </c>
      <c r="F47" s="39"/>
      <c r="G47" s="39"/>
      <c r="H47" s="23" t="str">
        <f t="shared" si="2"/>
        <v>許＊桂</v>
      </c>
      <c r="I47" s="23" t="str">
        <f t="shared" si="3"/>
        <v>0＊944485</v>
      </c>
      <c r="J47" s="39">
        <v>1130923</v>
      </c>
      <c r="K47" s="39" t="s">
        <v>300</v>
      </c>
      <c r="L47" s="40" t="s">
        <v>721</v>
      </c>
      <c r="M47" s="1"/>
      <c r="N47" s="1"/>
      <c r="O47" s="1"/>
      <c r="P47" s="1"/>
      <c r="Q47" s="1" t="s">
        <v>9</v>
      </c>
      <c r="R47" s="1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1"/>
      <c r="AK47" s="1"/>
      <c r="AL47" s="1"/>
      <c r="AM47" s="25"/>
      <c r="AN47" s="25"/>
      <c r="AO47" s="25"/>
      <c r="AP47" s="25"/>
      <c r="AQ47" s="25"/>
      <c r="AR47" s="1"/>
      <c r="AS47" s="25"/>
      <c r="AT47" s="25"/>
      <c r="AU47" s="25"/>
      <c r="AV47" s="25"/>
      <c r="AW47" s="25"/>
      <c r="AX47" s="36"/>
      <c r="AY47" s="25"/>
      <c r="AZ47" s="25"/>
      <c r="BA47" s="25"/>
      <c r="BB47" s="25"/>
      <c r="BC47" s="1"/>
      <c r="BD47" s="1"/>
      <c r="BE47" s="25"/>
      <c r="BF47" s="1"/>
      <c r="BG47" s="1"/>
      <c r="BH47" s="1"/>
      <c r="BI47" s="25"/>
      <c r="BJ47" s="6"/>
    </row>
    <row r="48" spans="1:62" ht="17">
      <c r="A48" s="23">
        <v>44</v>
      </c>
      <c r="B48" s="39" t="s">
        <v>4740</v>
      </c>
      <c r="C48" s="39" t="s">
        <v>4741</v>
      </c>
      <c r="D48" s="39" t="s">
        <v>1067</v>
      </c>
      <c r="E48" s="39">
        <v>57</v>
      </c>
      <c r="F48" s="39"/>
      <c r="G48" s="39"/>
      <c r="H48" s="23" t="str">
        <f t="shared" si="2"/>
        <v>蔡＊蓉</v>
      </c>
      <c r="I48" s="23" t="str">
        <f t="shared" si="3"/>
        <v>2＊775824</v>
      </c>
      <c r="J48" s="39">
        <v>1130923</v>
      </c>
      <c r="K48" s="39" t="s">
        <v>70</v>
      </c>
      <c r="L48" s="40" t="s">
        <v>721</v>
      </c>
      <c r="M48" s="1"/>
      <c r="N48" s="1"/>
      <c r="O48" s="1"/>
      <c r="P48" s="1"/>
      <c r="Q48" s="1"/>
      <c r="R48" s="1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1"/>
      <c r="AK48" s="1"/>
      <c r="AL48" s="1"/>
      <c r="AM48" s="25"/>
      <c r="AN48" s="25"/>
      <c r="AO48" s="25"/>
      <c r="AP48" s="25"/>
      <c r="AQ48" s="25"/>
      <c r="AR48" s="1"/>
      <c r="AS48" s="25"/>
      <c r="AT48" s="25" t="s">
        <v>9</v>
      </c>
      <c r="AU48" s="25"/>
      <c r="AV48" s="25"/>
      <c r="AW48" s="25"/>
      <c r="AX48" s="36"/>
      <c r="AY48" s="25"/>
      <c r="AZ48" s="25"/>
      <c r="BA48" s="25"/>
      <c r="BB48" s="25"/>
      <c r="BC48" s="1"/>
      <c r="BD48" s="1"/>
      <c r="BE48" s="25"/>
      <c r="BF48" s="1"/>
      <c r="BG48" s="1"/>
      <c r="BH48" s="1"/>
      <c r="BI48" s="25"/>
      <c r="BJ48" s="6"/>
    </row>
    <row r="49" spans="1:62" ht="17">
      <c r="A49" s="23">
        <v>45</v>
      </c>
      <c r="B49" s="39" t="s">
        <v>1722</v>
      </c>
      <c r="C49" s="39" t="s">
        <v>1451</v>
      </c>
      <c r="D49" s="39" t="s">
        <v>1067</v>
      </c>
      <c r="E49" s="39">
        <v>85</v>
      </c>
      <c r="F49" s="39"/>
      <c r="G49" s="39"/>
      <c r="H49" s="23" t="str">
        <f t="shared" si="2"/>
        <v>陳＊桂英</v>
      </c>
      <c r="I49" s="23" t="str">
        <f t="shared" si="3"/>
        <v>0＊700450</v>
      </c>
      <c r="J49" s="39">
        <v>1130925</v>
      </c>
      <c r="K49" s="39" t="s">
        <v>73</v>
      </c>
      <c r="L49" s="40" t="s">
        <v>721</v>
      </c>
      <c r="M49" s="1"/>
      <c r="N49" s="1"/>
      <c r="O49" s="1"/>
      <c r="P49" s="1"/>
      <c r="Q49" s="1"/>
      <c r="R49" s="1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1"/>
      <c r="AK49" s="1"/>
      <c r="AL49" s="1"/>
      <c r="AM49" s="25"/>
      <c r="AN49" s="25"/>
      <c r="AO49" s="25"/>
      <c r="AP49" s="25"/>
      <c r="AQ49" s="25"/>
      <c r="AR49" s="1"/>
      <c r="AS49" s="25"/>
      <c r="AT49" s="25"/>
      <c r="AU49" s="25"/>
      <c r="AV49" s="25"/>
      <c r="AW49" s="25"/>
      <c r="AX49" s="36"/>
      <c r="AY49" s="25"/>
      <c r="AZ49" s="25"/>
      <c r="BA49" s="25" t="s">
        <v>9</v>
      </c>
      <c r="BB49" s="25"/>
      <c r="BC49" s="1"/>
      <c r="BD49" s="1"/>
      <c r="BE49" s="25"/>
      <c r="BF49" s="1"/>
      <c r="BG49" s="1"/>
      <c r="BH49" s="1"/>
      <c r="BI49" s="25"/>
      <c r="BJ49" s="6"/>
    </row>
    <row r="50" spans="1:62" ht="31">
      <c r="A50" s="23">
        <v>46</v>
      </c>
      <c r="B50" s="39" t="s">
        <v>4742</v>
      </c>
      <c r="C50" s="39" t="s">
        <v>630</v>
      </c>
      <c r="D50" s="39" t="s">
        <v>1067</v>
      </c>
      <c r="E50" s="39">
        <v>68</v>
      </c>
      <c r="F50" s="39"/>
      <c r="G50" s="39"/>
      <c r="H50" s="23" t="str">
        <f t="shared" si="2"/>
        <v>尤＊麥</v>
      </c>
      <c r="I50" s="23" t="str">
        <f t="shared" si="3"/>
        <v>2＊835810</v>
      </c>
      <c r="J50" s="39">
        <v>1130925</v>
      </c>
      <c r="K50" s="39" t="s">
        <v>3075</v>
      </c>
      <c r="L50" s="40" t="s">
        <v>721</v>
      </c>
      <c r="M50" s="1"/>
      <c r="N50" s="1"/>
      <c r="O50" s="1"/>
      <c r="P50" s="1"/>
      <c r="Q50" s="1"/>
      <c r="R50" s="1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1"/>
      <c r="AK50" s="1"/>
      <c r="AL50" s="1"/>
      <c r="AM50" s="25"/>
      <c r="AN50" s="25"/>
      <c r="AO50" s="25"/>
      <c r="AP50" s="25"/>
      <c r="AQ50" s="25"/>
      <c r="AR50" s="1"/>
      <c r="AS50" s="25"/>
      <c r="AT50" s="25"/>
      <c r="AU50" s="25"/>
      <c r="AV50" s="25"/>
      <c r="AW50" s="25"/>
      <c r="AX50" s="36"/>
      <c r="AY50" s="25"/>
      <c r="AZ50" s="25" t="s">
        <v>9</v>
      </c>
      <c r="BA50" s="25" t="s">
        <v>9</v>
      </c>
      <c r="BB50" s="25"/>
      <c r="BC50" s="1"/>
      <c r="BD50" s="1"/>
      <c r="BE50" s="25"/>
      <c r="BF50" s="1"/>
      <c r="BG50" s="1"/>
      <c r="BH50" s="1"/>
      <c r="BI50" s="25"/>
      <c r="BJ50" s="6"/>
    </row>
    <row r="51" spans="1:62" ht="17">
      <c r="A51" s="23">
        <v>47</v>
      </c>
      <c r="B51" s="39" t="s">
        <v>1610</v>
      </c>
      <c r="C51" s="39" t="s">
        <v>328</v>
      </c>
      <c r="D51" s="39" t="s">
        <v>1067</v>
      </c>
      <c r="E51" s="39">
        <v>86</v>
      </c>
      <c r="F51" s="39" t="s">
        <v>4686</v>
      </c>
      <c r="G51" s="39" t="s">
        <v>4743</v>
      </c>
      <c r="H51" s="23" t="str">
        <f t="shared" si="2"/>
        <v>石＊麗</v>
      </c>
      <c r="I51" s="23" t="str">
        <f t="shared" si="3"/>
        <v>0＊008703</v>
      </c>
      <c r="J51" s="39">
        <v>1130925</v>
      </c>
      <c r="K51" s="39" t="s">
        <v>80</v>
      </c>
      <c r="L51" s="40" t="s">
        <v>721</v>
      </c>
      <c r="M51" s="1"/>
      <c r="N51" s="1"/>
      <c r="O51" s="1"/>
      <c r="P51" s="1"/>
      <c r="Q51" s="1"/>
      <c r="R51" s="1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1"/>
      <c r="AK51" s="1"/>
      <c r="AL51" s="1"/>
      <c r="AM51" s="25"/>
      <c r="AN51" s="25"/>
      <c r="AO51" s="25"/>
      <c r="AP51" s="25"/>
      <c r="AQ51" s="25"/>
      <c r="AR51" s="1"/>
      <c r="AS51" s="25"/>
      <c r="AT51" s="25"/>
      <c r="AU51" s="25"/>
      <c r="AV51" s="25"/>
      <c r="AW51" s="25" t="s">
        <v>9</v>
      </c>
      <c r="AX51" s="36"/>
      <c r="AY51" s="25"/>
      <c r="AZ51" s="25"/>
      <c r="BA51" s="25"/>
      <c r="BB51" s="25"/>
      <c r="BC51" s="1"/>
      <c r="BD51" s="1"/>
      <c r="BE51" s="25"/>
      <c r="BF51" s="1"/>
      <c r="BG51" s="1"/>
      <c r="BH51" s="1"/>
      <c r="BI51" s="25"/>
      <c r="BJ51" s="6"/>
    </row>
    <row r="52" spans="1:62" ht="17">
      <c r="A52" s="23">
        <v>48</v>
      </c>
      <c r="B52" s="39" t="s">
        <v>4744</v>
      </c>
      <c r="C52" s="39" t="s">
        <v>4745</v>
      </c>
      <c r="D52" s="39" t="s">
        <v>1067</v>
      </c>
      <c r="E52" s="39">
        <v>58</v>
      </c>
      <c r="F52" s="39"/>
      <c r="G52" s="39"/>
      <c r="H52" s="23" t="str">
        <f t="shared" si="2"/>
        <v>吳＊絹</v>
      </c>
      <c r="I52" s="23" t="str">
        <f t="shared" si="3"/>
        <v>2＊707531</v>
      </c>
      <c r="J52" s="39">
        <v>1130930</v>
      </c>
      <c r="K52" s="39" t="s">
        <v>70</v>
      </c>
      <c r="L52" s="40" t="s">
        <v>721</v>
      </c>
      <c r="M52" s="1"/>
      <c r="N52" s="1"/>
      <c r="O52" s="1"/>
      <c r="P52" s="1"/>
      <c r="Q52" s="1"/>
      <c r="R52" s="1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1"/>
      <c r="AK52" s="1"/>
      <c r="AL52" s="1"/>
      <c r="AM52" s="25"/>
      <c r="AN52" s="25"/>
      <c r="AO52" s="25"/>
      <c r="AP52" s="25"/>
      <c r="AQ52" s="25"/>
      <c r="AR52" s="1"/>
      <c r="AS52" s="25"/>
      <c r="AT52" s="25" t="s">
        <v>9</v>
      </c>
      <c r="AU52" s="25"/>
      <c r="AV52" s="25"/>
      <c r="AW52" s="25"/>
      <c r="AX52" s="36"/>
      <c r="AY52" s="25"/>
      <c r="AZ52" s="25"/>
      <c r="BA52" s="25"/>
      <c r="BB52" s="25"/>
      <c r="BC52" s="1"/>
      <c r="BD52" s="1"/>
      <c r="BE52" s="25"/>
      <c r="BF52" s="1"/>
      <c r="BG52" s="1"/>
      <c r="BH52" s="1"/>
      <c r="BI52" s="25"/>
      <c r="BJ52" s="6"/>
    </row>
    <row r="53" spans="1:62" ht="31">
      <c r="A53" s="23">
        <v>49</v>
      </c>
      <c r="B53" s="39" t="s">
        <v>4746</v>
      </c>
      <c r="C53" s="39" t="s">
        <v>4253</v>
      </c>
      <c r="D53" s="39" t="s">
        <v>1067</v>
      </c>
      <c r="E53" s="39">
        <v>79</v>
      </c>
      <c r="F53" s="39"/>
      <c r="G53" s="39"/>
      <c r="H53" s="23" t="str">
        <f t="shared" si="2"/>
        <v>張＊梅</v>
      </c>
      <c r="I53" s="23" t="str">
        <f t="shared" si="3"/>
        <v>0＊149476</v>
      </c>
      <c r="J53" s="39">
        <v>1130903</v>
      </c>
      <c r="K53" s="39" t="s">
        <v>3759</v>
      </c>
      <c r="L53" s="39">
        <v>1173</v>
      </c>
      <c r="M53" s="1"/>
      <c r="N53" s="1"/>
      <c r="O53" s="1"/>
      <c r="P53" s="1"/>
      <c r="Q53" s="1"/>
      <c r="R53" s="1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1"/>
      <c r="AK53" s="1"/>
      <c r="AL53" s="1"/>
      <c r="AM53" s="25"/>
      <c r="AN53" s="25"/>
      <c r="AO53" s="25"/>
      <c r="AP53" s="25"/>
      <c r="AQ53" s="25"/>
      <c r="AR53" s="1"/>
      <c r="AS53" s="25"/>
      <c r="AT53" s="25"/>
      <c r="AU53" s="25"/>
      <c r="AV53" s="25"/>
      <c r="AW53" s="25" t="s">
        <v>9</v>
      </c>
      <c r="AX53" s="36"/>
      <c r="AY53" s="25"/>
      <c r="AZ53" s="25"/>
      <c r="BA53" s="25" t="s">
        <v>9</v>
      </c>
      <c r="BB53" s="25"/>
      <c r="BC53" s="1"/>
      <c r="BD53" s="1"/>
      <c r="BE53" s="25"/>
      <c r="BF53" s="1"/>
      <c r="BG53" s="1"/>
      <c r="BH53" s="1"/>
      <c r="BI53" s="25"/>
      <c r="BJ53" s="6"/>
    </row>
    <row r="54" spans="1:62" ht="17">
      <c r="A54" s="23">
        <v>50</v>
      </c>
      <c r="B54" s="39" t="s">
        <v>4747</v>
      </c>
      <c r="C54" s="39" t="s">
        <v>2001</v>
      </c>
      <c r="D54" s="39" t="s">
        <v>1067</v>
      </c>
      <c r="E54" s="39">
        <v>64</v>
      </c>
      <c r="F54" s="39"/>
      <c r="G54" s="39"/>
      <c r="H54" s="23" t="str">
        <f t="shared" si="2"/>
        <v>楊＊瑛</v>
      </c>
      <c r="I54" s="23" t="str">
        <f t="shared" si="3"/>
        <v>1＊810251</v>
      </c>
      <c r="J54" s="39">
        <v>1130906</v>
      </c>
      <c r="K54" s="39" t="s">
        <v>72</v>
      </c>
      <c r="L54" s="39">
        <v>1173</v>
      </c>
      <c r="M54" s="1"/>
      <c r="N54" s="1"/>
      <c r="O54" s="1"/>
      <c r="P54" s="1"/>
      <c r="Q54" s="1"/>
      <c r="R54" s="1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1"/>
      <c r="AK54" s="1"/>
      <c r="AL54" s="1"/>
      <c r="AM54" s="25"/>
      <c r="AN54" s="25"/>
      <c r="AO54" s="25"/>
      <c r="AP54" s="25"/>
      <c r="AQ54" s="25"/>
      <c r="AR54" s="1"/>
      <c r="AS54" s="25"/>
      <c r="AT54" s="25"/>
      <c r="AU54" s="25"/>
      <c r="AV54" s="25"/>
      <c r="AW54" s="25"/>
      <c r="AX54" s="25" t="s">
        <v>9</v>
      </c>
      <c r="AY54" s="25"/>
      <c r="AZ54" s="25"/>
      <c r="BA54" s="25"/>
      <c r="BB54" s="25"/>
      <c r="BC54" s="1"/>
      <c r="BD54" s="1"/>
      <c r="BE54" s="25"/>
      <c r="BF54" s="1"/>
      <c r="BG54" s="1"/>
      <c r="BH54" s="1"/>
      <c r="BI54" s="25"/>
      <c r="BJ54" s="6"/>
    </row>
    <row r="55" spans="1:62" ht="17">
      <c r="A55" s="23">
        <v>51</v>
      </c>
      <c r="B55" s="39" t="s">
        <v>4748</v>
      </c>
      <c r="C55" s="39" t="s">
        <v>4749</v>
      </c>
      <c r="D55" s="39" t="s">
        <v>1067</v>
      </c>
      <c r="E55" s="39">
        <v>59</v>
      </c>
      <c r="F55" s="39"/>
      <c r="G55" s="39"/>
      <c r="H55" s="23" t="str">
        <f t="shared" si="2"/>
        <v>許＊芬</v>
      </c>
      <c r="I55" s="23" t="str">
        <f t="shared" si="3"/>
        <v>0＊885251</v>
      </c>
      <c r="J55" s="39">
        <v>1130906</v>
      </c>
      <c r="K55" s="39" t="s">
        <v>70</v>
      </c>
      <c r="L55" s="39">
        <v>1173</v>
      </c>
      <c r="M55" s="1"/>
      <c r="N55" s="1"/>
      <c r="O55" s="1"/>
      <c r="P55" s="1"/>
      <c r="Q55" s="1"/>
      <c r="R55" s="1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1"/>
      <c r="AK55" s="1"/>
      <c r="AL55" s="1"/>
      <c r="AM55" s="25"/>
      <c r="AN55" s="25"/>
      <c r="AO55" s="25"/>
      <c r="AP55" s="25"/>
      <c r="AQ55" s="25"/>
      <c r="AR55" s="1"/>
      <c r="AS55" s="25" t="s">
        <v>9</v>
      </c>
      <c r="AT55" s="25"/>
      <c r="AU55" s="25"/>
      <c r="AV55" s="25"/>
      <c r="AW55" s="25"/>
      <c r="AX55" s="36"/>
      <c r="AY55" s="25"/>
      <c r="AZ55" s="25"/>
      <c r="BA55" s="25"/>
      <c r="BB55" s="25"/>
      <c r="BC55" s="1"/>
      <c r="BD55" s="1"/>
      <c r="BE55" s="25"/>
      <c r="BF55" s="1"/>
      <c r="BG55" s="1"/>
      <c r="BH55" s="1"/>
      <c r="BI55" s="25"/>
      <c r="BJ55" s="6"/>
    </row>
    <row r="56" spans="1:62" ht="17">
      <c r="A56" s="23">
        <v>52</v>
      </c>
      <c r="B56" s="39" t="s">
        <v>4750</v>
      </c>
      <c r="C56" s="39" t="s">
        <v>4751</v>
      </c>
      <c r="D56" s="39" t="s">
        <v>1063</v>
      </c>
      <c r="E56" s="39">
        <v>80</v>
      </c>
      <c r="F56" s="39" t="s">
        <v>4661</v>
      </c>
      <c r="G56" s="39" t="s">
        <v>4686</v>
      </c>
      <c r="H56" s="23" t="str">
        <f t="shared" si="2"/>
        <v>張＊祥</v>
      </c>
      <c r="I56" s="23" t="str">
        <f t="shared" si="3"/>
        <v>2＊252308</v>
      </c>
      <c r="J56" s="39">
        <v>1130906</v>
      </c>
      <c r="K56" s="39" t="s">
        <v>70</v>
      </c>
      <c r="L56" s="39">
        <v>1173</v>
      </c>
      <c r="M56" s="1"/>
      <c r="N56" s="1"/>
      <c r="O56" s="1"/>
      <c r="P56" s="1"/>
      <c r="Q56" s="1"/>
      <c r="R56" s="1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1"/>
      <c r="AK56" s="1"/>
      <c r="AL56" s="1"/>
      <c r="AM56" s="25"/>
      <c r="AN56" s="25"/>
      <c r="AO56" s="25"/>
      <c r="AP56" s="25"/>
      <c r="AQ56" s="25"/>
      <c r="AR56" s="1"/>
      <c r="AS56" s="25"/>
      <c r="AT56" s="25" t="s">
        <v>9</v>
      </c>
      <c r="AU56" s="25"/>
      <c r="AV56" s="25"/>
      <c r="AW56" s="25"/>
      <c r="AX56" s="36"/>
      <c r="AY56" s="25"/>
      <c r="AZ56" s="25"/>
      <c r="BA56" s="25"/>
      <c r="BB56" s="25"/>
      <c r="BC56" s="1"/>
      <c r="BD56" s="1"/>
      <c r="BE56" s="25"/>
      <c r="BF56" s="1"/>
      <c r="BG56" s="1"/>
      <c r="BH56" s="1"/>
      <c r="BI56" s="25"/>
      <c r="BJ56" s="6"/>
    </row>
    <row r="57" spans="1:62" ht="17">
      <c r="A57" s="23">
        <v>53</v>
      </c>
      <c r="B57" s="39" t="s">
        <v>4752</v>
      </c>
      <c r="C57" s="39" t="s">
        <v>4753</v>
      </c>
      <c r="D57" s="39" t="s">
        <v>1067</v>
      </c>
      <c r="E57" s="39">
        <v>71</v>
      </c>
      <c r="F57" s="39"/>
      <c r="G57" s="39"/>
      <c r="H57" s="23" t="str">
        <f t="shared" si="2"/>
        <v>王＊容</v>
      </c>
      <c r="I57" s="23" t="str">
        <f t="shared" si="3"/>
        <v>0＊388997</v>
      </c>
      <c r="J57" s="39">
        <v>1130909</v>
      </c>
      <c r="K57" s="39" t="s">
        <v>70</v>
      </c>
      <c r="L57" s="39">
        <v>1173</v>
      </c>
      <c r="M57" s="1"/>
      <c r="N57" s="1"/>
      <c r="O57" s="1"/>
      <c r="P57" s="1"/>
      <c r="Q57" s="1"/>
      <c r="R57" s="1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1"/>
      <c r="AK57" s="1"/>
      <c r="AL57" s="1"/>
      <c r="AM57" s="25"/>
      <c r="AN57" s="25"/>
      <c r="AO57" s="25"/>
      <c r="AP57" s="25"/>
      <c r="AQ57" s="25"/>
      <c r="AR57" s="1"/>
      <c r="AS57" s="25"/>
      <c r="AT57" s="25" t="s">
        <v>9</v>
      </c>
      <c r="AU57" s="25"/>
      <c r="AV57" s="25"/>
      <c r="AW57" s="25"/>
      <c r="AX57" s="36"/>
      <c r="AY57" s="25"/>
      <c r="AZ57" s="25"/>
      <c r="BA57" s="25"/>
      <c r="BB57" s="25"/>
      <c r="BC57" s="1"/>
      <c r="BD57" s="1"/>
      <c r="BE57" s="25"/>
      <c r="BF57" s="1"/>
      <c r="BG57" s="1"/>
      <c r="BH57" s="1"/>
      <c r="BI57" s="25"/>
      <c r="BJ57" s="6"/>
    </row>
    <row r="58" spans="1:62" ht="17">
      <c r="A58" s="23">
        <v>54</v>
      </c>
      <c r="B58" s="39" t="s">
        <v>4754</v>
      </c>
      <c r="C58" s="39" t="s">
        <v>4755</v>
      </c>
      <c r="D58" s="39" t="s">
        <v>1063</v>
      </c>
      <c r="E58" s="39">
        <v>81</v>
      </c>
      <c r="F58" s="39"/>
      <c r="G58" s="39"/>
      <c r="H58" s="23" t="str">
        <f t="shared" si="2"/>
        <v>黃＊榮</v>
      </c>
      <c r="I58" s="23" t="str">
        <f t="shared" si="3"/>
        <v>1＊397076</v>
      </c>
      <c r="J58" s="39">
        <v>1130909</v>
      </c>
      <c r="K58" s="39" t="s">
        <v>70</v>
      </c>
      <c r="L58" s="39">
        <v>1173</v>
      </c>
      <c r="M58" s="1"/>
      <c r="N58" s="1"/>
      <c r="O58" s="1"/>
      <c r="P58" s="1"/>
      <c r="Q58" s="1"/>
      <c r="R58" s="1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1"/>
      <c r="AK58" s="1"/>
      <c r="AL58" s="1"/>
      <c r="AM58" s="25"/>
      <c r="AN58" s="25"/>
      <c r="AO58" s="25"/>
      <c r="AP58" s="25"/>
      <c r="AQ58" s="25"/>
      <c r="AR58" s="1"/>
      <c r="AS58" s="25"/>
      <c r="AT58" s="25" t="s">
        <v>9</v>
      </c>
      <c r="AU58" s="25"/>
      <c r="AV58" s="25"/>
      <c r="AW58" s="25"/>
      <c r="AX58" s="36"/>
      <c r="AY58" s="25"/>
      <c r="AZ58" s="25"/>
      <c r="BA58" s="25"/>
      <c r="BB58" s="25"/>
      <c r="BC58" s="1"/>
      <c r="BD58" s="1"/>
      <c r="BE58" s="25"/>
      <c r="BF58" s="1"/>
      <c r="BG58" s="1"/>
      <c r="BH58" s="1"/>
      <c r="BI58" s="25"/>
      <c r="BJ58" s="6"/>
    </row>
    <row r="59" spans="1:62" ht="17">
      <c r="A59" s="23">
        <v>55</v>
      </c>
      <c r="B59" s="39" t="s">
        <v>4756</v>
      </c>
      <c r="C59" s="39" t="s">
        <v>4757</v>
      </c>
      <c r="D59" s="39" t="s">
        <v>1063</v>
      </c>
      <c r="E59" s="39">
        <v>77</v>
      </c>
      <c r="F59" s="39" t="s">
        <v>4075</v>
      </c>
      <c r="G59" s="39" t="s">
        <v>4743</v>
      </c>
      <c r="H59" s="23" t="str">
        <f t="shared" si="2"/>
        <v>陳＊清</v>
      </c>
      <c r="I59" s="23" t="str">
        <f t="shared" si="3"/>
        <v>1＊494170</v>
      </c>
      <c r="J59" s="39">
        <v>1130909</v>
      </c>
      <c r="K59" s="39" t="s">
        <v>70</v>
      </c>
      <c r="L59" s="39">
        <v>1173</v>
      </c>
      <c r="M59" s="1"/>
      <c r="N59" s="1"/>
      <c r="O59" s="1"/>
      <c r="P59" s="1"/>
      <c r="Q59" s="1"/>
      <c r="R59" s="1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1"/>
      <c r="AK59" s="1"/>
      <c r="AL59" s="1"/>
      <c r="AM59" s="25"/>
      <c r="AN59" s="25"/>
      <c r="AO59" s="25"/>
      <c r="AP59" s="25"/>
      <c r="AQ59" s="25"/>
      <c r="AR59" s="1"/>
      <c r="AS59" s="25"/>
      <c r="AT59" s="25" t="s">
        <v>9</v>
      </c>
      <c r="AU59" s="25"/>
      <c r="AV59" s="25"/>
      <c r="AW59" s="25"/>
      <c r="AX59" s="36"/>
      <c r="AY59" s="25"/>
      <c r="AZ59" s="25"/>
      <c r="BA59" s="25"/>
      <c r="BB59" s="25"/>
      <c r="BC59" s="1"/>
      <c r="BD59" s="1"/>
      <c r="BE59" s="25"/>
      <c r="BF59" s="1"/>
      <c r="BG59" s="1"/>
      <c r="BH59" s="1"/>
      <c r="BI59" s="25"/>
      <c r="BJ59" s="6"/>
    </row>
    <row r="60" spans="1:62" ht="31">
      <c r="A60" s="23">
        <v>56</v>
      </c>
      <c r="B60" s="39" t="s">
        <v>4758</v>
      </c>
      <c r="C60" s="39" t="s">
        <v>4759</v>
      </c>
      <c r="D60" s="39" t="s">
        <v>1063</v>
      </c>
      <c r="E60" s="39">
        <v>62</v>
      </c>
      <c r="F60" s="39" t="s">
        <v>4656</v>
      </c>
      <c r="G60" s="39"/>
      <c r="H60" s="23" t="str">
        <f t="shared" si="2"/>
        <v>陳＊春</v>
      </c>
      <c r="I60" s="23" t="str">
        <f t="shared" si="3"/>
        <v>2＊856539</v>
      </c>
      <c r="J60" s="39">
        <v>1130910</v>
      </c>
      <c r="K60" s="39" t="s">
        <v>729</v>
      </c>
      <c r="L60" s="39">
        <v>1173</v>
      </c>
      <c r="M60" s="1"/>
      <c r="N60" s="1"/>
      <c r="O60" s="1"/>
      <c r="P60" s="1"/>
      <c r="Q60" s="1"/>
      <c r="R60" s="1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1"/>
      <c r="AK60" s="1"/>
      <c r="AL60" s="1"/>
      <c r="AM60" s="25"/>
      <c r="AN60" s="25"/>
      <c r="AO60" s="25"/>
      <c r="AP60" s="25"/>
      <c r="AQ60" s="25"/>
      <c r="AR60" s="1" t="s">
        <v>9</v>
      </c>
      <c r="AS60" s="25"/>
      <c r="AT60" s="25"/>
      <c r="AU60" s="25"/>
      <c r="AV60" s="25"/>
      <c r="AW60" s="25"/>
      <c r="AX60" s="36"/>
      <c r="AY60" s="25"/>
      <c r="AZ60" s="25"/>
      <c r="BA60" s="25"/>
      <c r="BB60" s="25"/>
      <c r="BC60" s="1"/>
      <c r="BD60" s="1"/>
      <c r="BE60" s="25"/>
      <c r="BF60" s="1"/>
      <c r="BG60" s="1"/>
      <c r="BH60" s="1"/>
      <c r="BI60" s="25" t="s">
        <v>1034</v>
      </c>
      <c r="BJ60" s="6"/>
    </row>
    <row r="61" spans="1:62" ht="31">
      <c r="A61" s="23">
        <v>57</v>
      </c>
      <c r="B61" s="39" t="s">
        <v>4760</v>
      </c>
      <c r="C61" s="39" t="s">
        <v>4761</v>
      </c>
      <c r="D61" s="39" t="s">
        <v>1063</v>
      </c>
      <c r="E61" s="39">
        <v>70</v>
      </c>
      <c r="F61" s="39" t="s">
        <v>4675</v>
      </c>
      <c r="G61" s="39" t="s">
        <v>4687</v>
      </c>
      <c r="H61" s="23" t="str">
        <f t="shared" si="2"/>
        <v>邱＊盛</v>
      </c>
      <c r="I61" s="23" t="str">
        <f t="shared" si="3"/>
        <v>1＊695558</v>
      </c>
      <c r="J61" s="39">
        <v>1130912</v>
      </c>
      <c r="K61" s="39" t="s">
        <v>729</v>
      </c>
      <c r="L61" s="39">
        <v>1173</v>
      </c>
      <c r="M61" s="1"/>
      <c r="N61" s="1"/>
      <c r="O61" s="1"/>
      <c r="P61" s="1"/>
      <c r="Q61" s="1"/>
      <c r="R61" s="1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1"/>
      <c r="AK61" s="1"/>
      <c r="AL61" s="1"/>
      <c r="AM61" s="25"/>
      <c r="AN61" s="25"/>
      <c r="AO61" s="25"/>
      <c r="AP61" s="25"/>
      <c r="AQ61" s="25"/>
      <c r="AR61" s="1" t="s">
        <v>9</v>
      </c>
      <c r="AS61" s="25"/>
      <c r="AT61" s="25"/>
      <c r="AU61" s="25"/>
      <c r="AV61" s="25"/>
      <c r="AW61" s="25"/>
      <c r="AX61" s="36"/>
      <c r="AY61" s="25"/>
      <c r="AZ61" s="25"/>
      <c r="BA61" s="25"/>
      <c r="BB61" s="25"/>
      <c r="BC61" s="1"/>
      <c r="BD61" s="1"/>
      <c r="BE61" s="25"/>
      <c r="BF61" s="1"/>
      <c r="BG61" s="1"/>
      <c r="BH61" s="1"/>
      <c r="BI61" s="25" t="s">
        <v>1034</v>
      </c>
      <c r="BJ61" s="6"/>
    </row>
    <row r="62" spans="1:62" ht="17">
      <c r="A62" s="23">
        <v>58</v>
      </c>
      <c r="B62" s="39" t="s">
        <v>4763</v>
      </c>
      <c r="C62" s="39" t="s">
        <v>4764</v>
      </c>
      <c r="D62" s="39" t="s">
        <v>1063</v>
      </c>
      <c r="E62" s="39">
        <v>65</v>
      </c>
      <c r="F62" s="39"/>
      <c r="G62" s="39"/>
      <c r="H62" s="23" t="str">
        <f t="shared" si="2"/>
        <v>蘇＊正</v>
      </c>
      <c r="I62" s="23" t="str">
        <f t="shared" si="3"/>
        <v>1＊033879</v>
      </c>
      <c r="J62" s="39">
        <v>1130912</v>
      </c>
      <c r="K62" s="39" t="s">
        <v>79</v>
      </c>
      <c r="L62" s="39">
        <v>1173</v>
      </c>
      <c r="M62" s="1"/>
      <c r="N62" s="1"/>
      <c r="O62" s="1"/>
      <c r="P62" s="1"/>
      <c r="Q62" s="1"/>
      <c r="R62" s="1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1"/>
      <c r="AK62" s="1"/>
      <c r="AL62" s="1"/>
      <c r="AM62" s="25"/>
      <c r="AN62" s="25"/>
      <c r="AO62" s="25"/>
      <c r="AP62" s="25"/>
      <c r="AQ62" s="25"/>
      <c r="AR62" s="1"/>
      <c r="AS62" s="25"/>
      <c r="AT62" s="25"/>
      <c r="AU62" s="25"/>
      <c r="AV62" s="25" t="s">
        <v>9</v>
      </c>
      <c r="AW62" s="25"/>
      <c r="AX62" s="36"/>
      <c r="AY62" s="25"/>
      <c r="AZ62" s="25"/>
      <c r="BA62" s="25"/>
      <c r="BB62" s="25"/>
      <c r="BC62" s="1"/>
      <c r="BD62" s="1"/>
      <c r="BE62" s="25"/>
      <c r="BF62" s="1"/>
      <c r="BG62" s="1"/>
      <c r="BH62" s="1"/>
      <c r="BI62" s="25"/>
      <c r="BJ62" s="6"/>
    </row>
    <row r="63" spans="1:62" ht="31">
      <c r="A63" s="23">
        <v>59</v>
      </c>
      <c r="B63" s="39" t="s">
        <v>4765</v>
      </c>
      <c r="C63" s="39" t="s">
        <v>4766</v>
      </c>
      <c r="D63" s="39" t="s">
        <v>1067</v>
      </c>
      <c r="E63" s="39">
        <v>90</v>
      </c>
      <c r="F63" s="39" t="s">
        <v>3555</v>
      </c>
      <c r="G63" s="39" t="s">
        <v>4743</v>
      </c>
      <c r="H63" s="23" t="str">
        <f t="shared" si="2"/>
        <v>陳＊美雲</v>
      </c>
      <c r="I63" s="23" t="str">
        <f t="shared" si="3"/>
        <v>0＊794846</v>
      </c>
      <c r="J63" s="39">
        <v>1130913</v>
      </c>
      <c r="K63" s="39" t="s">
        <v>731</v>
      </c>
      <c r="L63" s="39">
        <v>1173</v>
      </c>
      <c r="M63" s="1"/>
      <c r="N63" s="1"/>
      <c r="O63" s="1"/>
      <c r="P63" s="1"/>
      <c r="Q63" s="1"/>
      <c r="R63" s="1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1"/>
      <c r="AK63" s="1"/>
      <c r="AL63" s="1"/>
      <c r="AM63" s="25"/>
      <c r="AN63" s="25"/>
      <c r="AO63" s="25"/>
      <c r="AP63" s="25"/>
      <c r="AQ63" s="25"/>
      <c r="AR63" s="1"/>
      <c r="AS63" s="25"/>
      <c r="AT63" s="25"/>
      <c r="AU63" s="25"/>
      <c r="AV63" s="25" t="s">
        <v>9</v>
      </c>
      <c r="AW63" s="25"/>
      <c r="AX63" s="36"/>
      <c r="AY63" s="25"/>
      <c r="AZ63" s="25"/>
      <c r="BA63" s="25"/>
      <c r="BB63" s="25"/>
      <c r="BC63" s="1"/>
      <c r="BD63" s="1"/>
      <c r="BE63" s="25"/>
      <c r="BF63" s="1"/>
      <c r="BG63" s="1"/>
      <c r="BH63" s="1"/>
      <c r="BI63" s="25" t="s">
        <v>1034</v>
      </c>
      <c r="BJ63" s="6"/>
    </row>
    <row r="64" spans="1:62" ht="46.5">
      <c r="A64" s="23">
        <v>60</v>
      </c>
      <c r="B64" s="39" t="s">
        <v>4767</v>
      </c>
      <c r="C64" s="39" t="s">
        <v>4768</v>
      </c>
      <c r="D64" s="39" t="s">
        <v>1067</v>
      </c>
      <c r="E64" s="39">
        <v>85</v>
      </c>
      <c r="F64" s="39" t="s">
        <v>4673</v>
      </c>
      <c r="G64" s="39"/>
      <c r="H64" s="23" t="str">
        <f t="shared" si="2"/>
        <v>陳＊貞</v>
      </c>
      <c r="I64" s="23" t="str">
        <f t="shared" si="3"/>
        <v>0＊508485</v>
      </c>
      <c r="J64" s="39">
        <v>1130913</v>
      </c>
      <c r="K64" s="39" t="s">
        <v>1893</v>
      </c>
      <c r="L64" s="39">
        <v>1173</v>
      </c>
      <c r="M64" s="1"/>
      <c r="N64" s="1"/>
      <c r="O64" s="1"/>
      <c r="P64" s="1"/>
      <c r="Q64" s="1"/>
      <c r="R64" s="1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1"/>
      <c r="AK64" s="1"/>
      <c r="AL64" s="1"/>
      <c r="AM64" s="25"/>
      <c r="AN64" s="25"/>
      <c r="AO64" s="25"/>
      <c r="AP64" s="25"/>
      <c r="AQ64" s="25"/>
      <c r="AR64" s="1" t="s">
        <v>9</v>
      </c>
      <c r="AS64" s="25"/>
      <c r="AT64" s="25"/>
      <c r="AU64" s="25"/>
      <c r="AV64" s="25" t="s">
        <v>9</v>
      </c>
      <c r="AW64" s="25"/>
      <c r="AX64" s="36"/>
      <c r="AY64" s="25"/>
      <c r="AZ64" s="25"/>
      <c r="BA64" s="25"/>
      <c r="BB64" s="25"/>
      <c r="BC64" s="1"/>
      <c r="BD64" s="1"/>
      <c r="BE64" s="25"/>
      <c r="BF64" s="1"/>
      <c r="BG64" s="1"/>
      <c r="BH64" s="1"/>
      <c r="BI64" s="25" t="s">
        <v>1034</v>
      </c>
      <c r="BJ64" s="6"/>
    </row>
    <row r="65" spans="1:62" ht="31">
      <c r="A65" s="23">
        <v>61</v>
      </c>
      <c r="B65" s="39" t="s">
        <v>4769</v>
      </c>
      <c r="C65" s="39" t="s">
        <v>4770</v>
      </c>
      <c r="D65" s="39" t="s">
        <v>1063</v>
      </c>
      <c r="E65" s="39">
        <v>36</v>
      </c>
      <c r="F65" s="39" t="s">
        <v>4125</v>
      </c>
      <c r="G65" s="39"/>
      <c r="H65" s="23" t="str">
        <f t="shared" si="2"/>
        <v>黃＊嘉</v>
      </c>
      <c r="I65" s="23" t="str">
        <f t="shared" si="3"/>
        <v>0＊043000</v>
      </c>
      <c r="J65" s="39">
        <v>1130913</v>
      </c>
      <c r="K65" s="39" t="s">
        <v>731</v>
      </c>
      <c r="L65" s="39">
        <v>1173</v>
      </c>
      <c r="M65" s="1"/>
      <c r="N65" s="1"/>
      <c r="O65" s="1"/>
      <c r="P65" s="1"/>
      <c r="Q65" s="1"/>
      <c r="R65" s="1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1"/>
      <c r="AK65" s="1"/>
      <c r="AL65" s="1"/>
      <c r="AM65" s="25"/>
      <c r="AN65" s="25"/>
      <c r="AO65" s="25"/>
      <c r="AP65" s="25"/>
      <c r="AQ65" s="25"/>
      <c r="AR65" s="1"/>
      <c r="AS65" s="25"/>
      <c r="AT65" s="25"/>
      <c r="AU65" s="25"/>
      <c r="AV65" s="25" t="s">
        <v>9</v>
      </c>
      <c r="AW65" s="25"/>
      <c r="AX65" s="36"/>
      <c r="AY65" s="25"/>
      <c r="AZ65" s="25"/>
      <c r="BA65" s="25"/>
      <c r="BB65" s="25"/>
      <c r="BC65" s="1"/>
      <c r="BD65" s="1"/>
      <c r="BE65" s="25"/>
      <c r="BF65" s="1"/>
      <c r="BG65" s="1"/>
      <c r="BH65" s="1"/>
      <c r="BI65" s="25" t="s">
        <v>1034</v>
      </c>
      <c r="BJ65" s="6"/>
    </row>
    <row r="66" spans="1:62" ht="17">
      <c r="A66" s="23">
        <v>62</v>
      </c>
      <c r="B66" s="39" t="s">
        <v>4771</v>
      </c>
      <c r="C66" s="39" t="s">
        <v>4772</v>
      </c>
      <c r="D66" s="39" t="s">
        <v>1067</v>
      </c>
      <c r="E66" s="39">
        <v>63</v>
      </c>
      <c r="F66" s="39"/>
      <c r="G66" s="39"/>
      <c r="H66" s="23" t="str">
        <f t="shared" si="2"/>
        <v>楊＊香</v>
      </c>
      <c r="I66" s="23" t="str">
        <f t="shared" si="3"/>
        <v>0＊193453</v>
      </c>
      <c r="J66" s="39">
        <v>1130913</v>
      </c>
      <c r="K66" s="39" t="s">
        <v>70</v>
      </c>
      <c r="L66" s="39">
        <v>1173</v>
      </c>
      <c r="M66" s="1"/>
      <c r="N66" s="1"/>
      <c r="O66" s="1"/>
      <c r="P66" s="1"/>
      <c r="Q66" s="1"/>
      <c r="R66" s="1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1"/>
      <c r="AK66" s="1"/>
      <c r="AL66" s="1"/>
      <c r="AM66" s="25"/>
      <c r="AN66" s="25"/>
      <c r="AO66" s="25"/>
      <c r="AP66" s="25"/>
      <c r="AQ66" s="25"/>
      <c r="AR66" s="1"/>
      <c r="AS66" s="25"/>
      <c r="AT66" s="25"/>
      <c r="AU66" s="25"/>
      <c r="AV66" s="25"/>
      <c r="AW66" s="25"/>
      <c r="AX66" s="36"/>
      <c r="AY66" s="25"/>
      <c r="AZ66" s="25"/>
      <c r="BA66" s="25"/>
      <c r="BB66" s="25"/>
      <c r="BC66" s="1"/>
      <c r="BD66" s="1"/>
      <c r="BE66" s="25"/>
      <c r="BF66" s="1"/>
      <c r="BG66" s="1"/>
      <c r="BH66" s="1"/>
      <c r="BI66" s="25"/>
      <c r="BJ66" s="6"/>
    </row>
    <row r="67" spans="1:62" ht="17">
      <c r="A67" s="23">
        <v>63</v>
      </c>
      <c r="B67" s="39" t="s">
        <v>4773</v>
      </c>
      <c r="C67" s="39" t="s">
        <v>4774</v>
      </c>
      <c r="D67" s="39" t="s">
        <v>1063</v>
      </c>
      <c r="E67" s="39">
        <v>68</v>
      </c>
      <c r="F67" s="39"/>
      <c r="G67" s="39"/>
      <c r="H67" s="23" t="str">
        <f t="shared" si="2"/>
        <v>李＊仁</v>
      </c>
      <c r="I67" s="23" t="str">
        <f t="shared" si="3"/>
        <v>1＊281867</v>
      </c>
      <c r="J67" s="39">
        <v>1130916</v>
      </c>
      <c r="K67" s="39" t="s">
        <v>70</v>
      </c>
      <c r="L67" s="39">
        <v>1173</v>
      </c>
      <c r="M67" s="1"/>
      <c r="N67" s="1"/>
      <c r="O67" s="1"/>
      <c r="P67" s="1"/>
      <c r="Q67" s="1"/>
      <c r="R67" s="1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1"/>
      <c r="AK67" s="1"/>
      <c r="AL67" s="1"/>
      <c r="AM67" s="25"/>
      <c r="AN67" s="25"/>
      <c r="AO67" s="25"/>
      <c r="AP67" s="25"/>
      <c r="AQ67" s="25"/>
      <c r="AR67" s="1"/>
      <c r="AS67" s="25"/>
      <c r="AT67" s="25" t="s">
        <v>9</v>
      </c>
      <c r="AU67" s="25"/>
      <c r="AV67" s="25"/>
      <c r="AW67" s="25"/>
      <c r="AX67" s="36"/>
      <c r="AY67" s="25"/>
      <c r="AZ67" s="25"/>
      <c r="BA67" s="25"/>
      <c r="BB67" s="25"/>
      <c r="BC67" s="1"/>
      <c r="BD67" s="1"/>
      <c r="BE67" s="25"/>
      <c r="BF67" s="1"/>
      <c r="BG67" s="1"/>
      <c r="BH67" s="1"/>
      <c r="BI67" s="25"/>
      <c r="BJ67" s="6"/>
    </row>
    <row r="68" spans="1:62" ht="17">
      <c r="A68" s="23">
        <v>64</v>
      </c>
      <c r="B68" s="39" t="s">
        <v>4702</v>
      </c>
      <c r="C68" s="39" t="s">
        <v>4703</v>
      </c>
      <c r="D68" s="39" t="s">
        <v>1067</v>
      </c>
      <c r="E68" s="39">
        <v>72</v>
      </c>
      <c r="F68" s="39"/>
      <c r="G68" s="39"/>
      <c r="H68" s="23" t="str">
        <f t="shared" si="2"/>
        <v>歐＊蘭</v>
      </c>
      <c r="I68" s="23" t="str">
        <f t="shared" si="3"/>
        <v>2＊771152</v>
      </c>
      <c r="J68" s="39">
        <v>1130916</v>
      </c>
      <c r="K68" s="39" t="s">
        <v>79</v>
      </c>
      <c r="L68" s="39">
        <v>1173</v>
      </c>
      <c r="M68" s="1"/>
      <c r="N68" s="1"/>
      <c r="O68" s="1"/>
      <c r="P68" s="1"/>
      <c r="Q68" s="1"/>
      <c r="R68" s="1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1"/>
      <c r="AK68" s="1"/>
      <c r="AL68" s="1"/>
      <c r="AM68" s="25"/>
      <c r="AN68" s="25"/>
      <c r="AO68" s="25"/>
      <c r="AP68" s="25"/>
      <c r="AQ68" s="25"/>
      <c r="AR68" s="1"/>
      <c r="AS68" s="25"/>
      <c r="AT68" s="25"/>
      <c r="AU68" s="25"/>
      <c r="AV68" s="25" t="s">
        <v>9</v>
      </c>
      <c r="AW68" s="25"/>
      <c r="AX68" s="36"/>
      <c r="AY68" s="25"/>
      <c r="AZ68" s="25"/>
      <c r="BA68" s="25"/>
      <c r="BB68" s="25"/>
      <c r="BC68" s="1"/>
      <c r="BD68" s="1"/>
      <c r="BE68" s="25"/>
      <c r="BF68" s="1"/>
      <c r="BG68" s="1"/>
      <c r="BH68" s="1"/>
      <c r="BI68" s="25"/>
      <c r="BJ68" s="6"/>
    </row>
    <row r="69" spans="1:62" ht="17">
      <c r="A69" s="23">
        <v>65</v>
      </c>
      <c r="B69" s="39" t="s">
        <v>4775</v>
      </c>
      <c r="C69" s="39" t="s">
        <v>4776</v>
      </c>
      <c r="D69" s="39" t="s">
        <v>1063</v>
      </c>
      <c r="E69" s="39">
        <v>48</v>
      </c>
      <c r="F69" s="39"/>
      <c r="G69" s="39"/>
      <c r="H69" s="23" t="str">
        <f t="shared" si="2"/>
        <v>曹＊華</v>
      </c>
      <c r="I69" s="23" t="str">
        <f t="shared" si="3"/>
        <v>0＊578273</v>
      </c>
      <c r="J69" s="39">
        <v>1130916</v>
      </c>
      <c r="K69" s="39" t="s">
        <v>70</v>
      </c>
      <c r="L69" s="39">
        <v>1173</v>
      </c>
      <c r="M69" s="1"/>
      <c r="N69" s="1"/>
      <c r="O69" s="1"/>
      <c r="P69" s="1"/>
      <c r="Q69" s="1"/>
      <c r="R69" s="1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1"/>
      <c r="AK69" s="1"/>
      <c r="AL69" s="1"/>
      <c r="AM69" s="25"/>
      <c r="AN69" s="25"/>
      <c r="AO69" s="25"/>
      <c r="AP69" s="25"/>
      <c r="AQ69" s="25"/>
      <c r="AR69" s="1"/>
      <c r="AS69" s="25" t="s">
        <v>9</v>
      </c>
      <c r="AT69" s="25"/>
      <c r="AU69" s="25"/>
      <c r="AV69" s="25"/>
      <c r="AW69" s="25"/>
      <c r="AX69" s="36"/>
      <c r="AY69" s="25"/>
      <c r="AZ69" s="25"/>
      <c r="BA69" s="25"/>
      <c r="BB69" s="25"/>
      <c r="BC69" s="1"/>
      <c r="BD69" s="1"/>
      <c r="BE69" s="25"/>
      <c r="BF69" s="1"/>
      <c r="BG69" s="1"/>
      <c r="BH69" s="1"/>
      <c r="BI69" s="25"/>
      <c r="BJ69" s="6"/>
    </row>
    <row r="70" spans="1:62" ht="31">
      <c r="A70" s="23">
        <v>66</v>
      </c>
      <c r="B70" s="39" t="s">
        <v>1738</v>
      </c>
      <c r="C70" s="39" t="s">
        <v>159</v>
      </c>
      <c r="D70" s="39" t="s">
        <v>1067</v>
      </c>
      <c r="E70" s="39">
        <v>51</v>
      </c>
      <c r="F70" s="39" t="s">
        <v>4690</v>
      </c>
      <c r="G70" s="39" t="s">
        <v>4691</v>
      </c>
      <c r="H70" s="23" t="str">
        <f t="shared" si="2"/>
        <v>葉＊娟</v>
      </c>
      <c r="I70" s="23" t="str">
        <f t="shared" si="3"/>
        <v>1＊914319</v>
      </c>
      <c r="J70" s="39">
        <v>1130919</v>
      </c>
      <c r="K70" s="39" t="s">
        <v>729</v>
      </c>
      <c r="L70" s="39">
        <v>1173</v>
      </c>
      <c r="M70" s="1"/>
      <c r="N70" s="1"/>
      <c r="O70" s="1"/>
      <c r="P70" s="1"/>
      <c r="Q70" s="1"/>
      <c r="R70" s="1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1"/>
      <c r="AK70" s="1"/>
      <c r="AL70" s="1"/>
      <c r="AM70" s="25"/>
      <c r="AN70" s="25"/>
      <c r="AO70" s="25"/>
      <c r="AP70" s="25"/>
      <c r="AQ70" s="25"/>
      <c r="AR70" s="1" t="s">
        <v>9</v>
      </c>
      <c r="AS70" s="25"/>
      <c r="AT70" s="25"/>
      <c r="AU70" s="25"/>
      <c r="AV70" s="25"/>
      <c r="AW70" s="25"/>
      <c r="AX70" s="36"/>
      <c r="AY70" s="25"/>
      <c r="AZ70" s="25"/>
      <c r="BA70" s="25"/>
      <c r="BB70" s="25"/>
      <c r="BC70" s="1"/>
      <c r="BD70" s="1"/>
      <c r="BE70" s="25"/>
      <c r="BF70" s="1"/>
      <c r="BG70" s="1"/>
      <c r="BH70" s="1"/>
      <c r="BI70" s="25" t="s">
        <v>1034</v>
      </c>
      <c r="BJ70" s="6"/>
    </row>
    <row r="71" spans="1:62" ht="108.5">
      <c r="A71" s="23">
        <v>67</v>
      </c>
      <c r="B71" s="39" t="s">
        <v>4777</v>
      </c>
      <c r="C71" s="39" t="s">
        <v>4152</v>
      </c>
      <c r="D71" s="39" t="s">
        <v>1067</v>
      </c>
      <c r="E71" s="39">
        <v>72</v>
      </c>
      <c r="F71" s="39"/>
      <c r="G71" s="39"/>
      <c r="H71" s="23" t="str">
        <f t="shared" si="2"/>
        <v>黃＊珠</v>
      </c>
      <c r="I71" s="23" t="str">
        <f t="shared" si="3"/>
        <v>0＊957325</v>
      </c>
      <c r="J71" s="39">
        <v>1130919</v>
      </c>
      <c r="K71" s="39" t="s">
        <v>4114</v>
      </c>
      <c r="L71" s="39">
        <v>1173</v>
      </c>
      <c r="M71" s="1"/>
      <c r="N71" s="1"/>
      <c r="O71" s="1"/>
      <c r="P71" s="1"/>
      <c r="Q71" s="1"/>
      <c r="R71" s="1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1"/>
      <c r="AK71" s="1"/>
      <c r="AL71" s="1"/>
      <c r="AM71" s="25"/>
      <c r="AN71" s="25"/>
      <c r="AO71" s="25"/>
      <c r="AP71" s="25"/>
      <c r="AQ71" s="25"/>
      <c r="AR71" s="1"/>
      <c r="AS71" s="25"/>
      <c r="AT71" s="25"/>
      <c r="AU71" s="25"/>
      <c r="AV71" s="25"/>
      <c r="AW71" s="25"/>
      <c r="AX71" s="36"/>
      <c r="AY71" s="25"/>
      <c r="AZ71" s="25"/>
      <c r="BA71" s="25"/>
      <c r="BB71" s="25"/>
      <c r="BC71" s="1"/>
      <c r="BD71" s="1"/>
      <c r="BE71" s="25"/>
      <c r="BF71" s="1"/>
      <c r="BG71" s="1"/>
      <c r="BH71" s="1"/>
      <c r="BI71" s="25" t="s">
        <v>5064</v>
      </c>
      <c r="BJ71" s="6"/>
    </row>
    <row r="72" spans="1:62" ht="62">
      <c r="A72" s="23">
        <v>68</v>
      </c>
      <c r="B72" s="39" t="s">
        <v>4778</v>
      </c>
      <c r="C72" s="39" t="s">
        <v>4779</v>
      </c>
      <c r="D72" s="39" t="s">
        <v>1067</v>
      </c>
      <c r="E72" s="39">
        <v>72</v>
      </c>
      <c r="F72" s="39"/>
      <c r="G72" s="39"/>
      <c r="H72" s="23" t="str">
        <f t="shared" si="2"/>
        <v>曾＊楨</v>
      </c>
      <c r="I72" s="23" t="str">
        <f t="shared" si="3"/>
        <v>1＊394247</v>
      </c>
      <c r="J72" s="39">
        <v>1130920</v>
      </c>
      <c r="K72" s="39" t="s">
        <v>5065</v>
      </c>
      <c r="L72" s="39">
        <v>1173</v>
      </c>
      <c r="M72" s="1"/>
      <c r="N72" s="1"/>
      <c r="O72" s="1"/>
      <c r="P72" s="1"/>
      <c r="Q72" s="1"/>
      <c r="R72" s="1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1"/>
      <c r="AK72" s="1"/>
      <c r="AL72" s="1"/>
      <c r="AM72" s="25"/>
      <c r="AN72" s="25"/>
      <c r="AO72" s="25"/>
      <c r="AP72" s="25"/>
      <c r="AQ72" s="25"/>
      <c r="AR72" s="1"/>
      <c r="AS72" s="25"/>
      <c r="AT72" s="25"/>
      <c r="AU72" s="25"/>
      <c r="AV72" s="25" t="s">
        <v>9</v>
      </c>
      <c r="AW72" s="25"/>
      <c r="AX72" s="36"/>
      <c r="AY72" s="25"/>
      <c r="AZ72" s="25" t="s">
        <v>9</v>
      </c>
      <c r="BA72" s="25" t="s">
        <v>9</v>
      </c>
      <c r="BB72" s="25"/>
      <c r="BC72" s="1"/>
      <c r="BD72" s="1"/>
      <c r="BE72" s="25" t="s">
        <v>736</v>
      </c>
      <c r="BF72" s="1"/>
      <c r="BG72" s="1"/>
      <c r="BH72" s="1"/>
      <c r="BI72" s="25" t="s">
        <v>1034</v>
      </c>
      <c r="BJ72" s="6"/>
    </row>
    <row r="73" spans="1:62" ht="17">
      <c r="A73" s="23">
        <v>69</v>
      </c>
      <c r="B73" s="39" t="s">
        <v>4781</v>
      </c>
      <c r="C73" s="39" t="s">
        <v>4782</v>
      </c>
      <c r="D73" s="39" t="s">
        <v>1067</v>
      </c>
      <c r="E73" s="39">
        <v>72</v>
      </c>
      <c r="F73" s="39" t="s">
        <v>4688</v>
      </c>
      <c r="G73" s="39" t="s">
        <v>4691</v>
      </c>
      <c r="H73" s="23" t="str">
        <f t="shared" si="2"/>
        <v>葉＊霞</v>
      </c>
      <c r="I73" s="23" t="str">
        <f t="shared" si="3"/>
        <v>0＊004707</v>
      </c>
      <c r="J73" s="39">
        <v>1130920</v>
      </c>
      <c r="K73" s="39" t="s">
        <v>79</v>
      </c>
      <c r="L73" s="39">
        <v>1173</v>
      </c>
      <c r="M73" s="1"/>
      <c r="N73" s="1"/>
      <c r="O73" s="1"/>
      <c r="P73" s="1"/>
      <c r="Q73" s="1"/>
      <c r="R73" s="1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1"/>
      <c r="AK73" s="1"/>
      <c r="AL73" s="1"/>
      <c r="AM73" s="25"/>
      <c r="AN73" s="25"/>
      <c r="AO73" s="25"/>
      <c r="AP73" s="25"/>
      <c r="AQ73" s="25"/>
      <c r="AR73" s="1"/>
      <c r="AS73" s="25"/>
      <c r="AT73" s="25"/>
      <c r="AU73" s="25"/>
      <c r="AV73" s="25" t="s">
        <v>9</v>
      </c>
      <c r="AW73" s="25"/>
      <c r="AX73" s="36"/>
      <c r="AY73" s="25"/>
      <c r="AZ73" s="25"/>
      <c r="BA73" s="25"/>
      <c r="BB73" s="25"/>
      <c r="BC73" s="1"/>
      <c r="BD73" s="1"/>
      <c r="BE73" s="25"/>
      <c r="BF73" s="1"/>
      <c r="BG73" s="1"/>
      <c r="BH73" s="1"/>
      <c r="BI73" s="25"/>
      <c r="BJ73" s="6"/>
    </row>
    <row r="74" spans="1:62" ht="17">
      <c r="A74" s="23">
        <v>70</v>
      </c>
      <c r="B74" s="39" t="s">
        <v>4783</v>
      </c>
      <c r="C74" s="39" t="s">
        <v>4784</v>
      </c>
      <c r="D74" s="39" t="s">
        <v>1067</v>
      </c>
      <c r="E74" s="39">
        <v>74</v>
      </c>
      <c r="F74" s="39" t="s">
        <v>4780</v>
      </c>
      <c r="G74" s="39" t="s">
        <v>4743</v>
      </c>
      <c r="H74" s="23" t="str">
        <f t="shared" si="2"/>
        <v>洪＊金枝</v>
      </c>
      <c r="I74" s="23" t="str">
        <f t="shared" si="3"/>
        <v>2＊798316</v>
      </c>
      <c r="J74" s="39">
        <v>1130923</v>
      </c>
      <c r="K74" s="39" t="s">
        <v>77</v>
      </c>
      <c r="L74" s="39">
        <v>1173</v>
      </c>
      <c r="M74" s="1"/>
      <c r="N74" s="1"/>
      <c r="O74" s="1"/>
      <c r="P74" s="1"/>
      <c r="Q74" s="1"/>
      <c r="R74" s="1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1"/>
      <c r="AK74" s="1"/>
      <c r="AL74" s="1"/>
      <c r="AM74" s="25"/>
      <c r="AN74" s="25"/>
      <c r="AO74" s="25"/>
      <c r="AP74" s="25"/>
      <c r="AQ74" s="25"/>
      <c r="AR74" s="1"/>
      <c r="AS74" s="25"/>
      <c r="AT74" s="25"/>
      <c r="AU74" s="25"/>
      <c r="AV74" s="25"/>
      <c r="AW74" s="25"/>
      <c r="AX74" s="36"/>
      <c r="AY74" s="25"/>
      <c r="AZ74" s="25"/>
      <c r="BA74" s="25"/>
      <c r="BB74" s="25"/>
      <c r="BC74" s="1"/>
      <c r="BD74" s="1"/>
      <c r="BE74" s="25"/>
      <c r="BF74" s="1"/>
      <c r="BG74" s="1" t="s">
        <v>9</v>
      </c>
      <c r="BH74" s="1"/>
      <c r="BI74" s="25"/>
      <c r="BJ74" s="6"/>
    </row>
    <row r="75" spans="1:62" ht="46.5">
      <c r="A75" s="23">
        <v>71</v>
      </c>
      <c r="B75" s="39" t="s">
        <v>1639</v>
      </c>
      <c r="C75" s="39" t="s">
        <v>1374</v>
      </c>
      <c r="D75" s="39" t="s">
        <v>1063</v>
      </c>
      <c r="E75" s="39">
        <v>41</v>
      </c>
      <c r="F75" s="39" t="s">
        <v>4691</v>
      </c>
      <c r="G75" s="39" t="s">
        <v>4687</v>
      </c>
      <c r="H75" s="23" t="str">
        <f t="shared" si="2"/>
        <v>周＊福</v>
      </c>
      <c r="I75" s="23" t="str">
        <f t="shared" si="3"/>
        <v>2＊375871</v>
      </c>
      <c r="J75" s="39">
        <v>1130926</v>
      </c>
      <c r="K75" s="39" t="s">
        <v>5066</v>
      </c>
      <c r="L75" s="39">
        <v>1173</v>
      </c>
      <c r="M75" s="1"/>
      <c r="N75" s="1"/>
      <c r="O75" s="1"/>
      <c r="P75" s="1"/>
      <c r="Q75" s="1"/>
      <c r="R75" s="1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 t="s">
        <v>9</v>
      </c>
      <c r="AI75" s="25"/>
      <c r="AJ75" s="1"/>
      <c r="AK75" s="1"/>
      <c r="AL75" s="1"/>
      <c r="AM75" s="25" t="s">
        <v>9</v>
      </c>
      <c r="AN75" s="25"/>
      <c r="AO75" s="25"/>
      <c r="AP75" s="25"/>
      <c r="AQ75" s="25"/>
      <c r="AR75" s="1"/>
      <c r="AS75" s="25"/>
      <c r="AT75" s="25"/>
      <c r="AU75" s="25"/>
      <c r="AV75" s="25"/>
      <c r="AW75" s="25"/>
      <c r="AX75" s="36"/>
      <c r="AY75" s="25"/>
      <c r="AZ75" s="25"/>
      <c r="BA75" s="25"/>
      <c r="BB75" s="25"/>
      <c r="BC75" s="1"/>
      <c r="BD75" s="1"/>
      <c r="BE75" s="25"/>
      <c r="BF75" s="1"/>
      <c r="BG75" s="1"/>
      <c r="BH75" s="1"/>
      <c r="BI75" s="25" t="s">
        <v>1034</v>
      </c>
      <c r="BJ75" s="6"/>
    </row>
    <row r="76" spans="1:62" ht="17">
      <c r="A76" s="23">
        <v>72</v>
      </c>
      <c r="B76" s="39" t="s">
        <v>4785</v>
      </c>
      <c r="C76" s="39" t="s">
        <v>4786</v>
      </c>
      <c r="D76" s="39" t="s">
        <v>1063</v>
      </c>
      <c r="E76" s="39">
        <v>38</v>
      </c>
      <c r="F76" s="39"/>
      <c r="G76" s="39"/>
      <c r="H76" s="23" t="str">
        <f t="shared" si="2"/>
        <v>柯＊志</v>
      </c>
      <c r="I76" s="23" t="str">
        <f t="shared" si="3"/>
        <v>2＊801747</v>
      </c>
      <c r="J76" s="39">
        <v>1130926</v>
      </c>
      <c r="K76" s="39" t="s">
        <v>72</v>
      </c>
      <c r="L76" s="39">
        <v>1173</v>
      </c>
      <c r="M76" s="1"/>
      <c r="N76" s="1"/>
      <c r="O76" s="1"/>
      <c r="P76" s="1"/>
      <c r="Q76" s="1"/>
      <c r="R76" s="1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1"/>
      <c r="AK76" s="1"/>
      <c r="AL76" s="1"/>
      <c r="AM76" s="25"/>
      <c r="AN76" s="25"/>
      <c r="AO76" s="25"/>
      <c r="AP76" s="25"/>
      <c r="AQ76" s="25"/>
      <c r="AR76" s="1"/>
      <c r="AS76" s="25"/>
      <c r="AT76" s="25"/>
      <c r="AU76" s="25"/>
      <c r="AV76" s="25"/>
      <c r="AW76" s="25"/>
      <c r="AX76" s="36" t="s">
        <v>9</v>
      </c>
      <c r="AY76" s="25"/>
      <c r="AZ76" s="25"/>
      <c r="BA76" s="25"/>
      <c r="BB76" s="25"/>
      <c r="BC76" s="1"/>
      <c r="BD76" s="1"/>
      <c r="BE76" s="25"/>
      <c r="BF76" s="1"/>
      <c r="BG76" s="1"/>
      <c r="BH76" s="1"/>
      <c r="BI76" s="25"/>
      <c r="BJ76" s="6"/>
    </row>
    <row r="77" spans="1:62" ht="46.5">
      <c r="A77" s="23">
        <v>73</v>
      </c>
      <c r="B77" s="39" t="s">
        <v>4787</v>
      </c>
      <c r="C77" s="39" t="s">
        <v>4788</v>
      </c>
      <c r="D77" s="39" t="s">
        <v>1067</v>
      </c>
      <c r="E77" s="39">
        <v>68</v>
      </c>
      <c r="F77" s="39"/>
      <c r="G77" s="39"/>
      <c r="H77" s="23" t="str">
        <f t="shared" si="2"/>
        <v>崔＊</v>
      </c>
      <c r="I77" s="23" t="str">
        <f t="shared" si="3"/>
        <v>2＊681688</v>
      </c>
      <c r="J77" s="39">
        <v>1130926</v>
      </c>
      <c r="K77" s="39" t="s">
        <v>3210</v>
      </c>
      <c r="L77" s="39">
        <v>1173</v>
      </c>
      <c r="M77" s="1"/>
      <c r="N77" s="1"/>
      <c r="O77" s="1"/>
      <c r="P77" s="1"/>
      <c r="Q77" s="1"/>
      <c r="R77" s="1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1"/>
      <c r="AK77" s="1"/>
      <c r="AL77" s="1"/>
      <c r="AM77" s="25"/>
      <c r="AN77" s="25"/>
      <c r="AO77" s="25"/>
      <c r="AP77" s="25"/>
      <c r="AQ77" s="25"/>
      <c r="AR77" s="1"/>
      <c r="AS77" s="25"/>
      <c r="AT77" s="25"/>
      <c r="AU77" s="25"/>
      <c r="AV77" s="25"/>
      <c r="AW77" s="25"/>
      <c r="AX77" s="36"/>
      <c r="AY77" s="25"/>
      <c r="AZ77" s="25"/>
      <c r="BA77" s="25"/>
      <c r="BB77" s="25"/>
      <c r="BC77" s="1"/>
      <c r="BD77" s="1"/>
      <c r="BE77" s="25"/>
      <c r="BF77" s="1"/>
      <c r="BG77" s="1"/>
      <c r="BH77" s="1"/>
      <c r="BI77" s="25" t="s">
        <v>5067</v>
      </c>
      <c r="BJ77" s="6"/>
    </row>
    <row r="78" spans="1:62" ht="31">
      <c r="A78" s="23">
        <v>74</v>
      </c>
      <c r="B78" s="39" t="s">
        <v>4007</v>
      </c>
      <c r="C78" s="39" t="s">
        <v>3724</v>
      </c>
      <c r="D78" s="39" t="s">
        <v>1067</v>
      </c>
      <c r="E78" s="39">
        <v>32</v>
      </c>
      <c r="F78" s="39"/>
      <c r="G78" s="39"/>
      <c r="H78" s="23" t="str">
        <f t="shared" si="2"/>
        <v>江＊茹</v>
      </c>
      <c r="I78" s="23" t="str">
        <f t="shared" si="3"/>
        <v>2＊734510</v>
      </c>
      <c r="J78" s="39">
        <v>1130930</v>
      </c>
      <c r="K78" s="39" t="s">
        <v>82</v>
      </c>
      <c r="L78" s="39">
        <v>1173</v>
      </c>
      <c r="M78" s="1"/>
      <c r="N78" s="1"/>
      <c r="O78" s="1"/>
      <c r="P78" s="1"/>
      <c r="Q78" s="1"/>
      <c r="R78" s="1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1"/>
      <c r="AK78" s="1"/>
      <c r="AL78" s="1"/>
      <c r="AM78" s="25"/>
      <c r="AN78" s="25"/>
      <c r="AO78" s="25"/>
      <c r="AP78" s="25"/>
      <c r="AQ78" s="25"/>
      <c r="AR78" s="1"/>
      <c r="AS78" s="25"/>
      <c r="AT78" s="25"/>
      <c r="AU78" s="25"/>
      <c r="AV78" s="25"/>
      <c r="AW78" s="25"/>
      <c r="AX78" s="36"/>
      <c r="AY78" s="25"/>
      <c r="AZ78" s="25"/>
      <c r="BA78" s="25"/>
      <c r="BB78" s="25"/>
      <c r="BC78" s="1"/>
      <c r="BD78" s="1"/>
      <c r="BE78" s="25"/>
      <c r="BF78" s="1"/>
      <c r="BG78" s="1"/>
      <c r="BH78" s="1"/>
      <c r="BI78" s="25" t="s">
        <v>1043</v>
      </c>
      <c r="BJ78" s="6"/>
    </row>
    <row r="79" spans="1:62" ht="17">
      <c r="A79" s="23">
        <v>75</v>
      </c>
      <c r="B79" s="39" t="s">
        <v>4789</v>
      </c>
      <c r="C79" s="39" t="s">
        <v>4790</v>
      </c>
      <c r="D79" s="39" t="s">
        <v>1063</v>
      </c>
      <c r="E79" s="39">
        <v>50</v>
      </c>
      <c r="F79" s="39"/>
      <c r="G79" s="39"/>
      <c r="H79" s="23" t="str">
        <f t="shared" si="2"/>
        <v>董＊利</v>
      </c>
      <c r="I79" s="23" t="str">
        <f t="shared" si="3"/>
        <v>1＊478974</v>
      </c>
      <c r="J79" s="39">
        <v>1130905</v>
      </c>
      <c r="K79" s="39" t="s">
        <v>4145</v>
      </c>
      <c r="L79" s="39">
        <v>1551</v>
      </c>
      <c r="M79" s="1" t="s">
        <v>716</v>
      </c>
      <c r="N79" s="1"/>
      <c r="O79" s="1"/>
      <c r="P79" s="1"/>
      <c r="Q79" s="1"/>
      <c r="R79" s="1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1"/>
      <c r="AK79" s="1"/>
      <c r="AL79" s="1"/>
      <c r="AM79" s="25"/>
      <c r="AN79" s="25"/>
      <c r="AO79" s="25"/>
      <c r="AP79" s="25"/>
      <c r="AQ79" s="25"/>
      <c r="AR79" s="1"/>
      <c r="AS79" s="25"/>
      <c r="AT79" s="25"/>
      <c r="AU79" s="25"/>
      <c r="AV79" s="25"/>
      <c r="AW79" s="25"/>
      <c r="AX79" s="36"/>
      <c r="AY79" s="25"/>
      <c r="AZ79" s="25"/>
      <c r="BA79" s="25"/>
      <c r="BB79" s="25"/>
      <c r="BC79" s="1"/>
      <c r="BD79" s="1"/>
      <c r="BE79" s="25"/>
      <c r="BF79" s="1"/>
      <c r="BG79" s="1"/>
      <c r="BH79" s="1"/>
      <c r="BI79" s="25"/>
      <c r="BJ79" s="6"/>
    </row>
    <row r="80" spans="1:62" ht="17">
      <c r="A80" s="23">
        <v>76</v>
      </c>
      <c r="B80" s="39" t="s">
        <v>4791</v>
      </c>
      <c r="C80" s="39" t="s">
        <v>4792</v>
      </c>
      <c r="D80" s="39" t="s">
        <v>1063</v>
      </c>
      <c r="E80" s="39">
        <v>84</v>
      </c>
      <c r="F80" s="39"/>
      <c r="G80" s="39"/>
      <c r="H80" s="23" t="str">
        <f t="shared" si="2"/>
        <v>蘇＊雄</v>
      </c>
      <c r="I80" s="23" t="str">
        <f t="shared" si="3"/>
        <v>0＊875269</v>
      </c>
      <c r="J80" s="39">
        <v>1130906</v>
      </c>
      <c r="K80" s="39" t="s">
        <v>70</v>
      </c>
      <c r="L80" s="39">
        <v>1551</v>
      </c>
      <c r="M80" s="1"/>
      <c r="N80" s="1"/>
      <c r="O80" s="1"/>
      <c r="P80" s="1"/>
      <c r="Q80" s="1"/>
      <c r="R80" s="1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1"/>
      <c r="AK80" s="1"/>
      <c r="AL80" s="1"/>
      <c r="AM80" s="25"/>
      <c r="AN80" s="25"/>
      <c r="AO80" s="25"/>
      <c r="AP80" s="25"/>
      <c r="AQ80" s="25"/>
      <c r="AR80" s="1"/>
      <c r="AS80" s="25"/>
      <c r="AT80" s="25" t="s">
        <v>9</v>
      </c>
      <c r="AU80" s="25"/>
      <c r="AV80" s="25"/>
      <c r="AW80" s="25"/>
      <c r="AX80" s="36"/>
      <c r="AY80" s="25"/>
      <c r="AZ80" s="25"/>
      <c r="BA80" s="25"/>
      <c r="BB80" s="25"/>
      <c r="BC80" s="1"/>
      <c r="BD80" s="1"/>
      <c r="BE80" s="25"/>
      <c r="BF80" s="1"/>
      <c r="BG80" s="1"/>
      <c r="BH80" s="1"/>
      <c r="BI80" s="25"/>
      <c r="BJ80" s="6"/>
    </row>
    <row r="81" spans="1:62" ht="17">
      <c r="A81" s="23">
        <v>77</v>
      </c>
      <c r="B81" s="39" t="s">
        <v>4793</v>
      </c>
      <c r="C81" s="39" t="s">
        <v>4794</v>
      </c>
      <c r="D81" s="39" t="s">
        <v>1063</v>
      </c>
      <c r="E81" s="39">
        <v>50</v>
      </c>
      <c r="F81" s="39"/>
      <c r="G81" s="39"/>
      <c r="H81" s="23" t="str">
        <f t="shared" si="2"/>
        <v>劉＊伸</v>
      </c>
      <c r="I81" s="23" t="str">
        <f t="shared" si="3"/>
        <v>0＊436058</v>
      </c>
      <c r="J81" s="39">
        <v>1130916</v>
      </c>
      <c r="K81" s="39" t="s">
        <v>72</v>
      </c>
      <c r="L81" s="39">
        <v>1551</v>
      </c>
      <c r="M81" s="1"/>
      <c r="N81" s="1"/>
      <c r="O81" s="1"/>
      <c r="P81" s="1"/>
      <c r="Q81" s="1"/>
      <c r="R81" s="1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1"/>
      <c r="AK81" s="1"/>
      <c r="AL81" s="1"/>
      <c r="AM81" s="25"/>
      <c r="AN81" s="25"/>
      <c r="AO81" s="25"/>
      <c r="AP81" s="25"/>
      <c r="AQ81" s="25"/>
      <c r="AR81" s="1"/>
      <c r="AS81" s="25"/>
      <c r="AT81" s="25"/>
      <c r="AU81" s="25"/>
      <c r="AV81" s="25"/>
      <c r="AW81" s="25"/>
      <c r="AX81" s="36" t="s">
        <v>9</v>
      </c>
      <c r="AY81" s="25"/>
      <c r="AZ81" s="25"/>
      <c r="BA81" s="25"/>
      <c r="BB81" s="25"/>
      <c r="BC81" s="1"/>
      <c r="BD81" s="1"/>
      <c r="BE81" s="25"/>
      <c r="BF81" s="1"/>
      <c r="BG81" s="1"/>
      <c r="BH81" s="1"/>
      <c r="BI81" s="25"/>
      <c r="BJ81" s="6"/>
    </row>
    <row r="82" spans="1:62" ht="17">
      <c r="A82" s="23">
        <v>78</v>
      </c>
      <c r="B82" s="39" t="s">
        <v>4795</v>
      </c>
      <c r="C82" s="39" t="s">
        <v>4796</v>
      </c>
      <c r="D82" s="39" t="s">
        <v>1067</v>
      </c>
      <c r="E82" s="39">
        <v>40</v>
      </c>
      <c r="F82" s="39"/>
      <c r="G82" s="39"/>
      <c r="H82" s="23" t="str">
        <f t="shared" si="2"/>
        <v>蕭＊如</v>
      </c>
      <c r="I82" s="23" t="str">
        <f t="shared" si="3"/>
        <v>2＊730071</v>
      </c>
      <c r="J82" s="39">
        <v>1130919</v>
      </c>
      <c r="K82" s="39" t="s">
        <v>70</v>
      </c>
      <c r="L82" s="39">
        <v>1551</v>
      </c>
      <c r="M82" s="1"/>
      <c r="N82" s="1"/>
      <c r="O82" s="1"/>
      <c r="P82" s="1"/>
      <c r="Q82" s="1"/>
      <c r="R82" s="1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1"/>
      <c r="AK82" s="1"/>
      <c r="AL82" s="1"/>
      <c r="AM82" s="25"/>
      <c r="AN82" s="25"/>
      <c r="AO82" s="25"/>
      <c r="AP82" s="25"/>
      <c r="AQ82" s="25"/>
      <c r="AR82" s="1"/>
      <c r="AS82" s="25"/>
      <c r="AT82" s="25" t="s">
        <v>9</v>
      </c>
      <c r="AU82" s="25"/>
      <c r="AV82" s="25"/>
      <c r="AW82" s="25"/>
      <c r="AX82" s="36"/>
      <c r="AY82" s="25"/>
      <c r="AZ82" s="25"/>
      <c r="BA82" s="25"/>
      <c r="BB82" s="25"/>
      <c r="BC82" s="1"/>
      <c r="BD82" s="1"/>
      <c r="BE82" s="25"/>
      <c r="BF82" s="1"/>
      <c r="BG82" s="1"/>
      <c r="BH82" s="1"/>
      <c r="BI82" s="25"/>
      <c r="BJ82" s="6"/>
    </row>
    <row r="83" spans="1:62" ht="17">
      <c r="A83" s="23">
        <v>79</v>
      </c>
      <c r="B83" s="39" t="s">
        <v>4797</v>
      </c>
      <c r="C83" s="39" t="s">
        <v>4798</v>
      </c>
      <c r="D83" s="39" t="s">
        <v>1063</v>
      </c>
      <c r="E83" s="39">
        <v>58</v>
      </c>
      <c r="F83" s="39"/>
      <c r="G83" s="39"/>
      <c r="H83" s="23" t="str">
        <f t="shared" si="2"/>
        <v>蔡＊輝</v>
      </c>
      <c r="I83" s="23" t="str">
        <f t="shared" si="3"/>
        <v>1＊187439</v>
      </c>
      <c r="J83" s="39">
        <v>1130920</v>
      </c>
      <c r="K83" s="39" t="s">
        <v>70</v>
      </c>
      <c r="L83" s="39">
        <v>1551</v>
      </c>
      <c r="M83" s="1"/>
      <c r="N83" s="1"/>
      <c r="O83" s="1"/>
      <c r="P83" s="1"/>
      <c r="Q83" s="1"/>
      <c r="R83" s="1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1"/>
      <c r="AK83" s="1"/>
      <c r="AL83" s="1"/>
      <c r="AM83" s="25"/>
      <c r="AN83" s="25"/>
      <c r="AO83" s="25"/>
      <c r="AP83" s="25"/>
      <c r="AQ83" s="25"/>
      <c r="AR83" s="1"/>
      <c r="AS83" s="25"/>
      <c r="AT83" s="25" t="s">
        <v>9</v>
      </c>
      <c r="AU83" s="25"/>
      <c r="AV83" s="25"/>
      <c r="AW83" s="25"/>
      <c r="AX83" s="36"/>
      <c r="AY83" s="25"/>
      <c r="AZ83" s="25"/>
      <c r="BA83" s="25"/>
      <c r="BB83" s="25"/>
      <c r="BC83" s="1"/>
      <c r="BD83" s="1"/>
      <c r="BE83" s="25"/>
      <c r="BF83" s="1"/>
      <c r="BG83" s="1"/>
      <c r="BH83" s="1"/>
      <c r="BI83" s="25"/>
      <c r="BJ83" s="6"/>
    </row>
    <row r="84" spans="1:62" ht="17">
      <c r="A84" s="23">
        <v>80</v>
      </c>
      <c r="B84" s="39" t="s">
        <v>1133</v>
      </c>
      <c r="C84" s="39" t="s">
        <v>845</v>
      </c>
      <c r="D84" s="39" t="s">
        <v>1063</v>
      </c>
      <c r="E84" s="39">
        <v>53</v>
      </c>
      <c r="F84" s="39"/>
      <c r="G84" s="39"/>
      <c r="H84" s="23" t="str">
        <f t="shared" si="2"/>
        <v>羅＊昌</v>
      </c>
      <c r="I84" s="23" t="str">
        <f t="shared" si="3"/>
        <v>1＊880915</v>
      </c>
      <c r="J84" s="39">
        <v>1130924</v>
      </c>
      <c r="K84" s="39" t="s">
        <v>72</v>
      </c>
      <c r="L84" s="39">
        <v>1551</v>
      </c>
      <c r="M84" s="1"/>
      <c r="N84" s="1"/>
      <c r="O84" s="1"/>
      <c r="P84" s="1"/>
      <c r="Q84" s="1"/>
      <c r="R84" s="1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1"/>
      <c r="AK84" s="1"/>
      <c r="AL84" s="1"/>
      <c r="AM84" s="25"/>
      <c r="AN84" s="25"/>
      <c r="AO84" s="25"/>
      <c r="AP84" s="25"/>
      <c r="AQ84" s="25"/>
      <c r="AR84" s="1"/>
      <c r="AS84" s="25"/>
      <c r="AT84" s="25"/>
      <c r="AU84" s="25"/>
      <c r="AV84" s="25"/>
      <c r="AW84" s="25"/>
      <c r="AX84" s="36" t="s">
        <v>9</v>
      </c>
      <c r="AY84" s="25"/>
      <c r="AZ84" s="25"/>
      <c r="BA84" s="25"/>
      <c r="BB84" s="25"/>
      <c r="BC84" s="1"/>
      <c r="BD84" s="1"/>
      <c r="BE84" s="25"/>
      <c r="BF84" s="1"/>
      <c r="BG84" s="1"/>
      <c r="BH84" s="1"/>
      <c r="BI84" s="25"/>
      <c r="BJ84" s="6"/>
    </row>
    <row r="85" spans="1:62" ht="17">
      <c r="A85" s="23">
        <v>81</v>
      </c>
      <c r="B85" s="39" t="s">
        <v>4799</v>
      </c>
      <c r="C85" s="39" t="s">
        <v>4800</v>
      </c>
      <c r="D85" s="39" t="s">
        <v>1067</v>
      </c>
      <c r="E85" s="39">
        <v>49</v>
      </c>
      <c r="F85" s="39" t="s">
        <v>4724</v>
      </c>
      <c r="G85" s="39"/>
      <c r="H85" s="23" t="str">
        <f t="shared" si="2"/>
        <v>周＊貞</v>
      </c>
      <c r="I85" s="23" t="str">
        <f t="shared" si="3"/>
        <v>0＊144924</v>
      </c>
      <c r="J85" s="39">
        <v>1130930</v>
      </c>
      <c r="K85" s="39" t="s">
        <v>70</v>
      </c>
      <c r="L85" s="39">
        <v>1551</v>
      </c>
      <c r="M85" s="1"/>
      <c r="N85" s="1"/>
      <c r="O85" s="1"/>
      <c r="P85" s="1"/>
      <c r="Q85" s="1"/>
      <c r="R85" s="1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1"/>
      <c r="AK85" s="1"/>
      <c r="AL85" s="1"/>
      <c r="AM85" s="25"/>
      <c r="AN85" s="25"/>
      <c r="AO85" s="25"/>
      <c r="AP85" s="25"/>
      <c r="AQ85" s="25"/>
      <c r="AR85" s="1"/>
      <c r="AS85" s="25"/>
      <c r="AT85" s="25" t="s">
        <v>9</v>
      </c>
      <c r="AU85" s="25"/>
      <c r="AV85" s="25"/>
      <c r="AW85" s="25"/>
      <c r="AX85" s="36"/>
      <c r="AY85" s="25"/>
      <c r="AZ85" s="25"/>
      <c r="BA85" s="25"/>
      <c r="BB85" s="25"/>
      <c r="BC85" s="1"/>
      <c r="BD85" s="1"/>
      <c r="BE85" s="25"/>
      <c r="BF85" s="1"/>
      <c r="BG85" s="1"/>
      <c r="BH85" s="1"/>
      <c r="BI85" s="25"/>
      <c r="BJ85" s="6"/>
    </row>
    <row r="86" spans="1:62" ht="17">
      <c r="A86" s="23">
        <v>82</v>
      </c>
      <c r="B86" s="39" t="s">
        <v>1870</v>
      </c>
      <c r="C86" s="39" t="s">
        <v>641</v>
      </c>
      <c r="D86" s="39" t="s">
        <v>1063</v>
      </c>
      <c r="E86" s="39">
        <v>90</v>
      </c>
      <c r="F86" s="39" t="s">
        <v>3570</v>
      </c>
      <c r="G86" s="39"/>
      <c r="H86" s="23" t="str">
        <f t="shared" si="2"/>
        <v>張＊友</v>
      </c>
      <c r="I86" s="23" t="str">
        <f t="shared" si="3"/>
        <v>1＊099411</v>
      </c>
      <c r="J86" s="39">
        <v>1130903</v>
      </c>
      <c r="K86" s="39" t="s">
        <v>79</v>
      </c>
      <c r="L86" s="39">
        <v>1410</v>
      </c>
      <c r="M86" s="1"/>
      <c r="N86" s="1"/>
      <c r="O86" s="1"/>
      <c r="P86" s="1"/>
      <c r="Q86" s="1"/>
      <c r="R86" s="1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1"/>
      <c r="AK86" s="1"/>
      <c r="AL86" s="1"/>
      <c r="AM86" s="25"/>
      <c r="AN86" s="25"/>
      <c r="AO86" s="25"/>
      <c r="AP86" s="25"/>
      <c r="AQ86" s="25"/>
      <c r="AR86" s="1"/>
      <c r="AS86" s="25"/>
      <c r="AT86" s="25"/>
      <c r="AU86" s="25"/>
      <c r="AV86" s="25" t="s">
        <v>9</v>
      </c>
      <c r="AW86" s="25"/>
      <c r="AX86" s="36"/>
      <c r="AY86" s="25"/>
      <c r="AZ86" s="25"/>
      <c r="BA86" s="25"/>
      <c r="BB86" s="25"/>
      <c r="BC86" s="1"/>
      <c r="BD86" s="1"/>
      <c r="BE86" s="25"/>
      <c r="BF86" s="1"/>
      <c r="BG86" s="1"/>
      <c r="BH86" s="1"/>
      <c r="BI86" s="25"/>
      <c r="BJ86" s="6"/>
    </row>
    <row r="87" spans="1:62" ht="17">
      <c r="A87" s="23">
        <v>83</v>
      </c>
      <c r="B87" s="39" t="s">
        <v>4803</v>
      </c>
      <c r="C87" s="39" t="s">
        <v>4804</v>
      </c>
      <c r="D87" s="39" t="s">
        <v>1063</v>
      </c>
      <c r="E87" s="39">
        <v>77</v>
      </c>
      <c r="F87" s="39"/>
      <c r="G87" s="39"/>
      <c r="H87" s="23" t="str">
        <f t="shared" si="2"/>
        <v>熊＊勲</v>
      </c>
      <c r="I87" s="23" t="str">
        <f t="shared" si="3"/>
        <v>1＊932111</v>
      </c>
      <c r="J87" s="39">
        <v>1130904</v>
      </c>
      <c r="K87" s="39" t="s">
        <v>70</v>
      </c>
      <c r="L87" s="39">
        <v>1410</v>
      </c>
      <c r="M87" s="1"/>
      <c r="N87" s="1"/>
      <c r="O87" s="1"/>
      <c r="P87" s="1"/>
      <c r="Q87" s="1"/>
      <c r="R87" s="1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1"/>
      <c r="AK87" s="1"/>
      <c r="AL87" s="1"/>
      <c r="AM87" s="25"/>
      <c r="AN87" s="25"/>
      <c r="AO87" s="25"/>
      <c r="AP87" s="25"/>
      <c r="AQ87" s="25"/>
      <c r="AR87" s="1"/>
      <c r="AS87" s="25"/>
      <c r="AT87" s="25" t="s">
        <v>9</v>
      </c>
      <c r="AU87" s="25"/>
      <c r="AV87" s="25"/>
      <c r="AW87" s="25"/>
      <c r="AX87" s="36"/>
      <c r="AY87" s="25"/>
      <c r="AZ87" s="25"/>
      <c r="BA87" s="25"/>
      <c r="BB87" s="25"/>
      <c r="BC87" s="1"/>
      <c r="BD87" s="1"/>
      <c r="BE87" s="25"/>
      <c r="BF87" s="1"/>
      <c r="BG87" s="1"/>
      <c r="BH87" s="1"/>
      <c r="BI87" s="25"/>
      <c r="BJ87" s="6"/>
    </row>
    <row r="88" spans="1:62" ht="17">
      <c r="A88" s="23">
        <v>84</v>
      </c>
      <c r="B88" s="39" t="s">
        <v>4805</v>
      </c>
      <c r="C88" s="39" t="s">
        <v>4806</v>
      </c>
      <c r="D88" s="39" t="s">
        <v>1063</v>
      </c>
      <c r="E88" s="39">
        <v>60</v>
      </c>
      <c r="F88" s="39"/>
      <c r="G88" s="39"/>
      <c r="H88" s="23" t="str">
        <f t="shared" si="2"/>
        <v>林＊德</v>
      </c>
      <c r="I88" s="23" t="str">
        <f t="shared" si="3"/>
        <v>1＊008377</v>
      </c>
      <c r="J88" s="39">
        <v>1130904</v>
      </c>
      <c r="K88" s="39" t="s">
        <v>70</v>
      </c>
      <c r="L88" s="39">
        <v>1410</v>
      </c>
      <c r="M88" s="1"/>
      <c r="N88" s="1"/>
      <c r="O88" s="1"/>
      <c r="P88" s="1"/>
      <c r="Q88" s="1"/>
      <c r="R88" s="1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1"/>
      <c r="AK88" s="1"/>
      <c r="AL88" s="1"/>
      <c r="AM88" s="25"/>
      <c r="AN88" s="25"/>
      <c r="AO88" s="25"/>
      <c r="AP88" s="25"/>
      <c r="AQ88" s="25"/>
      <c r="AR88" s="1"/>
      <c r="AS88" s="25"/>
      <c r="AT88" s="25" t="s">
        <v>9</v>
      </c>
      <c r="AU88" s="25"/>
      <c r="AV88" s="25"/>
      <c r="AW88" s="25"/>
      <c r="AX88" s="36"/>
      <c r="AY88" s="25"/>
      <c r="AZ88" s="25"/>
      <c r="BA88" s="25"/>
      <c r="BB88" s="25"/>
      <c r="BC88" s="1"/>
      <c r="BD88" s="1"/>
      <c r="BE88" s="25"/>
      <c r="BF88" s="1"/>
      <c r="BG88" s="1"/>
      <c r="BH88" s="1"/>
      <c r="BI88" s="25"/>
      <c r="BJ88" s="6"/>
    </row>
    <row r="89" spans="1:62" ht="31">
      <c r="A89" s="23">
        <v>85</v>
      </c>
      <c r="B89" s="39" t="s">
        <v>4807</v>
      </c>
      <c r="C89" s="39" t="s">
        <v>4808</v>
      </c>
      <c r="D89" s="39" t="s">
        <v>1063</v>
      </c>
      <c r="E89" s="39">
        <v>67</v>
      </c>
      <c r="F89" s="39" t="s">
        <v>4097</v>
      </c>
      <c r="G89" s="39" t="s">
        <v>4674</v>
      </c>
      <c r="H89" s="23" t="str">
        <f t="shared" si="2"/>
        <v>王＊華</v>
      </c>
      <c r="I89" s="23" t="str">
        <f t="shared" si="3"/>
        <v>0＊802176</v>
      </c>
      <c r="J89" s="39">
        <v>1130904</v>
      </c>
      <c r="K89" s="39" t="s">
        <v>731</v>
      </c>
      <c r="L89" s="39">
        <v>1410</v>
      </c>
      <c r="M89" s="1"/>
      <c r="N89" s="1"/>
      <c r="O89" s="1"/>
      <c r="P89" s="1"/>
      <c r="Q89" s="1"/>
      <c r="R89" s="1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1"/>
      <c r="AK89" s="1"/>
      <c r="AL89" s="1"/>
      <c r="AM89" s="25"/>
      <c r="AN89" s="25"/>
      <c r="AO89" s="25"/>
      <c r="AP89" s="25"/>
      <c r="AQ89" s="25"/>
      <c r="AR89" s="1"/>
      <c r="AS89" s="25"/>
      <c r="AT89" s="25"/>
      <c r="AU89" s="25"/>
      <c r="AV89" s="25" t="s">
        <v>9</v>
      </c>
      <c r="AW89" s="25"/>
      <c r="AX89" s="36"/>
      <c r="AY89" s="25"/>
      <c r="AZ89" s="25"/>
      <c r="BA89" s="25"/>
      <c r="BB89" s="25"/>
      <c r="BC89" s="1"/>
      <c r="BD89" s="1"/>
      <c r="BE89" s="25"/>
      <c r="BF89" s="1"/>
      <c r="BG89" s="1"/>
      <c r="BH89" s="1"/>
      <c r="BI89" s="25" t="s">
        <v>1034</v>
      </c>
      <c r="BJ89" s="6"/>
    </row>
    <row r="90" spans="1:62" ht="31">
      <c r="A90" s="23">
        <v>86</v>
      </c>
      <c r="B90" s="39" t="s">
        <v>3875</v>
      </c>
      <c r="C90" s="39" t="s">
        <v>369</v>
      </c>
      <c r="D90" s="39" t="s">
        <v>1067</v>
      </c>
      <c r="E90" s="39">
        <v>63</v>
      </c>
      <c r="F90" s="39"/>
      <c r="G90" s="39"/>
      <c r="H90" s="23" t="str">
        <f t="shared" si="2"/>
        <v>張＊真</v>
      </c>
      <c r="I90" s="23" t="str">
        <f t="shared" si="3"/>
        <v>1＊091635</v>
      </c>
      <c r="J90" s="39">
        <v>1130909</v>
      </c>
      <c r="K90" s="39" t="s">
        <v>77</v>
      </c>
      <c r="L90" s="39">
        <v>1410</v>
      </c>
      <c r="M90" s="1"/>
      <c r="N90" s="1"/>
      <c r="O90" s="1"/>
      <c r="P90" s="1"/>
      <c r="Q90" s="1"/>
      <c r="R90" s="1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1"/>
      <c r="AK90" s="1"/>
      <c r="AL90" s="1"/>
      <c r="AM90" s="25"/>
      <c r="AN90" s="25"/>
      <c r="AO90" s="25"/>
      <c r="AP90" s="25"/>
      <c r="AQ90" s="25"/>
      <c r="AR90" s="1"/>
      <c r="AS90" s="25"/>
      <c r="AT90" s="25"/>
      <c r="AU90" s="25"/>
      <c r="AV90" s="25"/>
      <c r="AW90" s="25"/>
      <c r="AX90" s="36"/>
      <c r="AY90" s="25"/>
      <c r="AZ90" s="25"/>
      <c r="BA90" s="25"/>
      <c r="BB90" s="25"/>
      <c r="BC90" s="1"/>
      <c r="BD90" s="1"/>
      <c r="BE90" s="25"/>
      <c r="BF90" s="1"/>
      <c r="BG90" s="1"/>
      <c r="BH90" s="1"/>
      <c r="BI90" s="25" t="s">
        <v>1043</v>
      </c>
      <c r="BJ90" s="6"/>
    </row>
    <row r="91" spans="1:62" ht="17">
      <c r="A91" s="23">
        <v>87</v>
      </c>
      <c r="B91" s="39" t="s">
        <v>4809</v>
      </c>
      <c r="C91" s="39" t="s">
        <v>4810</v>
      </c>
      <c r="D91" s="39" t="s">
        <v>1063</v>
      </c>
      <c r="E91" s="39">
        <v>85</v>
      </c>
      <c r="F91" s="39"/>
      <c r="G91" s="39"/>
      <c r="H91" s="23" t="str">
        <f t="shared" si="2"/>
        <v>劉＊寵</v>
      </c>
      <c r="I91" s="23" t="str">
        <f t="shared" si="3"/>
        <v>0＊256175</v>
      </c>
      <c r="J91" s="39">
        <v>1130909</v>
      </c>
      <c r="K91" s="39" t="s">
        <v>70</v>
      </c>
      <c r="L91" s="39">
        <v>1410</v>
      </c>
      <c r="M91" s="1"/>
      <c r="N91" s="1"/>
      <c r="O91" s="1"/>
      <c r="P91" s="1"/>
      <c r="Q91" s="1"/>
      <c r="R91" s="1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1"/>
      <c r="AK91" s="1"/>
      <c r="AL91" s="1"/>
      <c r="AM91" s="25"/>
      <c r="AN91" s="25"/>
      <c r="AO91" s="25"/>
      <c r="AP91" s="25"/>
      <c r="AQ91" s="25"/>
      <c r="AR91" s="1"/>
      <c r="AS91" s="25"/>
      <c r="AT91" s="25" t="s">
        <v>9</v>
      </c>
      <c r="AU91" s="25"/>
      <c r="AV91" s="25"/>
      <c r="AW91" s="25"/>
      <c r="AX91" s="36"/>
      <c r="AY91" s="25"/>
      <c r="AZ91" s="25"/>
      <c r="BA91" s="25"/>
      <c r="BB91" s="25"/>
      <c r="BC91" s="1"/>
      <c r="BD91" s="1"/>
      <c r="BE91" s="25"/>
      <c r="BF91" s="1"/>
      <c r="BG91" s="1"/>
      <c r="BH91" s="1"/>
      <c r="BI91" s="25"/>
      <c r="BJ91" s="6"/>
    </row>
    <row r="92" spans="1:62" ht="17">
      <c r="A92" s="23">
        <v>88</v>
      </c>
      <c r="B92" s="39" t="s">
        <v>4811</v>
      </c>
      <c r="C92" s="39" t="s">
        <v>4812</v>
      </c>
      <c r="D92" s="39" t="s">
        <v>1067</v>
      </c>
      <c r="E92" s="39">
        <v>62</v>
      </c>
      <c r="F92" s="39" t="s">
        <v>4134</v>
      </c>
      <c r="G92" s="39"/>
      <c r="H92" s="23" t="str">
        <f t="shared" si="2"/>
        <v>楊＊麗</v>
      </c>
      <c r="I92" s="23" t="str">
        <f t="shared" si="3"/>
        <v>1＊618288</v>
      </c>
      <c r="J92" s="39">
        <v>1130911</v>
      </c>
      <c r="K92" s="39" t="s">
        <v>70</v>
      </c>
      <c r="L92" s="39">
        <v>1410</v>
      </c>
      <c r="M92" s="1"/>
      <c r="N92" s="1"/>
      <c r="O92" s="1"/>
      <c r="P92" s="1"/>
      <c r="Q92" s="1"/>
      <c r="R92" s="1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1"/>
      <c r="AK92" s="1"/>
      <c r="AL92" s="1"/>
      <c r="AM92" s="25"/>
      <c r="AN92" s="25"/>
      <c r="AO92" s="25"/>
      <c r="AP92" s="25"/>
      <c r="AQ92" s="25"/>
      <c r="AR92" s="1"/>
      <c r="AS92" s="25"/>
      <c r="AT92" s="25" t="s">
        <v>9</v>
      </c>
      <c r="AU92" s="25"/>
      <c r="AV92" s="25"/>
      <c r="AW92" s="25"/>
      <c r="AX92" s="36"/>
      <c r="AY92" s="25"/>
      <c r="AZ92" s="25"/>
      <c r="BA92" s="25"/>
      <c r="BB92" s="25"/>
      <c r="BC92" s="1"/>
      <c r="BD92" s="1"/>
      <c r="BE92" s="25"/>
      <c r="BF92" s="1"/>
      <c r="BG92" s="1"/>
      <c r="BH92" s="1"/>
      <c r="BI92" s="25"/>
      <c r="BJ92" s="6"/>
    </row>
    <row r="93" spans="1:62" ht="17">
      <c r="A93" s="23">
        <v>89</v>
      </c>
      <c r="B93" s="39" t="s">
        <v>4813</v>
      </c>
      <c r="C93" s="39" t="s">
        <v>4814</v>
      </c>
      <c r="D93" s="39" t="s">
        <v>1063</v>
      </c>
      <c r="E93" s="39">
        <v>67</v>
      </c>
      <c r="F93" s="39" t="s">
        <v>4762</v>
      </c>
      <c r="G93" s="39" t="s">
        <v>4690</v>
      </c>
      <c r="H93" s="23" t="str">
        <f t="shared" si="2"/>
        <v>莊＊村</v>
      </c>
      <c r="I93" s="23" t="str">
        <f t="shared" si="3"/>
        <v>0＊687156</v>
      </c>
      <c r="J93" s="39">
        <v>1130913</v>
      </c>
      <c r="K93" s="39" t="s">
        <v>70</v>
      </c>
      <c r="L93" s="39">
        <v>1410</v>
      </c>
      <c r="M93" s="1"/>
      <c r="N93" s="1"/>
      <c r="O93" s="1"/>
      <c r="P93" s="1"/>
      <c r="Q93" s="1"/>
      <c r="R93" s="1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1"/>
      <c r="AK93" s="1"/>
      <c r="AL93" s="1"/>
      <c r="AM93" s="25"/>
      <c r="AN93" s="25"/>
      <c r="AO93" s="25"/>
      <c r="AP93" s="25"/>
      <c r="AQ93" s="25"/>
      <c r="AR93" s="1"/>
      <c r="AS93" s="25"/>
      <c r="AT93" s="25" t="s">
        <v>9</v>
      </c>
      <c r="AU93" s="25"/>
      <c r="AV93" s="25"/>
      <c r="AW93" s="25"/>
      <c r="AX93" s="36"/>
      <c r="AY93" s="25"/>
      <c r="AZ93" s="25"/>
      <c r="BA93" s="25"/>
      <c r="BB93" s="25"/>
      <c r="BC93" s="1"/>
      <c r="BD93" s="1"/>
      <c r="BE93" s="25"/>
      <c r="BF93" s="1"/>
      <c r="BG93" s="1"/>
      <c r="BH93" s="1"/>
      <c r="BI93" s="25"/>
      <c r="BJ93" s="6"/>
    </row>
    <row r="94" spans="1:62" ht="17">
      <c r="A94" s="23">
        <v>90</v>
      </c>
      <c r="B94" s="39" t="s">
        <v>1132</v>
      </c>
      <c r="C94" s="39" t="s">
        <v>844</v>
      </c>
      <c r="D94" s="39" t="s">
        <v>1067</v>
      </c>
      <c r="E94" s="39">
        <v>89</v>
      </c>
      <c r="F94" s="39" t="s">
        <v>4125</v>
      </c>
      <c r="G94" s="39" t="s">
        <v>4656</v>
      </c>
      <c r="H94" s="23" t="str">
        <f t="shared" si="2"/>
        <v>陳＊喬</v>
      </c>
      <c r="I94" s="23" t="str">
        <f t="shared" si="3"/>
        <v>0＊995644</v>
      </c>
      <c r="J94" s="39">
        <v>1130916</v>
      </c>
      <c r="K94" s="39" t="s">
        <v>77</v>
      </c>
      <c r="L94" s="39">
        <v>1410</v>
      </c>
      <c r="M94" s="1"/>
      <c r="N94" s="1"/>
      <c r="O94" s="1"/>
      <c r="P94" s="1"/>
      <c r="Q94" s="1"/>
      <c r="R94" s="1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1"/>
      <c r="AK94" s="1"/>
      <c r="AL94" s="1"/>
      <c r="AM94" s="25"/>
      <c r="AN94" s="25"/>
      <c r="AO94" s="25"/>
      <c r="AP94" s="25"/>
      <c r="AQ94" s="25"/>
      <c r="AR94" s="1"/>
      <c r="AS94" s="25"/>
      <c r="AT94" s="25"/>
      <c r="AU94" s="25"/>
      <c r="AV94" s="25"/>
      <c r="AW94" s="25"/>
      <c r="AX94" s="36"/>
      <c r="AY94" s="25"/>
      <c r="AZ94" s="25"/>
      <c r="BA94" s="25"/>
      <c r="BB94" s="25"/>
      <c r="BC94" s="1"/>
      <c r="BD94" s="1"/>
      <c r="BE94" s="25"/>
      <c r="BF94" s="1"/>
      <c r="BG94" s="1" t="s">
        <v>9</v>
      </c>
      <c r="BH94" s="1"/>
      <c r="BI94" s="25"/>
      <c r="BJ94" s="6"/>
    </row>
    <row r="95" spans="1:62" ht="17">
      <c r="A95" s="23">
        <v>91</v>
      </c>
      <c r="B95" s="39" t="s">
        <v>4815</v>
      </c>
      <c r="C95" s="39" t="s">
        <v>4816</v>
      </c>
      <c r="D95" s="39" t="s">
        <v>1063</v>
      </c>
      <c r="E95" s="39">
        <v>58</v>
      </c>
      <c r="F95" s="39" t="s">
        <v>4721</v>
      </c>
      <c r="G95" s="39" t="s">
        <v>4735</v>
      </c>
      <c r="H95" s="23" t="str">
        <f t="shared" si="2"/>
        <v>陳＊信</v>
      </c>
      <c r="I95" s="23" t="str">
        <f t="shared" si="3"/>
        <v>2＊787742</v>
      </c>
      <c r="J95" s="39">
        <v>1130918</v>
      </c>
      <c r="K95" s="39" t="s">
        <v>70</v>
      </c>
      <c r="L95" s="39">
        <v>1410</v>
      </c>
      <c r="M95" s="1"/>
      <c r="N95" s="1"/>
      <c r="O95" s="1"/>
      <c r="P95" s="1"/>
      <c r="Q95" s="1"/>
      <c r="R95" s="1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1"/>
      <c r="AK95" s="1"/>
      <c r="AL95" s="1"/>
      <c r="AM95" s="25"/>
      <c r="AN95" s="25"/>
      <c r="AO95" s="25"/>
      <c r="AP95" s="25"/>
      <c r="AQ95" s="25"/>
      <c r="AR95" s="1"/>
      <c r="AS95" s="25"/>
      <c r="AT95" s="25" t="s">
        <v>9</v>
      </c>
      <c r="AU95" s="25"/>
      <c r="AV95" s="25"/>
      <c r="AW95" s="25"/>
      <c r="AX95" s="36"/>
      <c r="AY95" s="25"/>
      <c r="AZ95" s="25"/>
      <c r="BA95" s="25"/>
      <c r="BB95" s="25"/>
      <c r="BC95" s="1"/>
      <c r="BD95" s="1"/>
      <c r="BE95" s="25"/>
      <c r="BF95" s="1"/>
      <c r="BG95" s="1"/>
      <c r="BH95" s="1"/>
      <c r="BI95" s="25"/>
      <c r="BJ95" s="6"/>
    </row>
    <row r="96" spans="1:62" ht="31">
      <c r="A96" s="23">
        <v>92</v>
      </c>
      <c r="B96" s="39" t="s">
        <v>4817</v>
      </c>
      <c r="C96" s="39" t="s">
        <v>4818</v>
      </c>
      <c r="D96" s="39" t="s">
        <v>1063</v>
      </c>
      <c r="E96" s="39">
        <v>43</v>
      </c>
      <c r="F96" s="39" t="s">
        <v>4686</v>
      </c>
      <c r="G96" s="39" t="s">
        <v>4683</v>
      </c>
      <c r="H96" s="23" t="str">
        <f t="shared" si="2"/>
        <v>廖＊均</v>
      </c>
      <c r="I96" s="23" t="str">
        <f t="shared" si="3"/>
        <v>0＊993374</v>
      </c>
      <c r="J96" s="39">
        <v>1130923</v>
      </c>
      <c r="K96" s="39" t="s">
        <v>5068</v>
      </c>
      <c r="L96" s="39">
        <v>1410</v>
      </c>
      <c r="M96" s="1"/>
      <c r="N96" s="1"/>
      <c r="O96" s="1"/>
      <c r="P96" s="1" t="s">
        <v>9</v>
      </c>
      <c r="Q96" s="1" t="s">
        <v>9</v>
      </c>
      <c r="R96" s="1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1"/>
      <c r="AK96" s="1"/>
      <c r="AL96" s="1"/>
      <c r="AM96" s="25"/>
      <c r="AN96" s="25"/>
      <c r="AO96" s="25"/>
      <c r="AP96" s="25"/>
      <c r="AQ96" s="25"/>
      <c r="AR96" s="1"/>
      <c r="AS96" s="25"/>
      <c r="AT96" s="25"/>
      <c r="AU96" s="25"/>
      <c r="AV96" s="25"/>
      <c r="AW96" s="25"/>
      <c r="AX96" s="36"/>
      <c r="AY96" s="25"/>
      <c r="AZ96" s="25"/>
      <c r="BA96" s="25"/>
      <c r="BB96" s="25"/>
      <c r="BC96" s="1"/>
      <c r="BD96" s="1"/>
      <c r="BE96" s="25"/>
      <c r="BF96" s="1"/>
      <c r="BG96" s="1"/>
      <c r="BH96" s="1"/>
      <c r="BI96" s="25"/>
      <c r="BJ96" s="6"/>
    </row>
    <row r="97" spans="1:62" ht="17">
      <c r="A97" s="23">
        <v>93</v>
      </c>
      <c r="B97" s="39" t="s">
        <v>4819</v>
      </c>
      <c r="C97" s="39" t="s">
        <v>4820</v>
      </c>
      <c r="D97" s="39" t="s">
        <v>1063</v>
      </c>
      <c r="E97" s="39">
        <v>54</v>
      </c>
      <c r="F97" s="39"/>
      <c r="G97" s="39"/>
      <c r="H97" s="23" t="str">
        <f t="shared" si="2"/>
        <v>林＊弘</v>
      </c>
      <c r="I97" s="23" t="str">
        <f t="shared" si="3"/>
        <v>1＊907565</v>
      </c>
      <c r="J97" s="39">
        <v>1130923</v>
      </c>
      <c r="K97" s="39" t="s">
        <v>72</v>
      </c>
      <c r="L97" s="39">
        <v>1410</v>
      </c>
      <c r="M97" s="1"/>
      <c r="N97" s="1"/>
      <c r="O97" s="1"/>
      <c r="P97" s="1"/>
      <c r="Q97" s="1"/>
      <c r="R97" s="1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1"/>
      <c r="AK97" s="1"/>
      <c r="AL97" s="1"/>
      <c r="AM97" s="25"/>
      <c r="AN97" s="25"/>
      <c r="AO97" s="25"/>
      <c r="AP97" s="25"/>
      <c r="AQ97" s="25"/>
      <c r="AR97" s="1"/>
      <c r="AS97" s="25"/>
      <c r="AT97" s="25"/>
      <c r="AU97" s="25"/>
      <c r="AV97" s="25"/>
      <c r="AW97" s="25"/>
      <c r="AX97" s="36" t="s">
        <v>9</v>
      </c>
      <c r="AY97" s="25"/>
      <c r="AZ97" s="25"/>
      <c r="BA97" s="25"/>
      <c r="BB97" s="25"/>
      <c r="BC97" s="1"/>
      <c r="BD97" s="1"/>
      <c r="BE97" s="25"/>
      <c r="BF97" s="1"/>
      <c r="BG97" s="1"/>
      <c r="BH97" s="1"/>
      <c r="BI97" s="25"/>
      <c r="BJ97" s="6"/>
    </row>
    <row r="98" spans="1:62" ht="31">
      <c r="A98" s="23">
        <v>94</v>
      </c>
      <c r="B98" s="39" t="s">
        <v>4821</v>
      </c>
      <c r="C98" s="39" t="s">
        <v>460</v>
      </c>
      <c r="D98" s="39" t="s">
        <v>1063</v>
      </c>
      <c r="E98" s="39">
        <v>71</v>
      </c>
      <c r="F98" s="39" t="s">
        <v>4735</v>
      </c>
      <c r="G98" s="39" t="s">
        <v>4743</v>
      </c>
      <c r="H98" s="23" t="str">
        <f t="shared" si="2"/>
        <v>洪＊強</v>
      </c>
      <c r="I98" s="23" t="str">
        <f t="shared" si="3"/>
        <v>1＊745697</v>
      </c>
      <c r="J98" s="39">
        <v>1130925</v>
      </c>
      <c r="K98" s="39" t="s">
        <v>728</v>
      </c>
      <c r="L98" s="39">
        <v>1410</v>
      </c>
      <c r="M98" s="1"/>
      <c r="N98" s="1"/>
      <c r="O98" s="1"/>
      <c r="P98" s="1"/>
      <c r="Q98" s="1"/>
      <c r="R98" s="1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1"/>
      <c r="AK98" s="1"/>
      <c r="AL98" s="1"/>
      <c r="AM98" s="25"/>
      <c r="AN98" s="25"/>
      <c r="AO98" s="25"/>
      <c r="AP98" s="25"/>
      <c r="AQ98" s="25"/>
      <c r="AR98" s="1"/>
      <c r="AS98" s="25"/>
      <c r="AT98" s="25" t="s">
        <v>9</v>
      </c>
      <c r="AU98" s="25"/>
      <c r="AV98" s="25"/>
      <c r="AW98" s="25"/>
      <c r="AX98" s="36"/>
      <c r="AY98" s="25"/>
      <c r="AZ98" s="25"/>
      <c r="BA98" s="25"/>
      <c r="BB98" s="25"/>
      <c r="BC98" s="1"/>
      <c r="BD98" s="1"/>
      <c r="BE98" s="25"/>
      <c r="BF98" s="1"/>
      <c r="BG98" s="1"/>
      <c r="BH98" s="1"/>
      <c r="BI98" s="25" t="s">
        <v>1034</v>
      </c>
      <c r="BJ98" s="6"/>
    </row>
    <row r="99" spans="1:62" ht="17">
      <c r="A99" s="23">
        <v>95</v>
      </c>
      <c r="B99" s="39" t="s">
        <v>1631</v>
      </c>
      <c r="C99" s="39" t="s">
        <v>1367</v>
      </c>
      <c r="D99" s="39" t="s">
        <v>1063</v>
      </c>
      <c r="E99" s="39">
        <v>66</v>
      </c>
      <c r="F99" s="39" t="s">
        <v>4683</v>
      </c>
      <c r="G99" s="39" t="s">
        <v>4687</v>
      </c>
      <c r="H99" s="23" t="str">
        <f t="shared" si="2"/>
        <v>邱＊文</v>
      </c>
      <c r="I99" s="23" t="str">
        <f t="shared" si="3"/>
        <v>1＊303172</v>
      </c>
      <c r="J99" s="39">
        <v>1130925</v>
      </c>
      <c r="K99" s="39" t="s">
        <v>70</v>
      </c>
      <c r="L99" s="39">
        <v>1410</v>
      </c>
      <c r="M99" s="1"/>
      <c r="N99" s="1"/>
      <c r="O99" s="1"/>
      <c r="P99" s="1"/>
      <c r="Q99" s="1"/>
      <c r="R99" s="1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1"/>
      <c r="AK99" s="1"/>
      <c r="AL99" s="1"/>
      <c r="AM99" s="25"/>
      <c r="AN99" s="25"/>
      <c r="AO99" s="25"/>
      <c r="AP99" s="25"/>
      <c r="AQ99" s="25"/>
      <c r="AR99" s="1"/>
      <c r="AS99" s="25"/>
      <c r="AT99" s="25" t="s">
        <v>9</v>
      </c>
      <c r="AU99" s="25"/>
      <c r="AV99" s="25"/>
      <c r="AW99" s="25"/>
      <c r="AX99" s="36"/>
      <c r="AY99" s="25"/>
      <c r="AZ99" s="25"/>
      <c r="BA99" s="25"/>
      <c r="BB99" s="25"/>
      <c r="BC99" s="1"/>
      <c r="BD99" s="1"/>
      <c r="BE99" s="25"/>
      <c r="BF99" s="1"/>
      <c r="BG99" s="1"/>
      <c r="BH99" s="1"/>
      <c r="BI99" s="25"/>
      <c r="BJ99" s="6"/>
    </row>
    <row r="100" spans="1:62" ht="31">
      <c r="A100" s="23">
        <v>96</v>
      </c>
      <c r="B100" s="39" t="s">
        <v>4801</v>
      </c>
      <c r="C100" s="39" t="s">
        <v>4802</v>
      </c>
      <c r="D100" s="39" t="s">
        <v>1063</v>
      </c>
      <c r="E100" s="39">
        <v>70</v>
      </c>
      <c r="F100" s="39" t="s">
        <v>4125</v>
      </c>
      <c r="G100" s="39"/>
      <c r="H100" s="23" t="str">
        <f t="shared" ref="H100:H163" si="4">REPLACE(B100,2,1,"＊")</f>
        <v>陳＊碧</v>
      </c>
      <c r="I100" s="23" t="str">
        <f t="shared" ref="I100:I163" si="5">REPLACE(C100,2,1,"＊")</f>
        <v>0＊339004</v>
      </c>
      <c r="J100" s="39">
        <v>1130927</v>
      </c>
      <c r="K100" s="39" t="s">
        <v>731</v>
      </c>
      <c r="L100" s="39">
        <v>1410</v>
      </c>
      <c r="M100" s="1"/>
      <c r="N100" s="1"/>
      <c r="O100" s="1"/>
      <c r="P100" s="1"/>
      <c r="Q100" s="1"/>
      <c r="R100" s="1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1"/>
      <c r="AK100" s="1"/>
      <c r="AL100" s="1"/>
      <c r="AM100" s="25"/>
      <c r="AN100" s="25"/>
      <c r="AO100" s="25"/>
      <c r="AP100" s="25"/>
      <c r="AQ100" s="25"/>
      <c r="AR100" s="1"/>
      <c r="AS100" s="25"/>
      <c r="AT100" s="25"/>
      <c r="AU100" s="25"/>
      <c r="AV100" s="25" t="s">
        <v>9</v>
      </c>
      <c r="AW100" s="25"/>
      <c r="AX100" s="36"/>
      <c r="AY100" s="25"/>
      <c r="AZ100" s="25"/>
      <c r="BA100" s="25"/>
      <c r="BB100" s="25"/>
      <c r="BC100" s="1"/>
      <c r="BD100" s="1"/>
      <c r="BE100" s="25"/>
      <c r="BF100" s="1"/>
      <c r="BG100" s="1"/>
      <c r="BH100" s="1"/>
      <c r="BI100" s="25" t="s">
        <v>1034</v>
      </c>
      <c r="BJ100" s="6"/>
    </row>
    <row r="101" spans="1:62" ht="31">
      <c r="A101" s="23">
        <v>97</v>
      </c>
      <c r="B101" s="39" t="s">
        <v>4923</v>
      </c>
      <c r="C101" s="39" t="s">
        <v>4824</v>
      </c>
      <c r="D101" s="39" t="s">
        <v>1067</v>
      </c>
      <c r="E101" s="39">
        <v>79</v>
      </c>
      <c r="F101" s="39" t="s">
        <v>195</v>
      </c>
      <c r="G101" s="39" t="s">
        <v>195</v>
      </c>
      <c r="H101" s="23" t="str">
        <f t="shared" si="4"/>
        <v>劉＊春花</v>
      </c>
      <c r="I101" s="23" t="str">
        <f t="shared" si="5"/>
        <v>0＊765511</v>
      </c>
      <c r="J101" s="39">
        <v>1130902</v>
      </c>
      <c r="K101" s="39" t="s">
        <v>732</v>
      </c>
      <c r="L101" s="39">
        <v>1058</v>
      </c>
      <c r="M101" s="1"/>
      <c r="N101" s="1"/>
      <c r="O101" s="1"/>
      <c r="P101" s="1"/>
      <c r="Q101" s="1"/>
      <c r="R101" s="1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1"/>
      <c r="AK101" s="1"/>
      <c r="AL101" s="1"/>
      <c r="AM101" s="25"/>
      <c r="AN101" s="25"/>
      <c r="AO101" s="25"/>
      <c r="AP101" s="25"/>
      <c r="AQ101" s="25"/>
      <c r="AR101" s="1"/>
      <c r="AS101" s="25"/>
      <c r="AT101" s="25"/>
      <c r="AU101" s="25"/>
      <c r="AV101" s="25"/>
      <c r="AW101" s="25"/>
      <c r="AX101" s="36"/>
      <c r="AY101" s="25"/>
      <c r="AZ101" s="25"/>
      <c r="BA101" s="25"/>
      <c r="BB101" s="25" t="s">
        <v>1899</v>
      </c>
      <c r="BC101" s="1"/>
      <c r="BD101" s="1"/>
      <c r="BE101" s="25"/>
      <c r="BF101" s="1"/>
      <c r="BG101" s="1"/>
      <c r="BH101" s="1"/>
      <c r="BI101" s="25"/>
      <c r="BJ101" s="6"/>
    </row>
    <row r="102" spans="1:62" ht="31">
      <c r="A102" s="23">
        <v>98</v>
      </c>
      <c r="B102" s="39" t="s">
        <v>1136</v>
      </c>
      <c r="C102" s="39" t="s">
        <v>140</v>
      </c>
      <c r="D102" s="39" t="s">
        <v>1067</v>
      </c>
      <c r="E102" s="39">
        <v>86</v>
      </c>
      <c r="F102" s="39" t="s">
        <v>195</v>
      </c>
      <c r="G102" s="39" t="s">
        <v>195</v>
      </c>
      <c r="H102" s="23" t="str">
        <f t="shared" si="4"/>
        <v>江＊笑</v>
      </c>
      <c r="I102" s="23" t="str">
        <f t="shared" si="5"/>
        <v>1＊565736</v>
      </c>
      <c r="J102" s="39">
        <v>1130905</v>
      </c>
      <c r="K102" s="39" t="s">
        <v>732</v>
      </c>
      <c r="L102" s="39">
        <v>1058</v>
      </c>
      <c r="M102" s="1"/>
      <c r="N102" s="1"/>
      <c r="O102" s="1"/>
      <c r="P102" s="1"/>
      <c r="Q102" s="1"/>
      <c r="R102" s="1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1"/>
      <c r="AK102" s="1"/>
      <c r="AL102" s="1"/>
      <c r="AM102" s="25"/>
      <c r="AN102" s="25"/>
      <c r="AO102" s="25"/>
      <c r="AP102" s="25"/>
      <c r="AQ102" s="25"/>
      <c r="AR102" s="1"/>
      <c r="AS102" s="25"/>
      <c r="AT102" s="25"/>
      <c r="AU102" s="25"/>
      <c r="AV102" s="25"/>
      <c r="AW102" s="25"/>
      <c r="AX102" s="36"/>
      <c r="AY102" s="25"/>
      <c r="AZ102" s="25"/>
      <c r="BA102" s="25"/>
      <c r="BB102" s="25" t="s">
        <v>1047</v>
      </c>
      <c r="BC102" s="1"/>
      <c r="BD102" s="1"/>
      <c r="BE102" s="25"/>
      <c r="BF102" s="1"/>
      <c r="BG102" s="1"/>
      <c r="BH102" s="1"/>
      <c r="BI102" s="25"/>
      <c r="BJ102" s="6"/>
    </row>
    <row r="103" spans="1:62" ht="46.5">
      <c r="A103" s="23">
        <v>99</v>
      </c>
      <c r="B103" s="39" t="s">
        <v>1218</v>
      </c>
      <c r="C103" s="39" t="s">
        <v>944</v>
      </c>
      <c r="D103" s="39" t="s">
        <v>1067</v>
      </c>
      <c r="E103" s="39">
        <v>58</v>
      </c>
      <c r="F103" s="39" t="s">
        <v>4826</v>
      </c>
      <c r="G103" s="39" t="s">
        <v>4827</v>
      </c>
      <c r="H103" s="23" t="str">
        <f t="shared" si="4"/>
        <v>陳＊蓮</v>
      </c>
      <c r="I103" s="23" t="str">
        <f t="shared" si="5"/>
        <v>1＊584860</v>
      </c>
      <c r="J103" s="39">
        <v>1130905</v>
      </c>
      <c r="K103" s="39" t="s">
        <v>748</v>
      </c>
      <c r="L103" s="39">
        <v>1058</v>
      </c>
      <c r="M103" s="1"/>
      <c r="N103" s="1"/>
      <c r="O103" s="1"/>
      <c r="P103" s="1"/>
      <c r="Q103" s="1"/>
      <c r="R103" s="1"/>
      <c r="S103" s="25"/>
      <c r="T103" s="25"/>
      <c r="U103" s="25"/>
      <c r="V103" s="25"/>
      <c r="W103" s="25" t="s">
        <v>9</v>
      </c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1"/>
      <c r="AK103" s="1"/>
      <c r="AL103" s="1"/>
      <c r="AM103" s="25"/>
      <c r="AN103" s="25"/>
      <c r="AO103" s="25"/>
      <c r="AP103" s="25"/>
      <c r="AQ103" s="25"/>
      <c r="AR103" s="1"/>
      <c r="AS103" s="25"/>
      <c r="AT103" s="25"/>
      <c r="AU103" s="25"/>
      <c r="AV103" s="25"/>
      <c r="AW103" s="25"/>
      <c r="AX103" s="36"/>
      <c r="AY103" s="25"/>
      <c r="AZ103" s="25"/>
      <c r="BA103" s="25"/>
      <c r="BB103" s="25"/>
      <c r="BC103" s="1"/>
      <c r="BD103" s="1"/>
      <c r="BE103" s="25"/>
      <c r="BF103" s="1"/>
      <c r="BG103" s="1"/>
      <c r="BH103" s="1"/>
      <c r="BI103" s="25" t="s">
        <v>1034</v>
      </c>
      <c r="BJ103" s="6"/>
    </row>
    <row r="104" spans="1:62" ht="77.5">
      <c r="A104" s="23">
        <v>100</v>
      </c>
      <c r="B104" s="39" t="s">
        <v>4793</v>
      </c>
      <c r="C104" s="39" t="s">
        <v>4828</v>
      </c>
      <c r="D104" s="39" t="s">
        <v>1063</v>
      </c>
      <c r="E104" s="39">
        <v>50</v>
      </c>
      <c r="F104" s="39" t="s">
        <v>195</v>
      </c>
      <c r="G104" s="39" t="s">
        <v>195</v>
      </c>
      <c r="H104" s="23" t="str">
        <f t="shared" si="4"/>
        <v>劉＊伸</v>
      </c>
      <c r="I104" s="23" t="str">
        <f t="shared" si="5"/>
        <v>2＊786605</v>
      </c>
      <c r="J104" s="39">
        <v>1130905</v>
      </c>
      <c r="K104" s="39" t="s">
        <v>763</v>
      </c>
      <c r="L104" s="39">
        <v>1058</v>
      </c>
      <c r="M104" s="1"/>
      <c r="N104" s="1"/>
      <c r="O104" s="1"/>
      <c r="P104" s="1"/>
      <c r="Q104" s="1"/>
      <c r="R104" s="1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1"/>
      <c r="AK104" s="1"/>
      <c r="AL104" s="1"/>
      <c r="AM104" s="25"/>
      <c r="AN104" s="25"/>
      <c r="AO104" s="25"/>
      <c r="AP104" s="25"/>
      <c r="AQ104" s="25"/>
      <c r="AR104" s="1"/>
      <c r="AS104" s="25"/>
      <c r="AT104" s="25"/>
      <c r="AU104" s="25"/>
      <c r="AV104" s="25" t="s">
        <v>9</v>
      </c>
      <c r="AW104" s="25"/>
      <c r="AX104" s="36"/>
      <c r="AY104" s="25"/>
      <c r="AZ104" s="25" t="s">
        <v>9</v>
      </c>
      <c r="BA104" s="25" t="s">
        <v>9</v>
      </c>
      <c r="BB104" s="25"/>
      <c r="BC104" s="1"/>
      <c r="BD104" s="1"/>
      <c r="BE104" s="25"/>
      <c r="BF104" s="1"/>
      <c r="BG104" s="1"/>
      <c r="BH104" s="1"/>
      <c r="BI104" s="25" t="s">
        <v>1034</v>
      </c>
      <c r="BJ104" s="6"/>
    </row>
    <row r="105" spans="1:62" ht="31">
      <c r="A105" s="23">
        <v>101</v>
      </c>
      <c r="B105" s="39" t="s">
        <v>1142</v>
      </c>
      <c r="C105" s="39" t="s">
        <v>857</v>
      </c>
      <c r="D105" s="39" t="s">
        <v>1067</v>
      </c>
      <c r="E105" s="39">
        <v>62</v>
      </c>
      <c r="F105" s="39" t="s">
        <v>195</v>
      </c>
      <c r="G105" s="39" t="s">
        <v>195</v>
      </c>
      <c r="H105" s="23" t="str">
        <f t="shared" si="4"/>
        <v>翁＊玫</v>
      </c>
      <c r="I105" s="23" t="str">
        <f t="shared" si="5"/>
        <v>0＊466701</v>
      </c>
      <c r="J105" s="39">
        <v>1130904</v>
      </c>
      <c r="K105" s="39" t="s">
        <v>734</v>
      </c>
      <c r="L105" s="39">
        <v>1125</v>
      </c>
      <c r="M105" s="1"/>
      <c r="N105" s="1"/>
      <c r="O105" s="1"/>
      <c r="P105" s="1"/>
      <c r="Q105" s="1"/>
      <c r="R105" s="1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1"/>
      <c r="AK105" s="1"/>
      <c r="AL105" s="1"/>
      <c r="AM105" s="25"/>
      <c r="AN105" s="25"/>
      <c r="AO105" s="25"/>
      <c r="AP105" s="25"/>
      <c r="AQ105" s="25"/>
      <c r="AR105" s="1"/>
      <c r="AS105" s="25"/>
      <c r="AT105" s="25"/>
      <c r="AU105" s="25"/>
      <c r="AV105" s="25"/>
      <c r="AW105" s="25"/>
      <c r="AX105" s="36"/>
      <c r="AY105" s="25"/>
      <c r="AZ105" s="25"/>
      <c r="BA105" s="25" t="s">
        <v>9</v>
      </c>
      <c r="BB105" s="25"/>
      <c r="BC105" s="1"/>
      <c r="BD105" s="1"/>
      <c r="BE105" s="25"/>
      <c r="BF105" s="1"/>
      <c r="BG105" s="1"/>
      <c r="BH105" s="1"/>
      <c r="BI105" s="25"/>
      <c r="BJ105" s="6"/>
    </row>
    <row r="106" spans="1:62" ht="31">
      <c r="A106" s="23">
        <v>102</v>
      </c>
      <c r="B106" s="39" t="s">
        <v>4924</v>
      </c>
      <c r="C106" s="39" t="s">
        <v>113</v>
      </c>
      <c r="D106" s="39" t="s">
        <v>1067</v>
      </c>
      <c r="E106" s="39">
        <v>71</v>
      </c>
      <c r="F106" s="39" t="s">
        <v>195</v>
      </c>
      <c r="G106" s="39" t="s">
        <v>195</v>
      </c>
      <c r="H106" s="23" t="str">
        <f t="shared" si="4"/>
        <v>龔＊英</v>
      </c>
      <c r="I106" s="23" t="str">
        <f t="shared" si="5"/>
        <v>0＊670098</v>
      </c>
      <c r="J106" s="39">
        <v>1130904</v>
      </c>
      <c r="K106" s="39" t="s">
        <v>734</v>
      </c>
      <c r="L106" s="39">
        <v>1125</v>
      </c>
      <c r="M106" s="1"/>
      <c r="N106" s="1"/>
      <c r="O106" s="1"/>
      <c r="P106" s="1"/>
      <c r="Q106" s="1"/>
      <c r="R106" s="1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1"/>
      <c r="AK106" s="1"/>
      <c r="AL106" s="1"/>
      <c r="AM106" s="25"/>
      <c r="AN106" s="25"/>
      <c r="AO106" s="25"/>
      <c r="AP106" s="25"/>
      <c r="AQ106" s="25"/>
      <c r="AR106" s="1"/>
      <c r="AS106" s="25"/>
      <c r="AT106" s="25"/>
      <c r="AU106" s="25"/>
      <c r="AV106" s="25"/>
      <c r="AW106" s="25"/>
      <c r="AX106" s="36"/>
      <c r="AY106" s="25"/>
      <c r="AZ106" s="25"/>
      <c r="BA106" s="25" t="s">
        <v>9</v>
      </c>
      <c r="BB106" s="25"/>
      <c r="BC106" s="1"/>
      <c r="BD106" s="1"/>
      <c r="BE106" s="25"/>
      <c r="BF106" s="1"/>
      <c r="BG106" s="1"/>
      <c r="BH106" s="1"/>
      <c r="BI106" s="25"/>
      <c r="BJ106" s="6"/>
    </row>
    <row r="107" spans="1:62" ht="31">
      <c r="A107" s="23">
        <v>103</v>
      </c>
      <c r="B107" s="39" t="s">
        <v>1708</v>
      </c>
      <c r="C107" s="39" t="s">
        <v>1439</v>
      </c>
      <c r="D107" s="39" t="s">
        <v>1067</v>
      </c>
      <c r="E107" s="39">
        <v>89</v>
      </c>
      <c r="F107" s="39" t="s">
        <v>195</v>
      </c>
      <c r="G107" s="39" t="s">
        <v>195</v>
      </c>
      <c r="H107" s="23" t="str">
        <f t="shared" si="4"/>
        <v>何＊培境</v>
      </c>
      <c r="I107" s="23" t="str">
        <f t="shared" si="5"/>
        <v>1＊567589</v>
      </c>
      <c r="J107" s="39">
        <v>1130904</v>
      </c>
      <c r="K107" s="39" t="s">
        <v>732</v>
      </c>
      <c r="L107" s="39">
        <v>1125</v>
      </c>
      <c r="M107" s="1"/>
      <c r="N107" s="1"/>
      <c r="O107" s="1"/>
      <c r="P107" s="1"/>
      <c r="Q107" s="1"/>
      <c r="R107" s="1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1"/>
      <c r="AK107" s="1"/>
      <c r="AL107" s="1"/>
      <c r="AM107" s="25"/>
      <c r="AN107" s="25"/>
      <c r="AO107" s="25"/>
      <c r="AP107" s="25"/>
      <c r="AQ107" s="25"/>
      <c r="AR107" s="1"/>
      <c r="AS107" s="25"/>
      <c r="AT107" s="25"/>
      <c r="AU107" s="25"/>
      <c r="AV107" s="25"/>
      <c r="AW107" s="25"/>
      <c r="AX107" s="36"/>
      <c r="AY107" s="25"/>
      <c r="AZ107" s="25"/>
      <c r="BA107" s="25"/>
      <c r="BB107" s="25" t="s">
        <v>1879</v>
      </c>
      <c r="BC107" s="1"/>
      <c r="BD107" s="1"/>
      <c r="BE107" s="25"/>
      <c r="BF107" s="1"/>
      <c r="BG107" s="1"/>
      <c r="BH107" s="1"/>
      <c r="BI107" s="25"/>
      <c r="BJ107" s="6"/>
    </row>
    <row r="108" spans="1:62" ht="31">
      <c r="A108" s="23">
        <v>104</v>
      </c>
      <c r="B108" s="39" t="s">
        <v>4925</v>
      </c>
      <c r="C108" s="39" t="s">
        <v>232</v>
      </c>
      <c r="D108" s="39" t="s">
        <v>1063</v>
      </c>
      <c r="E108" s="39">
        <v>74</v>
      </c>
      <c r="F108" s="39" t="s">
        <v>195</v>
      </c>
      <c r="G108" s="39" t="s">
        <v>195</v>
      </c>
      <c r="H108" s="23" t="str">
        <f t="shared" si="4"/>
        <v>游＊芳</v>
      </c>
      <c r="I108" s="23" t="str">
        <f t="shared" si="5"/>
        <v>1＊521523</v>
      </c>
      <c r="J108" s="39">
        <v>1130904</v>
      </c>
      <c r="K108" s="39" t="s">
        <v>734</v>
      </c>
      <c r="L108" s="39">
        <v>1125</v>
      </c>
      <c r="M108" s="1"/>
      <c r="N108" s="1"/>
      <c r="O108" s="1"/>
      <c r="P108" s="1"/>
      <c r="Q108" s="1"/>
      <c r="R108" s="1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1"/>
      <c r="AK108" s="1"/>
      <c r="AL108" s="1"/>
      <c r="AM108" s="25"/>
      <c r="AN108" s="25"/>
      <c r="AO108" s="25"/>
      <c r="AP108" s="25"/>
      <c r="AQ108" s="25"/>
      <c r="AR108" s="1"/>
      <c r="AS108" s="25"/>
      <c r="AT108" s="25"/>
      <c r="AU108" s="25"/>
      <c r="AV108" s="25"/>
      <c r="AW108" s="25"/>
      <c r="AX108" s="36"/>
      <c r="AY108" s="25"/>
      <c r="AZ108" s="25"/>
      <c r="BA108" s="25" t="s">
        <v>9</v>
      </c>
      <c r="BB108" s="25"/>
      <c r="BC108" s="1"/>
      <c r="BD108" s="1"/>
      <c r="BE108" s="25"/>
      <c r="BF108" s="1"/>
      <c r="BG108" s="1"/>
      <c r="BH108" s="1"/>
      <c r="BI108" s="25"/>
      <c r="BJ108" s="6"/>
    </row>
    <row r="109" spans="1:62" ht="31">
      <c r="A109" s="23">
        <v>105</v>
      </c>
      <c r="B109" s="39" t="s">
        <v>3915</v>
      </c>
      <c r="C109" s="39" t="s">
        <v>2708</v>
      </c>
      <c r="D109" s="39" t="s">
        <v>1063</v>
      </c>
      <c r="E109" s="39">
        <v>72</v>
      </c>
      <c r="F109" s="39" t="s">
        <v>4829</v>
      </c>
      <c r="G109" s="39" t="s">
        <v>4827</v>
      </c>
      <c r="H109" s="23" t="str">
        <f t="shared" si="4"/>
        <v>李＊財</v>
      </c>
      <c r="I109" s="23" t="str">
        <f t="shared" si="5"/>
        <v>2＊893238</v>
      </c>
      <c r="J109" s="39">
        <v>1130904</v>
      </c>
      <c r="K109" s="39" t="s">
        <v>734</v>
      </c>
      <c r="L109" s="39">
        <v>1125</v>
      </c>
      <c r="M109" s="1"/>
      <c r="N109" s="1"/>
      <c r="O109" s="1"/>
      <c r="P109" s="1"/>
      <c r="Q109" s="1"/>
      <c r="R109" s="1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1"/>
      <c r="AK109" s="1"/>
      <c r="AL109" s="1"/>
      <c r="AM109" s="25"/>
      <c r="AN109" s="25"/>
      <c r="AO109" s="25"/>
      <c r="AP109" s="25"/>
      <c r="AQ109" s="25"/>
      <c r="AR109" s="1"/>
      <c r="AS109" s="25"/>
      <c r="AT109" s="25"/>
      <c r="AU109" s="25"/>
      <c r="AV109" s="25"/>
      <c r="AW109" s="25"/>
      <c r="AX109" s="36"/>
      <c r="AY109" s="25"/>
      <c r="AZ109" s="25"/>
      <c r="BA109" s="25" t="s">
        <v>9</v>
      </c>
      <c r="BB109" s="25"/>
      <c r="BC109" s="1"/>
      <c r="BD109" s="1"/>
      <c r="BE109" s="25"/>
      <c r="BF109" s="1"/>
      <c r="BG109" s="1"/>
      <c r="BH109" s="1"/>
      <c r="BI109" s="25"/>
      <c r="BJ109" s="6"/>
    </row>
    <row r="110" spans="1:62" ht="31">
      <c r="A110" s="23">
        <v>106</v>
      </c>
      <c r="B110" s="39" t="s">
        <v>3911</v>
      </c>
      <c r="C110" s="39" t="s">
        <v>150</v>
      </c>
      <c r="D110" s="39" t="s">
        <v>1067</v>
      </c>
      <c r="E110" s="39">
        <v>72</v>
      </c>
      <c r="F110" s="39" t="s">
        <v>195</v>
      </c>
      <c r="G110" s="39" t="s">
        <v>195</v>
      </c>
      <c r="H110" s="23" t="str">
        <f t="shared" si="4"/>
        <v>林＊汝</v>
      </c>
      <c r="I110" s="23" t="str">
        <f t="shared" si="5"/>
        <v>2＊683020</v>
      </c>
      <c r="J110" s="39">
        <v>1130904</v>
      </c>
      <c r="K110" s="39" t="s">
        <v>734</v>
      </c>
      <c r="L110" s="39">
        <v>1125</v>
      </c>
      <c r="M110" s="1"/>
      <c r="N110" s="1"/>
      <c r="O110" s="1"/>
      <c r="P110" s="1"/>
      <c r="Q110" s="1"/>
      <c r="R110" s="1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1"/>
      <c r="AK110" s="1"/>
      <c r="AL110" s="1"/>
      <c r="AM110" s="25"/>
      <c r="AN110" s="25"/>
      <c r="AO110" s="25"/>
      <c r="AP110" s="25"/>
      <c r="AQ110" s="25"/>
      <c r="AR110" s="1"/>
      <c r="AS110" s="25"/>
      <c r="AT110" s="25"/>
      <c r="AU110" s="25"/>
      <c r="AV110" s="25"/>
      <c r="AW110" s="25"/>
      <c r="AX110" s="36"/>
      <c r="AY110" s="25"/>
      <c r="AZ110" s="25"/>
      <c r="BA110" s="25" t="s">
        <v>9</v>
      </c>
      <c r="BB110" s="25"/>
      <c r="BC110" s="1"/>
      <c r="BD110" s="1"/>
      <c r="BE110" s="25"/>
      <c r="BF110" s="1"/>
      <c r="BG110" s="1"/>
      <c r="BH110" s="1"/>
      <c r="BI110" s="25"/>
      <c r="BJ110" s="6"/>
    </row>
    <row r="111" spans="1:62" ht="46.5">
      <c r="A111" s="23">
        <v>107</v>
      </c>
      <c r="B111" s="39" t="s">
        <v>4926</v>
      </c>
      <c r="C111" s="39" t="s">
        <v>4830</v>
      </c>
      <c r="D111" s="39" t="s">
        <v>1063</v>
      </c>
      <c r="E111" s="39">
        <v>86</v>
      </c>
      <c r="F111" s="39" t="s">
        <v>195</v>
      </c>
      <c r="G111" s="39" t="s">
        <v>195</v>
      </c>
      <c r="H111" s="23" t="str">
        <f t="shared" si="4"/>
        <v>巖＊</v>
      </c>
      <c r="I111" s="23" t="str">
        <f t="shared" si="5"/>
        <v>0＊702892</v>
      </c>
      <c r="J111" s="39">
        <v>1130905</v>
      </c>
      <c r="K111" s="39" t="s">
        <v>738</v>
      </c>
      <c r="L111" s="39">
        <v>1125</v>
      </c>
      <c r="M111" s="1"/>
      <c r="N111" s="1"/>
      <c r="O111" s="1"/>
      <c r="P111" s="1"/>
      <c r="Q111" s="1"/>
      <c r="R111" s="1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1"/>
      <c r="AK111" s="1"/>
      <c r="AL111" s="1"/>
      <c r="AM111" s="25"/>
      <c r="AN111" s="25"/>
      <c r="AO111" s="25"/>
      <c r="AP111" s="25"/>
      <c r="AQ111" s="25"/>
      <c r="AR111" s="1"/>
      <c r="AS111" s="25"/>
      <c r="AT111" s="25"/>
      <c r="AU111" s="25"/>
      <c r="AV111" s="25"/>
      <c r="AW111" s="25"/>
      <c r="AX111" s="36"/>
      <c r="AY111" s="25"/>
      <c r="AZ111" s="25" t="s">
        <v>9</v>
      </c>
      <c r="BA111" s="25" t="s">
        <v>9</v>
      </c>
      <c r="BB111" s="25"/>
      <c r="BC111" s="1"/>
      <c r="BD111" s="1"/>
      <c r="BE111" s="25"/>
      <c r="BF111" s="1"/>
      <c r="BG111" s="1"/>
      <c r="BH111" s="1"/>
      <c r="BI111" s="25"/>
      <c r="BJ111" s="6"/>
    </row>
    <row r="112" spans="1:62" ht="31">
      <c r="A112" s="23">
        <v>108</v>
      </c>
      <c r="B112" s="39" t="s">
        <v>1166</v>
      </c>
      <c r="C112" s="39" t="s">
        <v>889</v>
      </c>
      <c r="D112" s="39" t="s">
        <v>1067</v>
      </c>
      <c r="E112" s="39">
        <v>51</v>
      </c>
      <c r="F112" s="39" t="s">
        <v>195</v>
      </c>
      <c r="G112" s="39" t="s">
        <v>195</v>
      </c>
      <c r="H112" s="23" t="str">
        <f t="shared" si="4"/>
        <v>虎＊娟</v>
      </c>
      <c r="I112" s="23" t="str">
        <f t="shared" si="5"/>
        <v>1＊864294</v>
      </c>
      <c r="J112" s="39">
        <v>1130905</v>
      </c>
      <c r="K112" s="39" t="s">
        <v>732</v>
      </c>
      <c r="L112" s="39">
        <v>1125</v>
      </c>
      <c r="M112" s="1"/>
      <c r="N112" s="1"/>
      <c r="O112" s="1"/>
      <c r="P112" s="1"/>
      <c r="Q112" s="1"/>
      <c r="R112" s="1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1"/>
      <c r="AK112" s="1"/>
      <c r="AL112" s="1"/>
      <c r="AM112" s="25"/>
      <c r="AN112" s="25"/>
      <c r="AO112" s="25"/>
      <c r="AP112" s="25"/>
      <c r="AQ112" s="25"/>
      <c r="AR112" s="1"/>
      <c r="AS112" s="25"/>
      <c r="AT112" s="25"/>
      <c r="AU112" s="25"/>
      <c r="AV112" s="25"/>
      <c r="AW112" s="25"/>
      <c r="AX112" s="36"/>
      <c r="AY112" s="25"/>
      <c r="AZ112" s="25"/>
      <c r="BA112" s="25"/>
      <c r="BB112" s="25" t="s">
        <v>1899</v>
      </c>
      <c r="BC112" s="1"/>
      <c r="BD112" s="1"/>
      <c r="BE112" s="25"/>
      <c r="BF112" s="1"/>
      <c r="BG112" s="1"/>
      <c r="BH112" s="1"/>
      <c r="BI112" s="25"/>
      <c r="BJ112" s="6"/>
    </row>
    <row r="113" spans="1:62" ht="31">
      <c r="A113" s="23">
        <v>109</v>
      </c>
      <c r="B113" s="39" t="s">
        <v>4927</v>
      </c>
      <c r="C113" s="39" t="s">
        <v>542</v>
      </c>
      <c r="D113" s="39" t="s">
        <v>1067</v>
      </c>
      <c r="E113" s="39">
        <v>72</v>
      </c>
      <c r="F113" s="39" t="s">
        <v>195</v>
      </c>
      <c r="G113" s="39" t="s">
        <v>195</v>
      </c>
      <c r="H113" s="23" t="str">
        <f t="shared" si="4"/>
        <v>劉＊美珍</v>
      </c>
      <c r="I113" s="23" t="str">
        <f t="shared" si="5"/>
        <v>1＊629528</v>
      </c>
      <c r="J113" s="39">
        <v>1130905</v>
      </c>
      <c r="K113" s="39" t="s">
        <v>734</v>
      </c>
      <c r="L113" s="39">
        <v>1125</v>
      </c>
      <c r="M113" s="1"/>
      <c r="N113" s="1"/>
      <c r="O113" s="1"/>
      <c r="P113" s="1"/>
      <c r="Q113" s="1"/>
      <c r="R113" s="1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1"/>
      <c r="AK113" s="1"/>
      <c r="AL113" s="1"/>
      <c r="AM113" s="25"/>
      <c r="AN113" s="25"/>
      <c r="AO113" s="25"/>
      <c r="AP113" s="25"/>
      <c r="AQ113" s="25"/>
      <c r="AR113" s="1"/>
      <c r="AS113" s="25"/>
      <c r="AT113" s="25"/>
      <c r="AU113" s="25"/>
      <c r="AV113" s="25"/>
      <c r="AW113" s="25"/>
      <c r="AX113" s="36"/>
      <c r="AY113" s="25"/>
      <c r="AZ113" s="25"/>
      <c r="BA113" s="25" t="s">
        <v>9</v>
      </c>
      <c r="BB113" s="25"/>
      <c r="BC113" s="1"/>
      <c r="BD113" s="1"/>
      <c r="BE113" s="25"/>
      <c r="BF113" s="1"/>
      <c r="BG113" s="1"/>
      <c r="BH113" s="1"/>
      <c r="BI113" s="25"/>
      <c r="BJ113" s="6"/>
    </row>
    <row r="114" spans="1:62" ht="31">
      <c r="A114" s="23">
        <v>110</v>
      </c>
      <c r="B114" s="39" t="s">
        <v>4928</v>
      </c>
      <c r="C114" s="39" t="s">
        <v>4831</v>
      </c>
      <c r="D114" s="39" t="s">
        <v>1067</v>
      </c>
      <c r="E114" s="39">
        <v>53</v>
      </c>
      <c r="F114" s="39" t="s">
        <v>195</v>
      </c>
      <c r="G114" s="39" t="s">
        <v>195</v>
      </c>
      <c r="H114" s="23" t="str">
        <f t="shared" si="4"/>
        <v>李＊花</v>
      </c>
      <c r="I114" s="23" t="str">
        <f t="shared" si="5"/>
        <v>1＊026452</v>
      </c>
      <c r="J114" s="39">
        <v>1130905</v>
      </c>
      <c r="K114" s="39" t="s">
        <v>734</v>
      </c>
      <c r="L114" s="39">
        <v>1125</v>
      </c>
      <c r="M114" s="1"/>
      <c r="N114" s="1"/>
      <c r="O114" s="1"/>
      <c r="P114" s="1"/>
      <c r="Q114" s="1"/>
      <c r="R114" s="1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1"/>
      <c r="AK114" s="1"/>
      <c r="AL114" s="1"/>
      <c r="AM114" s="25"/>
      <c r="AN114" s="25"/>
      <c r="AO114" s="25"/>
      <c r="AP114" s="25"/>
      <c r="AQ114" s="25"/>
      <c r="AR114" s="1"/>
      <c r="AS114" s="25"/>
      <c r="AT114" s="25"/>
      <c r="AU114" s="25"/>
      <c r="AV114" s="25"/>
      <c r="AW114" s="25"/>
      <c r="AX114" s="36"/>
      <c r="AY114" s="25"/>
      <c r="AZ114" s="25"/>
      <c r="BA114" s="25" t="s">
        <v>9</v>
      </c>
      <c r="BB114" s="25"/>
      <c r="BC114" s="1"/>
      <c r="BD114" s="1"/>
      <c r="BE114" s="25"/>
      <c r="BF114" s="1"/>
      <c r="BG114" s="1"/>
      <c r="BH114" s="1"/>
      <c r="BI114" s="25"/>
      <c r="BJ114" s="6"/>
    </row>
    <row r="115" spans="1:62" ht="46.5">
      <c r="A115" s="23">
        <v>111</v>
      </c>
      <c r="B115" s="39" t="s">
        <v>4929</v>
      </c>
      <c r="C115" s="39" t="s">
        <v>2054</v>
      </c>
      <c r="D115" s="39" t="s">
        <v>1067</v>
      </c>
      <c r="E115" s="39">
        <v>75</v>
      </c>
      <c r="F115" s="39" t="s">
        <v>195</v>
      </c>
      <c r="G115" s="39" t="s">
        <v>195</v>
      </c>
      <c r="H115" s="23" t="str">
        <f t="shared" si="4"/>
        <v>游＊秀卿</v>
      </c>
      <c r="I115" s="23" t="str">
        <f t="shared" si="5"/>
        <v>1＊661551</v>
      </c>
      <c r="J115" s="39">
        <v>1130905</v>
      </c>
      <c r="K115" s="39" t="s">
        <v>738</v>
      </c>
      <c r="L115" s="39">
        <v>1125</v>
      </c>
      <c r="M115" s="1"/>
      <c r="N115" s="1"/>
      <c r="O115" s="1"/>
      <c r="P115" s="1"/>
      <c r="Q115" s="1"/>
      <c r="R115" s="1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1"/>
      <c r="AK115" s="1"/>
      <c r="AL115" s="1"/>
      <c r="AM115" s="25"/>
      <c r="AN115" s="25"/>
      <c r="AO115" s="25"/>
      <c r="AP115" s="25"/>
      <c r="AQ115" s="25"/>
      <c r="AR115" s="1"/>
      <c r="AS115" s="25"/>
      <c r="AT115" s="25"/>
      <c r="AU115" s="25"/>
      <c r="AV115" s="25"/>
      <c r="AW115" s="25"/>
      <c r="AX115" s="36"/>
      <c r="AY115" s="25"/>
      <c r="AZ115" s="25" t="s">
        <v>9</v>
      </c>
      <c r="BA115" s="25" t="s">
        <v>9</v>
      </c>
      <c r="BB115" s="25"/>
      <c r="BC115" s="1"/>
      <c r="BD115" s="1"/>
      <c r="BE115" s="25" t="s">
        <v>760</v>
      </c>
      <c r="BF115" s="1"/>
      <c r="BG115" s="1"/>
      <c r="BH115" s="1"/>
      <c r="BI115" s="25"/>
      <c r="BJ115" s="6"/>
    </row>
    <row r="116" spans="1:62" ht="46.5">
      <c r="A116" s="23">
        <v>112</v>
      </c>
      <c r="B116" s="39" t="s">
        <v>1167</v>
      </c>
      <c r="C116" s="39" t="s">
        <v>890</v>
      </c>
      <c r="D116" s="39" t="s">
        <v>1067</v>
      </c>
      <c r="E116" s="39">
        <v>70</v>
      </c>
      <c r="F116" s="39" t="s">
        <v>195</v>
      </c>
      <c r="G116" s="39" t="s">
        <v>195</v>
      </c>
      <c r="H116" s="23" t="str">
        <f t="shared" si="4"/>
        <v>黃＊貴良</v>
      </c>
      <c r="I116" s="23" t="str">
        <f t="shared" si="5"/>
        <v>0＊569625</v>
      </c>
      <c r="J116" s="39">
        <v>1130906</v>
      </c>
      <c r="K116" s="39" t="s">
        <v>738</v>
      </c>
      <c r="L116" s="39">
        <v>1125</v>
      </c>
      <c r="M116" s="1"/>
      <c r="N116" s="1"/>
      <c r="O116" s="1"/>
      <c r="P116" s="1"/>
      <c r="Q116" s="1"/>
      <c r="R116" s="1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1"/>
      <c r="AK116" s="1"/>
      <c r="AL116" s="1"/>
      <c r="AM116" s="25"/>
      <c r="AN116" s="25"/>
      <c r="AO116" s="25"/>
      <c r="AP116" s="25"/>
      <c r="AQ116" s="25"/>
      <c r="AR116" s="1"/>
      <c r="AS116" s="25"/>
      <c r="AT116" s="25"/>
      <c r="AU116" s="25"/>
      <c r="AV116" s="25"/>
      <c r="AW116" s="25"/>
      <c r="AX116" s="36"/>
      <c r="AY116" s="25"/>
      <c r="AZ116" s="25" t="s">
        <v>9</v>
      </c>
      <c r="BA116" s="25" t="s">
        <v>9</v>
      </c>
      <c r="BB116" s="25"/>
      <c r="BC116" s="1"/>
      <c r="BD116" s="1"/>
      <c r="BE116" s="25"/>
      <c r="BF116" s="1"/>
      <c r="BG116" s="1"/>
      <c r="BH116" s="1"/>
      <c r="BI116" s="25"/>
      <c r="BJ116" s="6"/>
    </row>
    <row r="117" spans="1:62" ht="31">
      <c r="A117" s="23">
        <v>113</v>
      </c>
      <c r="B117" s="39" t="s">
        <v>4930</v>
      </c>
      <c r="C117" s="39" t="s">
        <v>149</v>
      </c>
      <c r="D117" s="39" t="s">
        <v>1067</v>
      </c>
      <c r="E117" s="39">
        <v>72</v>
      </c>
      <c r="F117" s="39" t="s">
        <v>195</v>
      </c>
      <c r="G117" s="39" t="s">
        <v>195</v>
      </c>
      <c r="H117" s="23" t="str">
        <f t="shared" si="4"/>
        <v>陳＊麗杏</v>
      </c>
      <c r="I117" s="23" t="str">
        <f t="shared" si="5"/>
        <v>0＊661497</v>
      </c>
      <c r="J117" s="39">
        <v>1130906</v>
      </c>
      <c r="K117" s="39" t="s">
        <v>734</v>
      </c>
      <c r="L117" s="39">
        <v>1125</v>
      </c>
      <c r="M117" s="1"/>
      <c r="N117" s="1"/>
      <c r="O117" s="1"/>
      <c r="P117" s="1"/>
      <c r="Q117" s="1"/>
      <c r="R117" s="1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1"/>
      <c r="AK117" s="1"/>
      <c r="AL117" s="1"/>
      <c r="AM117" s="25"/>
      <c r="AN117" s="25"/>
      <c r="AO117" s="25"/>
      <c r="AP117" s="25"/>
      <c r="AQ117" s="25"/>
      <c r="AR117" s="1"/>
      <c r="AS117" s="25"/>
      <c r="AT117" s="25"/>
      <c r="AU117" s="25"/>
      <c r="AV117" s="25"/>
      <c r="AW117" s="25"/>
      <c r="AX117" s="36"/>
      <c r="AY117" s="25"/>
      <c r="AZ117" s="25"/>
      <c r="BA117" s="25" t="s">
        <v>9</v>
      </c>
      <c r="BB117" s="25"/>
      <c r="BC117" s="1"/>
      <c r="BD117" s="1"/>
      <c r="BE117" s="25"/>
      <c r="BF117" s="1"/>
      <c r="BG117" s="1"/>
      <c r="BH117" s="1"/>
      <c r="BI117" s="25"/>
      <c r="BJ117" s="6"/>
    </row>
    <row r="118" spans="1:62" ht="46.5">
      <c r="A118" s="23">
        <v>114</v>
      </c>
      <c r="B118" s="39" t="s">
        <v>4931</v>
      </c>
      <c r="C118" s="39" t="s">
        <v>4185</v>
      </c>
      <c r="D118" s="39" t="s">
        <v>1063</v>
      </c>
      <c r="E118" s="39">
        <v>57</v>
      </c>
      <c r="F118" s="39" t="s">
        <v>4186</v>
      </c>
      <c r="G118" s="39" t="s">
        <v>4832</v>
      </c>
      <c r="H118" s="23" t="str">
        <f t="shared" si="4"/>
        <v>林＊志</v>
      </c>
      <c r="I118" s="23" t="str">
        <f t="shared" si="5"/>
        <v>2＊129551</v>
      </c>
      <c r="J118" s="39">
        <v>1130906</v>
      </c>
      <c r="K118" s="39" t="s">
        <v>748</v>
      </c>
      <c r="L118" s="39">
        <v>1125</v>
      </c>
      <c r="M118" s="1"/>
      <c r="N118" s="1"/>
      <c r="O118" s="1"/>
      <c r="P118" s="1"/>
      <c r="Q118" s="1"/>
      <c r="R118" s="1"/>
      <c r="S118" s="25"/>
      <c r="T118" s="25"/>
      <c r="U118" s="25"/>
      <c r="V118" s="25"/>
      <c r="W118" s="25" t="s">
        <v>9</v>
      </c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1"/>
      <c r="AK118" s="1"/>
      <c r="AL118" s="1"/>
      <c r="AM118" s="25"/>
      <c r="AN118" s="25"/>
      <c r="AO118" s="25"/>
      <c r="AP118" s="25"/>
      <c r="AQ118" s="25"/>
      <c r="AR118" s="1"/>
      <c r="AS118" s="25"/>
      <c r="AT118" s="25"/>
      <c r="AU118" s="25"/>
      <c r="AV118" s="25"/>
      <c r="AW118" s="25"/>
      <c r="AX118" s="36"/>
      <c r="AY118" s="25"/>
      <c r="AZ118" s="25"/>
      <c r="BA118" s="25"/>
      <c r="BB118" s="25"/>
      <c r="BC118" s="1"/>
      <c r="BD118" s="1"/>
      <c r="BE118" s="25"/>
      <c r="BF118" s="1"/>
      <c r="BG118" s="1"/>
      <c r="BH118" s="1"/>
      <c r="BI118" s="25" t="s">
        <v>1034</v>
      </c>
      <c r="BJ118" s="6"/>
    </row>
    <row r="119" spans="1:62" ht="46.5">
      <c r="A119" s="23">
        <v>115</v>
      </c>
      <c r="B119" s="39" t="s">
        <v>4932</v>
      </c>
      <c r="C119" s="39" t="s">
        <v>273</v>
      </c>
      <c r="D119" s="39" t="s">
        <v>1067</v>
      </c>
      <c r="E119" s="39">
        <v>87</v>
      </c>
      <c r="F119" s="39" t="s">
        <v>195</v>
      </c>
      <c r="G119" s="39" t="s">
        <v>195</v>
      </c>
      <c r="H119" s="23" t="str">
        <f t="shared" si="4"/>
        <v>林＊燕</v>
      </c>
      <c r="I119" s="23" t="str">
        <f t="shared" si="5"/>
        <v>0＊150068</v>
      </c>
      <c r="J119" s="39">
        <v>1130911</v>
      </c>
      <c r="K119" s="39" t="s">
        <v>741</v>
      </c>
      <c r="L119" s="39">
        <v>1125</v>
      </c>
      <c r="M119" s="1"/>
      <c r="N119" s="1"/>
      <c r="O119" s="1"/>
      <c r="P119" s="1"/>
      <c r="Q119" s="1"/>
      <c r="R119" s="1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1"/>
      <c r="AK119" s="1"/>
      <c r="AL119" s="1"/>
      <c r="AM119" s="25"/>
      <c r="AN119" s="25"/>
      <c r="AO119" s="25"/>
      <c r="AP119" s="25"/>
      <c r="AQ119" s="25"/>
      <c r="AR119" s="1"/>
      <c r="AS119" s="25"/>
      <c r="AT119" s="25"/>
      <c r="AU119" s="25"/>
      <c r="AV119" s="25"/>
      <c r="AW119" s="25"/>
      <c r="AX119" s="36"/>
      <c r="AY119" s="25"/>
      <c r="AZ119" s="25" t="s">
        <v>9</v>
      </c>
      <c r="BA119" s="25"/>
      <c r="BB119" s="25" t="s">
        <v>744</v>
      </c>
      <c r="BC119" s="1"/>
      <c r="BD119" s="1"/>
      <c r="BE119" s="25"/>
      <c r="BF119" s="1"/>
      <c r="BG119" s="1"/>
      <c r="BH119" s="1"/>
      <c r="BI119" s="25"/>
      <c r="BJ119" s="6"/>
    </row>
    <row r="120" spans="1:62" ht="31">
      <c r="A120" s="23">
        <v>116</v>
      </c>
      <c r="B120" s="39" t="s">
        <v>4933</v>
      </c>
      <c r="C120" s="39" t="s">
        <v>4834</v>
      </c>
      <c r="D120" s="39" t="s">
        <v>1067</v>
      </c>
      <c r="E120" s="39">
        <v>64</v>
      </c>
      <c r="F120" s="39" t="s">
        <v>195</v>
      </c>
      <c r="G120" s="39" t="s">
        <v>195</v>
      </c>
      <c r="H120" s="23" t="str">
        <f t="shared" si="4"/>
        <v>林＊芬</v>
      </c>
      <c r="I120" s="23" t="str">
        <f t="shared" si="5"/>
        <v>1＊788808</v>
      </c>
      <c r="J120" s="39">
        <v>1130911</v>
      </c>
      <c r="K120" s="39" t="s">
        <v>734</v>
      </c>
      <c r="L120" s="39">
        <v>1125</v>
      </c>
      <c r="M120" s="1"/>
      <c r="N120" s="1"/>
      <c r="O120" s="1"/>
      <c r="P120" s="1"/>
      <c r="Q120" s="1"/>
      <c r="R120" s="1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1"/>
      <c r="AK120" s="1"/>
      <c r="AL120" s="1"/>
      <c r="AM120" s="25"/>
      <c r="AN120" s="25"/>
      <c r="AO120" s="25"/>
      <c r="AP120" s="25"/>
      <c r="AQ120" s="25"/>
      <c r="AR120" s="1"/>
      <c r="AS120" s="25"/>
      <c r="AT120" s="25"/>
      <c r="AU120" s="25"/>
      <c r="AV120" s="25"/>
      <c r="AW120" s="25"/>
      <c r="AX120" s="36"/>
      <c r="AY120" s="25"/>
      <c r="AZ120" s="25"/>
      <c r="BA120" s="25" t="s">
        <v>9</v>
      </c>
      <c r="BB120" s="25"/>
      <c r="BC120" s="1"/>
      <c r="BD120" s="1"/>
      <c r="BE120" s="25"/>
      <c r="BF120" s="1"/>
      <c r="BG120" s="1"/>
      <c r="BH120" s="1"/>
      <c r="BI120" s="25"/>
      <c r="BJ120" s="6"/>
    </row>
    <row r="121" spans="1:62" ht="31">
      <c r="A121" s="23">
        <v>117</v>
      </c>
      <c r="B121" s="39" t="s">
        <v>4934</v>
      </c>
      <c r="C121" s="39" t="s">
        <v>2048</v>
      </c>
      <c r="D121" s="39" t="s">
        <v>1067</v>
      </c>
      <c r="E121" s="39">
        <v>71</v>
      </c>
      <c r="F121" s="39" t="s">
        <v>195</v>
      </c>
      <c r="G121" s="39" t="s">
        <v>195</v>
      </c>
      <c r="H121" s="23" t="str">
        <f t="shared" si="4"/>
        <v>陳＊霞</v>
      </c>
      <c r="I121" s="23" t="str">
        <f t="shared" si="5"/>
        <v>1＊436815</v>
      </c>
      <c r="J121" s="39">
        <v>1130911</v>
      </c>
      <c r="K121" s="39" t="s">
        <v>732</v>
      </c>
      <c r="L121" s="39">
        <v>1125</v>
      </c>
      <c r="M121" s="1"/>
      <c r="N121" s="1"/>
      <c r="O121" s="1"/>
      <c r="P121" s="1"/>
      <c r="Q121" s="1"/>
      <c r="R121" s="1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1"/>
      <c r="AK121" s="1"/>
      <c r="AL121" s="1"/>
      <c r="AM121" s="25"/>
      <c r="AN121" s="25"/>
      <c r="AO121" s="25"/>
      <c r="AP121" s="25"/>
      <c r="AQ121" s="25"/>
      <c r="AR121" s="1"/>
      <c r="AS121" s="25"/>
      <c r="AT121" s="25"/>
      <c r="AU121" s="25"/>
      <c r="AV121" s="25"/>
      <c r="AW121" s="25"/>
      <c r="AX121" s="36"/>
      <c r="AY121" s="25"/>
      <c r="AZ121" s="25"/>
      <c r="BA121" s="25"/>
      <c r="BB121" s="25" t="s">
        <v>1899</v>
      </c>
      <c r="BC121" s="1"/>
      <c r="BD121" s="1"/>
      <c r="BE121" s="25"/>
      <c r="BF121" s="1"/>
      <c r="BG121" s="1"/>
      <c r="BH121" s="1"/>
      <c r="BI121" s="25"/>
      <c r="BJ121" s="6"/>
    </row>
    <row r="122" spans="1:62" ht="31">
      <c r="A122" s="23">
        <v>118</v>
      </c>
      <c r="B122" s="39" t="s">
        <v>4935</v>
      </c>
      <c r="C122" s="39" t="s">
        <v>3134</v>
      </c>
      <c r="D122" s="39" t="s">
        <v>1067</v>
      </c>
      <c r="E122" s="39">
        <v>50</v>
      </c>
      <c r="F122" s="39" t="s">
        <v>195</v>
      </c>
      <c r="G122" s="39" t="s">
        <v>195</v>
      </c>
      <c r="H122" s="23" t="str">
        <f t="shared" si="4"/>
        <v>丁＊珍</v>
      </c>
      <c r="I122" s="23" t="str">
        <f t="shared" si="5"/>
        <v>2＊640158</v>
      </c>
      <c r="J122" s="39">
        <v>1130911</v>
      </c>
      <c r="K122" s="39" t="s">
        <v>734</v>
      </c>
      <c r="L122" s="39">
        <v>1125</v>
      </c>
      <c r="M122" s="1"/>
      <c r="N122" s="1"/>
      <c r="O122" s="1"/>
      <c r="P122" s="1"/>
      <c r="Q122" s="1"/>
      <c r="R122" s="1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1"/>
      <c r="AK122" s="1"/>
      <c r="AL122" s="1"/>
      <c r="AM122" s="25"/>
      <c r="AN122" s="25"/>
      <c r="AO122" s="25"/>
      <c r="AP122" s="25"/>
      <c r="AQ122" s="25"/>
      <c r="AR122" s="1"/>
      <c r="AS122" s="25"/>
      <c r="AT122" s="25"/>
      <c r="AU122" s="25"/>
      <c r="AV122" s="25"/>
      <c r="AW122" s="25"/>
      <c r="AX122" s="36"/>
      <c r="AY122" s="25"/>
      <c r="AZ122" s="25"/>
      <c r="BA122" s="25" t="s">
        <v>9</v>
      </c>
      <c r="BB122" s="25"/>
      <c r="BC122" s="1"/>
      <c r="BD122" s="1"/>
      <c r="BE122" s="25"/>
      <c r="BF122" s="1"/>
      <c r="BG122" s="1"/>
      <c r="BH122" s="1"/>
      <c r="BI122" s="25"/>
      <c r="BJ122" s="6"/>
    </row>
    <row r="123" spans="1:62" ht="77.5">
      <c r="A123" s="23">
        <v>119</v>
      </c>
      <c r="B123" s="39" t="s">
        <v>4936</v>
      </c>
      <c r="C123" s="39" t="s">
        <v>4835</v>
      </c>
      <c r="D123" s="39" t="s">
        <v>1063</v>
      </c>
      <c r="E123" s="39">
        <v>79</v>
      </c>
      <c r="F123" s="39" t="s">
        <v>4836</v>
      </c>
      <c r="G123" s="39" t="s">
        <v>4837</v>
      </c>
      <c r="H123" s="23" t="str">
        <f t="shared" si="4"/>
        <v>林＊來</v>
      </c>
      <c r="I123" s="23" t="str">
        <f t="shared" si="5"/>
        <v>2＊721348</v>
      </c>
      <c r="J123" s="39">
        <v>1130911</v>
      </c>
      <c r="K123" s="39" t="s">
        <v>5069</v>
      </c>
      <c r="L123" s="39">
        <v>1125</v>
      </c>
      <c r="M123" s="1"/>
      <c r="N123" s="1"/>
      <c r="O123" s="1"/>
      <c r="P123" s="1"/>
      <c r="Q123" s="1"/>
      <c r="R123" s="1"/>
      <c r="S123" s="25"/>
      <c r="T123" s="25"/>
      <c r="U123" s="25"/>
      <c r="V123" s="25"/>
      <c r="W123" s="25"/>
      <c r="X123" s="25"/>
      <c r="Y123" s="25"/>
      <c r="Z123" s="25"/>
      <c r="AA123" s="25"/>
      <c r="AB123" s="25" t="s">
        <v>5070</v>
      </c>
      <c r="AC123" s="25"/>
      <c r="AD123" s="25"/>
      <c r="AE123" s="25"/>
      <c r="AF123" s="25"/>
      <c r="AG123" s="25"/>
      <c r="AH123" s="25"/>
      <c r="AI123" s="25"/>
      <c r="AJ123" s="1"/>
      <c r="AK123" s="1"/>
      <c r="AL123" s="1"/>
      <c r="AM123" s="25"/>
      <c r="AN123" s="25"/>
      <c r="AO123" s="25"/>
      <c r="AP123" s="25"/>
      <c r="AQ123" s="25"/>
      <c r="AR123" s="1"/>
      <c r="AS123" s="25"/>
      <c r="AT123" s="25"/>
      <c r="AU123" s="25"/>
      <c r="AV123" s="25"/>
      <c r="AW123" s="25"/>
      <c r="AX123" s="36"/>
      <c r="AY123" s="25"/>
      <c r="AZ123" s="25"/>
      <c r="BA123" s="25"/>
      <c r="BB123" s="25"/>
      <c r="BC123" s="1"/>
      <c r="BD123" s="1"/>
      <c r="BE123" s="25"/>
      <c r="BF123" s="1"/>
      <c r="BG123" s="1"/>
      <c r="BH123" s="1"/>
      <c r="BI123" s="25" t="s">
        <v>5071</v>
      </c>
      <c r="BJ123" s="6"/>
    </row>
    <row r="124" spans="1:62" ht="46.5">
      <c r="A124" s="23">
        <v>120</v>
      </c>
      <c r="B124" s="39" t="s">
        <v>4937</v>
      </c>
      <c r="C124" s="39" t="s">
        <v>4838</v>
      </c>
      <c r="D124" s="39" t="s">
        <v>1063</v>
      </c>
      <c r="E124" s="39">
        <v>53</v>
      </c>
      <c r="F124" s="39" t="s">
        <v>4833</v>
      </c>
      <c r="G124" s="39" t="s">
        <v>4837</v>
      </c>
      <c r="H124" s="23" t="str">
        <f t="shared" si="4"/>
        <v>曾＊霖</v>
      </c>
      <c r="I124" s="23" t="str">
        <f t="shared" si="5"/>
        <v>0＊881594</v>
      </c>
      <c r="J124" s="39">
        <v>1130912</v>
      </c>
      <c r="K124" s="39" t="s">
        <v>748</v>
      </c>
      <c r="L124" s="39">
        <v>1125</v>
      </c>
      <c r="M124" s="1"/>
      <c r="N124" s="1"/>
      <c r="O124" s="1"/>
      <c r="P124" s="1"/>
      <c r="Q124" s="1"/>
      <c r="R124" s="1"/>
      <c r="S124" s="25"/>
      <c r="T124" s="25"/>
      <c r="U124" s="25"/>
      <c r="V124" s="25"/>
      <c r="W124" s="25" t="s">
        <v>9</v>
      </c>
      <c r="X124" s="25"/>
      <c r="Y124" s="25"/>
      <c r="Z124" s="25" t="s">
        <v>5072</v>
      </c>
      <c r="AA124" s="25"/>
      <c r="AB124" s="25"/>
      <c r="AC124" s="25"/>
      <c r="AD124" s="25"/>
      <c r="AE124" s="25"/>
      <c r="AF124" s="25"/>
      <c r="AG124" s="25"/>
      <c r="AH124" s="25"/>
      <c r="AI124" s="25"/>
      <c r="AJ124" s="1"/>
      <c r="AK124" s="1"/>
      <c r="AL124" s="1"/>
      <c r="AM124" s="25"/>
      <c r="AN124" s="25"/>
      <c r="AO124" s="25"/>
      <c r="AP124" s="25"/>
      <c r="AQ124" s="25"/>
      <c r="AR124" s="1"/>
      <c r="AS124" s="25"/>
      <c r="AT124" s="25"/>
      <c r="AU124" s="25"/>
      <c r="AV124" s="25"/>
      <c r="AW124" s="25"/>
      <c r="AX124" s="36"/>
      <c r="AY124" s="25"/>
      <c r="AZ124" s="25"/>
      <c r="BA124" s="25"/>
      <c r="BB124" s="25"/>
      <c r="BC124" s="1"/>
      <c r="BD124" s="1"/>
      <c r="BE124" s="25"/>
      <c r="BF124" s="1"/>
      <c r="BG124" s="1"/>
      <c r="BH124" s="1"/>
      <c r="BI124" s="25" t="s">
        <v>1034</v>
      </c>
      <c r="BJ124" s="6"/>
    </row>
    <row r="125" spans="1:62" ht="31">
      <c r="A125" s="23">
        <v>121</v>
      </c>
      <c r="B125" s="39" t="s">
        <v>4938</v>
      </c>
      <c r="C125" s="39" t="s">
        <v>3286</v>
      </c>
      <c r="D125" s="39" t="s">
        <v>1067</v>
      </c>
      <c r="E125" s="39">
        <v>61</v>
      </c>
      <c r="F125" s="39" t="s">
        <v>195</v>
      </c>
      <c r="G125" s="39" t="s">
        <v>195</v>
      </c>
      <c r="H125" s="23" t="str">
        <f t="shared" si="4"/>
        <v>梁＊羚</v>
      </c>
      <c r="I125" s="23" t="str">
        <f t="shared" si="5"/>
        <v>0＊099959</v>
      </c>
      <c r="J125" s="39">
        <v>1130912</v>
      </c>
      <c r="K125" s="39" t="s">
        <v>732</v>
      </c>
      <c r="L125" s="39">
        <v>1125</v>
      </c>
      <c r="M125" s="1"/>
      <c r="N125" s="1"/>
      <c r="O125" s="1"/>
      <c r="P125" s="1"/>
      <c r="Q125" s="1"/>
      <c r="R125" s="1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1"/>
      <c r="AK125" s="1"/>
      <c r="AL125" s="1"/>
      <c r="AM125" s="25"/>
      <c r="AN125" s="25"/>
      <c r="AO125" s="25"/>
      <c r="AP125" s="25"/>
      <c r="AQ125" s="25"/>
      <c r="AR125" s="1"/>
      <c r="AS125" s="25"/>
      <c r="AT125" s="25"/>
      <c r="AU125" s="25"/>
      <c r="AV125" s="25"/>
      <c r="AW125" s="25"/>
      <c r="AX125" s="36"/>
      <c r="AY125" s="25"/>
      <c r="AZ125" s="25"/>
      <c r="BA125" s="25"/>
      <c r="BB125" s="25" t="s">
        <v>1879</v>
      </c>
      <c r="BC125" s="1"/>
      <c r="BD125" s="1"/>
      <c r="BE125" s="25"/>
      <c r="BF125" s="1"/>
      <c r="BG125" s="1"/>
      <c r="BH125" s="1"/>
      <c r="BI125" s="25"/>
      <c r="BJ125" s="6"/>
    </row>
    <row r="126" spans="1:62" ht="46.5">
      <c r="A126" s="23">
        <v>122</v>
      </c>
      <c r="B126" s="39" t="s">
        <v>4939</v>
      </c>
      <c r="C126" s="39" t="s">
        <v>4840</v>
      </c>
      <c r="D126" s="39" t="s">
        <v>1067</v>
      </c>
      <c r="E126" s="39">
        <v>63</v>
      </c>
      <c r="F126" s="39" t="s">
        <v>195</v>
      </c>
      <c r="G126" s="39" t="s">
        <v>195</v>
      </c>
      <c r="H126" s="23" t="str">
        <f t="shared" si="4"/>
        <v>劉＊薰</v>
      </c>
      <c r="I126" s="23" t="str">
        <f t="shared" si="5"/>
        <v>0＊784669</v>
      </c>
      <c r="J126" s="39">
        <v>1130912</v>
      </c>
      <c r="K126" s="39" t="s">
        <v>738</v>
      </c>
      <c r="L126" s="39">
        <v>1125</v>
      </c>
      <c r="M126" s="1"/>
      <c r="N126" s="1"/>
      <c r="O126" s="1"/>
      <c r="P126" s="1"/>
      <c r="Q126" s="1"/>
      <c r="R126" s="1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1"/>
      <c r="AK126" s="1"/>
      <c r="AL126" s="1"/>
      <c r="AM126" s="25"/>
      <c r="AN126" s="25"/>
      <c r="AO126" s="25"/>
      <c r="AP126" s="25"/>
      <c r="AQ126" s="25"/>
      <c r="AR126" s="1"/>
      <c r="AS126" s="25"/>
      <c r="AT126" s="25"/>
      <c r="AU126" s="25"/>
      <c r="AV126" s="25"/>
      <c r="AW126" s="25"/>
      <c r="AX126" s="36"/>
      <c r="AY126" s="25"/>
      <c r="AZ126" s="25" t="s">
        <v>9</v>
      </c>
      <c r="BA126" s="25" t="s">
        <v>9</v>
      </c>
      <c r="BB126" s="25"/>
      <c r="BC126" s="1"/>
      <c r="BD126" s="1"/>
      <c r="BE126" s="25"/>
      <c r="BF126" s="1"/>
      <c r="BG126" s="1"/>
      <c r="BH126" s="1"/>
      <c r="BI126" s="25"/>
      <c r="BJ126" s="6"/>
    </row>
    <row r="127" spans="1:62" ht="31">
      <c r="A127" s="23">
        <v>123</v>
      </c>
      <c r="B127" s="39" t="s">
        <v>4940</v>
      </c>
      <c r="C127" s="39" t="s">
        <v>4841</v>
      </c>
      <c r="D127" s="39" t="s">
        <v>1067</v>
      </c>
      <c r="E127" s="39">
        <v>56</v>
      </c>
      <c r="F127" s="39" t="s">
        <v>195</v>
      </c>
      <c r="G127" s="39" t="s">
        <v>195</v>
      </c>
      <c r="H127" s="23" t="str">
        <f t="shared" si="4"/>
        <v>周＊雯</v>
      </c>
      <c r="I127" s="23" t="str">
        <f t="shared" si="5"/>
        <v>1＊420054</v>
      </c>
      <c r="J127" s="39">
        <v>1130912</v>
      </c>
      <c r="K127" s="39" t="s">
        <v>734</v>
      </c>
      <c r="L127" s="39">
        <v>1125</v>
      </c>
      <c r="M127" s="1"/>
      <c r="N127" s="1"/>
      <c r="O127" s="1"/>
      <c r="P127" s="1"/>
      <c r="Q127" s="1"/>
      <c r="R127" s="1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1"/>
      <c r="AK127" s="1"/>
      <c r="AL127" s="1"/>
      <c r="AM127" s="25"/>
      <c r="AN127" s="25"/>
      <c r="AO127" s="25"/>
      <c r="AP127" s="25"/>
      <c r="AQ127" s="25"/>
      <c r="AR127" s="1"/>
      <c r="AS127" s="25"/>
      <c r="AT127" s="25"/>
      <c r="AU127" s="25"/>
      <c r="AV127" s="25"/>
      <c r="AW127" s="25"/>
      <c r="AX127" s="36"/>
      <c r="AY127" s="25"/>
      <c r="AZ127" s="25"/>
      <c r="BA127" s="25" t="s">
        <v>1899</v>
      </c>
      <c r="BB127" s="25"/>
      <c r="BC127" s="1"/>
      <c r="BD127" s="1"/>
      <c r="BE127" s="25"/>
      <c r="BF127" s="1"/>
      <c r="BG127" s="1"/>
      <c r="BH127" s="1"/>
      <c r="BI127" s="25"/>
      <c r="BJ127" s="6"/>
    </row>
    <row r="128" spans="1:62" ht="46.5">
      <c r="A128" s="23">
        <v>124</v>
      </c>
      <c r="B128" s="39" t="s">
        <v>1163</v>
      </c>
      <c r="C128" s="39" t="s">
        <v>883</v>
      </c>
      <c r="D128" s="39" t="s">
        <v>1063</v>
      </c>
      <c r="E128" s="39">
        <v>52</v>
      </c>
      <c r="F128" s="39" t="s">
        <v>195</v>
      </c>
      <c r="G128" s="39" t="s">
        <v>195</v>
      </c>
      <c r="H128" s="23" t="str">
        <f t="shared" si="4"/>
        <v>羅＊俊</v>
      </c>
      <c r="I128" s="23" t="str">
        <f t="shared" si="5"/>
        <v>2＊282967</v>
      </c>
      <c r="J128" s="39">
        <v>1130912</v>
      </c>
      <c r="K128" s="39" t="s">
        <v>738</v>
      </c>
      <c r="L128" s="39">
        <v>1125</v>
      </c>
      <c r="M128" s="1"/>
      <c r="N128" s="1"/>
      <c r="O128" s="1"/>
      <c r="P128" s="1"/>
      <c r="Q128" s="1"/>
      <c r="R128" s="1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1"/>
      <c r="AK128" s="1"/>
      <c r="AL128" s="1"/>
      <c r="AM128" s="25"/>
      <c r="AN128" s="25"/>
      <c r="AO128" s="25"/>
      <c r="AP128" s="25"/>
      <c r="AQ128" s="25"/>
      <c r="AR128" s="1"/>
      <c r="AS128" s="25"/>
      <c r="AT128" s="25"/>
      <c r="AU128" s="25"/>
      <c r="AV128" s="25"/>
      <c r="AW128" s="25"/>
      <c r="AX128" s="36"/>
      <c r="AY128" s="25"/>
      <c r="AZ128" s="25" t="s">
        <v>9</v>
      </c>
      <c r="BA128" s="25" t="s">
        <v>9</v>
      </c>
      <c r="BB128" s="25"/>
      <c r="BC128" s="1"/>
      <c r="BD128" s="1"/>
      <c r="BE128" s="25"/>
      <c r="BF128" s="1"/>
      <c r="BG128" s="1"/>
      <c r="BH128" s="1"/>
      <c r="BI128" s="25"/>
      <c r="BJ128" s="6"/>
    </row>
    <row r="129" spans="1:62" ht="46.5">
      <c r="A129" s="23">
        <v>125</v>
      </c>
      <c r="B129" s="39" t="s">
        <v>4941</v>
      </c>
      <c r="C129" s="39" t="s">
        <v>4842</v>
      </c>
      <c r="D129" s="39" t="s">
        <v>1063</v>
      </c>
      <c r="E129" s="39">
        <v>66</v>
      </c>
      <c r="F129" s="39" t="s">
        <v>195</v>
      </c>
      <c r="G129" s="39" t="s">
        <v>195</v>
      </c>
      <c r="H129" s="23" t="str">
        <f t="shared" si="4"/>
        <v>吳＊煥</v>
      </c>
      <c r="I129" s="23" t="str">
        <f t="shared" si="5"/>
        <v>2＊885491</v>
      </c>
      <c r="J129" s="39">
        <v>1130913</v>
      </c>
      <c r="K129" s="39" t="s">
        <v>738</v>
      </c>
      <c r="L129" s="39">
        <v>1125</v>
      </c>
      <c r="M129" s="1"/>
      <c r="N129" s="1"/>
      <c r="O129" s="1"/>
      <c r="P129" s="1"/>
      <c r="Q129" s="1"/>
      <c r="R129" s="1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1"/>
      <c r="AK129" s="1"/>
      <c r="AL129" s="1"/>
      <c r="AM129" s="25"/>
      <c r="AN129" s="25"/>
      <c r="AO129" s="25"/>
      <c r="AP129" s="25"/>
      <c r="AQ129" s="25"/>
      <c r="AR129" s="1"/>
      <c r="AS129" s="25"/>
      <c r="AT129" s="25"/>
      <c r="AU129" s="25"/>
      <c r="AV129" s="25"/>
      <c r="AW129" s="25"/>
      <c r="AX129" s="36"/>
      <c r="AY129" s="25"/>
      <c r="AZ129" s="25" t="s">
        <v>9</v>
      </c>
      <c r="BA129" s="25" t="s">
        <v>9</v>
      </c>
      <c r="BB129" s="25"/>
      <c r="BC129" s="1"/>
      <c r="BD129" s="1"/>
      <c r="BE129" s="25" t="s">
        <v>736</v>
      </c>
      <c r="BF129" s="1"/>
      <c r="BG129" s="1"/>
      <c r="BH129" s="1"/>
      <c r="BI129" s="25"/>
      <c r="BJ129" s="6"/>
    </row>
    <row r="130" spans="1:62" ht="31">
      <c r="A130" s="23">
        <v>126</v>
      </c>
      <c r="B130" s="39" t="s">
        <v>4942</v>
      </c>
      <c r="C130" s="39" t="s">
        <v>4843</v>
      </c>
      <c r="D130" s="39" t="s">
        <v>1067</v>
      </c>
      <c r="E130" s="39">
        <v>90</v>
      </c>
      <c r="F130" s="39" t="s">
        <v>195</v>
      </c>
      <c r="G130" s="39" t="s">
        <v>195</v>
      </c>
      <c r="H130" s="23" t="str">
        <f t="shared" si="4"/>
        <v>林＊蓮</v>
      </c>
      <c r="I130" s="23" t="str">
        <f t="shared" si="5"/>
        <v>0＊066121</v>
      </c>
      <c r="J130" s="39">
        <v>1130916</v>
      </c>
      <c r="K130" s="39" t="s">
        <v>732</v>
      </c>
      <c r="L130" s="39">
        <v>1125</v>
      </c>
      <c r="M130" s="1"/>
      <c r="N130" s="1"/>
      <c r="O130" s="1"/>
      <c r="P130" s="1"/>
      <c r="Q130" s="1"/>
      <c r="R130" s="1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1"/>
      <c r="AK130" s="1"/>
      <c r="AL130" s="1"/>
      <c r="AM130" s="25"/>
      <c r="AN130" s="25"/>
      <c r="AO130" s="25"/>
      <c r="AP130" s="25"/>
      <c r="AQ130" s="25"/>
      <c r="AR130" s="1"/>
      <c r="AS130" s="25"/>
      <c r="AT130" s="25"/>
      <c r="AU130" s="25"/>
      <c r="AV130" s="25"/>
      <c r="AW130" s="25"/>
      <c r="AX130" s="36"/>
      <c r="AY130" s="25"/>
      <c r="AZ130" s="25"/>
      <c r="BA130" s="25"/>
      <c r="BB130" s="25" t="s">
        <v>1899</v>
      </c>
      <c r="BC130" s="1"/>
      <c r="BD130" s="1"/>
      <c r="BE130" s="25"/>
      <c r="BF130" s="1"/>
      <c r="BG130" s="1"/>
      <c r="BH130" s="1"/>
      <c r="BI130" s="25"/>
      <c r="BJ130" s="6"/>
    </row>
    <row r="131" spans="1:62" ht="31">
      <c r="A131" s="23">
        <v>127</v>
      </c>
      <c r="B131" s="39" t="s">
        <v>4943</v>
      </c>
      <c r="C131" s="39" t="s">
        <v>244</v>
      </c>
      <c r="D131" s="39" t="s">
        <v>1067</v>
      </c>
      <c r="E131" s="39">
        <v>69</v>
      </c>
      <c r="F131" s="39" t="s">
        <v>195</v>
      </c>
      <c r="G131" s="39" t="s">
        <v>195</v>
      </c>
      <c r="H131" s="23" t="str">
        <f t="shared" si="4"/>
        <v>李＊玉卿</v>
      </c>
      <c r="I131" s="23" t="str">
        <f t="shared" si="5"/>
        <v>1＊959371</v>
      </c>
      <c r="J131" s="39">
        <v>1130916</v>
      </c>
      <c r="K131" s="39" t="s">
        <v>734</v>
      </c>
      <c r="L131" s="39">
        <v>1125</v>
      </c>
      <c r="M131" s="1"/>
      <c r="N131" s="1"/>
      <c r="O131" s="1"/>
      <c r="P131" s="1"/>
      <c r="Q131" s="1"/>
      <c r="R131" s="1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1"/>
      <c r="AK131" s="1"/>
      <c r="AL131" s="1"/>
      <c r="AM131" s="25"/>
      <c r="AN131" s="25"/>
      <c r="AO131" s="25"/>
      <c r="AP131" s="25"/>
      <c r="AQ131" s="25"/>
      <c r="AR131" s="1"/>
      <c r="AS131" s="25"/>
      <c r="AT131" s="25"/>
      <c r="AU131" s="25"/>
      <c r="AV131" s="25"/>
      <c r="AW131" s="25"/>
      <c r="AX131" s="36"/>
      <c r="AY131" s="25"/>
      <c r="AZ131" s="25"/>
      <c r="BA131" s="25" t="s">
        <v>9</v>
      </c>
      <c r="BB131" s="25"/>
      <c r="BC131" s="1"/>
      <c r="BD131" s="1"/>
      <c r="BE131" s="25"/>
      <c r="BF131" s="1"/>
      <c r="BG131" s="1"/>
      <c r="BH131" s="1"/>
      <c r="BI131" s="25"/>
      <c r="BJ131" s="6"/>
    </row>
    <row r="132" spans="1:62" ht="31">
      <c r="A132" s="23">
        <v>128</v>
      </c>
      <c r="B132" s="39" t="s">
        <v>4944</v>
      </c>
      <c r="C132" s="39" t="s">
        <v>4845</v>
      </c>
      <c r="D132" s="39" t="s">
        <v>1063</v>
      </c>
      <c r="E132" s="39">
        <v>85</v>
      </c>
      <c r="F132" s="39" t="s">
        <v>195</v>
      </c>
      <c r="G132" s="39" t="s">
        <v>195</v>
      </c>
      <c r="H132" s="23" t="str">
        <f t="shared" si="4"/>
        <v>汪＊雄</v>
      </c>
      <c r="I132" s="23" t="str">
        <f t="shared" si="5"/>
        <v>1＊599959</v>
      </c>
      <c r="J132" s="39">
        <v>1130916</v>
      </c>
      <c r="K132" s="39" t="s">
        <v>734</v>
      </c>
      <c r="L132" s="39">
        <v>1125</v>
      </c>
      <c r="M132" s="1"/>
      <c r="N132" s="1"/>
      <c r="O132" s="1"/>
      <c r="P132" s="1"/>
      <c r="Q132" s="1"/>
      <c r="R132" s="1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1"/>
      <c r="AK132" s="1"/>
      <c r="AL132" s="1"/>
      <c r="AM132" s="25"/>
      <c r="AN132" s="25"/>
      <c r="AO132" s="25"/>
      <c r="AP132" s="25"/>
      <c r="AQ132" s="25"/>
      <c r="AR132" s="1"/>
      <c r="AS132" s="25"/>
      <c r="AT132" s="25"/>
      <c r="AU132" s="25"/>
      <c r="AV132" s="25"/>
      <c r="AW132" s="25"/>
      <c r="AX132" s="36"/>
      <c r="AY132" s="25"/>
      <c r="AZ132" s="25"/>
      <c r="BA132" s="25" t="s">
        <v>9</v>
      </c>
      <c r="BB132" s="25"/>
      <c r="BC132" s="1"/>
      <c r="BD132" s="1"/>
      <c r="BE132" s="25"/>
      <c r="BF132" s="1"/>
      <c r="BG132" s="1"/>
      <c r="BH132" s="1"/>
      <c r="BI132" s="25"/>
      <c r="BJ132" s="6"/>
    </row>
    <row r="133" spans="1:62" ht="31">
      <c r="A133" s="23">
        <v>129</v>
      </c>
      <c r="B133" s="39" t="s">
        <v>4945</v>
      </c>
      <c r="C133" s="39" t="s">
        <v>4846</v>
      </c>
      <c r="D133" s="39" t="s">
        <v>1063</v>
      </c>
      <c r="E133" s="39">
        <v>51</v>
      </c>
      <c r="F133" s="39" t="s">
        <v>195</v>
      </c>
      <c r="G133" s="39" t="s">
        <v>195</v>
      </c>
      <c r="H133" s="23" t="str">
        <f t="shared" si="4"/>
        <v>詹＊祥</v>
      </c>
      <c r="I133" s="23" t="str">
        <f t="shared" si="5"/>
        <v>2＊797428</v>
      </c>
      <c r="J133" s="39">
        <v>1130916</v>
      </c>
      <c r="K133" s="39" t="s">
        <v>734</v>
      </c>
      <c r="L133" s="39">
        <v>1125</v>
      </c>
      <c r="M133" s="1"/>
      <c r="N133" s="1"/>
      <c r="O133" s="1"/>
      <c r="P133" s="1"/>
      <c r="Q133" s="1"/>
      <c r="R133" s="1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1"/>
      <c r="AK133" s="1"/>
      <c r="AL133" s="1"/>
      <c r="AM133" s="25"/>
      <c r="AN133" s="25"/>
      <c r="AO133" s="25"/>
      <c r="AP133" s="25"/>
      <c r="AQ133" s="25"/>
      <c r="AR133" s="1"/>
      <c r="AS133" s="25"/>
      <c r="AT133" s="25"/>
      <c r="AU133" s="25"/>
      <c r="AV133" s="25"/>
      <c r="AW133" s="25"/>
      <c r="AX133" s="36"/>
      <c r="AY133" s="25"/>
      <c r="AZ133" s="25"/>
      <c r="BA133" s="25" t="s">
        <v>9</v>
      </c>
      <c r="BB133" s="25"/>
      <c r="BC133" s="1"/>
      <c r="BD133" s="1"/>
      <c r="BE133" s="25"/>
      <c r="BF133" s="1"/>
      <c r="BG133" s="1"/>
      <c r="BH133" s="1"/>
      <c r="BI133" s="25"/>
      <c r="BJ133" s="6"/>
    </row>
    <row r="134" spans="1:62" ht="31">
      <c r="A134" s="23">
        <v>130</v>
      </c>
      <c r="B134" s="39" t="s">
        <v>4946</v>
      </c>
      <c r="C134" s="39" t="s">
        <v>4847</v>
      </c>
      <c r="D134" s="39" t="s">
        <v>1067</v>
      </c>
      <c r="E134" s="39">
        <v>89</v>
      </c>
      <c r="F134" s="39" t="s">
        <v>195</v>
      </c>
      <c r="G134" s="39" t="s">
        <v>195</v>
      </c>
      <c r="H134" s="23" t="str">
        <f t="shared" si="4"/>
        <v>劉＊紅桃</v>
      </c>
      <c r="I134" s="23" t="str">
        <f t="shared" si="5"/>
        <v>0＊254467</v>
      </c>
      <c r="J134" s="39">
        <v>1130919</v>
      </c>
      <c r="K134" s="39" t="s">
        <v>734</v>
      </c>
      <c r="L134" s="39">
        <v>1125</v>
      </c>
      <c r="M134" s="1"/>
      <c r="N134" s="1"/>
      <c r="O134" s="1"/>
      <c r="P134" s="1"/>
      <c r="Q134" s="1"/>
      <c r="R134" s="1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1"/>
      <c r="AK134" s="1"/>
      <c r="AL134" s="1"/>
      <c r="AM134" s="25"/>
      <c r="AN134" s="25"/>
      <c r="AO134" s="25"/>
      <c r="AP134" s="25"/>
      <c r="AQ134" s="25"/>
      <c r="AR134" s="1"/>
      <c r="AS134" s="25"/>
      <c r="AT134" s="25"/>
      <c r="AU134" s="25"/>
      <c r="AV134" s="25"/>
      <c r="AW134" s="25"/>
      <c r="AX134" s="36"/>
      <c r="AY134" s="25"/>
      <c r="AZ134" s="25"/>
      <c r="BA134" s="25" t="s">
        <v>9</v>
      </c>
      <c r="BB134" s="25"/>
      <c r="BC134" s="1"/>
      <c r="BD134" s="1"/>
      <c r="BE134" s="25"/>
      <c r="BF134" s="1"/>
      <c r="BG134" s="1"/>
      <c r="BH134" s="1"/>
      <c r="BI134" s="25"/>
      <c r="BJ134" s="6"/>
    </row>
    <row r="135" spans="1:62" ht="31">
      <c r="A135" s="23">
        <v>131</v>
      </c>
      <c r="B135" s="39" t="s">
        <v>1587</v>
      </c>
      <c r="C135" s="39" t="s">
        <v>1328</v>
      </c>
      <c r="D135" s="39" t="s">
        <v>1063</v>
      </c>
      <c r="E135" s="39">
        <v>70</v>
      </c>
      <c r="F135" s="39" t="s">
        <v>195</v>
      </c>
      <c r="G135" s="39" t="s">
        <v>195</v>
      </c>
      <c r="H135" s="23" t="str">
        <f t="shared" si="4"/>
        <v>李＊久</v>
      </c>
      <c r="I135" s="23" t="str">
        <f t="shared" si="5"/>
        <v>0＊502456</v>
      </c>
      <c r="J135" s="39">
        <v>1130919</v>
      </c>
      <c r="K135" s="39" t="s">
        <v>734</v>
      </c>
      <c r="L135" s="39">
        <v>1125</v>
      </c>
      <c r="M135" s="1"/>
      <c r="N135" s="1"/>
      <c r="O135" s="1"/>
      <c r="P135" s="1"/>
      <c r="Q135" s="1"/>
      <c r="R135" s="1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1"/>
      <c r="AK135" s="1"/>
      <c r="AL135" s="1"/>
      <c r="AM135" s="25"/>
      <c r="AN135" s="25"/>
      <c r="AO135" s="25"/>
      <c r="AP135" s="25"/>
      <c r="AQ135" s="25"/>
      <c r="AR135" s="1"/>
      <c r="AS135" s="25"/>
      <c r="AT135" s="25"/>
      <c r="AU135" s="25"/>
      <c r="AV135" s="25"/>
      <c r="AW135" s="25"/>
      <c r="AX135" s="36"/>
      <c r="AY135" s="25"/>
      <c r="AZ135" s="25"/>
      <c r="BA135" s="25" t="s">
        <v>9</v>
      </c>
      <c r="BB135" s="25"/>
      <c r="BC135" s="1"/>
      <c r="BD135" s="1"/>
      <c r="BE135" s="25"/>
      <c r="BF135" s="1"/>
      <c r="BG135" s="1"/>
      <c r="BH135" s="1"/>
      <c r="BI135" s="25"/>
      <c r="BJ135" s="6"/>
    </row>
    <row r="136" spans="1:62" ht="46.5">
      <c r="A136" s="23">
        <v>132</v>
      </c>
      <c r="B136" s="39" t="s">
        <v>4947</v>
      </c>
      <c r="C136" s="39" t="s">
        <v>128</v>
      </c>
      <c r="D136" s="39" t="s">
        <v>1063</v>
      </c>
      <c r="E136" s="39">
        <v>64</v>
      </c>
      <c r="F136" s="39" t="s">
        <v>195</v>
      </c>
      <c r="G136" s="39" t="s">
        <v>195</v>
      </c>
      <c r="H136" s="23" t="str">
        <f t="shared" si="4"/>
        <v>陳＊勝</v>
      </c>
      <c r="I136" s="23" t="str">
        <f t="shared" si="5"/>
        <v>0＊235010</v>
      </c>
      <c r="J136" s="39">
        <v>1130919</v>
      </c>
      <c r="K136" s="39" t="s">
        <v>738</v>
      </c>
      <c r="L136" s="39">
        <v>1125</v>
      </c>
      <c r="M136" s="1"/>
      <c r="N136" s="1"/>
      <c r="O136" s="1"/>
      <c r="P136" s="1"/>
      <c r="Q136" s="1"/>
      <c r="R136" s="1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1"/>
      <c r="AK136" s="1"/>
      <c r="AL136" s="1"/>
      <c r="AM136" s="25"/>
      <c r="AN136" s="25"/>
      <c r="AO136" s="25"/>
      <c r="AP136" s="25"/>
      <c r="AQ136" s="25"/>
      <c r="AR136" s="1"/>
      <c r="AS136" s="25"/>
      <c r="AT136" s="25"/>
      <c r="AU136" s="25"/>
      <c r="AV136" s="25"/>
      <c r="AW136" s="25"/>
      <c r="AX136" s="36"/>
      <c r="AY136" s="25"/>
      <c r="AZ136" s="25" t="s">
        <v>9</v>
      </c>
      <c r="BA136" s="25" t="s">
        <v>9</v>
      </c>
      <c r="BB136" s="25"/>
      <c r="BC136" s="1"/>
      <c r="BD136" s="1"/>
      <c r="BE136" s="25" t="s">
        <v>736</v>
      </c>
      <c r="BF136" s="1"/>
      <c r="BG136" s="1"/>
      <c r="BH136" s="1"/>
      <c r="BI136" s="25"/>
      <c r="BJ136" s="6"/>
    </row>
    <row r="137" spans="1:62" ht="31">
      <c r="A137" s="23">
        <v>133</v>
      </c>
      <c r="B137" s="39" t="s">
        <v>4948</v>
      </c>
      <c r="C137" s="39" t="s">
        <v>2047</v>
      </c>
      <c r="D137" s="39" t="s">
        <v>1063</v>
      </c>
      <c r="E137" s="39">
        <v>74</v>
      </c>
      <c r="F137" s="39" t="s">
        <v>195</v>
      </c>
      <c r="G137" s="39" t="s">
        <v>195</v>
      </c>
      <c r="H137" s="23" t="str">
        <f t="shared" si="4"/>
        <v>陳＊輝</v>
      </c>
      <c r="I137" s="23" t="str">
        <f t="shared" si="5"/>
        <v>1＊734249</v>
      </c>
      <c r="J137" s="39">
        <v>1130919</v>
      </c>
      <c r="K137" s="39" t="s">
        <v>732</v>
      </c>
      <c r="L137" s="39">
        <v>1125</v>
      </c>
      <c r="M137" s="1"/>
      <c r="N137" s="1"/>
      <c r="O137" s="1"/>
      <c r="P137" s="1"/>
      <c r="Q137" s="1"/>
      <c r="R137" s="1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1"/>
      <c r="AK137" s="1"/>
      <c r="AL137" s="1"/>
      <c r="AM137" s="25"/>
      <c r="AN137" s="25"/>
      <c r="AO137" s="25"/>
      <c r="AP137" s="25"/>
      <c r="AQ137" s="25"/>
      <c r="AR137" s="1"/>
      <c r="AS137" s="25"/>
      <c r="AT137" s="25"/>
      <c r="AU137" s="25"/>
      <c r="AV137" s="25"/>
      <c r="AW137" s="25"/>
      <c r="AX137" s="36"/>
      <c r="AY137" s="25"/>
      <c r="AZ137" s="25"/>
      <c r="BA137" s="25"/>
      <c r="BB137" s="25" t="s">
        <v>1899</v>
      </c>
      <c r="BC137" s="1"/>
      <c r="BD137" s="1"/>
      <c r="BE137" s="25"/>
      <c r="BF137" s="1"/>
      <c r="BG137" s="1"/>
      <c r="BH137" s="1"/>
      <c r="BI137" s="25"/>
      <c r="BJ137" s="6"/>
    </row>
    <row r="138" spans="1:62" ht="31">
      <c r="A138" s="23">
        <v>134</v>
      </c>
      <c r="B138" s="39" t="s">
        <v>4949</v>
      </c>
      <c r="C138" s="39" t="s">
        <v>241</v>
      </c>
      <c r="D138" s="39" t="s">
        <v>1067</v>
      </c>
      <c r="E138" s="39">
        <v>74</v>
      </c>
      <c r="F138" s="39" t="s">
        <v>195</v>
      </c>
      <c r="G138" s="39" t="s">
        <v>195</v>
      </c>
      <c r="H138" s="23" t="str">
        <f t="shared" si="4"/>
        <v>翁＊如</v>
      </c>
      <c r="I138" s="23" t="str">
        <f t="shared" si="5"/>
        <v>1＊745280</v>
      </c>
      <c r="J138" s="39">
        <v>1130919</v>
      </c>
      <c r="K138" s="39" t="s">
        <v>734</v>
      </c>
      <c r="L138" s="39">
        <v>1125</v>
      </c>
      <c r="M138" s="1"/>
      <c r="N138" s="1"/>
      <c r="O138" s="1"/>
      <c r="P138" s="1"/>
      <c r="Q138" s="1"/>
      <c r="R138" s="1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1"/>
      <c r="AK138" s="1"/>
      <c r="AL138" s="1"/>
      <c r="AM138" s="25"/>
      <c r="AN138" s="25"/>
      <c r="AO138" s="25"/>
      <c r="AP138" s="25"/>
      <c r="AQ138" s="25"/>
      <c r="AR138" s="1"/>
      <c r="AS138" s="25"/>
      <c r="AT138" s="25"/>
      <c r="AU138" s="25"/>
      <c r="AV138" s="25"/>
      <c r="AW138" s="25"/>
      <c r="AX138" s="36"/>
      <c r="AY138" s="25"/>
      <c r="AZ138" s="25"/>
      <c r="BA138" s="25" t="s">
        <v>9</v>
      </c>
      <c r="BB138" s="25"/>
      <c r="BC138" s="1"/>
      <c r="BD138" s="1"/>
      <c r="BE138" s="25"/>
      <c r="BF138" s="1"/>
      <c r="BG138" s="1"/>
      <c r="BH138" s="1"/>
      <c r="BI138" s="25"/>
      <c r="BJ138" s="6"/>
    </row>
    <row r="139" spans="1:62" ht="31">
      <c r="A139" s="23">
        <v>135</v>
      </c>
      <c r="B139" s="39" t="s">
        <v>1709</v>
      </c>
      <c r="C139" s="39" t="s">
        <v>202</v>
      </c>
      <c r="D139" s="39" t="s">
        <v>1067</v>
      </c>
      <c r="E139" s="39">
        <v>68</v>
      </c>
      <c r="F139" s="39" t="s">
        <v>195</v>
      </c>
      <c r="G139" s="39" t="s">
        <v>195</v>
      </c>
      <c r="H139" s="23" t="str">
        <f t="shared" si="4"/>
        <v>李＊敏</v>
      </c>
      <c r="I139" s="23" t="str">
        <f t="shared" si="5"/>
        <v>2＊464758</v>
      </c>
      <c r="J139" s="39">
        <v>1130919</v>
      </c>
      <c r="K139" s="39" t="s">
        <v>734</v>
      </c>
      <c r="L139" s="39">
        <v>1125</v>
      </c>
      <c r="M139" s="1"/>
      <c r="N139" s="1"/>
      <c r="O139" s="1"/>
      <c r="P139" s="1"/>
      <c r="Q139" s="1"/>
      <c r="R139" s="1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1"/>
      <c r="AK139" s="1"/>
      <c r="AL139" s="1"/>
      <c r="AM139" s="25"/>
      <c r="AN139" s="25"/>
      <c r="AO139" s="25"/>
      <c r="AP139" s="25"/>
      <c r="AQ139" s="25"/>
      <c r="AR139" s="1"/>
      <c r="AS139" s="25"/>
      <c r="AT139" s="25"/>
      <c r="AU139" s="25"/>
      <c r="AV139" s="25"/>
      <c r="AW139" s="25"/>
      <c r="AX139" s="36"/>
      <c r="AY139" s="25"/>
      <c r="AZ139" s="25"/>
      <c r="BA139" s="25" t="s">
        <v>9</v>
      </c>
      <c r="BB139" s="25"/>
      <c r="BC139" s="1"/>
      <c r="BD139" s="1"/>
      <c r="BE139" s="25"/>
      <c r="BF139" s="1"/>
      <c r="BG139" s="1"/>
      <c r="BH139" s="1"/>
      <c r="BI139" s="25"/>
      <c r="BJ139" s="6"/>
    </row>
    <row r="140" spans="1:62" ht="31">
      <c r="A140" s="23">
        <v>136</v>
      </c>
      <c r="B140" s="39" t="s">
        <v>4950</v>
      </c>
      <c r="C140" s="39" t="s">
        <v>4849</v>
      </c>
      <c r="D140" s="39" t="s">
        <v>1067</v>
      </c>
      <c r="E140" s="39">
        <v>70</v>
      </c>
      <c r="F140" s="39" t="s">
        <v>195</v>
      </c>
      <c r="G140" s="39" t="s">
        <v>195</v>
      </c>
      <c r="H140" s="23" t="str">
        <f t="shared" si="4"/>
        <v>楊＊琪</v>
      </c>
      <c r="I140" s="23" t="str">
        <f t="shared" si="5"/>
        <v>2＊422431</v>
      </c>
      <c r="J140" s="39">
        <v>1130919</v>
      </c>
      <c r="K140" s="39" t="s">
        <v>734</v>
      </c>
      <c r="L140" s="39">
        <v>1125</v>
      </c>
      <c r="M140" s="1"/>
      <c r="N140" s="1"/>
      <c r="O140" s="1"/>
      <c r="P140" s="1"/>
      <c r="Q140" s="1"/>
      <c r="R140" s="1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1"/>
      <c r="AK140" s="1"/>
      <c r="AL140" s="1"/>
      <c r="AM140" s="25"/>
      <c r="AN140" s="25"/>
      <c r="AO140" s="25"/>
      <c r="AP140" s="25"/>
      <c r="AQ140" s="25"/>
      <c r="AR140" s="1"/>
      <c r="AS140" s="25"/>
      <c r="AT140" s="25"/>
      <c r="AU140" s="25"/>
      <c r="AV140" s="25"/>
      <c r="AW140" s="25"/>
      <c r="AX140" s="36"/>
      <c r="AY140" s="25"/>
      <c r="AZ140" s="25"/>
      <c r="BA140" s="25" t="s">
        <v>9</v>
      </c>
      <c r="BB140" s="25"/>
      <c r="BC140" s="1"/>
      <c r="BD140" s="1"/>
      <c r="BE140" s="25"/>
      <c r="BF140" s="1"/>
      <c r="BG140" s="1"/>
      <c r="BH140" s="1"/>
      <c r="BI140" s="25"/>
      <c r="BJ140" s="6"/>
    </row>
    <row r="141" spans="1:62" ht="17">
      <c r="A141" s="23">
        <v>137</v>
      </c>
      <c r="B141" s="39" t="s">
        <v>3893</v>
      </c>
      <c r="C141" s="39" t="s">
        <v>559</v>
      </c>
      <c r="D141" s="39" t="s">
        <v>1063</v>
      </c>
      <c r="E141" s="39">
        <v>86</v>
      </c>
      <c r="F141" s="39" t="s">
        <v>195</v>
      </c>
      <c r="G141" s="39" t="s">
        <v>195</v>
      </c>
      <c r="H141" s="23" t="str">
        <f t="shared" si="4"/>
        <v>林＊騰</v>
      </c>
      <c r="I141" s="23" t="str">
        <f t="shared" si="5"/>
        <v>2＊498496</v>
      </c>
      <c r="J141" s="39">
        <v>1130919</v>
      </c>
      <c r="K141" s="39">
        <v>5761300</v>
      </c>
      <c r="L141" s="39">
        <v>1125</v>
      </c>
      <c r="M141" s="1"/>
      <c r="N141" s="1"/>
      <c r="O141" s="1"/>
      <c r="P141" s="1"/>
      <c r="Q141" s="1"/>
      <c r="R141" s="1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1"/>
      <c r="AK141" s="1"/>
      <c r="AL141" s="1"/>
      <c r="AM141" s="25"/>
      <c r="AN141" s="25"/>
      <c r="AO141" s="25"/>
      <c r="AP141" s="25"/>
      <c r="AQ141" s="25"/>
      <c r="AR141" s="1"/>
      <c r="AS141" s="25"/>
      <c r="AT141" s="25"/>
      <c r="AU141" s="25" t="s">
        <v>9</v>
      </c>
      <c r="AV141" s="25"/>
      <c r="AW141" s="25"/>
      <c r="AX141" s="36"/>
      <c r="AY141" s="25"/>
      <c r="AZ141" s="25"/>
      <c r="BA141" s="25"/>
      <c r="BB141" s="25"/>
      <c r="BC141" s="1"/>
      <c r="BD141" s="1"/>
      <c r="BE141" s="25"/>
      <c r="BF141" s="1"/>
      <c r="BG141" s="1"/>
      <c r="BH141" s="1"/>
      <c r="BI141" s="25"/>
      <c r="BJ141" s="6"/>
    </row>
    <row r="142" spans="1:62" ht="31">
      <c r="A142" s="23">
        <v>138</v>
      </c>
      <c r="B142" s="39" t="s">
        <v>4951</v>
      </c>
      <c r="C142" s="39" t="s">
        <v>4850</v>
      </c>
      <c r="D142" s="39" t="s">
        <v>1063</v>
      </c>
      <c r="E142" s="39">
        <v>70</v>
      </c>
      <c r="F142" s="39" t="s">
        <v>195</v>
      </c>
      <c r="G142" s="39" t="s">
        <v>195</v>
      </c>
      <c r="H142" s="23" t="str">
        <f t="shared" si="4"/>
        <v>黃＊心</v>
      </c>
      <c r="I142" s="23" t="str">
        <f t="shared" si="5"/>
        <v>2＊797541</v>
      </c>
      <c r="J142" s="39">
        <v>1130919</v>
      </c>
      <c r="K142" s="39" t="s">
        <v>734</v>
      </c>
      <c r="L142" s="39">
        <v>1125</v>
      </c>
      <c r="M142" s="1"/>
      <c r="N142" s="1"/>
      <c r="O142" s="1"/>
      <c r="P142" s="1"/>
      <c r="Q142" s="1"/>
      <c r="R142" s="1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1"/>
      <c r="AK142" s="1"/>
      <c r="AL142" s="1"/>
      <c r="AM142" s="25"/>
      <c r="AN142" s="25"/>
      <c r="AO142" s="25"/>
      <c r="AP142" s="25"/>
      <c r="AQ142" s="25"/>
      <c r="AR142" s="1"/>
      <c r="AS142" s="25"/>
      <c r="AT142" s="25"/>
      <c r="AU142" s="25"/>
      <c r="AV142" s="25"/>
      <c r="AW142" s="25"/>
      <c r="AX142" s="36"/>
      <c r="AY142" s="25"/>
      <c r="AZ142" s="25"/>
      <c r="BA142" s="25" t="s">
        <v>9</v>
      </c>
      <c r="BB142" s="25"/>
      <c r="BC142" s="1"/>
      <c r="BD142" s="1"/>
      <c r="BE142" s="25"/>
      <c r="BF142" s="1"/>
      <c r="BG142" s="1"/>
      <c r="BH142" s="1"/>
      <c r="BI142" s="25"/>
      <c r="BJ142" s="6"/>
    </row>
    <row r="143" spans="1:62" ht="46.5">
      <c r="A143" s="23">
        <v>139</v>
      </c>
      <c r="B143" s="39" t="s">
        <v>4952</v>
      </c>
      <c r="C143" s="39" t="s">
        <v>4851</v>
      </c>
      <c r="D143" s="39" t="s">
        <v>1067</v>
      </c>
      <c r="E143" s="39">
        <v>43</v>
      </c>
      <c r="F143" s="39" t="s">
        <v>195</v>
      </c>
      <c r="G143" s="39" t="s">
        <v>195</v>
      </c>
      <c r="H143" s="23" t="str">
        <f t="shared" si="4"/>
        <v>黎＊娟</v>
      </c>
      <c r="I143" s="23" t="str">
        <f t="shared" si="5"/>
        <v>2＊797745</v>
      </c>
      <c r="J143" s="39">
        <v>1130919</v>
      </c>
      <c r="K143" s="39" t="s">
        <v>741</v>
      </c>
      <c r="L143" s="39">
        <v>1125</v>
      </c>
      <c r="M143" s="1"/>
      <c r="N143" s="1"/>
      <c r="O143" s="1"/>
      <c r="P143" s="1"/>
      <c r="Q143" s="1"/>
      <c r="R143" s="1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1"/>
      <c r="AK143" s="1"/>
      <c r="AL143" s="1"/>
      <c r="AM143" s="25"/>
      <c r="AN143" s="25"/>
      <c r="AO143" s="25"/>
      <c r="AP143" s="25"/>
      <c r="AQ143" s="25"/>
      <c r="AR143" s="1"/>
      <c r="AS143" s="25"/>
      <c r="AT143" s="25"/>
      <c r="AU143" s="25"/>
      <c r="AV143" s="25"/>
      <c r="AW143" s="25"/>
      <c r="AX143" s="36"/>
      <c r="AY143" s="25"/>
      <c r="AZ143" s="25" t="s">
        <v>9</v>
      </c>
      <c r="BA143" s="25"/>
      <c r="BB143" s="25" t="s">
        <v>1899</v>
      </c>
      <c r="BC143" s="1"/>
      <c r="BD143" s="1"/>
      <c r="BE143" s="25"/>
      <c r="BF143" s="1"/>
      <c r="BG143" s="1"/>
      <c r="BH143" s="1"/>
      <c r="BI143" s="25"/>
      <c r="BJ143" s="6"/>
    </row>
    <row r="144" spans="1:62" ht="31">
      <c r="A144" s="23">
        <v>140</v>
      </c>
      <c r="B144" s="39" t="s">
        <v>3903</v>
      </c>
      <c r="C144" s="39" t="s">
        <v>2051</v>
      </c>
      <c r="D144" s="39" t="s">
        <v>1067</v>
      </c>
      <c r="E144" s="39">
        <v>68</v>
      </c>
      <c r="F144" s="39" t="s">
        <v>4852</v>
      </c>
      <c r="G144" s="39"/>
      <c r="H144" s="23" t="str">
        <f t="shared" si="4"/>
        <v>張＊楨</v>
      </c>
      <c r="I144" s="23" t="str">
        <f t="shared" si="5"/>
        <v>0＊022301</v>
      </c>
      <c r="J144" s="39">
        <v>1130923</v>
      </c>
      <c r="K144" s="39" t="s">
        <v>734</v>
      </c>
      <c r="L144" s="39">
        <v>1125</v>
      </c>
      <c r="M144" s="1"/>
      <c r="N144" s="1"/>
      <c r="O144" s="1"/>
      <c r="P144" s="1"/>
      <c r="Q144" s="1"/>
      <c r="R144" s="1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1"/>
      <c r="AK144" s="1"/>
      <c r="AL144" s="1"/>
      <c r="AM144" s="25"/>
      <c r="AN144" s="25"/>
      <c r="AO144" s="25"/>
      <c r="AP144" s="25"/>
      <c r="AQ144" s="25"/>
      <c r="AR144" s="1"/>
      <c r="AS144" s="25"/>
      <c r="AT144" s="25"/>
      <c r="AU144" s="25"/>
      <c r="AV144" s="25"/>
      <c r="AW144" s="25"/>
      <c r="AX144" s="36"/>
      <c r="AY144" s="25"/>
      <c r="AZ144" s="25"/>
      <c r="BA144" s="25" t="s">
        <v>9</v>
      </c>
      <c r="BB144" s="25"/>
      <c r="BC144" s="1"/>
      <c r="BD144" s="1"/>
      <c r="BE144" s="25" t="s">
        <v>736</v>
      </c>
      <c r="BF144" s="1"/>
      <c r="BG144" s="1"/>
      <c r="BH144" s="1"/>
      <c r="BI144" s="25"/>
      <c r="BJ144" s="6"/>
    </row>
    <row r="145" spans="1:62" ht="31">
      <c r="A145" s="23">
        <v>141</v>
      </c>
      <c r="B145" s="39" t="s">
        <v>4953</v>
      </c>
      <c r="C145" s="39" t="s">
        <v>91</v>
      </c>
      <c r="D145" s="39" t="s">
        <v>1067</v>
      </c>
      <c r="E145" s="39">
        <v>78</v>
      </c>
      <c r="F145" s="39" t="s">
        <v>195</v>
      </c>
      <c r="G145" s="39" t="s">
        <v>195</v>
      </c>
      <c r="H145" s="23" t="str">
        <f t="shared" si="4"/>
        <v>林＊美月</v>
      </c>
      <c r="I145" s="23" t="str">
        <f t="shared" si="5"/>
        <v>0＊868655</v>
      </c>
      <c r="J145" s="39">
        <v>1130925</v>
      </c>
      <c r="K145" s="39" t="s">
        <v>734</v>
      </c>
      <c r="L145" s="39">
        <v>1125</v>
      </c>
      <c r="M145" s="1"/>
      <c r="N145" s="1"/>
      <c r="O145" s="1"/>
      <c r="P145" s="1"/>
      <c r="Q145" s="1"/>
      <c r="R145" s="1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1"/>
      <c r="AK145" s="1"/>
      <c r="AL145" s="1"/>
      <c r="AM145" s="25"/>
      <c r="AN145" s="25"/>
      <c r="AO145" s="25"/>
      <c r="AP145" s="25"/>
      <c r="AQ145" s="25"/>
      <c r="AR145" s="1"/>
      <c r="AS145" s="25"/>
      <c r="AT145" s="25"/>
      <c r="AU145" s="25"/>
      <c r="AV145" s="25"/>
      <c r="AW145" s="25"/>
      <c r="AX145" s="36"/>
      <c r="AY145" s="25"/>
      <c r="AZ145" s="25"/>
      <c r="BA145" s="25" t="s">
        <v>9</v>
      </c>
      <c r="BB145" s="25"/>
      <c r="BC145" s="1"/>
      <c r="BD145" s="1"/>
      <c r="BE145" s="25"/>
      <c r="BF145" s="1"/>
      <c r="BG145" s="1"/>
      <c r="BH145" s="1"/>
      <c r="BI145" s="25"/>
      <c r="BJ145" s="6"/>
    </row>
    <row r="146" spans="1:62" ht="31">
      <c r="A146" s="23">
        <v>142</v>
      </c>
      <c r="B146" s="39" t="s">
        <v>4939</v>
      </c>
      <c r="C146" s="39" t="s">
        <v>4840</v>
      </c>
      <c r="D146" s="39" t="s">
        <v>1067</v>
      </c>
      <c r="E146" s="39">
        <v>63</v>
      </c>
      <c r="F146" s="39" t="s">
        <v>195</v>
      </c>
      <c r="G146" s="39" t="s">
        <v>195</v>
      </c>
      <c r="H146" s="23" t="str">
        <f t="shared" si="4"/>
        <v>劉＊薰</v>
      </c>
      <c r="I146" s="23" t="str">
        <f t="shared" si="5"/>
        <v>0＊784669</v>
      </c>
      <c r="J146" s="39">
        <v>1130925</v>
      </c>
      <c r="K146" s="39" t="s">
        <v>734</v>
      </c>
      <c r="L146" s="39">
        <v>1125</v>
      </c>
      <c r="M146" s="1"/>
      <c r="N146" s="1"/>
      <c r="O146" s="1"/>
      <c r="P146" s="1"/>
      <c r="Q146" s="1"/>
      <c r="R146" s="1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1"/>
      <c r="AK146" s="1"/>
      <c r="AL146" s="1"/>
      <c r="AM146" s="25"/>
      <c r="AN146" s="25"/>
      <c r="AO146" s="25"/>
      <c r="AP146" s="25"/>
      <c r="AQ146" s="25"/>
      <c r="AR146" s="1"/>
      <c r="AS146" s="25"/>
      <c r="AT146" s="25"/>
      <c r="AU146" s="25"/>
      <c r="AV146" s="25"/>
      <c r="AW146" s="25"/>
      <c r="AX146" s="36"/>
      <c r="AY146" s="25"/>
      <c r="AZ146" s="25"/>
      <c r="BA146" s="25" t="s">
        <v>9</v>
      </c>
      <c r="BB146" s="25"/>
      <c r="BC146" s="1"/>
      <c r="BD146" s="1"/>
      <c r="BE146" s="25" t="s">
        <v>736</v>
      </c>
      <c r="BF146" s="1"/>
      <c r="BG146" s="1"/>
      <c r="BH146" s="1"/>
      <c r="BI146" s="25"/>
      <c r="BJ146" s="6"/>
    </row>
    <row r="147" spans="1:62" ht="31">
      <c r="A147" s="23">
        <v>143</v>
      </c>
      <c r="B147" s="39" t="s">
        <v>4954</v>
      </c>
      <c r="C147" s="39" t="s">
        <v>242</v>
      </c>
      <c r="D147" s="39" t="s">
        <v>1063</v>
      </c>
      <c r="E147" s="39">
        <v>65</v>
      </c>
      <c r="F147" s="39" t="s">
        <v>195</v>
      </c>
      <c r="G147" s="39" t="s">
        <v>195</v>
      </c>
      <c r="H147" s="23" t="str">
        <f t="shared" si="4"/>
        <v>李＊壽</v>
      </c>
      <c r="I147" s="23" t="str">
        <f t="shared" si="5"/>
        <v>1＊379096</v>
      </c>
      <c r="J147" s="39">
        <v>1130925</v>
      </c>
      <c r="K147" s="39" t="s">
        <v>734</v>
      </c>
      <c r="L147" s="39">
        <v>1125</v>
      </c>
      <c r="M147" s="1"/>
      <c r="N147" s="1"/>
      <c r="O147" s="1"/>
      <c r="P147" s="1"/>
      <c r="Q147" s="1"/>
      <c r="R147" s="1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1"/>
      <c r="AK147" s="1"/>
      <c r="AL147" s="1"/>
      <c r="AM147" s="25"/>
      <c r="AN147" s="25"/>
      <c r="AO147" s="25"/>
      <c r="AP147" s="25"/>
      <c r="AQ147" s="25"/>
      <c r="AR147" s="1"/>
      <c r="AS147" s="25"/>
      <c r="AT147" s="25"/>
      <c r="AU147" s="25"/>
      <c r="AV147" s="25"/>
      <c r="AW147" s="25"/>
      <c r="AX147" s="36"/>
      <c r="AY147" s="25"/>
      <c r="AZ147" s="25"/>
      <c r="BA147" s="25" t="s">
        <v>9</v>
      </c>
      <c r="BB147" s="25"/>
      <c r="BC147" s="1"/>
      <c r="BD147" s="1"/>
      <c r="BE147" s="25" t="s">
        <v>736</v>
      </c>
      <c r="BF147" s="1"/>
      <c r="BG147" s="1"/>
      <c r="BH147" s="1"/>
      <c r="BI147" s="25"/>
      <c r="BJ147" s="6"/>
    </row>
    <row r="148" spans="1:62" ht="17">
      <c r="A148" s="23">
        <v>144</v>
      </c>
      <c r="B148" s="39" t="s">
        <v>1680</v>
      </c>
      <c r="C148" s="39" t="s">
        <v>1415</v>
      </c>
      <c r="D148" s="39" t="s">
        <v>1067</v>
      </c>
      <c r="E148" s="39">
        <v>89</v>
      </c>
      <c r="F148" s="39" t="s">
        <v>195</v>
      </c>
      <c r="G148" s="39" t="s">
        <v>195</v>
      </c>
      <c r="H148" s="23" t="str">
        <f t="shared" si="4"/>
        <v>陳＊梅妹</v>
      </c>
      <c r="I148" s="23" t="str">
        <f t="shared" si="5"/>
        <v>0＊848422</v>
      </c>
      <c r="J148" s="39">
        <v>1130926</v>
      </c>
      <c r="K148" s="39">
        <v>5761300</v>
      </c>
      <c r="L148" s="39">
        <v>1125</v>
      </c>
      <c r="M148" s="1"/>
      <c r="N148" s="1"/>
      <c r="O148" s="1"/>
      <c r="P148" s="1"/>
      <c r="Q148" s="1"/>
      <c r="R148" s="1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1"/>
      <c r="AK148" s="1"/>
      <c r="AL148" s="1"/>
      <c r="AM148" s="25"/>
      <c r="AN148" s="25"/>
      <c r="AO148" s="25"/>
      <c r="AP148" s="25"/>
      <c r="AQ148" s="25"/>
      <c r="AR148" s="1"/>
      <c r="AS148" s="25"/>
      <c r="AT148" s="25"/>
      <c r="AU148" s="25" t="s">
        <v>9</v>
      </c>
      <c r="AV148" s="25"/>
      <c r="AW148" s="25"/>
      <c r="AX148" s="36"/>
      <c r="AY148" s="25"/>
      <c r="AZ148" s="25"/>
      <c r="BA148" s="25"/>
      <c r="BB148" s="25"/>
      <c r="BC148" s="1"/>
      <c r="BD148" s="1"/>
      <c r="BE148" s="25"/>
      <c r="BF148" s="1"/>
      <c r="BG148" s="1"/>
      <c r="BH148" s="1"/>
      <c r="BI148" s="25"/>
      <c r="BJ148" s="6"/>
    </row>
    <row r="149" spans="1:62" ht="31">
      <c r="A149" s="23">
        <v>145</v>
      </c>
      <c r="B149" s="39" t="s">
        <v>4955</v>
      </c>
      <c r="C149" s="39" t="s">
        <v>4855</v>
      </c>
      <c r="D149" s="39" t="s">
        <v>1067</v>
      </c>
      <c r="E149" s="39">
        <v>73</v>
      </c>
      <c r="F149" s="39" t="s">
        <v>195</v>
      </c>
      <c r="G149" s="39" t="s">
        <v>195</v>
      </c>
      <c r="H149" s="23" t="str">
        <f t="shared" si="4"/>
        <v>陳＊煩</v>
      </c>
      <c r="I149" s="23" t="str">
        <f t="shared" si="5"/>
        <v>1＊478307</v>
      </c>
      <c r="J149" s="39">
        <v>1130926</v>
      </c>
      <c r="K149" s="39" t="s">
        <v>732</v>
      </c>
      <c r="L149" s="39">
        <v>1125</v>
      </c>
      <c r="M149" s="1"/>
      <c r="N149" s="1"/>
      <c r="O149" s="1"/>
      <c r="P149" s="1"/>
      <c r="Q149" s="1"/>
      <c r="R149" s="1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1"/>
      <c r="AK149" s="1"/>
      <c r="AL149" s="1"/>
      <c r="AM149" s="25"/>
      <c r="AN149" s="25"/>
      <c r="AO149" s="25"/>
      <c r="AP149" s="25"/>
      <c r="AQ149" s="25"/>
      <c r="AR149" s="1"/>
      <c r="AS149" s="25"/>
      <c r="AT149" s="25"/>
      <c r="AU149" s="25"/>
      <c r="AV149" s="25"/>
      <c r="AW149" s="25"/>
      <c r="AX149" s="36"/>
      <c r="AY149" s="25"/>
      <c r="AZ149" s="25"/>
      <c r="BA149" s="25"/>
      <c r="BB149" s="25" t="s">
        <v>1899</v>
      </c>
      <c r="BC149" s="1"/>
      <c r="BD149" s="1"/>
      <c r="BE149" s="25"/>
      <c r="BF149" s="1"/>
      <c r="BG149" s="1"/>
      <c r="BH149" s="1"/>
      <c r="BI149" s="25"/>
      <c r="BJ149" s="6"/>
    </row>
    <row r="150" spans="1:62" ht="31">
      <c r="A150" s="23">
        <v>146</v>
      </c>
      <c r="B150" s="39" t="s">
        <v>3804</v>
      </c>
      <c r="C150" s="39" t="s">
        <v>3554</v>
      </c>
      <c r="D150" s="39" t="s">
        <v>1063</v>
      </c>
      <c r="E150" s="39">
        <v>60</v>
      </c>
      <c r="F150" s="39" t="s">
        <v>195</v>
      </c>
      <c r="G150" s="39" t="s">
        <v>195</v>
      </c>
      <c r="H150" s="23" t="str">
        <f t="shared" si="4"/>
        <v>游＊良</v>
      </c>
      <c r="I150" s="23" t="str">
        <f t="shared" si="5"/>
        <v>2＊704113</v>
      </c>
      <c r="J150" s="39">
        <v>1130926</v>
      </c>
      <c r="K150" s="39" t="s">
        <v>734</v>
      </c>
      <c r="L150" s="39">
        <v>1125</v>
      </c>
      <c r="M150" s="1"/>
      <c r="N150" s="1"/>
      <c r="O150" s="1"/>
      <c r="P150" s="1"/>
      <c r="Q150" s="1"/>
      <c r="R150" s="1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1"/>
      <c r="AK150" s="1"/>
      <c r="AL150" s="1"/>
      <c r="AM150" s="25"/>
      <c r="AN150" s="25"/>
      <c r="AO150" s="25"/>
      <c r="AP150" s="25"/>
      <c r="AQ150" s="25"/>
      <c r="AR150" s="1"/>
      <c r="AS150" s="25"/>
      <c r="AT150" s="25"/>
      <c r="AU150" s="25"/>
      <c r="AV150" s="25"/>
      <c r="AW150" s="25"/>
      <c r="AX150" s="36"/>
      <c r="AY150" s="25"/>
      <c r="AZ150" s="25"/>
      <c r="BA150" s="25" t="s">
        <v>9</v>
      </c>
      <c r="BB150" s="25"/>
      <c r="BC150" s="1"/>
      <c r="BD150" s="1"/>
      <c r="BE150" s="25"/>
      <c r="BF150" s="1"/>
      <c r="BG150" s="1"/>
      <c r="BH150" s="1"/>
      <c r="BI150" s="25"/>
      <c r="BJ150" s="6"/>
    </row>
    <row r="151" spans="1:62" ht="31">
      <c r="A151" s="23">
        <v>147</v>
      </c>
      <c r="B151" s="39" t="s">
        <v>4956</v>
      </c>
      <c r="C151" s="39" t="s">
        <v>189</v>
      </c>
      <c r="D151" s="39" t="s">
        <v>1063</v>
      </c>
      <c r="E151" s="39">
        <v>57</v>
      </c>
      <c r="F151" s="39" t="s">
        <v>195</v>
      </c>
      <c r="G151" s="39" t="s">
        <v>195</v>
      </c>
      <c r="H151" s="23" t="str">
        <f t="shared" si="4"/>
        <v>郭＊義</v>
      </c>
      <c r="I151" s="23" t="str">
        <f t="shared" si="5"/>
        <v>0＊215492</v>
      </c>
      <c r="J151" s="39">
        <v>1130930</v>
      </c>
      <c r="K151" s="39" t="s">
        <v>732</v>
      </c>
      <c r="L151" s="39">
        <v>1125</v>
      </c>
      <c r="M151" s="1"/>
      <c r="N151" s="1"/>
      <c r="O151" s="1"/>
      <c r="P151" s="1"/>
      <c r="Q151" s="1"/>
      <c r="R151" s="1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1"/>
      <c r="AK151" s="1"/>
      <c r="AL151" s="1"/>
      <c r="AM151" s="25"/>
      <c r="AN151" s="25"/>
      <c r="AO151" s="25"/>
      <c r="AP151" s="25"/>
      <c r="AQ151" s="25"/>
      <c r="AR151" s="1"/>
      <c r="AS151" s="25"/>
      <c r="AT151" s="25"/>
      <c r="AU151" s="25"/>
      <c r="AV151" s="25"/>
      <c r="AW151" s="25"/>
      <c r="AX151" s="36"/>
      <c r="AY151" s="25"/>
      <c r="AZ151" s="25"/>
      <c r="BA151" s="25"/>
      <c r="BB151" s="25" t="s">
        <v>1899</v>
      </c>
      <c r="BC151" s="1"/>
      <c r="BD151" s="1"/>
      <c r="BE151" s="25"/>
      <c r="BF151" s="1"/>
      <c r="BG151" s="1"/>
      <c r="BH151" s="1"/>
      <c r="BI151" s="25"/>
      <c r="BJ151" s="6"/>
    </row>
    <row r="152" spans="1:62" ht="31">
      <c r="A152" s="23">
        <v>148</v>
      </c>
      <c r="B152" s="39" t="s">
        <v>1710</v>
      </c>
      <c r="C152" s="39" t="s">
        <v>1440</v>
      </c>
      <c r="D152" s="39" t="s">
        <v>1067</v>
      </c>
      <c r="E152" s="39">
        <v>75</v>
      </c>
      <c r="F152" s="39" t="s">
        <v>195</v>
      </c>
      <c r="G152" s="39" t="s">
        <v>195</v>
      </c>
      <c r="H152" s="23" t="str">
        <f t="shared" si="4"/>
        <v>萬＊新秀</v>
      </c>
      <c r="I152" s="23" t="str">
        <f t="shared" si="5"/>
        <v>0＊041655</v>
      </c>
      <c r="J152" s="39">
        <v>1130930</v>
      </c>
      <c r="K152" s="39" t="s">
        <v>734</v>
      </c>
      <c r="L152" s="39">
        <v>1125</v>
      </c>
      <c r="M152" s="1"/>
      <c r="N152" s="1"/>
      <c r="O152" s="1"/>
      <c r="P152" s="1"/>
      <c r="Q152" s="1"/>
      <c r="R152" s="1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1"/>
      <c r="AK152" s="1"/>
      <c r="AL152" s="1"/>
      <c r="AM152" s="25"/>
      <c r="AN152" s="25"/>
      <c r="AO152" s="25"/>
      <c r="AP152" s="25"/>
      <c r="AQ152" s="25"/>
      <c r="AR152" s="1"/>
      <c r="AS152" s="25"/>
      <c r="AT152" s="25"/>
      <c r="AU152" s="25"/>
      <c r="AV152" s="25"/>
      <c r="AW152" s="25"/>
      <c r="AX152" s="36"/>
      <c r="AY152" s="25"/>
      <c r="AZ152" s="25"/>
      <c r="BA152" s="25" t="s">
        <v>9</v>
      </c>
      <c r="BB152" s="25"/>
      <c r="BC152" s="1"/>
      <c r="BD152" s="1"/>
      <c r="BE152" s="25"/>
      <c r="BF152" s="1"/>
      <c r="BG152" s="1"/>
      <c r="BH152" s="1"/>
      <c r="BI152" s="25"/>
      <c r="BJ152" s="6"/>
    </row>
    <row r="153" spans="1:62" ht="31">
      <c r="A153" s="23">
        <v>149</v>
      </c>
      <c r="B153" s="39" t="s">
        <v>4957</v>
      </c>
      <c r="C153" s="39" t="s">
        <v>4856</v>
      </c>
      <c r="D153" s="39" t="s">
        <v>1063</v>
      </c>
      <c r="E153" s="39">
        <v>65</v>
      </c>
      <c r="F153" s="39" t="s">
        <v>195</v>
      </c>
      <c r="G153" s="39" t="s">
        <v>195</v>
      </c>
      <c r="H153" s="23" t="str">
        <f t="shared" si="4"/>
        <v>鐘＊堂</v>
      </c>
      <c r="I153" s="23" t="str">
        <f t="shared" si="5"/>
        <v>1＊710328</v>
      </c>
      <c r="J153" s="39">
        <v>1130930</v>
      </c>
      <c r="K153" s="39" t="s">
        <v>734</v>
      </c>
      <c r="L153" s="39">
        <v>1125</v>
      </c>
      <c r="M153" s="1"/>
      <c r="N153" s="1"/>
      <c r="O153" s="1"/>
      <c r="P153" s="1"/>
      <c r="Q153" s="1"/>
      <c r="R153" s="1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1"/>
      <c r="AK153" s="1"/>
      <c r="AL153" s="1"/>
      <c r="AM153" s="25"/>
      <c r="AN153" s="25"/>
      <c r="AO153" s="25"/>
      <c r="AP153" s="25"/>
      <c r="AQ153" s="25"/>
      <c r="AR153" s="1"/>
      <c r="AS153" s="25"/>
      <c r="AT153" s="25"/>
      <c r="AU153" s="25"/>
      <c r="AV153" s="25"/>
      <c r="AW153" s="25"/>
      <c r="AX153" s="36"/>
      <c r="AY153" s="25"/>
      <c r="AZ153" s="25"/>
      <c r="BA153" s="25" t="s">
        <v>9</v>
      </c>
      <c r="BB153" s="25"/>
      <c r="BC153" s="1"/>
      <c r="BD153" s="1"/>
      <c r="BE153" s="25"/>
      <c r="BF153" s="1"/>
      <c r="BG153" s="1"/>
      <c r="BH153" s="1"/>
      <c r="BI153" s="25"/>
      <c r="BJ153" s="6"/>
    </row>
    <row r="154" spans="1:62" ht="17">
      <c r="A154" s="23">
        <v>150</v>
      </c>
      <c r="B154" s="39" t="s">
        <v>4958</v>
      </c>
      <c r="C154" s="39" t="s">
        <v>4857</v>
      </c>
      <c r="D154" s="39" t="s">
        <v>1067</v>
      </c>
      <c r="E154" s="39">
        <v>76</v>
      </c>
      <c r="F154" s="39" t="s">
        <v>195</v>
      </c>
      <c r="G154" s="39" t="s">
        <v>195</v>
      </c>
      <c r="H154" s="23" t="str">
        <f t="shared" si="4"/>
        <v>姜＊來蕊</v>
      </c>
      <c r="I154" s="23" t="str">
        <f t="shared" si="5"/>
        <v>1＊526307</v>
      </c>
      <c r="J154" s="39">
        <v>1130930</v>
      </c>
      <c r="K154" s="39">
        <v>5761110</v>
      </c>
      <c r="L154" s="39">
        <v>1125</v>
      </c>
      <c r="M154" s="1"/>
      <c r="N154" s="1"/>
      <c r="O154" s="1"/>
      <c r="P154" s="1"/>
      <c r="Q154" s="1"/>
      <c r="R154" s="1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1"/>
      <c r="AK154" s="1"/>
      <c r="AL154" s="1"/>
      <c r="AM154" s="25"/>
      <c r="AN154" s="25"/>
      <c r="AO154" s="25"/>
      <c r="AP154" s="25"/>
      <c r="AQ154" s="25"/>
      <c r="AR154" s="1"/>
      <c r="AS154" s="25"/>
      <c r="AT154" s="25"/>
      <c r="AU154" s="25"/>
      <c r="AV154" s="25" t="s">
        <v>9</v>
      </c>
      <c r="AW154" s="25"/>
      <c r="AX154" s="36"/>
      <c r="AY154" s="25"/>
      <c r="AZ154" s="25"/>
      <c r="BA154" s="25"/>
      <c r="BB154" s="25"/>
      <c r="BC154" s="1"/>
      <c r="BD154" s="1"/>
      <c r="BE154" s="25"/>
      <c r="BF154" s="1"/>
      <c r="BG154" s="1"/>
      <c r="BH154" s="1"/>
      <c r="BI154" s="25"/>
      <c r="BJ154" s="6"/>
    </row>
    <row r="155" spans="1:62" ht="31">
      <c r="A155" s="23">
        <v>151</v>
      </c>
      <c r="B155" s="39" t="s">
        <v>4959</v>
      </c>
      <c r="C155" s="39" t="s">
        <v>4858</v>
      </c>
      <c r="D155" s="39" t="s">
        <v>1067</v>
      </c>
      <c r="E155" s="39">
        <v>68</v>
      </c>
      <c r="F155" s="39" t="s">
        <v>195</v>
      </c>
      <c r="G155" s="39" t="s">
        <v>195</v>
      </c>
      <c r="H155" s="23" t="str">
        <f t="shared" si="4"/>
        <v>周＊英</v>
      </c>
      <c r="I155" s="23" t="str">
        <f t="shared" si="5"/>
        <v>2＊808950</v>
      </c>
      <c r="J155" s="39">
        <v>1130930</v>
      </c>
      <c r="K155" s="39" t="s">
        <v>734</v>
      </c>
      <c r="L155" s="39">
        <v>1125</v>
      </c>
      <c r="M155" s="1"/>
      <c r="N155" s="1"/>
      <c r="O155" s="1"/>
      <c r="P155" s="1"/>
      <c r="Q155" s="1"/>
      <c r="R155" s="1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1"/>
      <c r="AK155" s="1"/>
      <c r="AL155" s="1"/>
      <c r="AM155" s="25"/>
      <c r="AN155" s="25"/>
      <c r="AO155" s="25"/>
      <c r="AP155" s="25"/>
      <c r="AQ155" s="25"/>
      <c r="AR155" s="1"/>
      <c r="AS155" s="25"/>
      <c r="AT155" s="25"/>
      <c r="AU155" s="25"/>
      <c r="AV155" s="25"/>
      <c r="AW155" s="25"/>
      <c r="AX155" s="36"/>
      <c r="AY155" s="25"/>
      <c r="AZ155" s="25"/>
      <c r="BA155" s="25" t="s">
        <v>9</v>
      </c>
      <c r="BB155" s="25"/>
      <c r="BC155" s="1"/>
      <c r="BD155" s="1"/>
      <c r="BE155" s="25"/>
      <c r="BF155" s="1"/>
      <c r="BG155" s="1"/>
      <c r="BH155" s="1"/>
      <c r="BI155" s="25"/>
      <c r="BJ155" s="6"/>
    </row>
    <row r="156" spans="1:62" ht="31">
      <c r="A156" s="23">
        <v>152</v>
      </c>
      <c r="B156" s="39" t="s">
        <v>1731</v>
      </c>
      <c r="C156" s="39" t="s">
        <v>1459</v>
      </c>
      <c r="D156" s="39" t="s">
        <v>1067</v>
      </c>
      <c r="E156" s="39">
        <v>70</v>
      </c>
      <c r="F156" s="39" t="s">
        <v>195</v>
      </c>
      <c r="G156" s="39" t="s">
        <v>195</v>
      </c>
      <c r="H156" s="23" t="str">
        <f t="shared" si="4"/>
        <v>李＊梅</v>
      </c>
      <c r="I156" s="23" t="str">
        <f t="shared" si="5"/>
        <v>1＊744673</v>
      </c>
      <c r="J156" s="39">
        <v>1130902</v>
      </c>
      <c r="K156" s="39" t="s">
        <v>734</v>
      </c>
      <c r="L156" s="40" t="s">
        <v>721</v>
      </c>
      <c r="M156" s="1"/>
      <c r="N156" s="1"/>
      <c r="O156" s="1"/>
      <c r="P156" s="1"/>
      <c r="Q156" s="1"/>
      <c r="R156" s="1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1"/>
      <c r="AK156" s="1"/>
      <c r="AL156" s="1"/>
      <c r="AM156" s="25"/>
      <c r="AN156" s="25"/>
      <c r="AO156" s="25"/>
      <c r="AP156" s="25"/>
      <c r="AQ156" s="25"/>
      <c r="AR156" s="1"/>
      <c r="AS156" s="25"/>
      <c r="AT156" s="25"/>
      <c r="AU156" s="25"/>
      <c r="AV156" s="25"/>
      <c r="AW156" s="25"/>
      <c r="AX156" s="36"/>
      <c r="AY156" s="25"/>
      <c r="AZ156" s="25"/>
      <c r="BA156" s="25" t="s">
        <v>9</v>
      </c>
      <c r="BB156" s="25"/>
      <c r="BC156" s="1"/>
      <c r="BD156" s="1"/>
      <c r="BE156" s="25"/>
      <c r="BF156" s="1"/>
      <c r="BG156" s="1"/>
      <c r="BH156" s="1"/>
      <c r="BI156" s="25"/>
      <c r="BJ156" s="6"/>
    </row>
    <row r="157" spans="1:62" ht="46.5">
      <c r="A157" s="23">
        <v>153</v>
      </c>
      <c r="B157" s="39" t="s">
        <v>4960</v>
      </c>
      <c r="C157" s="39" t="s">
        <v>354</v>
      </c>
      <c r="D157" s="39" t="s">
        <v>1063</v>
      </c>
      <c r="E157" s="39">
        <v>83</v>
      </c>
      <c r="F157" s="39" t="s">
        <v>195</v>
      </c>
      <c r="G157" s="39" t="s">
        <v>195</v>
      </c>
      <c r="H157" s="23" t="str">
        <f t="shared" si="4"/>
        <v>李＊徵</v>
      </c>
      <c r="I157" s="23" t="str">
        <f t="shared" si="5"/>
        <v>2＊338653</v>
      </c>
      <c r="J157" s="39">
        <v>1130902</v>
      </c>
      <c r="K157" s="39" t="s">
        <v>738</v>
      </c>
      <c r="L157" s="40" t="s">
        <v>721</v>
      </c>
      <c r="M157" s="1"/>
      <c r="N157" s="1"/>
      <c r="O157" s="1"/>
      <c r="P157" s="1"/>
      <c r="Q157" s="1"/>
      <c r="R157" s="1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1"/>
      <c r="AK157" s="1"/>
      <c r="AL157" s="1"/>
      <c r="AM157" s="25"/>
      <c r="AN157" s="25"/>
      <c r="AO157" s="25"/>
      <c r="AP157" s="25"/>
      <c r="AQ157" s="25"/>
      <c r="AR157" s="1"/>
      <c r="AS157" s="25"/>
      <c r="AT157" s="25"/>
      <c r="AU157" s="25"/>
      <c r="AV157" s="25"/>
      <c r="AW157" s="25"/>
      <c r="AX157" s="36"/>
      <c r="AY157" s="25"/>
      <c r="AZ157" s="25" t="s">
        <v>9</v>
      </c>
      <c r="BA157" s="25" t="s">
        <v>9</v>
      </c>
      <c r="BB157" s="25"/>
      <c r="BC157" s="1"/>
      <c r="BD157" s="1"/>
      <c r="BE157" s="25"/>
      <c r="BF157" s="1"/>
      <c r="BG157" s="1"/>
      <c r="BH157" s="1"/>
      <c r="BI157" s="25"/>
      <c r="BJ157" s="6"/>
    </row>
    <row r="158" spans="1:62" ht="31">
      <c r="A158" s="23">
        <v>154</v>
      </c>
      <c r="B158" s="39" t="s">
        <v>4961</v>
      </c>
      <c r="C158" s="39" t="s">
        <v>3342</v>
      </c>
      <c r="D158" s="39" t="s">
        <v>1063</v>
      </c>
      <c r="E158" s="39">
        <v>64</v>
      </c>
      <c r="F158" s="39" t="s">
        <v>195</v>
      </c>
      <c r="G158" s="39" t="s">
        <v>195</v>
      </c>
      <c r="H158" s="23" t="str">
        <f t="shared" si="4"/>
        <v>李＊闊</v>
      </c>
      <c r="I158" s="23" t="str">
        <f t="shared" si="5"/>
        <v>0＊728476</v>
      </c>
      <c r="J158" s="39">
        <v>1130903</v>
      </c>
      <c r="K158" s="39" t="s">
        <v>734</v>
      </c>
      <c r="L158" s="40" t="s">
        <v>721</v>
      </c>
      <c r="M158" s="1"/>
      <c r="N158" s="1"/>
      <c r="O158" s="1"/>
      <c r="P158" s="1"/>
      <c r="Q158" s="1"/>
      <c r="R158" s="1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1"/>
      <c r="AK158" s="1"/>
      <c r="AL158" s="1"/>
      <c r="AM158" s="25"/>
      <c r="AN158" s="25"/>
      <c r="AO158" s="25"/>
      <c r="AP158" s="25"/>
      <c r="AQ158" s="25"/>
      <c r="AR158" s="1"/>
      <c r="AS158" s="25"/>
      <c r="AT158" s="25"/>
      <c r="AU158" s="25"/>
      <c r="AV158" s="25"/>
      <c r="AW158" s="25"/>
      <c r="AX158" s="36"/>
      <c r="AY158" s="25"/>
      <c r="AZ158" s="25"/>
      <c r="BA158" s="25" t="s">
        <v>9</v>
      </c>
      <c r="BB158" s="25"/>
      <c r="BC158" s="1"/>
      <c r="BD158" s="1"/>
      <c r="BE158" s="25"/>
      <c r="BF158" s="1"/>
      <c r="BG158" s="1"/>
      <c r="BH158" s="1"/>
      <c r="BI158" s="25"/>
      <c r="BJ158" s="6"/>
    </row>
    <row r="159" spans="1:62" ht="46.5">
      <c r="A159" s="23">
        <v>155</v>
      </c>
      <c r="B159" s="39" t="s">
        <v>3939</v>
      </c>
      <c r="C159" s="39" t="s">
        <v>107</v>
      </c>
      <c r="D159" s="39" t="s">
        <v>1067</v>
      </c>
      <c r="E159" s="39">
        <v>78</v>
      </c>
      <c r="F159" s="39" t="s">
        <v>4825</v>
      </c>
      <c r="G159" s="39" t="s">
        <v>4826</v>
      </c>
      <c r="H159" s="23" t="str">
        <f t="shared" si="4"/>
        <v>許＊</v>
      </c>
      <c r="I159" s="23" t="str">
        <f t="shared" si="5"/>
        <v>0＊834197</v>
      </c>
      <c r="J159" s="39">
        <v>1130903</v>
      </c>
      <c r="K159" s="39" t="s">
        <v>748</v>
      </c>
      <c r="L159" s="40" t="s">
        <v>721</v>
      </c>
      <c r="M159" s="1"/>
      <c r="N159" s="1"/>
      <c r="O159" s="1"/>
      <c r="P159" s="1"/>
      <c r="Q159" s="1"/>
      <c r="R159" s="1"/>
      <c r="S159" s="25"/>
      <c r="T159" s="25"/>
      <c r="U159" s="25"/>
      <c r="V159" s="25"/>
      <c r="W159" s="25" t="s">
        <v>9</v>
      </c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1"/>
      <c r="AK159" s="1"/>
      <c r="AL159" s="1"/>
      <c r="AM159" s="25"/>
      <c r="AN159" s="25"/>
      <c r="AO159" s="25"/>
      <c r="AP159" s="25"/>
      <c r="AQ159" s="25"/>
      <c r="AR159" s="1"/>
      <c r="AS159" s="25"/>
      <c r="AT159" s="25"/>
      <c r="AU159" s="25"/>
      <c r="AV159" s="25"/>
      <c r="AW159" s="25"/>
      <c r="AX159" s="36"/>
      <c r="AY159" s="25"/>
      <c r="AZ159" s="25"/>
      <c r="BA159" s="25"/>
      <c r="BB159" s="25"/>
      <c r="BC159" s="1"/>
      <c r="BD159" s="1"/>
      <c r="BE159" s="25"/>
      <c r="BF159" s="1"/>
      <c r="BG159" s="1"/>
      <c r="BH159" s="1"/>
      <c r="BI159" s="25" t="s">
        <v>1034</v>
      </c>
      <c r="BJ159" s="6"/>
    </row>
    <row r="160" spans="1:62" ht="17">
      <c r="A160" s="23">
        <v>156</v>
      </c>
      <c r="B160" s="39" t="s">
        <v>4720</v>
      </c>
      <c r="C160" s="39" t="s">
        <v>2864</v>
      </c>
      <c r="D160" s="39" t="s">
        <v>1063</v>
      </c>
      <c r="E160" s="39">
        <v>77</v>
      </c>
      <c r="F160" s="39" t="s">
        <v>195</v>
      </c>
      <c r="G160" s="39" t="s">
        <v>195</v>
      </c>
      <c r="H160" s="23" t="str">
        <f t="shared" si="4"/>
        <v>吳＊政</v>
      </c>
      <c r="I160" s="23" t="str">
        <f t="shared" si="5"/>
        <v>0＊637861</v>
      </c>
      <c r="J160" s="39">
        <v>1130903</v>
      </c>
      <c r="K160" s="39">
        <v>5761300</v>
      </c>
      <c r="L160" s="40" t="s">
        <v>721</v>
      </c>
      <c r="M160" s="1"/>
      <c r="N160" s="1"/>
      <c r="O160" s="1"/>
      <c r="P160" s="1"/>
      <c r="Q160" s="1"/>
      <c r="R160" s="1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1"/>
      <c r="AK160" s="1"/>
      <c r="AL160" s="1"/>
      <c r="AM160" s="25"/>
      <c r="AN160" s="25"/>
      <c r="AO160" s="25"/>
      <c r="AP160" s="25"/>
      <c r="AQ160" s="25"/>
      <c r="AR160" s="1"/>
      <c r="AS160" s="25"/>
      <c r="AT160" s="25"/>
      <c r="AU160" s="25" t="s">
        <v>9</v>
      </c>
      <c r="AV160" s="25"/>
      <c r="AW160" s="25"/>
      <c r="AX160" s="36"/>
      <c r="AY160" s="25"/>
      <c r="AZ160" s="25"/>
      <c r="BA160" s="25"/>
      <c r="BB160" s="25"/>
      <c r="BC160" s="1"/>
      <c r="BD160" s="1"/>
      <c r="BE160" s="25"/>
      <c r="BF160" s="1"/>
      <c r="BG160" s="1"/>
      <c r="BH160" s="1"/>
      <c r="BI160" s="25"/>
      <c r="BJ160" s="6"/>
    </row>
    <row r="161" spans="1:62" ht="46.5">
      <c r="A161" s="23">
        <v>157</v>
      </c>
      <c r="B161" s="39" t="s">
        <v>4962</v>
      </c>
      <c r="C161" s="39" t="s">
        <v>3312</v>
      </c>
      <c r="D161" s="39" t="s">
        <v>1063</v>
      </c>
      <c r="E161" s="39">
        <v>59</v>
      </c>
      <c r="F161" s="39" t="s">
        <v>195</v>
      </c>
      <c r="G161" s="39" t="s">
        <v>195</v>
      </c>
      <c r="H161" s="23" t="str">
        <f t="shared" si="4"/>
        <v>鞠＊山</v>
      </c>
      <c r="I161" s="23" t="str">
        <f t="shared" si="5"/>
        <v>2＊970934</v>
      </c>
      <c r="J161" s="39">
        <v>1130903</v>
      </c>
      <c r="K161" s="39" t="s">
        <v>741</v>
      </c>
      <c r="L161" s="40" t="s">
        <v>721</v>
      </c>
      <c r="M161" s="1"/>
      <c r="N161" s="1"/>
      <c r="O161" s="1"/>
      <c r="P161" s="1"/>
      <c r="Q161" s="1"/>
      <c r="R161" s="1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1"/>
      <c r="AK161" s="1"/>
      <c r="AL161" s="1"/>
      <c r="AM161" s="25"/>
      <c r="AN161" s="25"/>
      <c r="AO161" s="25"/>
      <c r="AP161" s="25"/>
      <c r="AQ161" s="25"/>
      <c r="AR161" s="1"/>
      <c r="AS161" s="25"/>
      <c r="AT161" s="25"/>
      <c r="AU161" s="25"/>
      <c r="AV161" s="25"/>
      <c r="AW161" s="25"/>
      <c r="AX161" s="36"/>
      <c r="AY161" s="25" t="s">
        <v>9</v>
      </c>
      <c r="AZ161" s="25"/>
      <c r="BA161" s="25"/>
      <c r="BB161" s="25" t="s">
        <v>1899</v>
      </c>
      <c r="BC161" s="1"/>
      <c r="BD161" s="1"/>
      <c r="BE161" s="25" t="s">
        <v>736</v>
      </c>
      <c r="BF161" s="1"/>
      <c r="BG161" s="1"/>
      <c r="BH161" s="1"/>
      <c r="BI161" s="25"/>
      <c r="BJ161" s="6"/>
    </row>
    <row r="162" spans="1:62" ht="31">
      <c r="A162" s="23">
        <v>158</v>
      </c>
      <c r="B162" s="39" t="s">
        <v>1183</v>
      </c>
      <c r="C162" s="39" t="s">
        <v>909</v>
      </c>
      <c r="D162" s="39" t="s">
        <v>1063</v>
      </c>
      <c r="E162" s="39">
        <v>71</v>
      </c>
      <c r="F162" s="39" t="s">
        <v>195</v>
      </c>
      <c r="G162" s="39" t="s">
        <v>195</v>
      </c>
      <c r="H162" s="23" t="str">
        <f t="shared" si="4"/>
        <v>施＊南</v>
      </c>
      <c r="I162" s="23" t="str">
        <f t="shared" si="5"/>
        <v>2＊027079</v>
      </c>
      <c r="J162" s="39">
        <v>1130903</v>
      </c>
      <c r="K162" s="39" t="s">
        <v>734</v>
      </c>
      <c r="L162" s="40" t="s">
        <v>721</v>
      </c>
      <c r="M162" s="1"/>
      <c r="N162" s="1"/>
      <c r="O162" s="1"/>
      <c r="P162" s="1"/>
      <c r="Q162" s="1"/>
      <c r="R162" s="1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1"/>
      <c r="AK162" s="1"/>
      <c r="AL162" s="1"/>
      <c r="AM162" s="25"/>
      <c r="AN162" s="25"/>
      <c r="AO162" s="25"/>
      <c r="AP162" s="25"/>
      <c r="AQ162" s="25"/>
      <c r="AR162" s="1"/>
      <c r="AS162" s="25"/>
      <c r="AT162" s="25"/>
      <c r="AU162" s="25"/>
      <c r="AV162" s="25"/>
      <c r="AW162" s="25"/>
      <c r="AX162" s="36"/>
      <c r="AY162" s="25"/>
      <c r="AZ162" s="25"/>
      <c r="BA162" s="25" t="s">
        <v>9</v>
      </c>
      <c r="BB162" s="25"/>
      <c r="BC162" s="1"/>
      <c r="BD162" s="1"/>
      <c r="BE162" s="25"/>
      <c r="BF162" s="1"/>
      <c r="BG162" s="1"/>
      <c r="BH162" s="1"/>
      <c r="BI162" s="25"/>
      <c r="BJ162" s="6"/>
    </row>
    <row r="163" spans="1:62" ht="17">
      <c r="A163" s="23">
        <v>159</v>
      </c>
      <c r="B163" s="39" t="s">
        <v>4963</v>
      </c>
      <c r="C163" s="39" t="s">
        <v>4860</v>
      </c>
      <c r="D163" s="39" t="s">
        <v>1067</v>
      </c>
      <c r="E163" s="39">
        <v>54</v>
      </c>
      <c r="F163" s="39" t="s">
        <v>195</v>
      </c>
      <c r="G163" s="39" t="s">
        <v>195</v>
      </c>
      <c r="H163" s="23" t="str">
        <f t="shared" si="4"/>
        <v>張＊毓</v>
      </c>
      <c r="I163" s="23" t="str">
        <f t="shared" si="5"/>
        <v>2＊621303</v>
      </c>
      <c r="J163" s="39">
        <v>1130903</v>
      </c>
      <c r="K163" s="39">
        <v>5760160</v>
      </c>
      <c r="L163" s="40" t="s">
        <v>721</v>
      </c>
      <c r="M163" s="1"/>
      <c r="N163" s="1"/>
      <c r="O163" s="1"/>
      <c r="P163" s="1"/>
      <c r="Q163" s="1"/>
      <c r="R163" s="1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1"/>
      <c r="AK163" s="1"/>
      <c r="AL163" s="1"/>
      <c r="AM163" s="25"/>
      <c r="AN163" s="25"/>
      <c r="AO163" s="25"/>
      <c r="AP163" s="25"/>
      <c r="AQ163" s="25"/>
      <c r="AR163" s="1"/>
      <c r="AS163" s="25"/>
      <c r="AT163" s="25"/>
      <c r="AU163" s="25"/>
      <c r="AV163" s="25"/>
      <c r="AW163" s="25"/>
      <c r="AX163" s="36"/>
      <c r="AY163" s="25"/>
      <c r="AZ163" s="25"/>
      <c r="BA163" s="25"/>
      <c r="BB163" s="25"/>
      <c r="BC163" s="1" t="s">
        <v>9</v>
      </c>
      <c r="BD163" s="1"/>
      <c r="BE163" s="25"/>
      <c r="BF163" s="1"/>
      <c r="BG163" s="1"/>
      <c r="BH163" s="1"/>
      <c r="BI163" s="25"/>
      <c r="BJ163" s="6"/>
    </row>
    <row r="164" spans="1:62" ht="31">
      <c r="A164" s="23">
        <v>160</v>
      </c>
      <c r="B164" s="39" t="s">
        <v>4964</v>
      </c>
      <c r="C164" s="39" t="s">
        <v>4861</v>
      </c>
      <c r="D164" s="39" t="s">
        <v>1067</v>
      </c>
      <c r="E164" s="39">
        <v>76</v>
      </c>
      <c r="F164" s="39" t="s">
        <v>195</v>
      </c>
      <c r="G164" s="39" t="s">
        <v>195</v>
      </c>
      <c r="H164" s="23" t="str">
        <f t="shared" ref="H164:H227" si="6">REPLACE(B164,2,1,"＊")</f>
        <v>陳＊為燕</v>
      </c>
      <c r="I164" s="23" t="str">
        <f t="shared" ref="I164:I227" si="7">REPLACE(C164,2,1,"＊")</f>
        <v>2＊538471</v>
      </c>
      <c r="J164" s="39">
        <v>1130903</v>
      </c>
      <c r="K164" s="39" t="s">
        <v>734</v>
      </c>
      <c r="L164" s="40" t="s">
        <v>721</v>
      </c>
      <c r="M164" s="1"/>
      <c r="N164" s="1"/>
      <c r="O164" s="1"/>
      <c r="P164" s="1"/>
      <c r="Q164" s="1"/>
      <c r="R164" s="1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1"/>
      <c r="AK164" s="1"/>
      <c r="AL164" s="1"/>
      <c r="AM164" s="25"/>
      <c r="AN164" s="25"/>
      <c r="AO164" s="25"/>
      <c r="AP164" s="25"/>
      <c r="AQ164" s="25"/>
      <c r="AR164" s="1"/>
      <c r="AS164" s="25"/>
      <c r="AT164" s="25"/>
      <c r="AU164" s="25"/>
      <c r="AV164" s="25"/>
      <c r="AW164" s="25"/>
      <c r="AX164" s="36"/>
      <c r="AY164" s="25"/>
      <c r="AZ164" s="25"/>
      <c r="BA164" s="25" t="s">
        <v>9</v>
      </c>
      <c r="BB164" s="25"/>
      <c r="BC164" s="1"/>
      <c r="BD164" s="1"/>
      <c r="BE164" s="25"/>
      <c r="BF164" s="1"/>
      <c r="BG164" s="1"/>
      <c r="BH164" s="1"/>
      <c r="BI164" s="25"/>
      <c r="BJ164" s="6"/>
    </row>
    <row r="165" spans="1:62" ht="31">
      <c r="A165" s="23">
        <v>161</v>
      </c>
      <c r="B165" s="39" t="s">
        <v>4965</v>
      </c>
      <c r="C165" s="39" t="s">
        <v>216</v>
      </c>
      <c r="D165" s="39" t="s">
        <v>1067</v>
      </c>
      <c r="E165" s="39">
        <v>86</v>
      </c>
      <c r="F165" s="39" t="s">
        <v>195</v>
      </c>
      <c r="G165" s="39" t="s">
        <v>195</v>
      </c>
      <c r="H165" s="23" t="str">
        <f t="shared" si="6"/>
        <v>林＊淑英</v>
      </c>
      <c r="I165" s="23" t="str">
        <f t="shared" si="7"/>
        <v>2＊721117</v>
      </c>
      <c r="J165" s="39">
        <v>1130903</v>
      </c>
      <c r="K165" s="39" t="s">
        <v>732</v>
      </c>
      <c r="L165" s="40" t="s">
        <v>721</v>
      </c>
      <c r="M165" s="1"/>
      <c r="N165" s="1"/>
      <c r="O165" s="1"/>
      <c r="P165" s="1"/>
      <c r="Q165" s="1"/>
      <c r="R165" s="1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1"/>
      <c r="AK165" s="1"/>
      <c r="AL165" s="1"/>
      <c r="AM165" s="25"/>
      <c r="AN165" s="25"/>
      <c r="AO165" s="25"/>
      <c r="AP165" s="25"/>
      <c r="AQ165" s="25"/>
      <c r="AR165" s="1"/>
      <c r="AS165" s="25"/>
      <c r="AT165" s="25"/>
      <c r="AU165" s="25"/>
      <c r="AV165" s="25"/>
      <c r="AW165" s="25"/>
      <c r="AX165" s="36"/>
      <c r="AY165" s="25"/>
      <c r="AZ165" s="25"/>
      <c r="BA165" s="25"/>
      <c r="BB165" s="25" t="s">
        <v>1879</v>
      </c>
      <c r="BC165" s="1"/>
      <c r="BD165" s="1"/>
      <c r="BE165" s="25"/>
      <c r="BF165" s="1"/>
      <c r="BG165" s="1"/>
      <c r="BH165" s="1"/>
      <c r="BI165" s="25"/>
      <c r="BJ165" s="6"/>
    </row>
    <row r="166" spans="1:62" ht="31">
      <c r="A166" s="23">
        <v>162</v>
      </c>
      <c r="B166" s="39" t="s">
        <v>1203</v>
      </c>
      <c r="C166" s="39" t="s">
        <v>930</v>
      </c>
      <c r="D166" s="39" t="s">
        <v>1067</v>
      </c>
      <c r="E166" s="39">
        <v>74</v>
      </c>
      <c r="F166" s="39" t="s">
        <v>195</v>
      </c>
      <c r="G166" s="39" t="s">
        <v>195</v>
      </c>
      <c r="H166" s="23" t="str">
        <f t="shared" si="6"/>
        <v>陳＊美華</v>
      </c>
      <c r="I166" s="23" t="str">
        <f t="shared" si="7"/>
        <v>2＊894821</v>
      </c>
      <c r="J166" s="39">
        <v>1130903</v>
      </c>
      <c r="K166" s="39" t="s">
        <v>734</v>
      </c>
      <c r="L166" s="40" t="s">
        <v>721</v>
      </c>
      <c r="M166" s="1"/>
      <c r="N166" s="1"/>
      <c r="O166" s="1"/>
      <c r="P166" s="1"/>
      <c r="Q166" s="1"/>
      <c r="R166" s="1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1"/>
      <c r="AK166" s="1"/>
      <c r="AL166" s="1"/>
      <c r="AM166" s="25"/>
      <c r="AN166" s="25"/>
      <c r="AO166" s="25"/>
      <c r="AP166" s="25"/>
      <c r="AQ166" s="25"/>
      <c r="AR166" s="1"/>
      <c r="AS166" s="25"/>
      <c r="AT166" s="25"/>
      <c r="AU166" s="25"/>
      <c r="AV166" s="25"/>
      <c r="AW166" s="25"/>
      <c r="AX166" s="36"/>
      <c r="AY166" s="25"/>
      <c r="AZ166" s="25"/>
      <c r="BA166" s="25" t="s">
        <v>9</v>
      </c>
      <c r="BB166" s="25"/>
      <c r="BC166" s="1"/>
      <c r="BD166" s="1"/>
      <c r="BE166" s="25"/>
      <c r="BF166" s="1"/>
      <c r="BG166" s="1"/>
      <c r="BH166" s="1"/>
      <c r="BI166" s="25"/>
      <c r="BJ166" s="6"/>
    </row>
    <row r="167" spans="1:62" ht="46.5">
      <c r="A167" s="23">
        <v>163</v>
      </c>
      <c r="B167" s="39" t="s">
        <v>3817</v>
      </c>
      <c r="C167" s="39" t="s">
        <v>310</v>
      </c>
      <c r="D167" s="39" t="s">
        <v>1063</v>
      </c>
      <c r="E167" s="39">
        <v>60</v>
      </c>
      <c r="F167" s="39" t="s">
        <v>195</v>
      </c>
      <c r="G167" s="39" t="s">
        <v>195</v>
      </c>
      <c r="H167" s="23" t="str">
        <f t="shared" si="6"/>
        <v>林＊志</v>
      </c>
      <c r="I167" s="23" t="str">
        <f t="shared" si="7"/>
        <v>2＊277003</v>
      </c>
      <c r="J167" s="39">
        <v>1130903</v>
      </c>
      <c r="K167" s="39" t="s">
        <v>1057</v>
      </c>
      <c r="L167" s="40" t="s">
        <v>721</v>
      </c>
      <c r="M167" s="1"/>
      <c r="N167" s="1"/>
      <c r="O167" s="1"/>
      <c r="P167" s="1"/>
      <c r="Q167" s="1"/>
      <c r="R167" s="1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1"/>
      <c r="AK167" s="1"/>
      <c r="AL167" s="1"/>
      <c r="AM167" s="25"/>
      <c r="AN167" s="25"/>
      <c r="AO167" s="25"/>
      <c r="AP167" s="25"/>
      <c r="AQ167" s="25"/>
      <c r="AR167" s="1"/>
      <c r="AS167" s="25"/>
      <c r="AT167" s="25"/>
      <c r="AU167" s="25" t="s">
        <v>9</v>
      </c>
      <c r="AV167" s="25"/>
      <c r="AW167" s="25"/>
      <c r="AX167" s="36"/>
      <c r="AY167" s="25"/>
      <c r="AZ167" s="25"/>
      <c r="BA167" s="25"/>
      <c r="BB167" s="25" t="s">
        <v>2210</v>
      </c>
      <c r="BC167" s="1"/>
      <c r="BD167" s="1"/>
      <c r="BE167" s="25"/>
      <c r="BF167" s="1"/>
      <c r="BG167" s="1"/>
      <c r="BH167" s="1"/>
      <c r="BI167" s="25"/>
      <c r="BJ167" s="6"/>
    </row>
    <row r="168" spans="1:62" ht="31">
      <c r="A168" s="23">
        <v>164</v>
      </c>
      <c r="B168" s="39" t="s">
        <v>4966</v>
      </c>
      <c r="C168" s="39" t="s">
        <v>2560</v>
      </c>
      <c r="D168" s="39" t="s">
        <v>1063</v>
      </c>
      <c r="E168" s="39">
        <v>45</v>
      </c>
      <c r="F168" s="39" t="s">
        <v>195</v>
      </c>
      <c r="G168" s="39" t="s">
        <v>195</v>
      </c>
      <c r="H168" s="23" t="str">
        <f t="shared" si="6"/>
        <v>蔡＊達</v>
      </c>
      <c r="I168" s="23" t="str">
        <f t="shared" si="7"/>
        <v>2＊625709</v>
      </c>
      <c r="J168" s="39">
        <v>1130903</v>
      </c>
      <c r="K168" s="39" t="s">
        <v>734</v>
      </c>
      <c r="L168" s="40" t="s">
        <v>721</v>
      </c>
      <c r="M168" s="1"/>
      <c r="N168" s="1"/>
      <c r="O168" s="1"/>
      <c r="P168" s="1"/>
      <c r="Q168" s="1"/>
      <c r="R168" s="1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1"/>
      <c r="AK168" s="1"/>
      <c r="AL168" s="1"/>
      <c r="AM168" s="25"/>
      <c r="AN168" s="25"/>
      <c r="AO168" s="25"/>
      <c r="AP168" s="25"/>
      <c r="AQ168" s="25"/>
      <c r="AR168" s="1"/>
      <c r="AS168" s="25"/>
      <c r="AT168" s="25"/>
      <c r="AU168" s="25"/>
      <c r="AV168" s="25"/>
      <c r="AW168" s="25"/>
      <c r="AX168" s="36"/>
      <c r="AY168" s="25"/>
      <c r="AZ168" s="25"/>
      <c r="BA168" s="25" t="s">
        <v>9</v>
      </c>
      <c r="BB168" s="25"/>
      <c r="BC168" s="1"/>
      <c r="BD168" s="1"/>
      <c r="BE168" s="25"/>
      <c r="BF168" s="1"/>
      <c r="BG168" s="1"/>
      <c r="BH168" s="1"/>
      <c r="BI168" s="25"/>
      <c r="BJ168" s="6"/>
    </row>
    <row r="169" spans="1:62" ht="46.5">
      <c r="A169" s="23">
        <v>165</v>
      </c>
      <c r="B169" s="39" t="s">
        <v>3830</v>
      </c>
      <c r="C169" s="39" t="s">
        <v>3586</v>
      </c>
      <c r="D169" s="39" t="s">
        <v>1067</v>
      </c>
      <c r="E169" s="39">
        <v>62</v>
      </c>
      <c r="F169" s="39" t="s">
        <v>4163</v>
      </c>
      <c r="G169" s="39" t="s">
        <v>4826</v>
      </c>
      <c r="H169" s="23" t="str">
        <f t="shared" si="6"/>
        <v>賴＊玉</v>
      </c>
      <c r="I169" s="23" t="str">
        <f t="shared" si="7"/>
        <v>2＊720560</v>
      </c>
      <c r="J169" s="39">
        <v>1130903</v>
      </c>
      <c r="K169" s="39" t="s">
        <v>741</v>
      </c>
      <c r="L169" s="40" t="s">
        <v>721</v>
      </c>
      <c r="M169" s="1"/>
      <c r="N169" s="1"/>
      <c r="O169" s="1"/>
      <c r="P169" s="1"/>
      <c r="Q169" s="1"/>
      <c r="R169" s="1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1"/>
      <c r="AK169" s="1"/>
      <c r="AL169" s="1"/>
      <c r="AM169" s="25"/>
      <c r="AN169" s="25"/>
      <c r="AO169" s="25"/>
      <c r="AP169" s="25"/>
      <c r="AQ169" s="25"/>
      <c r="AR169" s="1"/>
      <c r="AS169" s="25"/>
      <c r="AT169" s="25"/>
      <c r="AU169" s="25"/>
      <c r="AV169" s="25"/>
      <c r="AW169" s="25"/>
      <c r="AX169" s="36"/>
      <c r="AY169" s="25"/>
      <c r="AZ169" s="25" t="s">
        <v>9</v>
      </c>
      <c r="BA169" s="25"/>
      <c r="BB169" s="25" t="s">
        <v>1879</v>
      </c>
      <c r="BC169" s="1"/>
      <c r="BD169" s="1"/>
      <c r="BE169" s="25"/>
      <c r="BF169" s="1"/>
      <c r="BG169" s="1"/>
      <c r="BH169" s="1"/>
      <c r="BI169" s="25"/>
      <c r="BJ169" s="6"/>
    </row>
    <row r="170" spans="1:62" ht="46.5">
      <c r="A170" s="23">
        <v>166</v>
      </c>
      <c r="B170" s="39" t="s">
        <v>4967</v>
      </c>
      <c r="C170" s="39" t="s">
        <v>4201</v>
      </c>
      <c r="D170" s="39" t="s">
        <v>1063</v>
      </c>
      <c r="E170" s="39">
        <v>80</v>
      </c>
      <c r="F170" s="39" t="s">
        <v>195</v>
      </c>
      <c r="G170" s="39" t="s">
        <v>195</v>
      </c>
      <c r="H170" s="23" t="str">
        <f t="shared" si="6"/>
        <v>王＊民</v>
      </c>
      <c r="I170" s="23" t="str">
        <f t="shared" si="7"/>
        <v>2＊752264</v>
      </c>
      <c r="J170" s="39">
        <v>1130903</v>
      </c>
      <c r="K170" s="39" t="s">
        <v>734</v>
      </c>
      <c r="L170" s="40" t="s">
        <v>721</v>
      </c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36"/>
      <c r="AY170" s="25"/>
      <c r="AZ170" s="25"/>
      <c r="BA170" s="25" t="s">
        <v>2210</v>
      </c>
      <c r="BB170" s="25"/>
      <c r="BC170" s="25"/>
      <c r="BD170" s="25" t="s">
        <v>5073</v>
      </c>
      <c r="BE170" s="25"/>
      <c r="BF170" s="25"/>
      <c r="BG170" s="25"/>
      <c r="BH170" s="25"/>
      <c r="BI170" s="25"/>
      <c r="BJ170" s="6"/>
    </row>
    <row r="171" spans="1:62" ht="46.5">
      <c r="A171" s="23">
        <v>167</v>
      </c>
      <c r="B171" s="39" t="s">
        <v>3964</v>
      </c>
      <c r="C171" s="39" t="s">
        <v>3695</v>
      </c>
      <c r="D171" s="39" t="s">
        <v>1063</v>
      </c>
      <c r="E171" s="39">
        <v>77</v>
      </c>
      <c r="F171" s="39" t="s">
        <v>3696</v>
      </c>
      <c r="G171" s="39"/>
      <c r="H171" s="23" t="str">
        <f t="shared" si="6"/>
        <v>廖＊長</v>
      </c>
      <c r="I171" s="23" t="str">
        <f t="shared" si="7"/>
        <v>1＊924453</v>
      </c>
      <c r="J171" s="39">
        <v>1130903</v>
      </c>
      <c r="K171" s="39" t="s">
        <v>748</v>
      </c>
      <c r="L171" s="40" t="s">
        <v>721</v>
      </c>
      <c r="M171" s="1"/>
      <c r="N171" s="1"/>
      <c r="O171" s="1"/>
      <c r="P171" s="1"/>
      <c r="Q171" s="1"/>
      <c r="R171" s="1"/>
      <c r="S171" s="25"/>
      <c r="T171" s="25"/>
      <c r="U171" s="25"/>
      <c r="V171" s="25"/>
      <c r="W171" s="25" t="s">
        <v>9</v>
      </c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1"/>
      <c r="AK171" s="1"/>
      <c r="AL171" s="1"/>
      <c r="AM171" s="25"/>
      <c r="AN171" s="25"/>
      <c r="AO171" s="25"/>
      <c r="AP171" s="25"/>
      <c r="AQ171" s="25"/>
      <c r="AR171" s="1"/>
      <c r="AS171" s="25"/>
      <c r="AT171" s="25"/>
      <c r="AU171" s="25"/>
      <c r="AV171" s="25"/>
      <c r="AW171" s="25"/>
      <c r="AX171" s="36"/>
      <c r="AY171" s="25"/>
      <c r="AZ171" s="25"/>
      <c r="BA171" s="25"/>
      <c r="BB171" s="25"/>
      <c r="BC171" s="25"/>
      <c r="BD171" s="1"/>
      <c r="BE171" s="25"/>
      <c r="BF171" s="1"/>
      <c r="BG171" s="1"/>
      <c r="BH171" s="1"/>
      <c r="BI171" s="25" t="s">
        <v>1034</v>
      </c>
      <c r="BJ171" s="6"/>
    </row>
    <row r="172" spans="1:62" ht="46.5">
      <c r="A172" s="23">
        <v>168</v>
      </c>
      <c r="B172" s="39" t="s">
        <v>4737</v>
      </c>
      <c r="C172" s="39" t="s">
        <v>2604</v>
      </c>
      <c r="D172" s="39" t="s">
        <v>1063</v>
      </c>
      <c r="E172" s="39">
        <v>41</v>
      </c>
      <c r="F172" s="39" t="s">
        <v>4825</v>
      </c>
      <c r="G172" s="39" t="s">
        <v>4862</v>
      </c>
      <c r="H172" s="23" t="str">
        <f t="shared" si="6"/>
        <v>林＊祥</v>
      </c>
      <c r="I172" s="23" t="str">
        <f t="shared" si="7"/>
        <v>2＊532918</v>
      </c>
      <c r="J172" s="39">
        <v>1130906</v>
      </c>
      <c r="K172" s="39" t="s">
        <v>748</v>
      </c>
      <c r="L172" s="40" t="s">
        <v>721</v>
      </c>
      <c r="M172" s="1"/>
      <c r="N172" s="1"/>
      <c r="O172" s="1"/>
      <c r="P172" s="1"/>
      <c r="Q172" s="1"/>
      <c r="R172" s="1"/>
      <c r="S172" s="25"/>
      <c r="T172" s="25"/>
      <c r="U172" s="25"/>
      <c r="V172" s="25"/>
      <c r="W172" s="25" t="s">
        <v>9</v>
      </c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1"/>
      <c r="AK172" s="1"/>
      <c r="AL172" s="1"/>
      <c r="AM172" s="25"/>
      <c r="AN172" s="25"/>
      <c r="AO172" s="25"/>
      <c r="AP172" s="25"/>
      <c r="AQ172" s="25"/>
      <c r="AR172" s="1"/>
      <c r="AS172" s="25"/>
      <c r="AT172" s="25"/>
      <c r="AU172" s="25"/>
      <c r="AV172" s="25"/>
      <c r="AW172" s="25"/>
      <c r="AX172" s="36"/>
      <c r="AY172" s="25"/>
      <c r="AZ172" s="25"/>
      <c r="BA172" s="25"/>
      <c r="BB172" s="25"/>
      <c r="BC172" s="1"/>
      <c r="BD172" s="1"/>
      <c r="BE172" s="25"/>
      <c r="BF172" s="1"/>
      <c r="BG172" s="1"/>
      <c r="BH172" s="1"/>
      <c r="BI172" s="25" t="s">
        <v>1034</v>
      </c>
      <c r="BJ172" s="6"/>
    </row>
    <row r="173" spans="1:62" ht="31">
      <c r="A173" s="23">
        <v>169</v>
      </c>
      <c r="B173" s="39" t="s">
        <v>1672</v>
      </c>
      <c r="C173" s="39" t="s">
        <v>1408</v>
      </c>
      <c r="D173" s="39" t="s">
        <v>1067</v>
      </c>
      <c r="E173" s="39">
        <v>80</v>
      </c>
      <c r="F173" s="39" t="s">
        <v>195</v>
      </c>
      <c r="G173" s="39" t="s">
        <v>195</v>
      </c>
      <c r="H173" s="23" t="str">
        <f t="shared" si="6"/>
        <v>黃＊致子</v>
      </c>
      <c r="I173" s="23" t="str">
        <f t="shared" si="7"/>
        <v>0＊123940</v>
      </c>
      <c r="J173" s="39">
        <v>1130906</v>
      </c>
      <c r="K173" s="39" t="s">
        <v>734</v>
      </c>
      <c r="L173" s="40" t="s">
        <v>721</v>
      </c>
      <c r="M173" s="1"/>
      <c r="N173" s="1"/>
      <c r="O173" s="1"/>
      <c r="P173" s="1"/>
      <c r="Q173" s="1"/>
      <c r="R173" s="1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1"/>
      <c r="AK173" s="1"/>
      <c r="AL173" s="1"/>
      <c r="AM173" s="25"/>
      <c r="AN173" s="25"/>
      <c r="AO173" s="25"/>
      <c r="AP173" s="25"/>
      <c r="AQ173" s="25"/>
      <c r="AR173" s="1"/>
      <c r="AS173" s="25"/>
      <c r="AT173" s="25"/>
      <c r="AU173" s="25"/>
      <c r="AV173" s="25"/>
      <c r="AW173" s="25"/>
      <c r="AX173" s="36"/>
      <c r="AY173" s="25"/>
      <c r="AZ173" s="25"/>
      <c r="BA173" s="25" t="s">
        <v>1899</v>
      </c>
      <c r="BB173" s="25"/>
      <c r="BC173" s="1"/>
      <c r="BD173" s="1"/>
      <c r="BE173" s="25"/>
      <c r="BF173" s="1"/>
      <c r="BG173" s="1"/>
      <c r="BH173" s="1"/>
      <c r="BI173" s="25"/>
      <c r="BJ173" s="6"/>
    </row>
    <row r="174" spans="1:62" ht="31">
      <c r="A174" s="23">
        <v>170</v>
      </c>
      <c r="B174" s="39" t="s">
        <v>4968</v>
      </c>
      <c r="C174" s="39" t="s">
        <v>4863</v>
      </c>
      <c r="D174" s="39" t="s">
        <v>1063</v>
      </c>
      <c r="E174" s="39">
        <v>84</v>
      </c>
      <c r="F174" s="39" t="s">
        <v>195</v>
      </c>
      <c r="G174" s="39" t="s">
        <v>195</v>
      </c>
      <c r="H174" s="23" t="str">
        <f t="shared" si="6"/>
        <v>劉＊籐</v>
      </c>
      <c r="I174" s="23" t="str">
        <f t="shared" si="7"/>
        <v>0＊413111</v>
      </c>
      <c r="J174" s="39">
        <v>1130906</v>
      </c>
      <c r="K174" s="39" t="s">
        <v>752</v>
      </c>
      <c r="L174" s="40" t="s">
        <v>721</v>
      </c>
      <c r="M174" s="1"/>
      <c r="N174" s="1"/>
      <c r="O174" s="1"/>
      <c r="P174" s="1"/>
      <c r="Q174" s="1"/>
      <c r="R174" s="1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1"/>
      <c r="AK174" s="1"/>
      <c r="AL174" s="1"/>
      <c r="AM174" s="25"/>
      <c r="AN174" s="25"/>
      <c r="AO174" s="25"/>
      <c r="AP174" s="25"/>
      <c r="AQ174" s="25"/>
      <c r="AR174" s="1"/>
      <c r="AS174" s="25"/>
      <c r="AT174" s="25"/>
      <c r="AU174" s="25"/>
      <c r="AV174" s="25" t="s">
        <v>9</v>
      </c>
      <c r="AW174" s="25"/>
      <c r="AX174" s="36"/>
      <c r="AY174" s="25"/>
      <c r="AZ174" s="25"/>
      <c r="BA174" s="25"/>
      <c r="BB174" s="25"/>
      <c r="BC174" s="1"/>
      <c r="BD174" s="1"/>
      <c r="BE174" s="25"/>
      <c r="BF174" s="1"/>
      <c r="BG174" s="1"/>
      <c r="BH174" s="1"/>
      <c r="BI174" s="25" t="s">
        <v>1034</v>
      </c>
      <c r="BJ174" s="6"/>
    </row>
    <row r="175" spans="1:62" ht="31">
      <c r="A175" s="23">
        <v>171</v>
      </c>
      <c r="B175" s="39" t="s">
        <v>4969</v>
      </c>
      <c r="C175" s="39" t="s">
        <v>4864</v>
      </c>
      <c r="D175" s="39" t="s">
        <v>1063</v>
      </c>
      <c r="E175" s="39">
        <v>75</v>
      </c>
      <c r="F175" s="39" t="s">
        <v>195</v>
      </c>
      <c r="G175" s="39" t="s">
        <v>195</v>
      </c>
      <c r="H175" s="23" t="str">
        <f t="shared" si="6"/>
        <v>黃＊漢</v>
      </c>
      <c r="I175" s="23" t="str">
        <f t="shared" si="7"/>
        <v>1＊033022</v>
      </c>
      <c r="J175" s="39">
        <v>1130906</v>
      </c>
      <c r="K175" s="39" t="s">
        <v>734</v>
      </c>
      <c r="L175" s="40" t="s">
        <v>721</v>
      </c>
      <c r="M175" s="1"/>
      <c r="N175" s="1"/>
      <c r="O175" s="1"/>
      <c r="P175" s="1"/>
      <c r="Q175" s="1"/>
      <c r="R175" s="1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1"/>
      <c r="AK175" s="1"/>
      <c r="AL175" s="1"/>
      <c r="AM175" s="25"/>
      <c r="AN175" s="25"/>
      <c r="AO175" s="25"/>
      <c r="AP175" s="25"/>
      <c r="AQ175" s="25"/>
      <c r="AR175" s="1"/>
      <c r="AS175" s="25"/>
      <c r="AT175" s="25"/>
      <c r="AU175" s="25"/>
      <c r="AV175" s="25"/>
      <c r="AW175" s="25"/>
      <c r="AX175" s="36"/>
      <c r="AY175" s="25"/>
      <c r="AZ175" s="25"/>
      <c r="BA175" s="25" t="s">
        <v>9</v>
      </c>
      <c r="BB175" s="25"/>
      <c r="BC175" s="1"/>
      <c r="BD175" s="1"/>
      <c r="BE175" s="25"/>
      <c r="BF175" s="1"/>
      <c r="BG175" s="1"/>
      <c r="BH175" s="1"/>
      <c r="BI175" s="25"/>
      <c r="BJ175" s="6"/>
    </row>
    <row r="176" spans="1:62" ht="46.5">
      <c r="A176" s="23">
        <v>172</v>
      </c>
      <c r="B176" s="39" t="s">
        <v>4970</v>
      </c>
      <c r="C176" s="39" t="s">
        <v>4865</v>
      </c>
      <c r="D176" s="39" t="s">
        <v>1067</v>
      </c>
      <c r="E176" s="39">
        <v>57</v>
      </c>
      <c r="F176" s="39" t="s">
        <v>195</v>
      </c>
      <c r="G176" s="39" t="s">
        <v>195</v>
      </c>
      <c r="H176" s="23" t="str">
        <f t="shared" si="6"/>
        <v>李＊芳</v>
      </c>
      <c r="I176" s="23" t="str">
        <f t="shared" si="7"/>
        <v>2＊787577</v>
      </c>
      <c r="J176" s="39">
        <v>1130906</v>
      </c>
      <c r="K176" s="39" t="s">
        <v>738</v>
      </c>
      <c r="L176" s="40" t="s">
        <v>721</v>
      </c>
      <c r="M176" s="1"/>
      <c r="N176" s="1"/>
      <c r="O176" s="1"/>
      <c r="P176" s="1"/>
      <c r="Q176" s="1"/>
      <c r="R176" s="1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1"/>
      <c r="AK176" s="1"/>
      <c r="AL176" s="1"/>
      <c r="AM176" s="25"/>
      <c r="AN176" s="25"/>
      <c r="AO176" s="25"/>
      <c r="AP176" s="25"/>
      <c r="AQ176" s="25"/>
      <c r="AR176" s="1"/>
      <c r="AS176" s="25"/>
      <c r="AT176" s="25"/>
      <c r="AU176" s="25"/>
      <c r="AV176" s="25"/>
      <c r="AW176" s="25"/>
      <c r="AX176" s="36"/>
      <c r="AY176" s="25" t="s">
        <v>9</v>
      </c>
      <c r="AZ176" s="25"/>
      <c r="BA176" s="25" t="s">
        <v>1899</v>
      </c>
      <c r="BB176" s="25"/>
      <c r="BC176" s="1"/>
      <c r="BD176" s="1"/>
      <c r="BE176" s="25"/>
      <c r="BF176" s="1"/>
      <c r="BG176" s="1"/>
      <c r="BH176" s="1"/>
      <c r="BI176" s="25"/>
      <c r="BJ176" s="6"/>
    </row>
    <row r="177" spans="1:62" ht="46.5">
      <c r="A177" s="23">
        <v>173</v>
      </c>
      <c r="B177" s="39" t="s">
        <v>1183</v>
      </c>
      <c r="C177" s="39" t="s">
        <v>909</v>
      </c>
      <c r="D177" s="39" t="s">
        <v>1063</v>
      </c>
      <c r="E177" s="39">
        <v>71</v>
      </c>
      <c r="F177" s="39" t="s">
        <v>195</v>
      </c>
      <c r="G177" s="39" t="s">
        <v>195</v>
      </c>
      <c r="H177" s="23" t="str">
        <f t="shared" si="6"/>
        <v>施＊南</v>
      </c>
      <c r="I177" s="23" t="str">
        <f t="shared" si="7"/>
        <v>2＊027079</v>
      </c>
      <c r="J177" s="39">
        <v>1130909</v>
      </c>
      <c r="K177" s="39" t="s">
        <v>738</v>
      </c>
      <c r="L177" s="40" t="s">
        <v>721</v>
      </c>
      <c r="M177" s="1"/>
      <c r="N177" s="1"/>
      <c r="O177" s="1"/>
      <c r="P177" s="1"/>
      <c r="Q177" s="1"/>
      <c r="R177" s="1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1"/>
      <c r="AK177" s="1"/>
      <c r="AL177" s="1"/>
      <c r="AM177" s="25"/>
      <c r="AN177" s="25"/>
      <c r="AO177" s="25"/>
      <c r="AP177" s="25"/>
      <c r="AQ177" s="25"/>
      <c r="AR177" s="1"/>
      <c r="AS177" s="25"/>
      <c r="AT177" s="25"/>
      <c r="AU177" s="25"/>
      <c r="AV177" s="25"/>
      <c r="AW177" s="25"/>
      <c r="AX177" s="36"/>
      <c r="AY177" s="25"/>
      <c r="AZ177" s="25" t="s">
        <v>9</v>
      </c>
      <c r="BA177" s="25" t="s">
        <v>9</v>
      </c>
      <c r="BB177" s="25"/>
      <c r="BC177" s="1"/>
      <c r="BD177" s="1"/>
      <c r="BE177" s="25" t="s">
        <v>736</v>
      </c>
      <c r="BF177" s="1"/>
      <c r="BG177" s="1"/>
      <c r="BH177" s="1"/>
      <c r="BI177" s="25"/>
      <c r="BJ177" s="6"/>
    </row>
    <row r="178" spans="1:62" ht="31">
      <c r="A178" s="23">
        <v>174</v>
      </c>
      <c r="B178" s="39" t="s">
        <v>3973</v>
      </c>
      <c r="C178" s="39" t="s">
        <v>2566</v>
      </c>
      <c r="D178" s="39" t="s">
        <v>1067</v>
      </c>
      <c r="E178" s="39">
        <v>73</v>
      </c>
      <c r="F178" s="39" t="s">
        <v>195</v>
      </c>
      <c r="G178" s="39" t="s">
        <v>195</v>
      </c>
      <c r="H178" s="23" t="str">
        <f t="shared" si="6"/>
        <v>劉＊華</v>
      </c>
      <c r="I178" s="23" t="str">
        <f t="shared" si="7"/>
        <v>2＊392022</v>
      </c>
      <c r="J178" s="39">
        <v>1130909</v>
      </c>
      <c r="K178" s="39" t="s">
        <v>734</v>
      </c>
      <c r="L178" s="40" t="s">
        <v>721</v>
      </c>
      <c r="M178" s="1"/>
      <c r="N178" s="1"/>
      <c r="O178" s="1"/>
      <c r="P178" s="1"/>
      <c r="Q178" s="1"/>
      <c r="R178" s="1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1"/>
      <c r="AK178" s="1"/>
      <c r="AL178" s="1"/>
      <c r="AM178" s="25"/>
      <c r="AN178" s="25"/>
      <c r="AO178" s="25"/>
      <c r="AP178" s="25"/>
      <c r="AQ178" s="25"/>
      <c r="AR178" s="1"/>
      <c r="AS178" s="25"/>
      <c r="AT178" s="25"/>
      <c r="AU178" s="25"/>
      <c r="AV178" s="25"/>
      <c r="AW178" s="25"/>
      <c r="AX178" s="36"/>
      <c r="AY178" s="25"/>
      <c r="AZ178" s="25"/>
      <c r="BA178" s="25" t="s">
        <v>1899</v>
      </c>
      <c r="BB178" s="25"/>
      <c r="BC178" s="1"/>
      <c r="BD178" s="1"/>
      <c r="BE178" s="25"/>
      <c r="BF178" s="1"/>
      <c r="BG178" s="1"/>
      <c r="BH178" s="1"/>
      <c r="BI178" s="25"/>
      <c r="BJ178" s="6"/>
    </row>
    <row r="179" spans="1:62" ht="31">
      <c r="A179" s="23">
        <v>175</v>
      </c>
      <c r="B179" s="39" t="s">
        <v>4971</v>
      </c>
      <c r="C179" s="39" t="s">
        <v>4866</v>
      </c>
      <c r="D179" s="39" t="s">
        <v>1063</v>
      </c>
      <c r="E179" s="39">
        <v>59</v>
      </c>
      <c r="F179" s="39" t="s">
        <v>195</v>
      </c>
      <c r="G179" s="39" t="s">
        <v>195</v>
      </c>
      <c r="H179" s="23" t="str">
        <f t="shared" si="6"/>
        <v>朱＊楷</v>
      </c>
      <c r="I179" s="23" t="str">
        <f t="shared" si="7"/>
        <v>2＊790817</v>
      </c>
      <c r="J179" s="39">
        <v>1130909</v>
      </c>
      <c r="K179" s="39" t="s">
        <v>734</v>
      </c>
      <c r="L179" s="40" t="s">
        <v>721</v>
      </c>
      <c r="M179" s="1"/>
      <c r="N179" s="1"/>
      <c r="O179" s="1"/>
      <c r="P179" s="1"/>
      <c r="Q179" s="1"/>
      <c r="R179" s="1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1"/>
      <c r="AK179" s="1"/>
      <c r="AL179" s="1"/>
      <c r="AM179" s="25"/>
      <c r="AN179" s="25"/>
      <c r="AO179" s="25"/>
      <c r="AP179" s="25"/>
      <c r="AQ179" s="25"/>
      <c r="AR179" s="1"/>
      <c r="AS179" s="25"/>
      <c r="AT179" s="25"/>
      <c r="AU179" s="25"/>
      <c r="AV179" s="25"/>
      <c r="AW179" s="25"/>
      <c r="AX179" s="36"/>
      <c r="AY179" s="25"/>
      <c r="AZ179" s="25"/>
      <c r="BA179" s="25" t="s">
        <v>1899</v>
      </c>
      <c r="BB179" s="25"/>
      <c r="BC179" s="1"/>
      <c r="BD179" s="1"/>
      <c r="BE179" s="25"/>
      <c r="BF179" s="1"/>
      <c r="BG179" s="1"/>
      <c r="BH179" s="1"/>
      <c r="BI179" s="25"/>
      <c r="BJ179" s="6"/>
    </row>
    <row r="180" spans="1:62" ht="31">
      <c r="A180" s="23">
        <v>176</v>
      </c>
      <c r="B180" s="39" t="s">
        <v>1227</v>
      </c>
      <c r="C180" s="39" t="s">
        <v>951</v>
      </c>
      <c r="D180" s="39" t="s">
        <v>1067</v>
      </c>
      <c r="E180" s="39">
        <v>71</v>
      </c>
      <c r="F180" s="39" t="s">
        <v>195</v>
      </c>
      <c r="G180" s="39" t="s">
        <v>195</v>
      </c>
      <c r="H180" s="23" t="str">
        <f t="shared" si="6"/>
        <v>黃＊榮</v>
      </c>
      <c r="I180" s="23" t="str">
        <f t="shared" si="7"/>
        <v>0＊831399</v>
      </c>
      <c r="J180" s="39">
        <v>1130910</v>
      </c>
      <c r="K180" s="39" t="s">
        <v>732</v>
      </c>
      <c r="L180" s="40" t="s">
        <v>721</v>
      </c>
      <c r="M180" s="1"/>
      <c r="N180" s="1"/>
      <c r="O180" s="1"/>
      <c r="P180" s="1"/>
      <c r="Q180" s="1"/>
      <c r="R180" s="1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1"/>
      <c r="AK180" s="1"/>
      <c r="AL180" s="1"/>
      <c r="AM180" s="25"/>
      <c r="AN180" s="25"/>
      <c r="AO180" s="25"/>
      <c r="AP180" s="25"/>
      <c r="AQ180" s="25"/>
      <c r="AR180" s="1"/>
      <c r="AS180" s="25"/>
      <c r="AT180" s="25"/>
      <c r="AU180" s="25"/>
      <c r="AV180" s="25"/>
      <c r="AW180" s="25"/>
      <c r="AX180" s="36"/>
      <c r="AY180" s="25"/>
      <c r="AZ180" s="25"/>
      <c r="BA180" s="25"/>
      <c r="BB180" s="25" t="s">
        <v>2210</v>
      </c>
      <c r="BC180" s="1"/>
      <c r="BD180" s="1"/>
      <c r="BE180" s="25"/>
      <c r="BF180" s="1"/>
      <c r="BG180" s="1"/>
      <c r="BH180" s="1"/>
      <c r="BI180" s="25"/>
      <c r="BJ180" s="6"/>
    </row>
    <row r="181" spans="1:62" ht="31">
      <c r="A181" s="23">
        <v>177</v>
      </c>
      <c r="B181" s="39" t="s">
        <v>4972</v>
      </c>
      <c r="C181" s="39" t="s">
        <v>700</v>
      </c>
      <c r="D181" s="39" t="s">
        <v>1067</v>
      </c>
      <c r="E181" s="39">
        <v>84</v>
      </c>
      <c r="F181" s="39" t="s">
        <v>195</v>
      </c>
      <c r="G181" s="39" t="s">
        <v>195</v>
      </c>
      <c r="H181" s="23" t="str">
        <f t="shared" si="6"/>
        <v>陳＊美玉</v>
      </c>
      <c r="I181" s="23" t="str">
        <f t="shared" si="7"/>
        <v>0＊236249</v>
      </c>
      <c r="J181" s="39">
        <v>1130910</v>
      </c>
      <c r="K181" s="39" t="s">
        <v>734</v>
      </c>
      <c r="L181" s="40" t="s">
        <v>721</v>
      </c>
      <c r="M181" s="1"/>
      <c r="N181" s="1"/>
      <c r="O181" s="1"/>
      <c r="P181" s="1"/>
      <c r="Q181" s="1"/>
      <c r="R181" s="1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1"/>
      <c r="AK181" s="1"/>
      <c r="AL181" s="1"/>
      <c r="AM181" s="25"/>
      <c r="AN181" s="25"/>
      <c r="AO181" s="25"/>
      <c r="AP181" s="25"/>
      <c r="AQ181" s="25"/>
      <c r="AR181" s="1"/>
      <c r="AS181" s="25"/>
      <c r="AT181" s="25"/>
      <c r="AU181" s="25"/>
      <c r="AV181" s="25"/>
      <c r="AW181" s="25"/>
      <c r="AX181" s="36"/>
      <c r="AY181" s="25"/>
      <c r="AZ181" s="25"/>
      <c r="BA181" s="25" t="s">
        <v>9</v>
      </c>
      <c r="BB181" s="25"/>
      <c r="BC181" s="1"/>
      <c r="BD181" s="1"/>
      <c r="BE181" s="25"/>
      <c r="BF181" s="1"/>
      <c r="BG181" s="1"/>
      <c r="BH181" s="1"/>
      <c r="BI181" s="25"/>
      <c r="BJ181" s="6"/>
    </row>
    <row r="182" spans="1:62" ht="31">
      <c r="A182" s="23">
        <v>178</v>
      </c>
      <c r="B182" s="39" t="s">
        <v>4973</v>
      </c>
      <c r="C182" s="39" t="s">
        <v>4867</v>
      </c>
      <c r="D182" s="39" t="s">
        <v>1063</v>
      </c>
      <c r="E182" s="39">
        <v>48</v>
      </c>
      <c r="F182" s="39" t="s">
        <v>195</v>
      </c>
      <c r="G182" s="39" t="s">
        <v>195</v>
      </c>
      <c r="H182" s="23" t="str">
        <f t="shared" si="6"/>
        <v>黃＊中</v>
      </c>
      <c r="I182" s="23" t="str">
        <f t="shared" si="7"/>
        <v>0＊355064</v>
      </c>
      <c r="J182" s="39">
        <v>1130910</v>
      </c>
      <c r="K182" s="39" t="s">
        <v>734</v>
      </c>
      <c r="L182" s="40" t="s">
        <v>721</v>
      </c>
      <c r="M182" s="1"/>
      <c r="N182" s="1"/>
      <c r="O182" s="1"/>
      <c r="P182" s="1"/>
      <c r="Q182" s="1"/>
      <c r="R182" s="1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1"/>
      <c r="AK182" s="1"/>
      <c r="AL182" s="1"/>
      <c r="AM182" s="25"/>
      <c r="AN182" s="25"/>
      <c r="AO182" s="25"/>
      <c r="AP182" s="25"/>
      <c r="AQ182" s="25"/>
      <c r="AR182" s="1"/>
      <c r="AS182" s="25"/>
      <c r="AT182" s="25"/>
      <c r="AU182" s="25"/>
      <c r="AV182" s="25"/>
      <c r="AW182" s="25"/>
      <c r="AX182" s="36"/>
      <c r="AY182" s="25"/>
      <c r="AZ182" s="25"/>
      <c r="BA182" s="25" t="s">
        <v>9</v>
      </c>
      <c r="BB182" s="25"/>
      <c r="BC182" s="1"/>
      <c r="BD182" s="1"/>
      <c r="BE182" s="25"/>
      <c r="BF182" s="1"/>
      <c r="BG182" s="1"/>
      <c r="BH182" s="1"/>
      <c r="BI182" s="25"/>
      <c r="BJ182" s="6"/>
    </row>
    <row r="183" spans="1:62" ht="31">
      <c r="A183" s="23">
        <v>179</v>
      </c>
      <c r="B183" s="39" t="s">
        <v>4974</v>
      </c>
      <c r="C183" s="39" t="s">
        <v>2899</v>
      </c>
      <c r="D183" s="39" t="s">
        <v>1067</v>
      </c>
      <c r="E183" s="39">
        <v>70</v>
      </c>
      <c r="F183" s="39" t="s">
        <v>195</v>
      </c>
      <c r="G183" s="39" t="s">
        <v>195</v>
      </c>
      <c r="H183" s="23" t="str">
        <f t="shared" si="6"/>
        <v>陳＊𧃽花</v>
      </c>
      <c r="I183" s="23" t="str">
        <f t="shared" si="7"/>
        <v>0＊189881</v>
      </c>
      <c r="J183" s="39">
        <v>1130910</v>
      </c>
      <c r="K183" s="39" t="s">
        <v>734</v>
      </c>
      <c r="L183" s="40" t="s">
        <v>721</v>
      </c>
      <c r="M183" s="1"/>
      <c r="N183" s="1"/>
      <c r="O183" s="1"/>
      <c r="P183" s="1"/>
      <c r="Q183" s="1"/>
      <c r="R183" s="1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1"/>
      <c r="AK183" s="1"/>
      <c r="AL183" s="1"/>
      <c r="AM183" s="25"/>
      <c r="AN183" s="25"/>
      <c r="AO183" s="25"/>
      <c r="AP183" s="25"/>
      <c r="AQ183" s="25"/>
      <c r="AR183" s="1"/>
      <c r="AS183" s="25"/>
      <c r="AT183" s="25"/>
      <c r="AU183" s="25"/>
      <c r="AV183" s="25"/>
      <c r="AW183" s="25"/>
      <c r="AX183" s="36"/>
      <c r="AY183" s="25"/>
      <c r="AZ183" s="25"/>
      <c r="BA183" s="25" t="s">
        <v>9</v>
      </c>
      <c r="BB183" s="25"/>
      <c r="BC183" s="1"/>
      <c r="BD183" s="1"/>
      <c r="BE183" s="25"/>
      <c r="BF183" s="1"/>
      <c r="BG183" s="1"/>
      <c r="BH183" s="1"/>
      <c r="BI183" s="25"/>
      <c r="BJ183" s="6"/>
    </row>
    <row r="184" spans="1:62" ht="31">
      <c r="A184" s="23">
        <v>180</v>
      </c>
      <c r="B184" s="39" t="s">
        <v>1727</v>
      </c>
      <c r="C184" s="39" t="s">
        <v>1456</v>
      </c>
      <c r="D184" s="39" t="s">
        <v>1063</v>
      </c>
      <c r="E184" s="39">
        <v>54</v>
      </c>
      <c r="F184" s="39" t="s">
        <v>195</v>
      </c>
      <c r="G184" s="39" t="s">
        <v>195</v>
      </c>
      <c r="H184" s="23" t="str">
        <f t="shared" si="6"/>
        <v>林＊遑</v>
      </c>
      <c r="I184" s="23" t="str">
        <f t="shared" si="7"/>
        <v>0＊570181</v>
      </c>
      <c r="J184" s="39">
        <v>1130910</v>
      </c>
      <c r="K184" s="39" t="s">
        <v>734</v>
      </c>
      <c r="L184" s="40" t="s">
        <v>721</v>
      </c>
      <c r="M184" s="1"/>
      <c r="N184" s="1"/>
      <c r="O184" s="1"/>
      <c r="P184" s="1"/>
      <c r="Q184" s="1"/>
      <c r="R184" s="1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1"/>
      <c r="AK184" s="1"/>
      <c r="AL184" s="1"/>
      <c r="AM184" s="25"/>
      <c r="AN184" s="25"/>
      <c r="AO184" s="25"/>
      <c r="AP184" s="25"/>
      <c r="AQ184" s="25"/>
      <c r="AR184" s="1"/>
      <c r="AS184" s="25"/>
      <c r="AT184" s="25"/>
      <c r="AU184" s="25"/>
      <c r="AV184" s="25"/>
      <c r="AW184" s="25"/>
      <c r="AX184" s="36"/>
      <c r="AY184" s="25"/>
      <c r="AZ184" s="25"/>
      <c r="BA184" s="25" t="s">
        <v>9</v>
      </c>
      <c r="BB184" s="25"/>
      <c r="BC184" s="1"/>
      <c r="BD184" s="1"/>
      <c r="BE184" s="25"/>
      <c r="BF184" s="1"/>
      <c r="BG184" s="1"/>
      <c r="BH184" s="1"/>
      <c r="BI184" s="25"/>
      <c r="BJ184" s="6"/>
    </row>
    <row r="185" spans="1:62" ht="31">
      <c r="A185" s="23">
        <v>181</v>
      </c>
      <c r="B185" s="39" t="s">
        <v>4975</v>
      </c>
      <c r="C185" s="39" t="s">
        <v>4868</v>
      </c>
      <c r="D185" s="39" t="s">
        <v>1063</v>
      </c>
      <c r="E185" s="39">
        <v>60</v>
      </c>
      <c r="F185" s="39" t="s">
        <v>195</v>
      </c>
      <c r="G185" s="39" t="s">
        <v>195</v>
      </c>
      <c r="H185" s="23" t="str">
        <f t="shared" si="6"/>
        <v>陳＊萬</v>
      </c>
      <c r="I185" s="23" t="str">
        <f t="shared" si="7"/>
        <v>1＊408793</v>
      </c>
      <c r="J185" s="39">
        <v>1130910</v>
      </c>
      <c r="K185" s="39" t="s">
        <v>734</v>
      </c>
      <c r="L185" s="40" t="s">
        <v>721</v>
      </c>
      <c r="M185" s="1"/>
      <c r="N185" s="1"/>
      <c r="O185" s="1"/>
      <c r="P185" s="1"/>
      <c r="Q185" s="1"/>
      <c r="R185" s="1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1"/>
      <c r="AK185" s="1"/>
      <c r="AL185" s="1"/>
      <c r="AM185" s="25"/>
      <c r="AN185" s="25"/>
      <c r="AO185" s="25"/>
      <c r="AP185" s="25"/>
      <c r="AQ185" s="25"/>
      <c r="AR185" s="1"/>
      <c r="AS185" s="25"/>
      <c r="AT185" s="25"/>
      <c r="AU185" s="25"/>
      <c r="AV185" s="25"/>
      <c r="AW185" s="25"/>
      <c r="AX185" s="36"/>
      <c r="AY185" s="25"/>
      <c r="AZ185" s="25"/>
      <c r="BA185" s="25" t="s">
        <v>9</v>
      </c>
      <c r="BB185" s="25"/>
      <c r="BC185" s="1"/>
      <c r="BD185" s="1"/>
      <c r="BE185" s="25"/>
      <c r="BF185" s="1"/>
      <c r="BG185" s="1"/>
      <c r="BH185" s="1"/>
      <c r="BI185" s="25"/>
      <c r="BJ185" s="6"/>
    </row>
    <row r="186" spans="1:62" ht="31">
      <c r="A186" s="23">
        <v>182</v>
      </c>
      <c r="B186" s="39" t="s">
        <v>1673</v>
      </c>
      <c r="C186" s="39" t="s">
        <v>1409</v>
      </c>
      <c r="D186" s="39" t="s">
        <v>1067</v>
      </c>
      <c r="E186" s="39">
        <v>74</v>
      </c>
      <c r="F186" s="39" t="s">
        <v>195</v>
      </c>
      <c r="G186" s="39" t="s">
        <v>195</v>
      </c>
      <c r="H186" s="23" t="str">
        <f t="shared" si="6"/>
        <v>林＊金</v>
      </c>
      <c r="I186" s="23" t="str">
        <f t="shared" si="7"/>
        <v>1＊625045</v>
      </c>
      <c r="J186" s="39">
        <v>1130910</v>
      </c>
      <c r="K186" s="39" t="s">
        <v>732</v>
      </c>
      <c r="L186" s="40" t="s">
        <v>721</v>
      </c>
      <c r="M186" s="1"/>
      <c r="N186" s="1"/>
      <c r="O186" s="1"/>
      <c r="P186" s="1"/>
      <c r="Q186" s="1"/>
      <c r="R186" s="1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1"/>
      <c r="AK186" s="1"/>
      <c r="AL186" s="1"/>
      <c r="AM186" s="25"/>
      <c r="AN186" s="25"/>
      <c r="AO186" s="25"/>
      <c r="AP186" s="25"/>
      <c r="AQ186" s="25"/>
      <c r="AR186" s="1"/>
      <c r="AS186" s="25"/>
      <c r="AT186" s="25"/>
      <c r="AU186" s="25"/>
      <c r="AV186" s="25"/>
      <c r="AW186" s="25"/>
      <c r="AX186" s="36"/>
      <c r="AY186" s="25"/>
      <c r="AZ186" s="25"/>
      <c r="BA186" s="25"/>
      <c r="BB186" s="25" t="s">
        <v>2210</v>
      </c>
      <c r="BC186" s="1"/>
      <c r="BD186" s="1"/>
      <c r="BE186" s="25"/>
      <c r="BF186" s="1"/>
      <c r="BG186" s="1"/>
      <c r="BH186" s="1"/>
      <c r="BI186" s="25"/>
      <c r="BJ186" s="6"/>
    </row>
    <row r="187" spans="1:62" ht="31">
      <c r="A187" s="23">
        <v>183</v>
      </c>
      <c r="B187" s="39" t="s">
        <v>4976</v>
      </c>
      <c r="C187" s="39" t="s">
        <v>4869</v>
      </c>
      <c r="D187" s="39" t="s">
        <v>1063</v>
      </c>
      <c r="E187" s="39">
        <v>66</v>
      </c>
      <c r="F187" s="39" t="s">
        <v>195</v>
      </c>
      <c r="G187" s="39" t="s">
        <v>195</v>
      </c>
      <c r="H187" s="23" t="str">
        <f t="shared" si="6"/>
        <v>吳＊興</v>
      </c>
      <c r="I187" s="23" t="str">
        <f t="shared" si="7"/>
        <v>1＊425159</v>
      </c>
      <c r="J187" s="39">
        <v>1130910</v>
      </c>
      <c r="K187" s="39" t="s">
        <v>734</v>
      </c>
      <c r="L187" s="40" t="s">
        <v>721</v>
      </c>
      <c r="M187" s="1"/>
      <c r="N187" s="1"/>
      <c r="O187" s="1"/>
      <c r="P187" s="1"/>
      <c r="Q187" s="1"/>
      <c r="R187" s="1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1"/>
      <c r="AK187" s="1"/>
      <c r="AL187" s="1"/>
      <c r="AM187" s="25"/>
      <c r="AN187" s="25"/>
      <c r="AO187" s="25"/>
      <c r="AP187" s="25"/>
      <c r="AQ187" s="25"/>
      <c r="AR187" s="1"/>
      <c r="AS187" s="25"/>
      <c r="AT187" s="25"/>
      <c r="AU187" s="25"/>
      <c r="AV187" s="25"/>
      <c r="AW187" s="25"/>
      <c r="AX187" s="36"/>
      <c r="AY187" s="25"/>
      <c r="AZ187" s="25"/>
      <c r="BA187" s="25" t="s">
        <v>9</v>
      </c>
      <c r="BB187" s="25"/>
      <c r="BC187" s="1"/>
      <c r="BD187" s="1"/>
      <c r="BE187" s="25" t="s">
        <v>736</v>
      </c>
      <c r="BF187" s="1"/>
      <c r="BG187" s="1"/>
      <c r="BH187" s="1"/>
      <c r="BI187" s="25"/>
      <c r="BJ187" s="6"/>
    </row>
    <row r="188" spans="1:62" ht="46.5">
      <c r="A188" s="23">
        <v>184</v>
      </c>
      <c r="B188" s="39" t="s">
        <v>3832</v>
      </c>
      <c r="C188" s="39" t="s">
        <v>3588</v>
      </c>
      <c r="D188" s="39" t="s">
        <v>1063</v>
      </c>
      <c r="E188" s="39">
        <v>82</v>
      </c>
      <c r="F188" s="39" t="s">
        <v>195</v>
      </c>
      <c r="G188" s="39" t="s">
        <v>195</v>
      </c>
      <c r="H188" s="23" t="str">
        <f t="shared" si="6"/>
        <v>黃＊三</v>
      </c>
      <c r="I188" s="23" t="str">
        <f t="shared" si="7"/>
        <v>1＊099079</v>
      </c>
      <c r="J188" s="39">
        <v>1130910</v>
      </c>
      <c r="K188" s="39" t="s">
        <v>5074</v>
      </c>
      <c r="L188" s="40" t="s">
        <v>721</v>
      </c>
      <c r="M188" s="1"/>
      <c r="N188" s="1"/>
      <c r="O188" s="1"/>
      <c r="P188" s="1"/>
      <c r="Q188" s="1"/>
      <c r="R188" s="1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1"/>
      <c r="AK188" s="1"/>
      <c r="AL188" s="1"/>
      <c r="AM188" s="25"/>
      <c r="AN188" s="25"/>
      <c r="AO188" s="25"/>
      <c r="AP188" s="25"/>
      <c r="AQ188" s="25"/>
      <c r="AR188" s="1"/>
      <c r="AS188" s="25"/>
      <c r="AT188" s="25"/>
      <c r="AU188" s="25" t="s">
        <v>9</v>
      </c>
      <c r="AV188" s="25"/>
      <c r="AW188" s="25"/>
      <c r="AX188" s="36"/>
      <c r="AY188" s="25"/>
      <c r="AZ188" s="25"/>
      <c r="BA188" s="25"/>
      <c r="BB188" s="25"/>
      <c r="BC188" s="1" t="s">
        <v>9</v>
      </c>
      <c r="BD188" s="1"/>
      <c r="BE188" s="25"/>
      <c r="BF188" s="1"/>
      <c r="BG188" s="1"/>
      <c r="BH188" s="1"/>
      <c r="BI188" s="25"/>
      <c r="BJ188" s="6"/>
    </row>
    <row r="189" spans="1:62" ht="46.5">
      <c r="A189" s="23">
        <v>185</v>
      </c>
      <c r="B189" s="39" t="s">
        <v>3919</v>
      </c>
      <c r="C189" s="39" t="s">
        <v>2078</v>
      </c>
      <c r="D189" s="39" t="s">
        <v>1063</v>
      </c>
      <c r="E189" s="39">
        <v>45</v>
      </c>
      <c r="F189" s="39" t="s">
        <v>195</v>
      </c>
      <c r="G189" s="39" t="s">
        <v>195</v>
      </c>
      <c r="H189" s="23" t="str">
        <f t="shared" si="6"/>
        <v>王＊元</v>
      </c>
      <c r="I189" s="23" t="str">
        <f t="shared" si="7"/>
        <v>1＊146626</v>
      </c>
      <c r="J189" s="39">
        <v>1130910</v>
      </c>
      <c r="K189" s="39" t="s">
        <v>738</v>
      </c>
      <c r="L189" s="40" t="s">
        <v>721</v>
      </c>
      <c r="M189" s="1"/>
      <c r="N189" s="1"/>
      <c r="O189" s="1"/>
      <c r="P189" s="1"/>
      <c r="Q189" s="1"/>
      <c r="R189" s="1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1"/>
      <c r="AK189" s="1"/>
      <c r="AL189" s="1"/>
      <c r="AM189" s="25"/>
      <c r="AN189" s="25"/>
      <c r="AO189" s="25"/>
      <c r="AP189" s="25"/>
      <c r="AQ189" s="25"/>
      <c r="AR189" s="1"/>
      <c r="AS189" s="25"/>
      <c r="AT189" s="25"/>
      <c r="AU189" s="25"/>
      <c r="AV189" s="25"/>
      <c r="AW189" s="25"/>
      <c r="AX189" s="36"/>
      <c r="AY189" s="25"/>
      <c r="AZ189" s="25" t="s">
        <v>9</v>
      </c>
      <c r="BA189" s="25" t="s">
        <v>9</v>
      </c>
      <c r="BB189" s="25"/>
      <c r="BC189" s="1"/>
      <c r="BD189" s="1"/>
      <c r="BE189" s="25"/>
      <c r="BF189" s="1"/>
      <c r="BG189" s="1"/>
      <c r="BH189" s="1"/>
      <c r="BI189" s="25"/>
      <c r="BJ189" s="6"/>
    </row>
    <row r="190" spans="1:62" ht="31">
      <c r="A190" s="23">
        <v>186</v>
      </c>
      <c r="B190" s="39" t="s">
        <v>4977</v>
      </c>
      <c r="C190" s="39" t="s">
        <v>4870</v>
      </c>
      <c r="D190" s="39" t="s">
        <v>1063</v>
      </c>
      <c r="E190" s="39">
        <v>63</v>
      </c>
      <c r="F190" s="39" t="s">
        <v>195</v>
      </c>
      <c r="G190" s="39" t="s">
        <v>195</v>
      </c>
      <c r="H190" s="23" t="str">
        <f t="shared" si="6"/>
        <v>楊＊賢</v>
      </c>
      <c r="I190" s="23" t="str">
        <f t="shared" si="7"/>
        <v>1＊948262</v>
      </c>
      <c r="J190" s="39">
        <v>1130910</v>
      </c>
      <c r="K190" s="39" t="s">
        <v>734</v>
      </c>
      <c r="L190" s="40" t="s">
        <v>721</v>
      </c>
      <c r="M190" s="1"/>
      <c r="N190" s="1"/>
      <c r="O190" s="1"/>
      <c r="P190" s="1"/>
      <c r="Q190" s="1"/>
      <c r="R190" s="1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1"/>
      <c r="AK190" s="1"/>
      <c r="AL190" s="1"/>
      <c r="AM190" s="25"/>
      <c r="AN190" s="25"/>
      <c r="AO190" s="25"/>
      <c r="AP190" s="25"/>
      <c r="AQ190" s="25"/>
      <c r="AR190" s="1"/>
      <c r="AS190" s="25"/>
      <c r="AT190" s="25"/>
      <c r="AU190" s="25"/>
      <c r="AV190" s="25"/>
      <c r="AW190" s="25"/>
      <c r="AX190" s="36"/>
      <c r="AY190" s="25"/>
      <c r="AZ190" s="25"/>
      <c r="BA190" s="25" t="s">
        <v>9</v>
      </c>
      <c r="BB190" s="25"/>
      <c r="BC190" s="1"/>
      <c r="BD190" s="1"/>
      <c r="BE190" s="25"/>
      <c r="BF190" s="1"/>
      <c r="BG190" s="1"/>
      <c r="BH190" s="1"/>
      <c r="BI190" s="25"/>
      <c r="BJ190" s="6"/>
    </row>
    <row r="191" spans="1:62" ht="17">
      <c r="A191" s="23">
        <v>187</v>
      </c>
      <c r="B191" s="39" t="s">
        <v>1240</v>
      </c>
      <c r="C191" s="39" t="s">
        <v>963</v>
      </c>
      <c r="D191" s="39" t="s">
        <v>1067</v>
      </c>
      <c r="E191" s="39">
        <v>59</v>
      </c>
      <c r="F191" s="39" t="s">
        <v>195</v>
      </c>
      <c r="G191" s="39" t="s">
        <v>195</v>
      </c>
      <c r="H191" s="23" t="str">
        <f t="shared" si="6"/>
        <v>蔡＊惠</v>
      </c>
      <c r="I191" s="23" t="str">
        <f t="shared" si="7"/>
        <v>2＊165155</v>
      </c>
      <c r="J191" s="39">
        <v>1130910</v>
      </c>
      <c r="K191" s="39">
        <v>5760190</v>
      </c>
      <c r="L191" s="40" t="s">
        <v>721</v>
      </c>
      <c r="M191" s="1"/>
      <c r="N191" s="1"/>
      <c r="O191" s="1"/>
      <c r="P191" s="1"/>
      <c r="Q191" s="1"/>
      <c r="R191" s="1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1"/>
      <c r="AK191" s="1"/>
      <c r="AL191" s="1"/>
      <c r="AM191" s="25"/>
      <c r="AN191" s="25"/>
      <c r="AO191" s="25"/>
      <c r="AP191" s="25"/>
      <c r="AQ191" s="25"/>
      <c r="AR191" s="1"/>
      <c r="AS191" s="25"/>
      <c r="AT191" s="25"/>
      <c r="AU191" s="25"/>
      <c r="AV191" s="25"/>
      <c r="AW191" s="25"/>
      <c r="AX191" s="36"/>
      <c r="AY191" s="25"/>
      <c r="AZ191" s="25"/>
      <c r="BA191" s="25" t="s">
        <v>9</v>
      </c>
      <c r="BB191" s="25"/>
      <c r="BC191" s="1"/>
      <c r="BD191" s="1"/>
      <c r="BE191" s="25" t="s">
        <v>736</v>
      </c>
      <c r="BF191" s="1"/>
      <c r="BG191" s="1"/>
      <c r="BH191" s="1"/>
      <c r="BI191" s="25"/>
      <c r="BJ191" s="6"/>
    </row>
    <row r="192" spans="1:62" ht="31">
      <c r="A192" s="23">
        <v>188</v>
      </c>
      <c r="B192" s="39" t="s">
        <v>1744</v>
      </c>
      <c r="C192" s="39" t="s">
        <v>1468</v>
      </c>
      <c r="D192" s="39" t="s">
        <v>1063</v>
      </c>
      <c r="E192" s="39">
        <v>71</v>
      </c>
      <c r="F192" s="39" t="s">
        <v>195</v>
      </c>
      <c r="G192" s="39" t="s">
        <v>195</v>
      </c>
      <c r="H192" s="23" t="str">
        <f t="shared" si="6"/>
        <v>賴＊安</v>
      </c>
      <c r="I192" s="23" t="str">
        <f t="shared" si="7"/>
        <v>2＊879476</v>
      </c>
      <c r="J192" s="39">
        <v>1130910</v>
      </c>
      <c r="K192" s="39" t="s">
        <v>734</v>
      </c>
      <c r="L192" s="40" t="s">
        <v>721</v>
      </c>
      <c r="M192" s="1"/>
      <c r="N192" s="1"/>
      <c r="O192" s="1"/>
      <c r="P192" s="1"/>
      <c r="Q192" s="1"/>
      <c r="R192" s="1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1"/>
      <c r="AK192" s="1"/>
      <c r="AL192" s="1"/>
      <c r="AM192" s="25"/>
      <c r="AN192" s="25"/>
      <c r="AO192" s="25"/>
      <c r="AP192" s="25"/>
      <c r="AQ192" s="25"/>
      <c r="AR192" s="1"/>
      <c r="AS192" s="25"/>
      <c r="AT192" s="25"/>
      <c r="AU192" s="25"/>
      <c r="AV192" s="25"/>
      <c r="AW192" s="25"/>
      <c r="AX192" s="36"/>
      <c r="AY192" s="25"/>
      <c r="AZ192" s="25"/>
      <c r="BA192" s="25" t="s">
        <v>9</v>
      </c>
      <c r="BB192" s="25"/>
      <c r="BC192" s="1"/>
      <c r="BD192" s="1"/>
      <c r="BE192" s="25"/>
      <c r="BF192" s="1"/>
      <c r="BG192" s="1"/>
      <c r="BH192" s="1"/>
      <c r="BI192" s="25"/>
      <c r="BJ192" s="6"/>
    </row>
    <row r="193" spans="1:62" ht="31">
      <c r="A193" s="23">
        <v>189</v>
      </c>
      <c r="B193" s="39" t="s">
        <v>4978</v>
      </c>
      <c r="C193" s="39" t="s">
        <v>2127</v>
      </c>
      <c r="D193" s="39" t="s">
        <v>1067</v>
      </c>
      <c r="E193" s="39">
        <v>50</v>
      </c>
      <c r="F193" s="39" t="s">
        <v>195</v>
      </c>
      <c r="G193" s="39" t="s">
        <v>195</v>
      </c>
      <c r="H193" s="23" t="str">
        <f t="shared" si="6"/>
        <v>蔣＊育</v>
      </c>
      <c r="I193" s="23" t="str">
        <f t="shared" si="7"/>
        <v>2＊077540</v>
      </c>
      <c r="J193" s="39">
        <v>1130910</v>
      </c>
      <c r="K193" s="39" t="s">
        <v>734</v>
      </c>
      <c r="L193" s="40" t="s">
        <v>721</v>
      </c>
      <c r="M193" s="1"/>
      <c r="N193" s="1"/>
      <c r="O193" s="1"/>
      <c r="P193" s="1"/>
      <c r="Q193" s="1"/>
      <c r="R193" s="1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1"/>
      <c r="AK193" s="1"/>
      <c r="AL193" s="1"/>
      <c r="AM193" s="25"/>
      <c r="AN193" s="25"/>
      <c r="AO193" s="25"/>
      <c r="AP193" s="25"/>
      <c r="AQ193" s="25"/>
      <c r="AR193" s="1"/>
      <c r="AS193" s="25"/>
      <c r="AT193" s="25"/>
      <c r="AU193" s="25"/>
      <c r="AV193" s="25"/>
      <c r="AW193" s="25"/>
      <c r="AX193" s="36"/>
      <c r="AY193" s="25"/>
      <c r="AZ193" s="25"/>
      <c r="BA193" s="25" t="s">
        <v>9</v>
      </c>
      <c r="BB193" s="25"/>
      <c r="BC193" s="1"/>
      <c r="BD193" s="1"/>
      <c r="BE193" s="25"/>
      <c r="BF193" s="1"/>
      <c r="BG193" s="1"/>
      <c r="BH193" s="1"/>
      <c r="BI193" s="25"/>
      <c r="BJ193" s="6"/>
    </row>
    <row r="194" spans="1:62" ht="31">
      <c r="A194" s="23">
        <v>190</v>
      </c>
      <c r="B194" s="39" t="s">
        <v>1612</v>
      </c>
      <c r="C194" s="39" t="s">
        <v>1349</v>
      </c>
      <c r="D194" s="39" t="s">
        <v>1063</v>
      </c>
      <c r="E194" s="39">
        <v>58</v>
      </c>
      <c r="F194" s="39" t="s">
        <v>195</v>
      </c>
      <c r="G194" s="39" t="s">
        <v>195</v>
      </c>
      <c r="H194" s="23" t="str">
        <f t="shared" si="6"/>
        <v>陳＊芃</v>
      </c>
      <c r="I194" s="23" t="str">
        <f t="shared" si="7"/>
        <v>2＊577130</v>
      </c>
      <c r="J194" s="39">
        <v>1130910</v>
      </c>
      <c r="K194" s="39" t="s">
        <v>734</v>
      </c>
      <c r="L194" s="40" t="s">
        <v>721</v>
      </c>
      <c r="M194" s="1"/>
      <c r="N194" s="1"/>
      <c r="O194" s="1"/>
      <c r="P194" s="1"/>
      <c r="Q194" s="1"/>
      <c r="R194" s="1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1"/>
      <c r="AK194" s="1"/>
      <c r="AL194" s="1"/>
      <c r="AM194" s="25"/>
      <c r="AN194" s="25"/>
      <c r="AO194" s="25"/>
      <c r="AP194" s="25"/>
      <c r="AQ194" s="25"/>
      <c r="AR194" s="1"/>
      <c r="AS194" s="25"/>
      <c r="AT194" s="25"/>
      <c r="AU194" s="25"/>
      <c r="AV194" s="25"/>
      <c r="AW194" s="25"/>
      <c r="AX194" s="36"/>
      <c r="AY194" s="25"/>
      <c r="AZ194" s="25"/>
      <c r="BA194" s="25" t="s">
        <v>9</v>
      </c>
      <c r="BB194" s="25"/>
      <c r="BC194" s="1"/>
      <c r="BD194" s="1"/>
      <c r="BE194" s="25"/>
      <c r="BF194" s="1"/>
      <c r="BG194" s="1"/>
      <c r="BH194" s="1"/>
      <c r="BI194" s="25"/>
      <c r="BJ194" s="6"/>
    </row>
    <row r="195" spans="1:62" ht="31">
      <c r="A195" s="23">
        <v>191</v>
      </c>
      <c r="B195" s="39" t="s">
        <v>4979</v>
      </c>
      <c r="C195" s="39" t="s">
        <v>4871</v>
      </c>
      <c r="D195" s="39" t="s">
        <v>1063</v>
      </c>
      <c r="E195" s="39">
        <v>77</v>
      </c>
      <c r="F195" s="39" t="s">
        <v>195</v>
      </c>
      <c r="G195" s="39" t="s">
        <v>195</v>
      </c>
      <c r="H195" s="23" t="str">
        <f t="shared" si="6"/>
        <v>林＊山</v>
      </c>
      <c r="I195" s="23" t="str">
        <f t="shared" si="7"/>
        <v>2＊786139</v>
      </c>
      <c r="J195" s="39">
        <v>1130910</v>
      </c>
      <c r="K195" s="39" t="s">
        <v>734</v>
      </c>
      <c r="L195" s="40" t="s">
        <v>721</v>
      </c>
      <c r="M195" s="1"/>
      <c r="N195" s="1"/>
      <c r="O195" s="1"/>
      <c r="P195" s="1"/>
      <c r="Q195" s="1"/>
      <c r="R195" s="1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1"/>
      <c r="AK195" s="1"/>
      <c r="AL195" s="1"/>
      <c r="AM195" s="25"/>
      <c r="AN195" s="25"/>
      <c r="AO195" s="25"/>
      <c r="AP195" s="25"/>
      <c r="AQ195" s="25"/>
      <c r="AR195" s="1"/>
      <c r="AS195" s="25"/>
      <c r="AT195" s="25"/>
      <c r="AU195" s="25"/>
      <c r="AV195" s="25"/>
      <c r="AW195" s="25"/>
      <c r="AX195" s="36"/>
      <c r="AY195" s="25"/>
      <c r="AZ195" s="25"/>
      <c r="BA195" s="25" t="s">
        <v>1879</v>
      </c>
      <c r="BB195" s="25"/>
      <c r="BC195" s="1"/>
      <c r="BD195" s="1"/>
      <c r="BE195" s="25" t="s">
        <v>760</v>
      </c>
      <c r="BF195" s="1"/>
      <c r="BG195" s="1"/>
      <c r="BH195" s="1"/>
      <c r="BI195" s="25"/>
      <c r="BJ195" s="6"/>
    </row>
    <row r="196" spans="1:62" ht="46.5">
      <c r="A196" s="23">
        <v>192</v>
      </c>
      <c r="B196" s="39" t="s">
        <v>4980</v>
      </c>
      <c r="C196" s="39" t="s">
        <v>4872</v>
      </c>
      <c r="D196" s="39" t="s">
        <v>1067</v>
      </c>
      <c r="E196" s="39">
        <v>56</v>
      </c>
      <c r="F196" s="39" t="s">
        <v>4825</v>
      </c>
      <c r="G196" s="39" t="s">
        <v>4873</v>
      </c>
      <c r="H196" s="23" t="str">
        <f t="shared" si="6"/>
        <v>林＊英</v>
      </c>
      <c r="I196" s="23" t="str">
        <f t="shared" si="7"/>
        <v>0＊445961</v>
      </c>
      <c r="J196" s="39">
        <v>1130910</v>
      </c>
      <c r="K196" s="39" t="s">
        <v>748</v>
      </c>
      <c r="L196" s="40" t="s">
        <v>721</v>
      </c>
      <c r="M196" s="1"/>
      <c r="N196" s="1"/>
      <c r="O196" s="1"/>
      <c r="P196" s="1"/>
      <c r="Q196" s="1"/>
      <c r="R196" s="1"/>
      <c r="S196" s="25"/>
      <c r="T196" s="25"/>
      <c r="U196" s="25"/>
      <c r="V196" s="25"/>
      <c r="W196" s="25" t="s">
        <v>9</v>
      </c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1"/>
      <c r="AK196" s="1"/>
      <c r="AL196" s="1"/>
      <c r="AM196" s="25"/>
      <c r="AN196" s="25"/>
      <c r="AO196" s="25"/>
      <c r="AP196" s="25"/>
      <c r="AQ196" s="25"/>
      <c r="AR196" s="1"/>
      <c r="AS196" s="25"/>
      <c r="AT196" s="25"/>
      <c r="AU196" s="25"/>
      <c r="AV196" s="25"/>
      <c r="AW196" s="25"/>
      <c r="AX196" s="36"/>
      <c r="AY196" s="25"/>
      <c r="AZ196" s="25"/>
      <c r="BA196" s="25"/>
      <c r="BB196" s="25"/>
      <c r="BC196" s="1"/>
      <c r="BD196" s="1"/>
      <c r="BE196" s="25"/>
      <c r="BF196" s="1"/>
      <c r="BG196" s="1"/>
      <c r="BH196" s="1"/>
      <c r="BI196" s="25" t="s">
        <v>1034</v>
      </c>
      <c r="BJ196" s="6"/>
    </row>
    <row r="197" spans="1:62" ht="46.5">
      <c r="A197" s="23">
        <v>193</v>
      </c>
      <c r="B197" s="39" t="s">
        <v>4981</v>
      </c>
      <c r="C197" s="39" t="s">
        <v>3323</v>
      </c>
      <c r="D197" s="39" t="s">
        <v>1067</v>
      </c>
      <c r="E197" s="39">
        <v>76</v>
      </c>
      <c r="F197" s="39" t="s">
        <v>195</v>
      </c>
      <c r="G197" s="39" t="s">
        <v>195</v>
      </c>
      <c r="H197" s="23" t="str">
        <f t="shared" si="6"/>
        <v>陳＊金連</v>
      </c>
      <c r="I197" s="23" t="str">
        <f t="shared" si="7"/>
        <v>0＊959202</v>
      </c>
      <c r="J197" s="39">
        <v>1130913</v>
      </c>
      <c r="K197" s="39" t="s">
        <v>767</v>
      </c>
      <c r="L197" s="40" t="s">
        <v>721</v>
      </c>
      <c r="M197" s="1"/>
      <c r="N197" s="1"/>
      <c r="O197" s="1"/>
      <c r="P197" s="1"/>
      <c r="Q197" s="1"/>
      <c r="R197" s="1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1"/>
      <c r="AK197" s="1"/>
      <c r="AL197" s="1"/>
      <c r="AM197" s="25"/>
      <c r="AN197" s="25"/>
      <c r="AO197" s="25"/>
      <c r="AP197" s="25"/>
      <c r="AQ197" s="25"/>
      <c r="AR197" s="1"/>
      <c r="AS197" s="25"/>
      <c r="AT197" s="25"/>
      <c r="AU197" s="25"/>
      <c r="AV197" s="25" t="s">
        <v>9</v>
      </c>
      <c r="AW197" s="25"/>
      <c r="AX197" s="36"/>
      <c r="AY197" s="25"/>
      <c r="AZ197" s="25"/>
      <c r="BA197" s="25"/>
      <c r="BB197" s="25"/>
      <c r="BC197" s="1" t="s">
        <v>9</v>
      </c>
      <c r="BD197" s="1"/>
      <c r="BE197" s="25"/>
      <c r="BF197" s="1"/>
      <c r="BG197" s="1"/>
      <c r="BH197" s="1"/>
      <c r="BI197" s="25"/>
      <c r="BJ197" s="6"/>
    </row>
    <row r="198" spans="1:62" ht="31">
      <c r="A198" s="23">
        <v>194</v>
      </c>
      <c r="B198" s="39" t="s">
        <v>4982</v>
      </c>
      <c r="C198" s="39" t="s">
        <v>2124</v>
      </c>
      <c r="D198" s="39" t="s">
        <v>1063</v>
      </c>
      <c r="E198" s="39">
        <v>67</v>
      </c>
      <c r="F198" s="39" t="s">
        <v>195</v>
      </c>
      <c r="G198" s="39" t="s">
        <v>195</v>
      </c>
      <c r="H198" s="23" t="str">
        <f t="shared" si="6"/>
        <v>林＊財</v>
      </c>
      <c r="I198" s="23" t="str">
        <f t="shared" si="7"/>
        <v>0＊582603</v>
      </c>
      <c r="J198" s="39">
        <v>1130913</v>
      </c>
      <c r="K198" s="39" t="s">
        <v>734</v>
      </c>
      <c r="L198" s="40" t="s">
        <v>721</v>
      </c>
      <c r="M198" s="1"/>
      <c r="N198" s="1"/>
      <c r="O198" s="1"/>
      <c r="P198" s="1"/>
      <c r="Q198" s="1"/>
      <c r="R198" s="1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1"/>
      <c r="AK198" s="1"/>
      <c r="AL198" s="1"/>
      <c r="AM198" s="25"/>
      <c r="AN198" s="25"/>
      <c r="AO198" s="25"/>
      <c r="AP198" s="25"/>
      <c r="AQ198" s="25"/>
      <c r="AR198" s="1"/>
      <c r="AS198" s="25"/>
      <c r="AT198" s="25"/>
      <c r="AU198" s="25"/>
      <c r="AV198" s="25"/>
      <c r="AW198" s="25"/>
      <c r="AX198" s="36"/>
      <c r="AY198" s="25"/>
      <c r="AZ198" s="25"/>
      <c r="BA198" s="25" t="s">
        <v>9</v>
      </c>
      <c r="BB198" s="25"/>
      <c r="BC198" s="1"/>
      <c r="BD198" s="1"/>
      <c r="BE198" s="25"/>
      <c r="BF198" s="1"/>
      <c r="BG198" s="1"/>
      <c r="BH198" s="1"/>
      <c r="BI198" s="25"/>
      <c r="BJ198" s="6"/>
    </row>
    <row r="199" spans="1:62" ht="31">
      <c r="A199" s="23">
        <v>195</v>
      </c>
      <c r="B199" s="39" t="s">
        <v>3939</v>
      </c>
      <c r="C199" s="39" t="s">
        <v>107</v>
      </c>
      <c r="D199" s="39" t="s">
        <v>1067</v>
      </c>
      <c r="E199" s="39">
        <v>78</v>
      </c>
      <c r="F199" s="39" t="s">
        <v>195</v>
      </c>
      <c r="G199" s="39" t="s">
        <v>195</v>
      </c>
      <c r="H199" s="23" t="str">
        <f t="shared" si="6"/>
        <v>許＊</v>
      </c>
      <c r="I199" s="23" t="str">
        <f t="shared" si="7"/>
        <v>0＊834197</v>
      </c>
      <c r="J199" s="39">
        <v>1130913</v>
      </c>
      <c r="K199" s="39" t="s">
        <v>734</v>
      </c>
      <c r="L199" s="40" t="s">
        <v>721</v>
      </c>
      <c r="M199" s="1"/>
      <c r="N199" s="1"/>
      <c r="O199" s="1"/>
      <c r="P199" s="1"/>
      <c r="Q199" s="1"/>
      <c r="R199" s="1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1"/>
      <c r="AK199" s="1"/>
      <c r="AL199" s="1"/>
      <c r="AM199" s="25"/>
      <c r="AN199" s="25"/>
      <c r="AO199" s="25"/>
      <c r="AP199" s="25"/>
      <c r="AQ199" s="25"/>
      <c r="AR199" s="1"/>
      <c r="AS199" s="25"/>
      <c r="AT199" s="25"/>
      <c r="AU199" s="25"/>
      <c r="AV199" s="25"/>
      <c r="AW199" s="25"/>
      <c r="AX199" s="36"/>
      <c r="AY199" s="25"/>
      <c r="AZ199" s="25"/>
      <c r="BA199" s="25" t="s">
        <v>9</v>
      </c>
      <c r="BB199" s="25"/>
      <c r="BC199" s="1"/>
      <c r="BD199" s="1"/>
      <c r="BE199" s="25"/>
      <c r="BF199" s="1"/>
      <c r="BG199" s="1"/>
      <c r="BH199" s="1"/>
      <c r="BI199" s="25"/>
      <c r="BJ199" s="6"/>
    </row>
    <row r="200" spans="1:62" ht="31">
      <c r="A200" s="23">
        <v>196</v>
      </c>
      <c r="B200" s="39" t="s">
        <v>1765</v>
      </c>
      <c r="C200" s="39" t="s">
        <v>109</v>
      </c>
      <c r="D200" s="39" t="s">
        <v>1067</v>
      </c>
      <c r="E200" s="39">
        <v>78</v>
      </c>
      <c r="F200" s="39" t="s">
        <v>195</v>
      </c>
      <c r="G200" s="39" t="s">
        <v>195</v>
      </c>
      <c r="H200" s="23" t="str">
        <f t="shared" si="6"/>
        <v>計＊華</v>
      </c>
      <c r="I200" s="23" t="str">
        <f t="shared" si="7"/>
        <v>0＊850746</v>
      </c>
      <c r="J200" s="39">
        <v>1130913</v>
      </c>
      <c r="K200" s="39" t="s">
        <v>732</v>
      </c>
      <c r="L200" s="40" t="s">
        <v>721</v>
      </c>
      <c r="M200" s="1"/>
      <c r="N200" s="1"/>
      <c r="O200" s="1"/>
      <c r="P200" s="1"/>
      <c r="Q200" s="1"/>
      <c r="R200" s="1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1"/>
      <c r="AK200" s="1"/>
      <c r="AL200" s="1"/>
      <c r="AM200" s="25"/>
      <c r="AN200" s="25"/>
      <c r="AO200" s="25"/>
      <c r="AP200" s="25"/>
      <c r="AQ200" s="25"/>
      <c r="AR200" s="1"/>
      <c r="AS200" s="25"/>
      <c r="AT200" s="25"/>
      <c r="AU200" s="25"/>
      <c r="AV200" s="25"/>
      <c r="AW200" s="25"/>
      <c r="AX200" s="36"/>
      <c r="AY200" s="25"/>
      <c r="AZ200" s="25"/>
      <c r="BA200" s="25"/>
      <c r="BB200" s="25" t="s">
        <v>1879</v>
      </c>
      <c r="BC200" s="1"/>
      <c r="BD200" s="1"/>
      <c r="BE200" s="25"/>
      <c r="BF200" s="1"/>
      <c r="BG200" s="1"/>
      <c r="BH200" s="1"/>
      <c r="BI200" s="25"/>
      <c r="BJ200" s="6"/>
    </row>
    <row r="201" spans="1:62" ht="31">
      <c r="A201" s="23">
        <v>197</v>
      </c>
      <c r="B201" s="39" t="s">
        <v>4983</v>
      </c>
      <c r="C201" s="39" t="s">
        <v>4874</v>
      </c>
      <c r="D201" s="39" t="s">
        <v>1063</v>
      </c>
      <c r="E201" s="39">
        <v>61</v>
      </c>
      <c r="F201" s="39" t="s">
        <v>195</v>
      </c>
      <c r="G201" s="39" t="s">
        <v>195</v>
      </c>
      <c r="H201" s="23" t="str">
        <f t="shared" si="6"/>
        <v>陳＊利</v>
      </c>
      <c r="I201" s="23" t="str">
        <f t="shared" si="7"/>
        <v>0＊102607</v>
      </c>
      <c r="J201" s="39">
        <v>1130913</v>
      </c>
      <c r="K201" s="39" t="s">
        <v>732</v>
      </c>
      <c r="L201" s="40" t="s">
        <v>721</v>
      </c>
      <c r="M201" s="1"/>
      <c r="N201" s="1"/>
      <c r="O201" s="1"/>
      <c r="P201" s="1"/>
      <c r="Q201" s="1"/>
      <c r="R201" s="1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1"/>
      <c r="AK201" s="1"/>
      <c r="AL201" s="1"/>
      <c r="AM201" s="25"/>
      <c r="AN201" s="25"/>
      <c r="AO201" s="25"/>
      <c r="AP201" s="25"/>
      <c r="AQ201" s="25"/>
      <c r="AR201" s="1"/>
      <c r="AS201" s="25"/>
      <c r="AT201" s="25"/>
      <c r="AU201" s="25"/>
      <c r="AV201" s="25"/>
      <c r="AW201" s="25"/>
      <c r="AX201" s="36"/>
      <c r="AY201" s="25"/>
      <c r="AZ201" s="25"/>
      <c r="BA201" s="25"/>
      <c r="BB201" s="25" t="s">
        <v>1899</v>
      </c>
      <c r="BC201" s="1"/>
      <c r="BD201" s="1"/>
      <c r="BE201" s="25"/>
      <c r="BF201" s="1"/>
      <c r="BG201" s="1"/>
      <c r="BH201" s="1"/>
      <c r="BI201" s="25"/>
      <c r="BJ201" s="6"/>
    </row>
    <row r="202" spans="1:62" ht="31">
      <c r="A202" s="23">
        <v>198</v>
      </c>
      <c r="B202" s="39" t="s">
        <v>4984</v>
      </c>
      <c r="C202" s="39" t="s">
        <v>3304</v>
      </c>
      <c r="D202" s="39" t="s">
        <v>1063</v>
      </c>
      <c r="E202" s="39">
        <v>66</v>
      </c>
      <c r="F202" s="39" t="s">
        <v>195</v>
      </c>
      <c r="G202" s="39" t="s">
        <v>195</v>
      </c>
      <c r="H202" s="23" t="str">
        <f t="shared" si="6"/>
        <v>裴＊誠</v>
      </c>
      <c r="I202" s="23" t="str">
        <f t="shared" si="7"/>
        <v>0＊727414</v>
      </c>
      <c r="J202" s="39">
        <v>1130913</v>
      </c>
      <c r="K202" s="39" t="s">
        <v>734</v>
      </c>
      <c r="L202" s="40" t="s">
        <v>721</v>
      </c>
      <c r="M202" s="1"/>
      <c r="N202" s="1"/>
      <c r="O202" s="1"/>
      <c r="P202" s="1"/>
      <c r="Q202" s="1"/>
      <c r="R202" s="1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1"/>
      <c r="AK202" s="1"/>
      <c r="AL202" s="1"/>
      <c r="AM202" s="25"/>
      <c r="AN202" s="25"/>
      <c r="AO202" s="25"/>
      <c r="AP202" s="25"/>
      <c r="AQ202" s="25"/>
      <c r="AR202" s="1"/>
      <c r="AS202" s="25"/>
      <c r="AT202" s="25"/>
      <c r="AU202" s="25"/>
      <c r="AV202" s="25"/>
      <c r="AW202" s="25"/>
      <c r="AX202" s="36"/>
      <c r="AY202" s="25"/>
      <c r="AZ202" s="25"/>
      <c r="BA202" s="25" t="s">
        <v>9</v>
      </c>
      <c r="BB202" s="25"/>
      <c r="BC202" s="1"/>
      <c r="BD202" s="1"/>
      <c r="BE202" s="25"/>
      <c r="BF202" s="1"/>
      <c r="BG202" s="1"/>
      <c r="BH202" s="1"/>
      <c r="BI202" s="25"/>
      <c r="BJ202" s="6"/>
    </row>
    <row r="203" spans="1:62" ht="31">
      <c r="A203" s="23">
        <v>199</v>
      </c>
      <c r="B203" s="39" t="s">
        <v>1604</v>
      </c>
      <c r="C203" s="39" t="s">
        <v>84</v>
      </c>
      <c r="D203" s="39" t="s">
        <v>1067</v>
      </c>
      <c r="E203" s="39">
        <v>70</v>
      </c>
      <c r="F203" s="39" t="s">
        <v>195</v>
      </c>
      <c r="G203" s="39" t="s">
        <v>195</v>
      </c>
      <c r="H203" s="23" t="str">
        <f t="shared" si="6"/>
        <v>黃＊珠</v>
      </c>
      <c r="I203" s="23" t="str">
        <f t="shared" si="7"/>
        <v>1＊127224</v>
      </c>
      <c r="J203" s="39">
        <v>1130913</v>
      </c>
      <c r="K203" s="39" t="s">
        <v>734</v>
      </c>
      <c r="L203" s="40" t="s">
        <v>721</v>
      </c>
      <c r="M203" s="1"/>
      <c r="N203" s="1"/>
      <c r="O203" s="1"/>
      <c r="P203" s="1"/>
      <c r="Q203" s="1"/>
      <c r="R203" s="1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1"/>
      <c r="AK203" s="1"/>
      <c r="AL203" s="1"/>
      <c r="AM203" s="25"/>
      <c r="AN203" s="25"/>
      <c r="AO203" s="25"/>
      <c r="AP203" s="25"/>
      <c r="AQ203" s="25"/>
      <c r="AR203" s="1"/>
      <c r="AS203" s="25"/>
      <c r="AT203" s="25"/>
      <c r="AU203" s="25"/>
      <c r="AV203" s="25"/>
      <c r="AW203" s="25"/>
      <c r="AX203" s="36"/>
      <c r="AY203" s="25"/>
      <c r="AZ203" s="25"/>
      <c r="BA203" s="25" t="s">
        <v>9</v>
      </c>
      <c r="BB203" s="25"/>
      <c r="BC203" s="1"/>
      <c r="BD203" s="1"/>
      <c r="BE203" s="25"/>
      <c r="BF203" s="1"/>
      <c r="BG203" s="1"/>
      <c r="BH203" s="1"/>
      <c r="BI203" s="25"/>
      <c r="BJ203" s="6"/>
    </row>
    <row r="204" spans="1:62" ht="31">
      <c r="A204" s="23">
        <v>200</v>
      </c>
      <c r="B204" s="39" t="s">
        <v>4985</v>
      </c>
      <c r="C204" s="39" t="s">
        <v>231</v>
      </c>
      <c r="D204" s="39" t="s">
        <v>1067</v>
      </c>
      <c r="E204" s="39">
        <v>64</v>
      </c>
      <c r="F204" s="39" t="s">
        <v>195</v>
      </c>
      <c r="G204" s="39" t="s">
        <v>195</v>
      </c>
      <c r="H204" s="23" t="str">
        <f t="shared" si="6"/>
        <v>張＊璉</v>
      </c>
      <c r="I204" s="23" t="str">
        <f t="shared" si="7"/>
        <v>1＊254923</v>
      </c>
      <c r="J204" s="39">
        <v>1130913</v>
      </c>
      <c r="K204" s="39" t="s">
        <v>734</v>
      </c>
      <c r="L204" s="40" t="s">
        <v>721</v>
      </c>
      <c r="M204" s="1"/>
      <c r="N204" s="1"/>
      <c r="O204" s="1"/>
      <c r="P204" s="1"/>
      <c r="Q204" s="1"/>
      <c r="R204" s="1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1"/>
      <c r="AK204" s="1"/>
      <c r="AL204" s="1"/>
      <c r="AM204" s="25"/>
      <c r="AN204" s="25"/>
      <c r="AO204" s="25"/>
      <c r="AP204" s="25"/>
      <c r="AQ204" s="25"/>
      <c r="AR204" s="1"/>
      <c r="AS204" s="25"/>
      <c r="AT204" s="25"/>
      <c r="AU204" s="25"/>
      <c r="AV204" s="25"/>
      <c r="AW204" s="25"/>
      <c r="AX204" s="36"/>
      <c r="AY204" s="25"/>
      <c r="AZ204" s="25"/>
      <c r="BA204" s="25" t="s">
        <v>1879</v>
      </c>
      <c r="BB204" s="25"/>
      <c r="BC204" s="1"/>
      <c r="BD204" s="1"/>
      <c r="BE204" s="25" t="s">
        <v>736</v>
      </c>
      <c r="BF204" s="1"/>
      <c r="BG204" s="1"/>
      <c r="BH204" s="1"/>
      <c r="BI204" s="25"/>
      <c r="BJ204" s="6"/>
    </row>
    <row r="205" spans="1:62" ht="31">
      <c r="A205" s="23">
        <v>201</v>
      </c>
      <c r="B205" s="39" t="s">
        <v>3836</v>
      </c>
      <c r="C205" s="39" t="s">
        <v>280</v>
      </c>
      <c r="D205" s="39" t="s">
        <v>1063</v>
      </c>
      <c r="E205" s="39">
        <v>75</v>
      </c>
      <c r="F205" s="39" t="s">
        <v>195</v>
      </c>
      <c r="G205" s="39" t="s">
        <v>195</v>
      </c>
      <c r="H205" s="23" t="str">
        <f t="shared" si="6"/>
        <v>陳＊魁</v>
      </c>
      <c r="I205" s="23" t="str">
        <f t="shared" si="7"/>
        <v>2＊106674</v>
      </c>
      <c r="J205" s="39">
        <v>1130913</v>
      </c>
      <c r="K205" s="39">
        <v>5760191</v>
      </c>
      <c r="L205" s="40" t="s">
        <v>721</v>
      </c>
      <c r="M205" s="1"/>
      <c r="N205" s="1"/>
      <c r="O205" s="1"/>
      <c r="P205" s="1"/>
      <c r="Q205" s="1"/>
      <c r="R205" s="1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1"/>
      <c r="AK205" s="1"/>
      <c r="AL205" s="1"/>
      <c r="AM205" s="25"/>
      <c r="AN205" s="25"/>
      <c r="AO205" s="25"/>
      <c r="AP205" s="25"/>
      <c r="AQ205" s="25"/>
      <c r="AR205" s="1"/>
      <c r="AS205" s="25"/>
      <c r="AT205" s="25"/>
      <c r="AU205" s="25"/>
      <c r="AV205" s="25"/>
      <c r="AW205" s="25"/>
      <c r="AX205" s="36"/>
      <c r="AY205" s="25"/>
      <c r="AZ205" s="25"/>
      <c r="BA205" s="25"/>
      <c r="BB205" s="25" t="s">
        <v>1879</v>
      </c>
      <c r="BC205" s="1"/>
      <c r="BD205" s="1"/>
      <c r="BE205" s="25"/>
      <c r="BF205" s="1"/>
      <c r="BG205" s="1"/>
      <c r="BH205" s="1"/>
      <c r="BI205" s="25"/>
      <c r="BJ205" s="6"/>
    </row>
    <row r="206" spans="1:62" ht="46.5">
      <c r="A206" s="23">
        <v>202</v>
      </c>
      <c r="B206" s="39" t="s">
        <v>1281</v>
      </c>
      <c r="C206" s="39" t="s">
        <v>2562</v>
      </c>
      <c r="D206" s="39" t="s">
        <v>1063</v>
      </c>
      <c r="E206" s="39">
        <v>59</v>
      </c>
      <c r="F206" s="39" t="s">
        <v>195</v>
      </c>
      <c r="G206" s="39" t="s">
        <v>195</v>
      </c>
      <c r="H206" s="23" t="str">
        <f t="shared" si="6"/>
        <v>張＊中</v>
      </c>
      <c r="I206" s="23" t="str">
        <f t="shared" si="7"/>
        <v>2＊630375</v>
      </c>
      <c r="J206" s="39">
        <v>1130913</v>
      </c>
      <c r="K206" s="39" t="s">
        <v>1913</v>
      </c>
      <c r="L206" s="40" t="s">
        <v>721</v>
      </c>
      <c r="M206" s="1"/>
      <c r="N206" s="1"/>
      <c r="O206" s="1"/>
      <c r="P206" s="1"/>
      <c r="Q206" s="1"/>
      <c r="R206" s="1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1"/>
      <c r="AK206" s="1"/>
      <c r="AL206" s="1"/>
      <c r="AM206" s="25"/>
      <c r="AN206" s="25"/>
      <c r="AO206" s="25"/>
      <c r="AP206" s="25"/>
      <c r="AQ206" s="25"/>
      <c r="AR206" s="1"/>
      <c r="AS206" s="25"/>
      <c r="AT206" s="25"/>
      <c r="AU206" s="25" t="s">
        <v>9</v>
      </c>
      <c r="AV206" s="25"/>
      <c r="AW206" s="25"/>
      <c r="AX206" s="36"/>
      <c r="AY206" s="25"/>
      <c r="AZ206" s="25"/>
      <c r="BA206" s="25" t="s">
        <v>9</v>
      </c>
      <c r="BB206" s="25"/>
      <c r="BC206" s="1"/>
      <c r="BD206" s="1"/>
      <c r="BE206" s="25"/>
      <c r="BF206" s="1"/>
      <c r="BG206" s="1"/>
      <c r="BH206" s="1"/>
      <c r="BI206" s="25"/>
      <c r="BJ206" s="6"/>
    </row>
    <row r="207" spans="1:62" ht="31">
      <c r="A207" s="23">
        <v>203</v>
      </c>
      <c r="B207" s="39" t="s">
        <v>4986</v>
      </c>
      <c r="C207" s="39" t="s">
        <v>2804</v>
      </c>
      <c r="D207" s="39" t="s">
        <v>1067</v>
      </c>
      <c r="E207" s="39">
        <v>74</v>
      </c>
      <c r="F207" s="39" t="s">
        <v>195</v>
      </c>
      <c r="G207" s="39" t="s">
        <v>195</v>
      </c>
      <c r="H207" s="23" t="str">
        <f t="shared" si="6"/>
        <v>王＊鳳</v>
      </c>
      <c r="I207" s="23" t="str">
        <f t="shared" si="7"/>
        <v>2＊630414</v>
      </c>
      <c r="J207" s="39">
        <v>1130913</v>
      </c>
      <c r="K207" s="39" t="s">
        <v>734</v>
      </c>
      <c r="L207" s="40" t="s">
        <v>721</v>
      </c>
      <c r="M207" s="1"/>
      <c r="N207" s="1"/>
      <c r="O207" s="1"/>
      <c r="P207" s="1"/>
      <c r="Q207" s="1"/>
      <c r="R207" s="1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1"/>
      <c r="AK207" s="1"/>
      <c r="AL207" s="1"/>
      <c r="AM207" s="25"/>
      <c r="AN207" s="25"/>
      <c r="AO207" s="25"/>
      <c r="AP207" s="25"/>
      <c r="AQ207" s="25"/>
      <c r="AR207" s="1"/>
      <c r="AS207" s="25"/>
      <c r="AT207" s="25"/>
      <c r="AU207" s="25"/>
      <c r="AV207" s="25"/>
      <c r="AW207" s="25"/>
      <c r="AX207" s="36"/>
      <c r="AY207" s="25"/>
      <c r="AZ207" s="25"/>
      <c r="BA207" s="25" t="s">
        <v>9</v>
      </c>
      <c r="BB207" s="25"/>
      <c r="BC207" s="1"/>
      <c r="BD207" s="1"/>
      <c r="BE207" s="25"/>
      <c r="BF207" s="1"/>
      <c r="BG207" s="1"/>
      <c r="BH207" s="1"/>
      <c r="BI207" s="25"/>
      <c r="BJ207" s="6"/>
    </row>
    <row r="208" spans="1:62" ht="31">
      <c r="A208" s="23">
        <v>204</v>
      </c>
      <c r="B208" s="39" t="s">
        <v>1211</v>
      </c>
      <c r="C208" s="39" t="s">
        <v>255</v>
      </c>
      <c r="D208" s="39" t="s">
        <v>1063</v>
      </c>
      <c r="E208" s="39">
        <v>75</v>
      </c>
      <c r="F208" s="39" t="s">
        <v>195</v>
      </c>
      <c r="G208" s="39" t="s">
        <v>195</v>
      </c>
      <c r="H208" s="23" t="str">
        <f t="shared" si="6"/>
        <v>沈＊成</v>
      </c>
      <c r="I208" s="23" t="str">
        <f t="shared" si="7"/>
        <v>0＊500157</v>
      </c>
      <c r="J208" s="39">
        <v>1130916</v>
      </c>
      <c r="K208" s="39" t="s">
        <v>734</v>
      </c>
      <c r="L208" s="40" t="s">
        <v>721</v>
      </c>
      <c r="M208" s="1"/>
      <c r="N208" s="1"/>
      <c r="O208" s="1"/>
      <c r="P208" s="1"/>
      <c r="Q208" s="1"/>
      <c r="R208" s="1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1"/>
      <c r="AK208" s="1"/>
      <c r="AL208" s="1"/>
      <c r="AM208" s="25"/>
      <c r="AN208" s="25"/>
      <c r="AO208" s="25"/>
      <c r="AP208" s="25"/>
      <c r="AQ208" s="25"/>
      <c r="AR208" s="1"/>
      <c r="AS208" s="25"/>
      <c r="AT208" s="25"/>
      <c r="AU208" s="25"/>
      <c r="AV208" s="25"/>
      <c r="AW208" s="25"/>
      <c r="AX208" s="36"/>
      <c r="AY208" s="25"/>
      <c r="AZ208" s="25"/>
      <c r="BA208" s="25" t="s">
        <v>9</v>
      </c>
      <c r="BB208" s="25"/>
      <c r="BC208" s="1"/>
      <c r="BD208" s="1"/>
      <c r="BE208" s="25" t="s">
        <v>736</v>
      </c>
      <c r="BF208" s="1"/>
      <c r="BG208" s="1"/>
      <c r="BH208" s="1"/>
      <c r="BI208" s="25"/>
      <c r="BJ208" s="6"/>
    </row>
    <row r="209" spans="1:62" ht="31">
      <c r="A209" s="23">
        <v>205</v>
      </c>
      <c r="B209" s="39" t="s">
        <v>4987</v>
      </c>
      <c r="C209" s="39" t="s">
        <v>575</v>
      </c>
      <c r="D209" s="39" t="s">
        <v>1067</v>
      </c>
      <c r="E209" s="39">
        <v>66</v>
      </c>
      <c r="F209" s="39" t="s">
        <v>195</v>
      </c>
      <c r="G209" s="39" t="s">
        <v>195</v>
      </c>
      <c r="H209" s="23" t="str">
        <f t="shared" si="6"/>
        <v>王＊真</v>
      </c>
      <c r="I209" s="23" t="str">
        <f t="shared" si="7"/>
        <v>0＊799631</v>
      </c>
      <c r="J209" s="39">
        <v>1130916</v>
      </c>
      <c r="K209" s="39" t="s">
        <v>734</v>
      </c>
      <c r="L209" s="40" t="s">
        <v>721</v>
      </c>
      <c r="M209" s="1"/>
      <c r="N209" s="1"/>
      <c r="O209" s="1"/>
      <c r="P209" s="1"/>
      <c r="Q209" s="1"/>
      <c r="R209" s="1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1"/>
      <c r="AK209" s="1"/>
      <c r="AL209" s="1"/>
      <c r="AM209" s="25"/>
      <c r="AN209" s="25"/>
      <c r="AO209" s="25"/>
      <c r="AP209" s="25"/>
      <c r="AQ209" s="25"/>
      <c r="AR209" s="1"/>
      <c r="AS209" s="25"/>
      <c r="AT209" s="25"/>
      <c r="AU209" s="25"/>
      <c r="AV209" s="25"/>
      <c r="AW209" s="25"/>
      <c r="AX209" s="36"/>
      <c r="AY209" s="25"/>
      <c r="AZ209" s="25"/>
      <c r="BA209" s="25" t="s">
        <v>9</v>
      </c>
      <c r="BB209" s="25"/>
      <c r="BC209" s="1"/>
      <c r="BD209" s="1"/>
      <c r="BE209" s="25"/>
      <c r="BF209" s="1"/>
      <c r="BG209" s="1"/>
      <c r="BH209" s="1"/>
      <c r="BI209" s="25"/>
      <c r="BJ209" s="6"/>
    </row>
    <row r="210" spans="1:62" ht="31">
      <c r="A210" s="23">
        <v>206</v>
      </c>
      <c r="B210" s="39" t="s">
        <v>3970</v>
      </c>
      <c r="C210" s="39" t="s">
        <v>2840</v>
      </c>
      <c r="D210" s="39" t="s">
        <v>1067</v>
      </c>
      <c r="E210" s="39">
        <v>57</v>
      </c>
      <c r="F210" s="39" t="s">
        <v>195</v>
      </c>
      <c r="G210" s="39" t="s">
        <v>195</v>
      </c>
      <c r="H210" s="23" t="str">
        <f t="shared" si="6"/>
        <v>楊＊燕</v>
      </c>
      <c r="I210" s="23" t="str">
        <f t="shared" si="7"/>
        <v>0＊154677</v>
      </c>
      <c r="J210" s="39">
        <v>1130916</v>
      </c>
      <c r="K210" s="39" t="s">
        <v>732</v>
      </c>
      <c r="L210" s="40" t="s">
        <v>721</v>
      </c>
      <c r="M210" s="1"/>
      <c r="N210" s="1"/>
      <c r="O210" s="1"/>
      <c r="P210" s="1"/>
      <c r="Q210" s="1"/>
      <c r="R210" s="1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1"/>
      <c r="AK210" s="1"/>
      <c r="AL210" s="1"/>
      <c r="AM210" s="25"/>
      <c r="AN210" s="25"/>
      <c r="AO210" s="25"/>
      <c r="AP210" s="25"/>
      <c r="AQ210" s="25"/>
      <c r="AR210" s="1"/>
      <c r="AS210" s="25"/>
      <c r="AT210" s="25"/>
      <c r="AU210" s="25"/>
      <c r="AV210" s="25"/>
      <c r="AW210" s="25"/>
      <c r="AX210" s="36"/>
      <c r="AY210" s="25"/>
      <c r="AZ210" s="25"/>
      <c r="BA210" s="25"/>
      <c r="BB210" s="25" t="s">
        <v>1899</v>
      </c>
      <c r="BC210" s="1"/>
      <c r="BD210" s="1"/>
      <c r="BE210" s="25"/>
      <c r="BF210" s="1"/>
      <c r="BG210" s="1"/>
      <c r="BH210" s="1"/>
      <c r="BI210" s="25"/>
      <c r="BJ210" s="6"/>
    </row>
    <row r="211" spans="1:62" ht="17">
      <c r="A211" s="23">
        <v>207</v>
      </c>
      <c r="B211" s="39" t="s">
        <v>1605</v>
      </c>
      <c r="C211" s="39" t="s">
        <v>1343</v>
      </c>
      <c r="D211" s="39" t="s">
        <v>1063</v>
      </c>
      <c r="E211" s="39">
        <v>64</v>
      </c>
      <c r="F211" s="39" t="s">
        <v>195</v>
      </c>
      <c r="G211" s="39" t="s">
        <v>195</v>
      </c>
      <c r="H211" s="23" t="str">
        <f t="shared" si="6"/>
        <v>陳＊源</v>
      </c>
      <c r="I211" s="23" t="str">
        <f t="shared" si="7"/>
        <v>0＊156194</v>
      </c>
      <c r="J211" s="39">
        <v>1130916</v>
      </c>
      <c r="K211" s="39">
        <v>5761300</v>
      </c>
      <c r="L211" s="40" t="s">
        <v>721</v>
      </c>
      <c r="M211" s="1"/>
      <c r="N211" s="1"/>
      <c r="O211" s="1"/>
      <c r="P211" s="1"/>
      <c r="Q211" s="1"/>
      <c r="R211" s="1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1"/>
      <c r="AK211" s="1"/>
      <c r="AL211" s="1"/>
      <c r="AM211" s="25"/>
      <c r="AN211" s="25"/>
      <c r="AO211" s="25"/>
      <c r="AP211" s="25"/>
      <c r="AQ211" s="25"/>
      <c r="AR211" s="1"/>
      <c r="AS211" s="25"/>
      <c r="AT211" s="25"/>
      <c r="AU211" s="25" t="s">
        <v>9</v>
      </c>
      <c r="AV211" s="25"/>
      <c r="AW211" s="25"/>
      <c r="AX211" s="36"/>
      <c r="AY211" s="25"/>
      <c r="AZ211" s="25"/>
      <c r="BA211" s="25"/>
      <c r="BB211" s="25"/>
      <c r="BC211" s="1"/>
      <c r="BD211" s="1"/>
      <c r="BE211" s="25"/>
      <c r="BF211" s="1"/>
      <c r="BG211" s="1"/>
      <c r="BH211" s="1"/>
      <c r="BI211" s="25"/>
      <c r="BJ211" s="6"/>
    </row>
    <row r="212" spans="1:62" ht="31">
      <c r="A212" s="23">
        <v>208</v>
      </c>
      <c r="B212" s="39" t="s">
        <v>1192</v>
      </c>
      <c r="C212" s="39" t="s">
        <v>919</v>
      </c>
      <c r="D212" s="39" t="s">
        <v>1067</v>
      </c>
      <c r="E212" s="39">
        <v>51</v>
      </c>
      <c r="F212" s="39" t="s">
        <v>195</v>
      </c>
      <c r="G212" s="39" t="s">
        <v>195</v>
      </c>
      <c r="H212" s="23" t="str">
        <f t="shared" si="6"/>
        <v>劉＊鈴</v>
      </c>
      <c r="I212" s="23" t="str">
        <f t="shared" si="7"/>
        <v>0＊910813</v>
      </c>
      <c r="J212" s="39">
        <v>1130916</v>
      </c>
      <c r="K212" s="39" t="s">
        <v>734</v>
      </c>
      <c r="L212" s="40" t="s">
        <v>721</v>
      </c>
      <c r="M212" s="1"/>
      <c r="N212" s="1"/>
      <c r="O212" s="1"/>
      <c r="P212" s="1"/>
      <c r="Q212" s="1"/>
      <c r="R212" s="1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1"/>
      <c r="AK212" s="1"/>
      <c r="AL212" s="1"/>
      <c r="AM212" s="25"/>
      <c r="AN212" s="25"/>
      <c r="AO212" s="25"/>
      <c r="AP212" s="25"/>
      <c r="AQ212" s="25"/>
      <c r="AR212" s="1"/>
      <c r="AS212" s="25"/>
      <c r="AT212" s="25"/>
      <c r="AU212" s="25"/>
      <c r="AV212" s="25"/>
      <c r="AW212" s="25"/>
      <c r="AX212" s="36"/>
      <c r="AY212" s="25"/>
      <c r="AZ212" s="25"/>
      <c r="BA212" s="25" t="s">
        <v>9</v>
      </c>
      <c r="BB212" s="25"/>
      <c r="BC212" s="1"/>
      <c r="BD212" s="1"/>
      <c r="BE212" s="25"/>
      <c r="BF212" s="1"/>
      <c r="BG212" s="1"/>
      <c r="BH212" s="1"/>
      <c r="BI212" s="25"/>
      <c r="BJ212" s="6"/>
    </row>
    <row r="213" spans="1:62" ht="46.5">
      <c r="A213" s="23">
        <v>209</v>
      </c>
      <c r="B213" s="39" t="s">
        <v>1817</v>
      </c>
      <c r="C213" s="39" t="s">
        <v>372</v>
      </c>
      <c r="D213" s="39" t="s">
        <v>1063</v>
      </c>
      <c r="E213" s="39">
        <v>73</v>
      </c>
      <c r="F213" s="39" t="s">
        <v>195</v>
      </c>
      <c r="G213" s="39" t="s">
        <v>195</v>
      </c>
      <c r="H213" s="23" t="str">
        <f t="shared" si="6"/>
        <v>吳＊隆</v>
      </c>
      <c r="I213" s="23" t="str">
        <f t="shared" si="7"/>
        <v>1＊461003</v>
      </c>
      <c r="J213" s="39">
        <v>1130916</v>
      </c>
      <c r="K213" s="39" t="s">
        <v>738</v>
      </c>
      <c r="L213" s="40" t="s">
        <v>721</v>
      </c>
      <c r="M213" s="1"/>
      <c r="N213" s="1"/>
      <c r="O213" s="1"/>
      <c r="P213" s="1"/>
      <c r="Q213" s="1"/>
      <c r="R213" s="1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1"/>
      <c r="AK213" s="1"/>
      <c r="AL213" s="1"/>
      <c r="AM213" s="25"/>
      <c r="AN213" s="25"/>
      <c r="AO213" s="25"/>
      <c r="AP213" s="25"/>
      <c r="AQ213" s="25"/>
      <c r="AR213" s="1"/>
      <c r="AS213" s="25"/>
      <c r="AT213" s="25"/>
      <c r="AU213" s="25"/>
      <c r="AV213" s="25"/>
      <c r="AW213" s="25"/>
      <c r="AX213" s="36"/>
      <c r="AY213" s="25"/>
      <c r="AZ213" s="25" t="s">
        <v>9</v>
      </c>
      <c r="BA213" s="25" t="s">
        <v>9</v>
      </c>
      <c r="BB213" s="25"/>
      <c r="BC213" s="1"/>
      <c r="BD213" s="1"/>
      <c r="BE213" s="25" t="s">
        <v>736</v>
      </c>
      <c r="BF213" s="1"/>
      <c r="BG213" s="1"/>
      <c r="BH213" s="1"/>
      <c r="BI213" s="25"/>
      <c r="BJ213" s="6"/>
    </row>
    <row r="214" spans="1:62" ht="31">
      <c r="A214" s="23">
        <v>210</v>
      </c>
      <c r="B214" s="39" t="s">
        <v>4988</v>
      </c>
      <c r="C214" s="39" t="s">
        <v>363</v>
      </c>
      <c r="D214" s="39" t="s">
        <v>1063</v>
      </c>
      <c r="E214" s="39">
        <v>56</v>
      </c>
      <c r="F214" s="39" t="s">
        <v>195</v>
      </c>
      <c r="G214" s="39" t="s">
        <v>195</v>
      </c>
      <c r="H214" s="23" t="str">
        <f t="shared" si="6"/>
        <v>蔡＊余</v>
      </c>
      <c r="I214" s="23" t="str">
        <f t="shared" si="7"/>
        <v>2＊385081</v>
      </c>
      <c r="J214" s="39">
        <v>1130916</v>
      </c>
      <c r="K214" s="39" t="s">
        <v>734</v>
      </c>
      <c r="L214" s="40" t="s">
        <v>721</v>
      </c>
      <c r="M214" s="1"/>
      <c r="N214" s="1"/>
      <c r="O214" s="1"/>
      <c r="P214" s="1"/>
      <c r="Q214" s="1"/>
      <c r="R214" s="1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1"/>
      <c r="AK214" s="1"/>
      <c r="AL214" s="1"/>
      <c r="AM214" s="25"/>
      <c r="AN214" s="25"/>
      <c r="AO214" s="25"/>
      <c r="AP214" s="25"/>
      <c r="AQ214" s="25"/>
      <c r="AR214" s="1"/>
      <c r="AS214" s="25"/>
      <c r="AT214" s="25"/>
      <c r="AU214" s="25"/>
      <c r="AV214" s="25"/>
      <c r="AW214" s="25"/>
      <c r="AX214" s="36"/>
      <c r="AY214" s="25"/>
      <c r="AZ214" s="25"/>
      <c r="BA214" s="25" t="s">
        <v>9</v>
      </c>
      <c r="BB214" s="25"/>
      <c r="BC214" s="1"/>
      <c r="BD214" s="1"/>
      <c r="BE214" s="25"/>
      <c r="BF214" s="1"/>
      <c r="BG214" s="1"/>
      <c r="BH214" s="1"/>
      <c r="BI214" s="25"/>
      <c r="BJ214" s="6"/>
    </row>
    <row r="215" spans="1:62" ht="31">
      <c r="A215" s="23">
        <v>211</v>
      </c>
      <c r="B215" s="39" t="s">
        <v>4989</v>
      </c>
      <c r="C215" s="39" t="s">
        <v>4875</v>
      </c>
      <c r="D215" s="39" t="s">
        <v>1063</v>
      </c>
      <c r="E215" s="39">
        <v>63</v>
      </c>
      <c r="F215" s="39" t="s">
        <v>195</v>
      </c>
      <c r="G215" s="39" t="s">
        <v>195</v>
      </c>
      <c r="H215" s="23" t="str">
        <f t="shared" si="6"/>
        <v>吳＊祥</v>
      </c>
      <c r="I215" s="23" t="str">
        <f t="shared" si="7"/>
        <v>0＊908610</v>
      </c>
      <c r="J215" s="39">
        <v>1130920</v>
      </c>
      <c r="K215" s="39" t="s">
        <v>734</v>
      </c>
      <c r="L215" s="40" t="s">
        <v>721</v>
      </c>
      <c r="M215" s="1"/>
      <c r="N215" s="1"/>
      <c r="O215" s="1"/>
      <c r="P215" s="1"/>
      <c r="Q215" s="1"/>
      <c r="R215" s="1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1"/>
      <c r="AK215" s="1"/>
      <c r="AL215" s="1"/>
      <c r="AM215" s="25"/>
      <c r="AN215" s="25"/>
      <c r="AO215" s="25"/>
      <c r="AP215" s="25"/>
      <c r="AQ215" s="25"/>
      <c r="AR215" s="1"/>
      <c r="AS215" s="25"/>
      <c r="AT215" s="25"/>
      <c r="AU215" s="25"/>
      <c r="AV215" s="25"/>
      <c r="AW215" s="25"/>
      <c r="AX215" s="36"/>
      <c r="AY215" s="25"/>
      <c r="AZ215" s="25"/>
      <c r="BA215" s="25" t="s">
        <v>9</v>
      </c>
      <c r="BB215" s="25"/>
      <c r="BC215" s="1"/>
      <c r="BD215" s="1"/>
      <c r="BE215" s="25"/>
      <c r="BF215" s="1"/>
      <c r="BG215" s="1"/>
      <c r="BH215" s="1"/>
      <c r="BI215" s="25"/>
      <c r="BJ215" s="6"/>
    </row>
    <row r="216" spans="1:62" ht="17">
      <c r="A216" s="23">
        <v>212</v>
      </c>
      <c r="B216" s="39" t="s">
        <v>1763</v>
      </c>
      <c r="C216" s="39" t="s">
        <v>1486</v>
      </c>
      <c r="D216" s="39" t="s">
        <v>1063</v>
      </c>
      <c r="E216" s="39">
        <v>84</v>
      </c>
      <c r="F216" s="39" t="s">
        <v>195</v>
      </c>
      <c r="G216" s="39" t="s">
        <v>195</v>
      </c>
      <c r="H216" s="23" t="str">
        <f t="shared" si="6"/>
        <v>楊＊弘</v>
      </c>
      <c r="I216" s="23" t="str">
        <f t="shared" si="7"/>
        <v>0＊285194</v>
      </c>
      <c r="J216" s="39">
        <v>1130920</v>
      </c>
      <c r="K216" s="39">
        <v>5761300</v>
      </c>
      <c r="L216" s="40" t="s">
        <v>721</v>
      </c>
      <c r="M216" s="1"/>
      <c r="N216" s="1"/>
      <c r="O216" s="1"/>
      <c r="P216" s="1"/>
      <c r="Q216" s="1"/>
      <c r="R216" s="1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1"/>
      <c r="AK216" s="1"/>
      <c r="AL216" s="1"/>
      <c r="AM216" s="25"/>
      <c r="AN216" s="25"/>
      <c r="AO216" s="25"/>
      <c r="AP216" s="25"/>
      <c r="AQ216" s="25"/>
      <c r="AR216" s="1"/>
      <c r="AS216" s="25"/>
      <c r="AT216" s="25"/>
      <c r="AU216" s="25" t="s">
        <v>9</v>
      </c>
      <c r="AV216" s="25"/>
      <c r="AW216" s="25"/>
      <c r="AX216" s="36"/>
      <c r="AY216" s="25"/>
      <c r="AZ216" s="25"/>
      <c r="BA216" s="25"/>
      <c r="BB216" s="25"/>
      <c r="BC216" s="1"/>
      <c r="BD216" s="1"/>
      <c r="BE216" s="25"/>
      <c r="BF216" s="1"/>
      <c r="BG216" s="1"/>
      <c r="BH216" s="1"/>
      <c r="BI216" s="25"/>
      <c r="BJ216" s="6"/>
    </row>
    <row r="217" spans="1:62" ht="31">
      <c r="A217" s="23">
        <v>213</v>
      </c>
      <c r="B217" s="39" t="s">
        <v>1605</v>
      </c>
      <c r="C217" s="39" t="s">
        <v>1343</v>
      </c>
      <c r="D217" s="39" t="s">
        <v>1063</v>
      </c>
      <c r="E217" s="39">
        <v>64</v>
      </c>
      <c r="F217" s="39" t="s">
        <v>195</v>
      </c>
      <c r="G217" s="39" t="s">
        <v>195</v>
      </c>
      <c r="H217" s="23" t="str">
        <f t="shared" si="6"/>
        <v>陳＊源</v>
      </c>
      <c r="I217" s="23" t="str">
        <f t="shared" si="7"/>
        <v>0＊156194</v>
      </c>
      <c r="J217" s="39">
        <v>1130920</v>
      </c>
      <c r="K217" s="39" t="s">
        <v>734</v>
      </c>
      <c r="L217" s="40" t="s">
        <v>721</v>
      </c>
      <c r="M217" s="1"/>
      <c r="N217" s="1"/>
      <c r="O217" s="1"/>
      <c r="P217" s="1"/>
      <c r="Q217" s="1"/>
      <c r="R217" s="1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1"/>
      <c r="AK217" s="1"/>
      <c r="AL217" s="1"/>
      <c r="AM217" s="25"/>
      <c r="AN217" s="25"/>
      <c r="AO217" s="25"/>
      <c r="AP217" s="25"/>
      <c r="AQ217" s="25"/>
      <c r="AR217" s="1"/>
      <c r="AS217" s="25"/>
      <c r="AT217" s="25"/>
      <c r="AU217" s="25"/>
      <c r="AV217" s="25"/>
      <c r="AW217" s="25"/>
      <c r="AX217" s="36"/>
      <c r="AY217" s="25"/>
      <c r="AZ217" s="25"/>
      <c r="BA217" s="25" t="s">
        <v>9</v>
      </c>
      <c r="BB217" s="25"/>
      <c r="BC217" s="1"/>
      <c r="BD217" s="1"/>
      <c r="BE217" s="25"/>
      <c r="BF217" s="1"/>
      <c r="BG217" s="1"/>
      <c r="BH217" s="1"/>
      <c r="BI217" s="25"/>
      <c r="BJ217" s="6"/>
    </row>
    <row r="218" spans="1:62" ht="31">
      <c r="A218" s="23">
        <v>214</v>
      </c>
      <c r="B218" s="39" t="s">
        <v>4990</v>
      </c>
      <c r="C218" s="39" t="s">
        <v>2558</v>
      </c>
      <c r="D218" s="39" t="s">
        <v>1063</v>
      </c>
      <c r="E218" s="39">
        <v>74</v>
      </c>
      <c r="F218" s="39" t="s">
        <v>195</v>
      </c>
      <c r="G218" s="39" t="s">
        <v>195</v>
      </c>
      <c r="H218" s="23" t="str">
        <f t="shared" si="6"/>
        <v>吳＊奠</v>
      </c>
      <c r="I218" s="23" t="str">
        <f t="shared" si="7"/>
        <v>0＊157206</v>
      </c>
      <c r="J218" s="39">
        <v>1130920</v>
      </c>
      <c r="K218" s="39" t="s">
        <v>732</v>
      </c>
      <c r="L218" s="40" t="s">
        <v>721</v>
      </c>
      <c r="M218" s="1"/>
      <c r="N218" s="1"/>
      <c r="O218" s="1"/>
      <c r="P218" s="1"/>
      <c r="Q218" s="1"/>
      <c r="R218" s="1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1"/>
      <c r="AK218" s="1"/>
      <c r="AL218" s="1"/>
      <c r="AM218" s="25"/>
      <c r="AN218" s="25"/>
      <c r="AO218" s="25"/>
      <c r="AP218" s="25"/>
      <c r="AQ218" s="25"/>
      <c r="AR218" s="1"/>
      <c r="AS218" s="25"/>
      <c r="AT218" s="25"/>
      <c r="AU218" s="25"/>
      <c r="AV218" s="25"/>
      <c r="AW218" s="25"/>
      <c r="AX218" s="36"/>
      <c r="AY218" s="25"/>
      <c r="AZ218" s="25"/>
      <c r="BA218" s="25"/>
      <c r="BB218" s="25" t="s">
        <v>1879</v>
      </c>
      <c r="BC218" s="1"/>
      <c r="BD218" s="1"/>
      <c r="BE218" s="25"/>
      <c r="BF218" s="1"/>
      <c r="BG218" s="1"/>
      <c r="BH218" s="1"/>
      <c r="BI218" s="25"/>
      <c r="BJ218" s="6"/>
    </row>
    <row r="219" spans="1:62" ht="31">
      <c r="A219" s="23">
        <v>215</v>
      </c>
      <c r="B219" s="39" t="s">
        <v>1773</v>
      </c>
      <c r="C219" s="39" t="s">
        <v>1494</v>
      </c>
      <c r="D219" s="39" t="s">
        <v>1063</v>
      </c>
      <c r="E219" s="39">
        <v>64</v>
      </c>
      <c r="F219" s="39" t="s">
        <v>195</v>
      </c>
      <c r="G219" s="39" t="s">
        <v>195</v>
      </c>
      <c r="H219" s="23" t="str">
        <f t="shared" si="6"/>
        <v>謝＊星</v>
      </c>
      <c r="I219" s="23" t="str">
        <f t="shared" si="7"/>
        <v>1＊756803</v>
      </c>
      <c r="J219" s="39">
        <v>1130920</v>
      </c>
      <c r="K219" s="39" t="s">
        <v>734</v>
      </c>
      <c r="L219" s="40" t="s">
        <v>721</v>
      </c>
      <c r="M219" s="1"/>
      <c r="N219" s="1"/>
      <c r="O219" s="1"/>
      <c r="P219" s="1"/>
      <c r="Q219" s="1"/>
      <c r="R219" s="1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1"/>
      <c r="AK219" s="1"/>
      <c r="AL219" s="1"/>
      <c r="AM219" s="25"/>
      <c r="AN219" s="25"/>
      <c r="AO219" s="25"/>
      <c r="AP219" s="25"/>
      <c r="AQ219" s="25"/>
      <c r="AR219" s="1"/>
      <c r="AS219" s="25"/>
      <c r="AT219" s="25"/>
      <c r="AU219" s="25"/>
      <c r="AV219" s="25"/>
      <c r="AW219" s="25"/>
      <c r="AX219" s="36"/>
      <c r="AY219" s="25"/>
      <c r="AZ219" s="25"/>
      <c r="BA219" s="25" t="s">
        <v>9</v>
      </c>
      <c r="BB219" s="25"/>
      <c r="BC219" s="1"/>
      <c r="BD219" s="1"/>
      <c r="BE219" s="25"/>
      <c r="BF219" s="1"/>
      <c r="BG219" s="1"/>
      <c r="BH219" s="1"/>
      <c r="BI219" s="25"/>
      <c r="BJ219" s="6"/>
    </row>
    <row r="220" spans="1:62" ht="46.5">
      <c r="A220" s="23">
        <v>216</v>
      </c>
      <c r="B220" s="39" t="s">
        <v>4991</v>
      </c>
      <c r="C220" s="39" t="s">
        <v>577</v>
      </c>
      <c r="D220" s="39" t="s">
        <v>1067</v>
      </c>
      <c r="E220" s="39">
        <v>79</v>
      </c>
      <c r="F220" s="39" t="s">
        <v>195</v>
      </c>
      <c r="G220" s="39" t="s">
        <v>195</v>
      </c>
      <c r="H220" s="23" t="str">
        <f t="shared" si="6"/>
        <v>盧＊春枝</v>
      </c>
      <c r="I220" s="23" t="str">
        <f t="shared" si="7"/>
        <v>1＊320192</v>
      </c>
      <c r="J220" s="39">
        <v>1130920</v>
      </c>
      <c r="K220" s="39" t="s">
        <v>738</v>
      </c>
      <c r="L220" s="40" t="s">
        <v>721</v>
      </c>
      <c r="M220" s="1"/>
      <c r="N220" s="1"/>
      <c r="O220" s="1"/>
      <c r="P220" s="1"/>
      <c r="Q220" s="1"/>
      <c r="R220" s="1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1"/>
      <c r="AK220" s="1"/>
      <c r="AL220" s="1"/>
      <c r="AM220" s="25"/>
      <c r="AN220" s="25"/>
      <c r="AO220" s="25"/>
      <c r="AP220" s="25"/>
      <c r="AQ220" s="25"/>
      <c r="AR220" s="1"/>
      <c r="AS220" s="25"/>
      <c r="AT220" s="25"/>
      <c r="AU220" s="25"/>
      <c r="AV220" s="25"/>
      <c r="AW220" s="25"/>
      <c r="AX220" s="36"/>
      <c r="AY220" s="25"/>
      <c r="AZ220" s="25" t="s">
        <v>9</v>
      </c>
      <c r="BA220" s="25" t="s">
        <v>9</v>
      </c>
      <c r="BB220" s="25"/>
      <c r="BC220" s="1"/>
      <c r="BD220" s="1"/>
      <c r="BE220" s="25" t="s">
        <v>736</v>
      </c>
      <c r="BF220" s="1"/>
      <c r="BG220" s="1"/>
      <c r="BH220" s="1"/>
      <c r="BI220" s="25"/>
      <c r="BJ220" s="6"/>
    </row>
    <row r="221" spans="1:62" ht="31">
      <c r="A221" s="23">
        <v>217</v>
      </c>
      <c r="B221" s="39" t="s">
        <v>4992</v>
      </c>
      <c r="C221" s="39" t="s">
        <v>83</v>
      </c>
      <c r="D221" s="39" t="s">
        <v>1067</v>
      </c>
      <c r="E221" s="39">
        <v>66</v>
      </c>
      <c r="F221" s="39" t="s">
        <v>195</v>
      </c>
      <c r="G221" s="39" t="s">
        <v>195</v>
      </c>
      <c r="H221" s="23" t="str">
        <f t="shared" si="6"/>
        <v>林＊燕</v>
      </c>
      <c r="I221" s="23" t="str">
        <f t="shared" si="7"/>
        <v>2＊468150</v>
      </c>
      <c r="J221" s="39">
        <v>1130920</v>
      </c>
      <c r="K221" s="39" t="s">
        <v>734</v>
      </c>
      <c r="L221" s="40" t="s">
        <v>721</v>
      </c>
      <c r="M221" s="1"/>
      <c r="N221" s="1"/>
      <c r="O221" s="1"/>
      <c r="P221" s="1"/>
      <c r="Q221" s="1"/>
      <c r="R221" s="1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1"/>
      <c r="AK221" s="1"/>
      <c r="AL221" s="1"/>
      <c r="AM221" s="25"/>
      <c r="AN221" s="25"/>
      <c r="AO221" s="25"/>
      <c r="AP221" s="25"/>
      <c r="AQ221" s="25"/>
      <c r="AR221" s="1"/>
      <c r="AS221" s="25"/>
      <c r="AT221" s="25"/>
      <c r="AU221" s="25"/>
      <c r="AV221" s="25"/>
      <c r="AW221" s="25"/>
      <c r="AX221" s="36"/>
      <c r="AY221" s="25"/>
      <c r="AZ221" s="25"/>
      <c r="BA221" s="25" t="s">
        <v>9</v>
      </c>
      <c r="BB221" s="25"/>
      <c r="BC221" s="1"/>
      <c r="BD221" s="1"/>
      <c r="BE221" s="25"/>
      <c r="BF221" s="1"/>
      <c r="BG221" s="1"/>
      <c r="BH221" s="1"/>
      <c r="BI221" s="25"/>
      <c r="BJ221" s="6"/>
    </row>
    <row r="222" spans="1:62" ht="31">
      <c r="A222" s="23">
        <v>218</v>
      </c>
      <c r="B222" s="39" t="s">
        <v>4993</v>
      </c>
      <c r="C222" s="39" t="s">
        <v>2118</v>
      </c>
      <c r="D222" s="39" t="s">
        <v>1067</v>
      </c>
      <c r="E222" s="39">
        <v>53</v>
      </c>
      <c r="F222" s="39" t="s">
        <v>195</v>
      </c>
      <c r="G222" s="39" t="s">
        <v>195</v>
      </c>
      <c r="H222" s="23" t="str">
        <f t="shared" si="6"/>
        <v>楊＊薇</v>
      </c>
      <c r="I222" s="23" t="str">
        <f t="shared" si="7"/>
        <v>2＊614517</v>
      </c>
      <c r="J222" s="39">
        <v>1130920</v>
      </c>
      <c r="K222" s="39" t="s">
        <v>734</v>
      </c>
      <c r="L222" s="40" t="s">
        <v>721</v>
      </c>
      <c r="M222" s="1"/>
      <c r="N222" s="1"/>
      <c r="O222" s="1"/>
      <c r="P222" s="1"/>
      <c r="Q222" s="1"/>
      <c r="R222" s="1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1"/>
      <c r="AK222" s="1"/>
      <c r="AL222" s="1"/>
      <c r="AM222" s="25"/>
      <c r="AN222" s="25"/>
      <c r="AO222" s="25"/>
      <c r="AP222" s="25"/>
      <c r="AQ222" s="25"/>
      <c r="AR222" s="1"/>
      <c r="AS222" s="25"/>
      <c r="AT222" s="25"/>
      <c r="AU222" s="25"/>
      <c r="AV222" s="25"/>
      <c r="AW222" s="25"/>
      <c r="AX222" s="36"/>
      <c r="AY222" s="25"/>
      <c r="AZ222" s="25"/>
      <c r="BA222" s="25" t="s">
        <v>9</v>
      </c>
      <c r="BB222" s="25"/>
      <c r="BC222" s="1"/>
      <c r="BD222" s="1"/>
      <c r="BE222" s="25"/>
      <c r="BF222" s="1"/>
      <c r="BG222" s="1"/>
      <c r="BH222" s="1"/>
      <c r="BI222" s="25"/>
      <c r="BJ222" s="6"/>
    </row>
    <row r="223" spans="1:62" ht="31">
      <c r="A223" s="23">
        <v>219</v>
      </c>
      <c r="B223" s="39" t="s">
        <v>4994</v>
      </c>
      <c r="C223" s="39" t="s">
        <v>4876</v>
      </c>
      <c r="D223" s="39" t="s">
        <v>1067</v>
      </c>
      <c r="E223" s="39">
        <v>78</v>
      </c>
      <c r="F223" s="39" t="s">
        <v>195</v>
      </c>
      <c r="G223" s="39" t="s">
        <v>195</v>
      </c>
      <c r="H223" s="23" t="str">
        <f t="shared" si="6"/>
        <v>花＊卿</v>
      </c>
      <c r="I223" s="23" t="str">
        <f t="shared" si="7"/>
        <v>0＊180119</v>
      </c>
      <c r="J223" s="39">
        <v>1130924</v>
      </c>
      <c r="K223" s="39" t="s">
        <v>734</v>
      </c>
      <c r="L223" s="40" t="s">
        <v>721</v>
      </c>
      <c r="M223" s="1"/>
      <c r="N223" s="1"/>
      <c r="O223" s="1"/>
      <c r="P223" s="1"/>
      <c r="Q223" s="1"/>
      <c r="R223" s="1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1"/>
      <c r="AK223" s="1"/>
      <c r="AL223" s="1"/>
      <c r="AM223" s="25"/>
      <c r="AN223" s="25"/>
      <c r="AO223" s="25"/>
      <c r="AP223" s="25"/>
      <c r="AQ223" s="25"/>
      <c r="AR223" s="1"/>
      <c r="AS223" s="25"/>
      <c r="AT223" s="25"/>
      <c r="AU223" s="25"/>
      <c r="AV223" s="25"/>
      <c r="AW223" s="25"/>
      <c r="AX223" s="36"/>
      <c r="AY223" s="25"/>
      <c r="AZ223" s="25"/>
      <c r="BA223" s="25" t="s">
        <v>9</v>
      </c>
      <c r="BB223" s="25"/>
      <c r="BC223" s="1"/>
      <c r="BD223" s="1"/>
      <c r="BE223" s="25"/>
      <c r="BF223" s="1"/>
      <c r="BG223" s="1"/>
      <c r="BH223" s="1"/>
      <c r="BI223" s="25"/>
      <c r="BJ223" s="6"/>
    </row>
    <row r="224" spans="1:62" ht="31">
      <c r="A224" s="23">
        <v>220</v>
      </c>
      <c r="B224" s="39" t="s">
        <v>4995</v>
      </c>
      <c r="C224" s="39" t="s">
        <v>112</v>
      </c>
      <c r="D224" s="39" t="s">
        <v>1063</v>
      </c>
      <c r="E224" s="39">
        <v>66</v>
      </c>
      <c r="F224" s="39" t="s">
        <v>195</v>
      </c>
      <c r="G224" s="39" t="s">
        <v>195</v>
      </c>
      <c r="H224" s="23" t="str">
        <f t="shared" si="6"/>
        <v>林＊相</v>
      </c>
      <c r="I224" s="23" t="str">
        <f t="shared" si="7"/>
        <v>0＊557367</v>
      </c>
      <c r="J224" s="39">
        <v>1130924</v>
      </c>
      <c r="K224" s="39" t="s">
        <v>732</v>
      </c>
      <c r="L224" s="40" t="s">
        <v>721</v>
      </c>
      <c r="M224" s="1"/>
      <c r="N224" s="1"/>
      <c r="O224" s="1"/>
      <c r="P224" s="1"/>
      <c r="Q224" s="1"/>
      <c r="R224" s="1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1"/>
      <c r="AK224" s="1"/>
      <c r="AL224" s="1"/>
      <c r="AM224" s="25"/>
      <c r="AN224" s="25"/>
      <c r="AO224" s="25"/>
      <c r="AP224" s="25"/>
      <c r="AQ224" s="25"/>
      <c r="AR224" s="1"/>
      <c r="AS224" s="25"/>
      <c r="AT224" s="25"/>
      <c r="AU224" s="25"/>
      <c r="AV224" s="25"/>
      <c r="AW224" s="25"/>
      <c r="AX224" s="36"/>
      <c r="AY224" s="25"/>
      <c r="AZ224" s="25"/>
      <c r="BA224" s="25"/>
      <c r="BB224" s="25" t="s">
        <v>747</v>
      </c>
      <c r="BC224" s="1"/>
      <c r="BD224" s="1"/>
      <c r="BE224" s="25"/>
      <c r="BF224" s="1"/>
      <c r="BG224" s="1"/>
      <c r="BH224" s="1"/>
      <c r="BI224" s="25"/>
      <c r="BJ224" s="6"/>
    </row>
    <row r="225" spans="1:62" ht="31">
      <c r="A225" s="23">
        <v>221</v>
      </c>
      <c r="B225" s="39" t="s">
        <v>4996</v>
      </c>
      <c r="C225" s="39" t="s">
        <v>582</v>
      </c>
      <c r="D225" s="39" t="s">
        <v>1067</v>
      </c>
      <c r="E225" s="39">
        <v>68</v>
      </c>
      <c r="F225" s="39" t="s">
        <v>195</v>
      </c>
      <c r="G225" s="39" t="s">
        <v>195</v>
      </c>
      <c r="H225" s="23" t="str">
        <f t="shared" si="6"/>
        <v>丁＊桃</v>
      </c>
      <c r="I225" s="23" t="str">
        <f t="shared" si="7"/>
        <v>0＊782478</v>
      </c>
      <c r="J225" s="39">
        <v>1130924</v>
      </c>
      <c r="K225" s="39" t="s">
        <v>732</v>
      </c>
      <c r="L225" s="40" t="s">
        <v>721</v>
      </c>
      <c r="M225" s="1"/>
      <c r="N225" s="1"/>
      <c r="O225" s="1"/>
      <c r="P225" s="1"/>
      <c r="Q225" s="1"/>
      <c r="R225" s="1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1"/>
      <c r="AK225" s="1"/>
      <c r="AL225" s="1"/>
      <c r="AM225" s="25"/>
      <c r="AN225" s="25"/>
      <c r="AO225" s="25"/>
      <c r="AP225" s="25"/>
      <c r="AQ225" s="25"/>
      <c r="AR225" s="1"/>
      <c r="AS225" s="25"/>
      <c r="AT225" s="25"/>
      <c r="AU225" s="25"/>
      <c r="AV225" s="25"/>
      <c r="AW225" s="25"/>
      <c r="AX225" s="36"/>
      <c r="AY225" s="25"/>
      <c r="AZ225" s="25"/>
      <c r="BA225" s="25"/>
      <c r="BB225" s="25" t="s">
        <v>1879</v>
      </c>
      <c r="BC225" s="1"/>
      <c r="BD225" s="1"/>
      <c r="BE225" s="25"/>
      <c r="BF225" s="1"/>
      <c r="BG225" s="1"/>
      <c r="BH225" s="1"/>
      <c r="BI225" s="25"/>
      <c r="BJ225" s="6"/>
    </row>
    <row r="226" spans="1:62" ht="31">
      <c r="A226" s="23">
        <v>222</v>
      </c>
      <c r="B226" s="39" t="s">
        <v>4997</v>
      </c>
      <c r="C226" s="39" t="s">
        <v>4878</v>
      </c>
      <c r="D226" s="39" t="s">
        <v>1067</v>
      </c>
      <c r="E226" s="39">
        <v>71</v>
      </c>
      <c r="F226" s="39" t="s">
        <v>195</v>
      </c>
      <c r="G226" s="39" t="s">
        <v>195</v>
      </c>
      <c r="H226" s="23" t="str">
        <f t="shared" si="6"/>
        <v>莊＊金</v>
      </c>
      <c r="I226" s="23" t="str">
        <f t="shared" si="7"/>
        <v>0＊136691</v>
      </c>
      <c r="J226" s="39">
        <v>1130924</v>
      </c>
      <c r="K226" s="39" t="s">
        <v>734</v>
      </c>
      <c r="L226" s="40" t="s">
        <v>721</v>
      </c>
      <c r="M226" s="1"/>
      <c r="N226" s="1"/>
      <c r="O226" s="1"/>
      <c r="P226" s="1"/>
      <c r="Q226" s="1"/>
      <c r="R226" s="1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1"/>
      <c r="AK226" s="1"/>
      <c r="AL226" s="1"/>
      <c r="AM226" s="25"/>
      <c r="AN226" s="25"/>
      <c r="AO226" s="25"/>
      <c r="AP226" s="25"/>
      <c r="AQ226" s="25"/>
      <c r="AR226" s="1"/>
      <c r="AS226" s="25"/>
      <c r="AT226" s="25"/>
      <c r="AU226" s="25"/>
      <c r="AV226" s="25"/>
      <c r="AW226" s="25"/>
      <c r="AX226" s="36"/>
      <c r="AY226" s="25"/>
      <c r="AZ226" s="25"/>
      <c r="BA226" s="25" t="s">
        <v>9</v>
      </c>
      <c r="BB226" s="25"/>
      <c r="BC226" s="1"/>
      <c r="BD226" s="1"/>
      <c r="BE226" s="25"/>
      <c r="BF226" s="1"/>
      <c r="BG226" s="1"/>
      <c r="BH226" s="1"/>
      <c r="BI226" s="25"/>
      <c r="BJ226" s="6"/>
    </row>
    <row r="227" spans="1:62" ht="46.5">
      <c r="A227" s="23">
        <v>223</v>
      </c>
      <c r="B227" s="39" t="s">
        <v>4998</v>
      </c>
      <c r="C227" s="39" t="s">
        <v>2588</v>
      </c>
      <c r="D227" s="39" t="s">
        <v>1063</v>
      </c>
      <c r="E227" s="39">
        <v>83</v>
      </c>
      <c r="F227" s="39" t="s">
        <v>195</v>
      </c>
      <c r="G227" s="39" t="s">
        <v>195</v>
      </c>
      <c r="H227" s="23" t="str">
        <f t="shared" si="6"/>
        <v>江＊仁</v>
      </c>
      <c r="I227" s="23" t="str">
        <f t="shared" si="7"/>
        <v>0＊730048</v>
      </c>
      <c r="J227" s="39">
        <v>1130924</v>
      </c>
      <c r="K227" s="39" t="s">
        <v>738</v>
      </c>
      <c r="L227" s="40" t="s">
        <v>721</v>
      </c>
      <c r="M227" s="1"/>
      <c r="N227" s="1"/>
      <c r="O227" s="1"/>
      <c r="P227" s="1"/>
      <c r="Q227" s="1"/>
      <c r="R227" s="1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1"/>
      <c r="AK227" s="1"/>
      <c r="AL227" s="1"/>
      <c r="AM227" s="25"/>
      <c r="AN227" s="25"/>
      <c r="AO227" s="25"/>
      <c r="AP227" s="25"/>
      <c r="AQ227" s="25"/>
      <c r="AR227" s="1"/>
      <c r="AS227" s="25"/>
      <c r="AT227" s="25"/>
      <c r="AU227" s="25"/>
      <c r="AV227" s="25"/>
      <c r="AW227" s="25"/>
      <c r="AX227" s="36"/>
      <c r="AY227" s="25"/>
      <c r="AZ227" s="25" t="s">
        <v>9</v>
      </c>
      <c r="BA227" s="25" t="s">
        <v>9</v>
      </c>
      <c r="BB227" s="25"/>
      <c r="BC227" s="1"/>
      <c r="BD227" s="1"/>
      <c r="BE227" s="25"/>
      <c r="BF227" s="1"/>
      <c r="BG227" s="1"/>
      <c r="BH227" s="1"/>
      <c r="BI227" s="25"/>
      <c r="BJ227" s="6"/>
    </row>
    <row r="228" spans="1:62" ht="46.5">
      <c r="A228" s="23">
        <v>224</v>
      </c>
      <c r="B228" s="39" t="s">
        <v>4999</v>
      </c>
      <c r="C228" s="39" t="s">
        <v>611</v>
      </c>
      <c r="D228" s="39" t="s">
        <v>1067</v>
      </c>
      <c r="E228" s="39">
        <v>70</v>
      </c>
      <c r="F228" s="39" t="s">
        <v>195</v>
      </c>
      <c r="G228" s="39" t="s">
        <v>195</v>
      </c>
      <c r="H228" s="23" t="str">
        <f t="shared" ref="H228:H291" si="8">REPLACE(B228,2,1,"＊")</f>
        <v>白＊寶桂</v>
      </c>
      <c r="I228" s="23" t="str">
        <f t="shared" ref="I228:I291" si="9">REPLACE(C228,2,1,"＊")</f>
        <v>1＊117678</v>
      </c>
      <c r="J228" s="39">
        <v>1130924</v>
      </c>
      <c r="K228" s="39" t="s">
        <v>732</v>
      </c>
      <c r="L228" s="40" t="s">
        <v>721</v>
      </c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36"/>
      <c r="AY228" s="25"/>
      <c r="AZ228" s="25"/>
      <c r="BA228" s="25"/>
      <c r="BB228" s="25" t="s">
        <v>1879</v>
      </c>
      <c r="BC228" s="25"/>
      <c r="BD228" s="25" t="s">
        <v>5075</v>
      </c>
      <c r="BE228" s="25"/>
      <c r="BF228" s="25"/>
      <c r="BG228" s="25"/>
      <c r="BH228" s="25"/>
      <c r="BI228" s="25"/>
      <c r="BJ228" s="6"/>
    </row>
    <row r="229" spans="1:62" ht="31">
      <c r="A229" s="23">
        <v>225</v>
      </c>
      <c r="B229" s="39" t="s">
        <v>5000</v>
      </c>
      <c r="C229" s="39" t="s">
        <v>2795</v>
      </c>
      <c r="D229" s="39" t="s">
        <v>1067</v>
      </c>
      <c r="E229" s="39">
        <v>67</v>
      </c>
      <c r="F229" s="39" t="s">
        <v>195</v>
      </c>
      <c r="G229" s="39" t="s">
        <v>195</v>
      </c>
      <c r="H229" s="23" t="str">
        <f t="shared" si="8"/>
        <v>鄭＊珍</v>
      </c>
      <c r="I229" s="23" t="str">
        <f t="shared" si="9"/>
        <v>1＊639600</v>
      </c>
      <c r="J229" s="39">
        <v>1130924</v>
      </c>
      <c r="K229" s="39" t="s">
        <v>734</v>
      </c>
      <c r="L229" s="40" t="s">
        <v>721</v>
      </c>
      <c r="M229" s="1"/>
      <c r="N229" s="1"/>
      <c r="O229" s="1"/>
      <c r="P229" s="1"/>
      <c r="Q229" s="1"/>
      <c r="R229" s="1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1"/>
      <c r="AK229" s="1"/>
      <c r="AL229" s="1"/>
      <c r="AM229" s="25"/>
      <c r="AN229" s="25"/>
      <c r="AO229" s="25"/>
      <c r="AP229" s="25"/>
      <c r="AQ229" s="25"/>
      <c r="AR229" s="1"/>
      <c r="AS229" s="25"/>
      <c r="AT229" s="25"/>
      <c r="AU229" s="25"/>
      <c r="AV229" s="25"/>
      <c r="AW229" s="25"/>
      <c r="AX229" s="36"/>
      <c r="AY229" s="25"/>
      <c r="AZ229" s="25"/>
      <c r="BA229" s="25" t="s">
        <v>9</v>
      </c>
      <c r="BB229" s="25"/>
      <c r="BC229" s="1"/>
      <c r="BD229" s="1"/>
      <c r="BE229" s="25"/>
      <c r="BF229" s="1"/>
      <c r="BG229" s="1"/>
      <c r="BH229" s="1"/>
      <c r="BI229" s="25"/>
      <c r="BJ229" s="6"/>
    </row>
    <row r="230" spans="1:62" ht="31">
      <c r="A230" s="23">
        <v>226</v>
      </c>
      <c r="B230" s="39" t="s">
        <v>1799</v>
      </c>
      <c r="C230" s="39" t="s">
        <v>1512</v>
      </c>
      <c r="D230" s="39" t="s">
        <v>1067</v>
      </c>
      <c r="E230" s="39">
        <v>73</v>
      </c>
      <c r="F230" s="39" t="s">
        <v>195</v>
      </c>
      <c r="G230" s="39" t="s">
        <v>195</v>
      </c>
      <c r="H230" s="23" t="str">
        <f t="shared" si="8"/>
        <v>練＊鳳</v>
      </c>
      <c r="I230" s="23" t="str">
        <f t="shared" si="9"/>
        <v>2＊911756</v>
      </c>
      <c r="J230" s="39">
        <v>1130924</v>
      </c>
      <c r="K230" s="39" t="s">
        <v>732</v>
      </c>
      <c r="L230" s="40" t="s">
        <v>721</v>
      </c>
      <c r="M230" s="1"/>
      <c r="N230" s="1"/>
      <c r="O230" s="1"/>
      <c r="P230" s="1"/>
      <c r="Q230" s="1"/>
      <c r="R230" s="1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1"/>
      <c r="AK230" s="1"/>
      <c r="AL230" s="1"/>
      <c r="AM230" s="25"/>
      <c r="AN230" s="25"/>
      <c r="AO230" s="25"/>
      <c r="AP230" s="25"/>
      <c r="AQ230" s="25"/>
      <c r="AR230" s="1"/>
      <c r="AS230" s="25"/>
      <c r="AT230" s="25"/>
      <c r="AU230" s="25"/>
      <c r="AV230" s="25"/>
      <c r="AW230" s="25"/>
      <c r="AX230" s="36"/>
      <c r="AY230" s="25"/>
      <c r="AZ230" s="25"/>
      <c r="BA230" s="25"/>
      <c r="BB230" s="25" t="s">
        <v>1879</v>
      </c>
      <c r="BC230" s="1"/>
      <c r="BD230" s="1"/>
      <c r="BE230" s="25"/>
      <c r="BF230" s="1"/>
      <c r="BG230" s="1"/>
      <c r="BH230" s="1"/>
      <c r="BI230" s="25"/>
      <c r="BJ230" s="6"/>
    </row>
    <row r="231" spans="1:62" ht="31">
      <c r="A231" s="23">
        <v>227</v>
      </c>
      <c r="B231" s="39" t="s">
        <v>3980</v>
      </c>
      <c r="C231" s="39" t="s">
        <v>214</v>
      </c>
      <c r="D231" s="39" t="s">
        <v>1063</v>
      </c>
      <c r="E231" s="39">
        <v>72</v>
      </c>
      <c r="F231" s="39" t="s">
        <v>195</v>
      </c>
      <c r="G231" s="39" t="s">
        <v>195</v>
      </c>
      <c r="H231" s="23" t="str">
        <f t="shared" si="8"/>
        <v>羅＊訓</v>
      </c>
      <c r="I231" s="23" t="str">
        <f t="shared" si="9"/>
        <v>2＊152583</v>
      </c>
      <c r="J231" s="39">
        <v>1130924</v>
      </c>
      <c r="K231" s="39" t="s">
        <v>732</v>
      </c>
      <c r="L231" s="40" t="s">
        <v>721</v>
      </c>
      <c r="M231" s="1"/>
      <c r="N231" s="1"/>
      <c r="O231" s="1"/>
      <c r="P231" s="1"/>
      <c r="Q231" s="1"/>
      <c r="R231" s="1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1"/>
      <c r="AK231" s="1"/>
      <c r="AL231" s="1"/>
      <c r="AM231" s="25"/>
      <c r="AN231" s="25"/>
      <c r="AO231" s="25"/>
      <c r="AP231" s="25"/>
      <c r="AQ231" s="25"/>
      <c r="AR231" s="1"/>
      <c r="AS231" s="25"/>
      <c r="AT231" s="25"/>
      <c r="AU231" s="25"/>
      <c r="AV231" s="25"/>
      <c r="AW231" s="25"/>
      <c r="AX231" s="36"/>
      <c r="AY231" s="25"/>
      <c r="AZ231" s="25"/>
      <c r="BA231" s="25"/>
      <c r="BB231" s="25" t="s">
        <v>1879</v>
      </c>
      <c r="BC231" s="1"/>
      <c r="BD231" s="1"/>
      <c r="BE231" s="25"/>
      <c r="BF231" s="1"/>
      <c r="BG231" s="1"/>
      <c r="BH231" s="1"/>
      <c r="BI231" s="25"/>
      <c r="BJ231" s="6"/>
    </row>
    <row r="232" spans="1:62" ht="31">
      <c r="A232" s="23">
        <v>228</v>
      </c>
      <c r="B232" s="39" t="s">
        <v>5001</v>
      </c>
      <c r="C232" s="39" t="s">
        <v>4879</v>
      </c>
      <c r="D232" s="39" t="s">
        <v>1063</v>
      </c>
      <c r="E232" s="39">
        <v>77</v>
      </c>
      <c r="F232" s="39" t="s">
        <v>195</v>
      </c>
      <c r="G232" s="39" t="s">
        <v>195</v>
      </c>
      <c r="H232" s="23" t="str">
        <f t="shared" si="8"/>
        <v>陳＊恭</v>
      </c>
      <c r="I232" s="23" t="str">
        <f t="shared" si="9"/>
        <v>2＊417799</v>
      </c>
      <c r="J232" s="39">
        <v>1130924</v>
      </c>
      <c r="K232" s="39" t="s">
        <v>734</v>
      </c>
      <c r="L232" s="40" t="s">
        <v>721</v>
      </c>
      <c r="M232" s="1"/>
      <c r="N232" s="1"/>
      <c r="O232" s="1"/>
      <c r="P232" s="1"/>
      <c r="Q232" s="1"/>
      <c r="R232" s="1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1"/>
      <c r="AK232" s="1"/>
      <c r="AL232" s="1"/>
      <c r="AM232" s="25"/>
      <c r="AN232" s="25"/>
      <c r="AO232" s="25"/>
      <c r="AP232" s="25"/>
      <c r="AQ232" s="25"/>
      <c r="AR232" s="1"/>
      <c r="AS232" s="25"/>
      <c r="AT232" s="25"/>
      <c r="AU232" s="25"/>
      <c r="AV232" s="25"/>
      <c r="AW232" s="25"/>
      <c r="AX232" s="36"/>
      <c r="AY232" s="25"/>
      <c r="AZ232" s="25"/>
      <c r="BA232" s="25" t="s">
        <v>9</v>
      </c>
      <c r="BB232" s="25"/>
      <c r="BC232" s="1"/>
      <c r="BD232" s="1"/>
      <c r="BE232" s="25"/>
      <c r="BF232" s="1"/>
      <c r="BG232" s="1"/>
      <c r="BH232" s="1"/>
      <c r="BI232" s="25"/>
      <c r="BJ232" s="6"/>
    </row>
    <row r="233" spans="1:62" ht="31">
      <c r="A233" s="23">
        <v>229</v>
      </c>
      <c r="B233" s="39" t="s">
        <v>5002</v>
      </c>
      <c r="C233" s="39" t="s">
        <v>2129</v>
      </c>
      <c r="D233" s="39" t="s">
        <v>1067</v>
      </c>
      <c r="E233" s="39">
        <v>67</v>
      </c>
      <c r="F233" s="39" t="s">
        <v>195</v>
      </c>
      <c r="G233" s="39" t="s">
        <v>195</v>
      </c>
      <c r="H233" s="23" t="str">
        <f t="shared" si="8"/>
        <v>陳＊如</v>
      </c>
      <c r="I233" s="23" t="str">
        <f t="shared" si="9"/>
        <v>2＊328047</v>
      </c>
      <c r="J233" s="39">
        <v>1130924</v>
      </c>
      <c r="K233" s="39" t="s">
        <v>734</v>
      </c>
      <c r="L233" s="40" t="s">
        <v>721</v>
      </c>
      <c r="M233" s="1"/>
      <c r="N233" s="1"/>
      <c r="O233" s="1"/>
      <c r="P233" s="1"/>
      <c r="Q233" s="1"/>
      <c r="R233" s="1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1"/>
      <c r="AK233" s="1"/>
      <c r="AL233" s="1"/>
      <c r="AM233" s="25"/>
      <c r="AN233" s="25"/>
      <c r="AO233" s="25"/>
      <c r="AP233" s="25"/>
      <c r="AQ233" s="25"/>
      <c r="AR233" s="1"/>
      <c r="AS233" s="25"/>
      <c r="AT233" s="25"/>
      <c r="AU233" s="25"/>
      <c r="AV233" s="25"/>
      <c r="AW233" s="25"/>
      <c r="AX233" s="36"/>
      <c r="AY233" s="25"/>
      <c r="AZ233" s="25"/>
      <c r="BA233" s="25" t="s">
        <v>9</v>
      </c>
      <c r="BB233" s="25"/>
      <c r="BC233" s="1"/>
      <c r="BD233" s="1"/>
      <c r="BE233" s="25"/>
      <c r="BF233" s="1"/>
      <c r="BG233" s="1"/>
      <c r="BH233" s="1"/>
      <c r="BI233" s="25"/>
      <c r="BJ233" s="6"/>
    </row>
    <row r="234" spans="1:62" ht="31">
      <c r="A234" s="23">
        <v>230</v>
      </c>
      <c r="B234" s="39" t="s">
        <v>5003</v>
      </c>
      <c r="C234" s="39" t="s">
        <v>4880</v>
      </c>
      <c r="D234" s="39" t="s">
        <v>1063</v>
      </c>
      <c r="E234" s="39">
        <v>65</v>
      </c>
      <c r="F234" s="39" t="s">
        <v>195</v>
      </c>
      <c r="G234" s="39" t="s">
        <v>195</v>
      </c>
      <c r="H234" s="23" t="str">
        <f t="shared" si="8"/>
        <v>賀＊福</v>
      </c>
      <c r="I234" s="23" t="str">
        <f t="shared" si="9"/>
        <v>2＊216832</v>
      </c>
      <c r="J234" s="39">
        <v>1130924</v>
      </c>
      <c r="K234" s="39" t="s">
        <v>734</v>
      </c>
      <c r="L234" s="40" t="s">
        <v>721</v>
      </c>
      <c r="M234" s="1"/>
      <c r="N234" s="1"/>
      <c r="O234" s="1"/>
      <c r="P234" s="1"/>
      <c r="Q234" s="1"/>
      <c r="R234" s="1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1"/>
      <c r="AK234" s="1"/>
      <c r="AL234" s="1"/>
      <c r="AM234" s="25"/>
      <c r="AN234" s="25"/>
      <c r="AO234" s="25"/>
      <c r="AP234" s="25"/>
      <c r="AQ234" s="25"/>
      <c r="AR234" s="1"/>
      <c r="AS234" s="25"/>
      <c r="AT234" s="25"/>
      <c r="AU234" s="25"/>
      <c r="AV234" s="25"/>
      <c r="AW234" s="25"/>
      <c r="AX234" s="36"/>
      <c r="AY234" s="25"/>
      <c r="AZ234" s="25"/>
      <c r="BA234" s="25" t="s">
        <v>9</v>
      </c>
      <c r="BB234" s="25"/>
      <c r="BC234" s="1"/>
      <c r="BD234" s="1"/>
      <c r="BE234" s="25"/>
      <c r="BF234" s="1"/>
      <c r="BG234" s="1"/>
      <c r="BH234" s="1"/>
      <c r="BI234" s="25"/>
      <c r="BJ234" s="6"/>
    </row>
    <row r="235" spans="1:62" ht="31">
      <c r="A235" s="23">
        <v>231</v>
      </c>
      <c r="B235" s="39" t="s">
        <v>1615</v>
      </c>
      <c r="C235" s="39" t="s">
        <v>1352</v>
      </c>
      <c r="D235" s="39" t="s">
        <v>1067</v>
      </c>
      <c r="E235" s="39">
        <v>81</v>
      </c>
      <c r="F235" s="39" t="s">
        <v>195</v>
      </c>
      <c r="G235" s="39" t="s">
        <v>195</v>
      </c>
      <c r="H235" s="23" t="str">
        <f t="shared" si="8"/>
        <v>陳＊萬錢</v>
      </c>
      <c r="I235" s="23" t="str">
        <f t="shared" si="9"/>
        <v>2＊579259</v>
      </c>
      <c r="J235" s="39">
        <v>1130924</v>
      </c>
      <c r="K235" s="39" t="s">
        <v>734</v>
      </c>
      <c r="L235" s="40" t="s">
        <v>721</v>
      </c>
      <c r="M235" s="1"/>
      <c r="N235" s="1"/>
      <c r="O235" s="1"/>
      <c r="P235" s="1"/>
      <c r="Q235" s="1"/>
      <c r="R235" s="1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1"/>
      <c r="AK235" s="1"/>
      <c r="AL235" s="1"/>
      <c r="AM235" s="25"/>
      <c r="AN235" s="25"/>
      <c r="AO235" s="25"/>
      <c r="AP235" s="25"/>
      <c r="AQ235" s="25"/>
      <c r="AR235" s="1"/>
      <c r="AS235" s="25"/>
      <c r="AT235" s="25"/>
      <c r="AU235" s="25"/>
      <c r="AV235" s="25"/>
      <c r="AW235" s="25"/>
      <c r="AX235" s="36"/>
      <c r="AY235" s="25"/>
      <c r="AZ235" s="25"/>
      <c r="BA235" s="25" t="s">
        <v>9</v>
      </c>
      <c r="BB235" s="25"/>
      <c r="BC235" s="1"/>
      <c r="BD235" s="1"/>
      <c r="BE235" s="25"/>
      <c r="BF235" s="1"/>
      <c r="BG235" s="1"/>
      <c r="BH235" s="1"/>
      <c r="BI235" s="25"/>
      <c r="BJ235" s="6"/>
    </row>
    <row r="236" spans="1:62" ht="31">
      <c r="A236" s="23">
        <v>232</v>
      </c>
      <c r="B236" s="39" t="s">
        <v>5004</v>
      </c>
      <c r="C236" s="39" t="s">
        <v>4881</v>
      </c>
      <c r="D236" s="39" t="s">
        <v>1063</v>
      </c>
      <c r="E236" s="39">
        <v>39</v>
      </c>
      <c r="F236" s="39" t="s">
        <v>195</v>
      </c>
      <c r="G236" s="39" t="s">
        <v>195</v>
      </c>
      <c r="H236" s="23" t="str">
        <f t="shared" si="8"/>
        <v>林＊緯</v>
      </c>
      <c r="I236" s="23" t="str">
        <f t="shared" si="9"/>
        <v>2＊809330</v>
      </c>
      <c r="J236" s="39">
        <v>1130924</v>
      </c>
      <c r="K236" s="39" t="s">
        <v>732</v>
      </c>
      <c r="L236" s="40" t="s">
        <v>721</v>
      </c>
      <c r="M236" s="1"/>
      <c r="N236" s="1"/>
      <c r="O236" s="1"/>
      <c r="P236" s="1"/>
      <c r="Q236" s="1"/>
      <c r="R236" s="1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1"/>
      <c r="AK236" s="1"/>
      <c r="AL236" s="1"/>
      <c r="AM236" s="25"/>
      <c r="AN236" s="25"/>
      <c r="AO236" s="25"/>
      <c r="AP236" s="25"/>
      <c r="AQ236" s="25"/>
      <c r="AR236" s="1"/>
      <c r="AS236" s="25"/>
      <c r="AT236" s="25"/>
      <c r="AU236" s="25"/>
      <c r="AV236" s="25"/>
      <c r="AW236" s="25"/>
      <c r="AX236" s="36"/>
      <c r="AY236" s="25"/>
      <c r="AZ236" s="25"/>
      <c r="BA236" s="25"/>
      <c r="BB236" s="25" t="s">
        <v>1879</v>
      </c>
      <c r="BC236" s="1"/>
      <c r="BD236" s="1"/>
      <c r="BE236" s="25"/>
      <c r="BF236" s="1"/>
      <c r="BG236" s="1"/>
      <c r="BH236" s="1"/>
      <c r="BI236" s="25"/>
      <c r="BJ236" s="6"/>
    </row>
    <row r="237" spans="1:62" ht="31">
      <c r="A237" s="23">
        <v>233</v>
      </c>
      <c r="B237" s="39" t="s">
        <v>5005</v>
      </c>
      <c r="C237" s="39" t="s">
        <v>4882</v>
      </c>
      <c r="D237" s="39" t="s">
        <v>1067</v>
      </c>
      <c r="E237" s="39">
        <v>62</v>
      </c>
      <c r="F237" s="39" t="s">
        <v>4883</v>
      </c>
      <c r="G237" s="39"/>
      <c r="H237" s="23" t="str">
        <f t="shared" si="8"/>
        <v>楊＊育</v>
      </c>
      <c r="I237" s="23" t="str">
        <f t="shared" si="9"/>
        <v>2＊797402</v>
      </c>
      <c r="J237" s="39">
        <v>1130924</v>
      </c>
      <c r="K237" s="39" t="s">
        <v>752</v>
      </c>
      <c r="L237" s="40" t="s">
        <v>721</v>
      </c>
      <c r="M237" s="1"/>
      <c r="N237" s="1"/>
      <c r="O237" s="1"/>
      <c r="P237" s="1"/>
      <c r="Q237" s="1"/>
      <c r="R237" s="1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1"/>
      <c r="AK237" s="1"/>
      <c r="AL237" s="1"/>
      <c r="AM237" s="25"/>
      <c r="AN237" s="25"/>
      <c r="AO237" s="25"/>
      <c r="AP237" s="25"/>
      <c r="AQ237" s="25"/>
      <c r="AR237" s="1"/>
      <c r="AS237" s="25"/>
      <c r="AT237" s="25"/>
      <c r="AU237" s="25"/>
      <c r="AV237" s="25" t="s">
        <v>9</v>
      </c>
      <c r="AW237" s="25"/>
      <c r="AX237" s="36"/>
      <c r="AY237" s="25"/>
      <c r="AZ237" s="25"/>
      <c r="BA237" s="25"/>
      <c r="BB237" s="25"/>
      <c r="BC237" s="1"/>
      <c r="BD237" s="1"/>
      <c r="BE237" s="25"/>
      <c r="BF237" s="1"/>
      <c r="BG237" s="1"/>
      <c r="BH237" s="1"/>
      <c r="BI237" s="25" t="s">
        <v>1034</v>
      </c>
      <c r="BJ237" s="6"/>
    </row>
    <row r="238" spans="1:62" ht="31">
      <c r="A238" s="23">
        <v>234</v>
      </c>
      <c r="B238" s="39" t="s">
        <v>5006</v>
      </c>
      <c r="C238" s="39" t="s">
        <v>2808</v>
      </c>
      <c r="D238" s="39" t="s">
        <v>1067</v>
      </c>
      <c r="E238" s="39">
        <v>65</v>
      </c>
      <c r="F238" s="39" t="s">
        <v>195</v>
      </c>
      <c r="G238" s="39" t="s">
        <v>195</v>
      </c>
      <c r="H238" s="23" t="str">
        <f t="shared" si="8"/>
        <v>梁＊容</v>
      </c>
      <c r="I238" s="23" t="str">
        <f t="shared" si="9"/>
        <v>0＊140461</v>
      </c>
      <c r="J238" s="39">
        <v>1130927</v>
      </c>
      <c r="K238" s="39" t="s">
        <v>734</v>
      </c>
      <c r="L238" s="40" t="s">
        <v>721</v>
      </c>
      <c r="M238" s="1"/>
      <c r="N238" s="1"/>
      <c r="O238" s="1"/>
      <c r="P238" s="1"/>
      <c r="Q238" s="1"/>
      <c r="R238" s="1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1"/>
      <c r="AK238" s="1"/>
      <c r="AL238" s="1"/>
      <c r="AM238" s="25"/>
      <c r="AN238" s="25"/>
      <c r="AO238" s="25"/>
      <c r="AP238" s="25"/>
      <c r="AQ238" s="25"/>
      <c r="AR238" s="1"/>
      <c r="AS238" s="25"/>
      <c r="AT238" s="25"/>
      <c r="AU238" s="25"/>
      <c r="AV238" s="25"/>
      <c r="AW238" s="25"/>
      <c r="AX238" s="36"/>
      <c r="AY238" s="25"/>
      <c r="AZ238" s="25"/>
      <c r="BA238" s="25" t="s">
        <v>9</v>
      </c>
      <c r="BB238" s="25"/>
      <c r="BC238" s="1"/>
      <c r="BD238" s="1"/>
      <c r="BE238" s="25"/>
      <c r="BF238" s="1"/>
      <c r="BG238" s="1"/>
      <c r="BH238" s="1"/>
      <c r="BI238" s="25"/>
      <c r="BJ238" s="6"/>
    </row>
    <row r="239" spans="1:62" ht="17">
      <c r="A239" s="23">
        <v>235</v>
      </c>
      <c r="B239" s="39" t="s">
        <v>3970</v>
      </c>
      <c r="C239" s="39" t="s">
        <v>2840</v>
      </c>
      <c r="D239" s="39" t="s">
        <v>1067</v>
      </c>
      <c r="E239" s="39">
        <v>57</v>
      </c>
      <c r="F239" s="39" t="s">
        <v>195</v>
      </c>
      <c r="G239" s="39" t="s">
        <v>195</v>
      </c>
      <c r="H239" s="23" t="str">
        <f t="shared" si="8"/>
        <v>楊＊燕</v>
      </c>
      <c r="I239" s="23" t="str">
        <f t="shared" si="9"/>
        <v>0＊154677</v>
      </c>
      <c r="J239" s="39">
        <v>1130927</v>
      </c>
      <c r="K239" s="39">
        <v>5761300</v>
      </c>
      <c r="L239" s="40" t="s">
        <v>721</v>
      </c>
      <c r="M239" s="1"/>
      <c r="N239" s="1"/>
      <c r="O239" s="1"/>
      <c r="P239" s="1"/>
      <c r="Q239" s="1"/>
      <c r="R239" s="1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1"/>
      <c r="AK239" s="1"/>
      <c r="AL239" s="1"/>
      <c r="AM239" s="25"/>
      <c r="AN239" s="25"/>
      <c r="AO239" s="25"/>
      <c r="AP239" s="25"/>
      <c r="AQ239" s="25"/>
      <c r="AR239" s="1"/>
      <c r="AS239" s="25"/>
      <c r="AT239" s="25"/>
      <c r="AU239" s="25" t="s">
        <v>9</v>
      </c>
      <c r="AV239" s="25"/>
      <c r="AW239" s="25"/>
      <c r="AX239" s="36"/>
      <c r="AY239" s="25"/>
      <c r="AZ239" s="25"/>
      <c r="BA239" s="25"/>
      <c r="BB239" s="25"/>
      <c r="BC239" s="1"/>
      <c r="BD239" s="1"/>
      <c r="BE239" s="25"/>
      <c r="BF239" s="1"/>
      <c r="BG239" s="1"/>
      <c r="BH239" s="1"/>
      <c r="BI239" s="25"/>
      <c r="BJ239" s="6"/>
    </row>
    <row r="240" spans="1:62" ht="31">
      <c r="A240" s="23">
        <v>236</v>
      </c>
      <c r="B240" s="39" t="s">
        <v>3949</v>
      </c>
      <c r="C240" s="39" t="s">
        <v>132</v>
      </c>
      <c r="D240" s="39" t="s">
        <v>1067</v>
      </c>
      <c r="E240" s="39">
        <v>65</v>
      </c>
      <c r="F240" s="39" t="s">
        <v>195</v>
      </c>
      <c r="G240" s="39" t="s">
        <v>195</v>
      </c>
      <c r="H240" s="23" t="str">
        <f t="shared" si="8"/>
        <v>陳＊惠</v>
      </c>
      <c r="I240" s="23" t="str">
        <f t="shared" si="9"/>
        <v>0＊512505</v>
      </c>
      <c r="J240" s="39">
        <v>1130927</v>
      </c>
      <c r="K240" s="39" t="s">
        <v>734</v>
      </c>
      <c r="L240" s="40" t="s">
        <v>721</v>
      </c>
      <c r="M240" s="1"/>
      <c r="N240" s="1"/>
      <c r="O240" s="1"/>
      <c r="P240" s="1"/>
      <c r="Q240" s="1"/>
      <c r="R240" s="1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1"/>
      <c r="AK240" s="1"/>
      <c r="AL240" s="1"/>
      <c r="AM240" s="25"/>
      <c r="AN240" s="25"/>
      <c r="AO240" s="25"/>
      <c r="AP240" s="25"/>
      <c r="AQ240" s="25"/>
      <c r="AR240" s="1"/>
      <c r="AS240" s="25"/>
      <c r="AT240" s="25"/>
      <c r="AU240" s="25"/>
      <c r="AV240" s="25"/>
      <c r="AW240" s="25"/>
      <c r="AX240" s="36"/>
      <c r="AY240" s="25"/>
      <c r="AZ240" s="25"/>
      <c r="BA240" s="25" t="s">
        <v>9</v>
      </c>
      <c r="BB240" s="25"/>
      <c r="BC240" s="1"/>
      <c r="BD240" s="1"/>
      <c r="BE240" s="25"/>
      <c r="BF240" s="1"/>
      <c r="BG240" s="1"/>
      <c r="BH240" s="1"/>
      <c r="BI240" s="25"/>
      <c r="BJ240" s="6"/>
    </row>
    <row r="241" spans="1:62" ht="31">
      <c r="A241" s="23">
        <v>237</v>
      </c>
      <c r="B241" s="39" t="s">
        <v>5007</v>
      </c>
      <c r="C241" s="39" t="s">
        <v>1962</v>
      </c>
      <c r="D241" s="39" t="s">
        <v>1063</v>
      </c>
      <c r="E241" s="39">
        <v>67</v>
      </c>
      <c r="F241" s="39" t="s">
        <v>195</v>
      </c>
      <c r="G241" s="39" t="s">
        <v>195</v>
      </c>
      <c r="H241" s="23" t="str">
        <f t="shared" si="8"/>
        <v>陳＊裕</v>
      </c>
      <c r="I241" s="23" t="str">
        <f t="shared" si="9"/>
        <v>0＊266808</v>
      </c>
      <c r="J241" s="39">
        <v>1130927</v>
      </c>
      <c r="K241" s="39" t="s">
        <v>734</v>
      </c>
      <c r="L241" s="40" t="s">
        <v>721</v>
      </c>
      <c r="M241" s="1"/>
      <c r="N241" s="1"/>
      <c r="O241" s="1"/>
      <c r="P241" s="1"/>
      <c r="Q241" s="1"/>
      <c r="R241" s="1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1"/>
      <c r="AK241" s="1"/>
      <c r="AL241" s="1"/>
      <c r="AM241" s="25"/>
      <c r="AN241" s="25"/>
      <c r="AO241" s="25"/>
      <c r="AP241" s="25"/>
      <c r="AQ241" s="25"/>
      <c r="AR241" s="1"/>
      <c r="AS241" s="25"/>
      <c r="AT241" s="25"/>
      <c r="AU241" s="25"/>
      <c r="AV241" s="25"/>
      <c r="AW241" s="25"/>
      <c r="AX241" s="36"/>
      <c r="AY241" s="25"/>
      <c r="AZ241" s="25"/>
      <c r="BA241" s="25" t="s">
        <v>9</v>
      </c>
      <c r="BB241" s="25"/>
      <c r="BC241" s="1"/>
      <c r="BD241" s="1"/>
      <c r="BE241" s="25"/>
      <c r="BF241" s="1"/>
      <c r="BG241" s="1"/>
      <c r="BH241" s="1"/>
      <c r="BI241" s="25"/>
      <c r="BJ241" s="6"/>
    </row>
    <row r="242" spans="1:62" ht="46.5">
      <c r="A242" s="23">
        <v>238</v>
      </c>
      <c r="B242" s="39" t="s">
        <v>1294</v>
      </c>
      <c r="C242" s="39" t="s">
        <v>1011</v>
      </c>
      <c r="D242" s="39" t="s">
        <v>1063</v>
      </c>
      <c r="E242" s="39">
        <v>66</v>
      </c>
      <c r="F242" s="39" t="s">
        <v>195</v>
      </c>
      <c r="G242" s="39" t="s">
        <v>195</v>
      </c>
      <c r="H242" s="23" t="str">
        <f t="shared" si="8"/>
        <v>林＊珍</v>
      </c>
      <c r="I242" s="23" t="str">
        <f t="shared" si="9"/>
        <v>1＊819488</v>
      </c>
      <c r="J242" s="39">
        <v>1130927</v>
      </c>
      <c r="K242" s="39" t="s">
        <v>738</v>
      </c>
      <c r="L242" s="40" t="s">
        <v>721</v>
      </c>
      <c r="M242" s="1"/>
      <c r="N242" s="1"/>
      <c r="O242" s="1"/>
      <c r="P242" s="1"/>
      <c r="Q242" s="1"/>
      <c r="R242" s="1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1"/>
      <c r="AK242" s="1"/>
      <c r="AL242" s="1"/>
      <c r="AM242" s="25"/>
      <c r="AN242" s="25"/>
      <c r="AO242" s="25"/>
      <c r="AP242" s="25"/>
      <c r="AQ242" s="25"/>
      <c r="AR242" s="1"/>
      <c r="AS242" s="25"/>
      <c r="AT242" s="25"/>
      <c r="AU242" s="25"/>
      <c r="AV242" s="25"/>
      <c r="AW242" s="25"/>
      <c r="AX242" s="36"/>
      <c r="AY242" s="25"/>
      <c r="AZ242" s="25" t="s">
        <v>9</v>
      </c>
      <c r="BA242" s="25" t="s">
        <v>9</v>
      </c>
      <c r="BB242" s="25"/>
      <c r="BC242" s="1"/>
      <c r="BD242" s="1"/>
      <c r="BE242" s="25"/>
      <c r="BF242" s="1"/>
      <c r="BG242" s="1"/>
      <c r="BH242" s="1"/>
      <c r="BI242" s="25"/>
      <c r="BJ242" s="6"/>
    </row>
    <row r="243" spans="1:62" ht="46.5">
      <c r="A243" s="23">
        <v>239</v>
      </c>
      <c r="B243" s="39" t="s">
        <v>4976</v>
      </c>
      <c r="C243" s="39" t="s">
        <v>4869</v>
      </c>
      <c r="D243" s="39" t="s">
        <v>1063</v>
      </c>
      <c r="E243" s="39">
        <v>66</v>
      </c>
      <c r="F243" s="39" t="s">
        <v>195</v>
      </c>
      <c r="G243" s="39" t="s">
        <v>195</v>
      </c>
      <c r="H243" s="23" t="str">
        <f t="shared" si="8"/>
        <v>吳＊興</v>
      </c>
      <c r="I243" s="23" t="str">
        <f t="shared" si="9"/>
        <v>1＊425159</v>
      </c>
      <c r="J243" s="39">
        <v>1130927</v>
      </c>
      <c r="K243" s="39" t="s">
        <v>741</v>
      </c>
      <c r="L243" s="40" t="s">
        <v>721</v>
      </c>
      <c r="M243" s="1"/>
      <c r="N243" s="1"/>
      <c r="O243" s="1"/>
      <c r="P243" s="1"/>
      <c r="Q243" s="1"/>
      <c r="R243" s="1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1"/>
      <c r="AK243" s="1"/>
      <c r="AL243" s="1"/>
      <c r="AM243" s="25"/>
      <c r="AN243" s="25"/>
      <c r="AO243" s="25"/>
      <c r="AP243" s="25"/>
      <c r="AQ243" s="25"/>
      <c r="AR243" s="1"/>
      <c r="AS243" s="25"/>
      <c r="AT243" s="25"/>
      <c r="AU243" s="25"/>
      <c r="AV243" s="25"/>
      <c r="AW243" s="25"/>
      <c r="AX243" s="36"/>
      <c r="AY243" s="25"/>
      <c r="AZ243" s="25" t="s">
        <v>9</v>
      </c>
      <c r="BA243" s="25"/>
      <c r="BB243" s="25" t="s">
        <v>3782</v>
      </c>
      <c r="BC243" s="1"/>
      <c r="BD243" s="1"/>
      <c r="BE243" s="25"/>
      <c r="BF243" s="1"/>
      <c r="BG243" s="1"/>
      <c r="BH243" s="1"/>
      <c r="BI243" s="25"/>
      <c r="BJ243" s="6"/>
    </row>
    <row r="244" spans="1:62" ht="31">
      <c r="A244" s="23">
        <v>240</v>
      </c>
      <c r="B244" s="39" t="s">
        <v>5008</v>
      </c>
      <c r="C244" s="39" t="s">
        <v>4885</v>
      </c>
      <c r="D244" s="39" t="s">
        <v>1067</v>
      </c>
      <c r="E244" s="39">
        <v>81</v>
      </c>
      <c r="F244" s="39" t="s">
        <v>195</v>
      </c>
      <c r="G244" s="39" t="s">
        <v>195</v>
      </c>
      <c r="H244" s="23" t="str">
        <f t="shared" si="8"/>
        <v>侯＊美津</v>
      </c>
      <c r="I244" s="23" t="str">
        <f t="shared" si="9"/>
        <v>1＊765875</v>
      </c>
      <c r="J244" s="39">
        <v>1130927</v>
      </c>
      <c r="K244" s="39" t="s">
        <v>752</v>
      </c>
      <c r="L244" s="40" t="s">
        <v>721</v>
      </c>
      <c r="M244" s="1"/>
      <c r="N244" s="1"/>
      <c r="O244" s="1"/>
      <c r="P244" s="1"/>
      <c r="Q244" s="1"/>
      <c r="R244" s="1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1"/>
      <c r="AK244" s="1"/>
      <c r="AL244" s="1"/>
      <c r="AM244" s="25"/>
      <c r="AN244" s="25"/>
      <c r="AO244" s="25"/>
      <c r="AP244" s="25"/>
      <c r="AQ244" s="25"/>
      <c r="AR244" s="1"/>
      <c r="AS244" s="25"/>
      <c r="AT244" s="25"/>
      <c r="AU244" s="25"/>
      <c r="AV244" s="25" t="s">
        <v>9</v>
      </c>
      <c r="AW244" s="25"/>
      <c r="AX244" s="36"/>
      <c r="AY244" s="25"/>
      <c r="AZ244" s="25"/>
      <c r="BA244" s="25"/>
      <c r="BB244" s="25"/>
      <c r="BC244" s="1"/>
      <c r="BD244" s="1"/>
      <c r="BE244" s="25"/>
      <c r="BF244" s="1"/>
      <c r="BG244" s="1"/>
      <c r="BH244" s="1"/>
      <c r="BI244" s="25" t="s">
        <v>1034</v>
      </c>
      <c r="BJ244" s="6"/>
    </row>
    <row r="245" spans="1:62" ht="31">
      <c r="A245" s="23">
        <v>241</v>
      </c>
      <c r="B245" s="39" t="s">
        <v>5009</v>
      </c>
      <c r="C245" s="39" t="s">
        <v>161</v>
      </c>
      <c r="D245" s="39" t="s">
        <v>1063</v>
      </c>
      <c r="E245" s="39">
        <v>61</v>
      </c>
      <c r="F245" s="39" t="s">
        <v>195</v>
      </c>
      <c r="G245" s="39" t="s">
        <v>195</v>
      </c>
      <c r="H245" s="23" t="str">
        <f t="shared" si="8"/>
        <v>吳＊</v>
      </c>
      <c r="I245" s="23" t="str">
        <f t="shared" si="9"/>
        <v>1＊854561</v>
      </c>
      <c r="J245" s="39">
        <v>1130927</v>
      </c>
      <c r="K245" s="39" t="s">
        <v>734</v>
      </c>
      <c r="L245" s="40" t="s">
        <v>721</v>
      </c>
      <c r="M245" s="1"/>
      <c r="N245" s="1"/>
      <c r="O245" s="1"/>
      <c r="P245" s="1"/>
      <c r="Q245" s="1"/>
      <c r="R245" s="1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1"/>
      <c r="AK245" s="1"/>
      <c r="AL245" s="1"/>
      <c r="AM245" s="25"/>
      <c r="AN245" s="25"/>
      <c r="AO245" s="25"/>
      <c r="AP245" s="25"/>
      <c r="AQ245" s="25"/>
      <c r="AR245" s="1"/>
      <c r="AS245" s="25"/>
      <c r="AT245" s="25"/>
      <c r="AU245" s="25"/>
      <c r="AV245" s="25"/>
      <c r="AW245" s="25"/>
      <c r="AX245" s="36"/>
      <c r="AY245" s="25"/>
      <c r="AZ245" s="25"/>
      <c r="BA245" s="25" t="s">
        <v>9</v>
      </c>
      <c r="BB245" s="25"/>
      <c r="BC245" s="1"/>
      <c r="BD245" s="1"/>
      <c r="BE245" s="25"/>
      <c r="BF245" s="1"/>
      <c r="BG245" s="1"/>
      <c r="BH245" s="1"/>
      <c r="BI245" s="25"/>
      <c r="BJ245" s="6"/>
    </row>
    <row r="246" spans="1:62" ht="31">
      <c r="A246" s="23">
        <v>242</v>
      </c>
      <c r="B246" s="39" t="s">
        <v>3919</v>
      </c>
      <c r="C246" s="39" t="s">
        <v>2078</v>
      </c>
      <c r="D246" s="39" t="s">
        <v>1063</v>
      </c>
      <c r="E246" s="39">
        <v>45</v>
      </c>
      <c r="F246" s="39" t="s">
        <v>195</v>
      </c>
      <c r="G246" s="39" t="s">
        <v>195</v>
      </c>
      <c r="H246" s="23" t="str">
        <f t="shared" si="8"/>
        <v>王＊元</v>
      </c>
      <c r="I246" s="23" t="str">
        <f t="shared" si="9"/>
        <v>1＊146626</v>
      </c>
      <c r="J246" s="39">
        <v>1130927</v>
      </c>
      <c r="K246" s="39" t="s">
        <v>752</v>
      </c>
      <c r="L246" s="40" t="s">
        <v>721</v>
      </c>
      <c r="M246" s="1"/>
      <c r="N246" s="1"/>
      <c r="O246" s="1"/>
      <c r="P246" s="1"/>
      <c r="Q246" s="1"/>
      <c r="R246" s="1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1"/>
      <c r="AK246" s="1"/>
      <c r="AL246" s="1"/>
      <c r="AM246" s="25"/>
      <c r="AN246" s="25"/>
      <c r="AO246" s="25"/>
      <c r="AP246" s="25"/>
      <c r="AQ246" s="25"/>
      <c r="AR246" s="1"/>
      <c r="AS246" s="25"/>
      <c r="AT246" s="25"/>
      <c r="AU246" s="25"/>
      <c r="AV246" s="25" t="s">
        <v>9</v>
      </c>
      <c r="AW246" s="25"/>
      <c r="AX246" s="36"/>
      <c r="AY246" s="25"/>
      <c r="AZ246" s="25"/>
      <c r="BA246" s="25"/>
      <c r="BB246" s="25"/>
      <c r="BC246" s="1"/>
      <c r="BD246" s="1"/>
      <c r="BE246" s="25"/>
      <c r="BF246" s="1"/>
      <c r="BG246" s="1"/>
      <c r="BH246" s="1"/>
      <c r="BI246" s="25" t="s">
        <v>1034</v>
      </c>
      <c r="BJ246" s="6"/>
    </row>
    <row r="247" spans="1:62" ht="31">
      <c r="A247" s="23">
        <v>243</v>
      </c>
      <c r="B247" s="39" t="s">
        <v>1201</v>
      </c>
      <c r="C247" s="39" t="s">
        <v>928</v>
      </c>
      <c r="D247" s="39" t="s">
        <v>1063</v>
      </c>
      <c r="E247" s="39">
        <v>75</v>
      </c>
      <c r="F247" s="39" t="s">
        <v>195</v>
      </c>
      <c r="G247" s="39" t="s">
        <v>195</v>
      </c>
      <c r="H247" s="23" t="str">
        <f t="shared" si="8"/>
        <v>郭＊富</v>
      </c>
      <c r="I247" s="23" t="str">
        <f t="shared" si="9"/>
        <v>2＊392273</v>
      </c>
      <c r="J247" s="39">
        <v>1130927</v>
      </c>
      <c r="K247" s="39" t="s">
        <v>734</v>
      </c>
      <c r="L247" s="40" t="s">
        <v>721</v>
      </c>
      <c r="M247" s="1"/>
      <c r="N247" s="1"/>
      <c r="O247" s="1"/>
      <c r="P247" s="1"/>
      <c r="Q247" s="1"/>
      <c r="R247" s="1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1"/>
      <c r="AK247" s="1"/>
      <c r="AL247" s="1"/>
      <c r="AM247" s="25"/>
      <c r="AN247" s="25"/>
      <c r="AO247" s="25"/>
      <c r="AP247" s="25"/>
      <c r="AQ247" s="25"/>
      <c r="AR247" s="1"/>
      <c r="AS247" s="25"/>
      <c r="AT247" s="25"/>
      <c r="AU247" s="25"/>
      <c r="AV247" s="25"/>
      <c r="AW247" s="25"/>
      <c r="AX247" s="36"/>
      <c r="AY247" s="25"/>
      <c r="AZ247" s="25"/>
      <c r="BA247" s="25" t="s">
        <v>9</v>
      </c>
      <c r="BB247" s="25"/>
      <c r="BC247" s="1"/>
      <c r="BD247" s="1"/>
      <c r="BE247" s="25"/>
      <c r="BF247" s="1"/>
      <c r="BG247" s="1"/>
      <c r="BH247" s="1"/>
      <c r="BI247" s="25"/>
      <c r="BJ247" s="6"/>
    </row>
    <row r="248" spans="1:62" ht="31">
      <c r="A248" s="23">
        <v>244</v>
      </c>
      <c r="B248" s="39" t="s">
        <v>1089</v>
      </c>
      <c r="C248" s="39" t="s">
        <v>806</v>
      </c>
      <c r="D248" s="39" t="s">
        <v>1067</v>
      </c>
      <c r="E248" s="39">
        <v>70</v>
      </c>
      <c r="F248" s="39" t="s">
        <v>195</v>
      </c>
      <c r="G248" s="39" t="s">
        <v>195</v>
      </c>
      <c r="H248" s="23" t="str">
        <f t="shared" si="8"/>
        <v>劉＊瑛</v>
      </c>
      <c r="I248" s="23" t="str">
        <f t="shared" si="9"/>
        <v>2＊527517</v>
      </c>
      <c r="J248" s="39">
        <v>1130927</v>
      </c>
      <c r="K248" s="39" t="s">
        <v>732</v>
      </c>
      <c r="L248" s="40" t="s">
        <v>721</v>
      </c>
      <c r="M248" s="1"/>
      <c r="N248" s="1"/>
      <c r="O248" s="1"/>
      <c r="P248" s="1"/>
      <c r="Q248" s="1"/>
      <c r="R248" s="1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1"/>
      <c r="AK248" s="1"/>
      <c r="AL248" s="1"/>
      <c r="AM248" s="25"/>
      <c r="AN248" s="25"/>
      <c r="AO248" s="25"/>
      <c r="AP248" s="25"/>
      <c r="AQ248" s="25"/>
      <c r="AR248" s="1"/>
      <c r="AS248" s="25"/>
      <c r="AT248" s="25"/>
      <c r="AU248" s="25"/>
      <c r="AV248" s="25"/>
      <c r="AW248" s="25"/>
      <c r="AX248" s="36"/>
      <c r="AY248" s="25"/>
      <c r="AZ248" s="25"/>
      <c r="BA248" s="25"/>
      <c r="BB248" s="25" t="s">
        <v>1879</v>
      </c>
      <c r="BC248" s="1"/>
      <c r="BD248" s="1"/>
      <c r="BE248" s="25"/>
      <c r="BF248" s="1"/>
      <c r="BG248" s="1"/>
      <c r="BH248" s="1"/>
      <c r="BI248" s="25"/>
      <c r="BJ248" s="6"/>
    </row>
    <row r="249" spans="1:62" ht="31">
      <c r="A249" s="23">
        <v>245</v>
      </c>
      <c r="B249" s="39" t="s">
        <v>5010</v>
      </c>
      <c r="C249" s="39" t="s">
        <v>3023</v>
      </c>
      <c r="D249" s="39" t="s">
        <v>1067</v>
      </c>
      <c r="E249" s="39">
        <v>82</v>
      </c>
      <c r="F249" s="39" t="s">
        <v>195</v>
      </c>
      <c r="G249" s="39" t="s">
        <v>195</v>
      </c>
      <c r="H249" s="23" t="str">
        <f t="shared" si="8"/>
        <v>林＊照美</v>
      </c>
      <c r="I249" s="23" t="str">
        <f t="shared" si="9"/>
        <v>2＊606730</v>
      </c>
      <c r="J249" s="39">
        <v>1130927</v>
      </c>
      <c r="K249" s="39" t="s">
        <v>734</v>
      </c>
      <c r="L249" s="40" t="s">
        <v>721</v>
      </c>
      <c r="M249" s="1"/>
      <c r="N249" s="1"/>
      <c r="O249" s="1"/>
      <c r="P249" s="1"/>
      <c r="Q249" s="1"/>
      <c r="R249" s="1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1"/>
      <c r="AK249" s="1"/>
      <c r="AL249" s="1"/>
      <c r="AM249" s="25"/>
      <c r="AN249" s="25"/>
      <c r="AO249" s="25"/>
      <c r="AP249" s="25"/>
      <c r="AQ249" s="25"/>
      <c r="AR249" s="1"/>
      <c r="AS249" s="25"/>
      <c r="AT249" s="25"/>
      <c r="AU249" s="25"/>
      <c r="AV249" s="25"/>
      <c r="AW249" s="25"/>
      <c r="AX249" s="36"/>
      <c r="AY249" s="25"/>
      <c r="AZ249" s="25"/>
      <c r="BA249" s="25" t="s">
        <v>9</v>
      </c>
      <c r="BB249" s="25"/>
      <c r="BC249" s="1"/>
      <c r="BD249" s="1"/>
      <c r="BE249" s="25"/>
      <c r="BF249" s="1"/>
      <c r="BG249" s="1"/>
      <c r="BH249" s="1"/>
      <c r="BI249" s="25"/>
      <c r="BJ249" s="6"/>
    </row>
    <row r="250" spans="1:62" ht="46.5">
      <c r="A250" s="23">
        <v>246</v>
      </c>
      <c r="B250" s="39" t="s">
        <v>1294</v>
      </c>
      <c r="C250" s="39" t="s">
        <v>1011</v>
      </c>
      <c r="D250" s="39" t="s">
        <v>1063</v>
      </c>
      <c r="E250" s="39">
        <v>66</v>
      </c>
      <c r="F250" s="39" t="s">
        <v>195</v>
      </c>
      <c r="G250" s="39" t="s">
        <v>195</v>
      </c>
      <c r="H250" s="23" t="str">
        <f t="shared" si="8"/>
        <v>林＊珍</v>
      </c>
      <c r="I250" s="23" t="str">
        <f t="shared" si="9"/>
        <v>1＊819488</v>
      </c>
      <c r="J250" s="39">
        <v>1130928</v>
      </c>
      <c r="K250" s="39" t="s">
        <v>738</v>
      </c>
      <c r="L250" s="40" t="s">
        <v>721</v>
      </c>
      <c r="M250" s="1"/>
      <c r="N250" s="1"/>
      <c r="O250" s="1"/>
      <c r="P250" s="1"/>
      <c r="Q250" s="1"/>
      <c r="R250" s="1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1"/>
      <c r="AK250" s="1"/>
      <c r="AL250" s="1"/>
      <c r="AM250" s="25"/>
      <c r="AN250" s="25"/>
      <c r="AO250" s="25"/>
      <c r="AP250" s="25"/>
      <c r="AQ250" s="25"/>
      <c r="AR250" s="1"/>
      <c r="AS250" s="25"/>
      <c r="AT250" s="25"/>
      <c r="AU250" s="25"/>
      <c r="AV250" s="25"/>
      <c r="AW250" s="25"/>
      <c r="AX250" s="36"/>
      <c r="AY250" s="25"/>
      <c r="AZ250" s="25" t="s">
        <v>9</v>
      </c>
      <c r="BA250" s="25" t="s">
        <v>9</v>
      </c>
      <c r="BB250" s="25"/>
      <c r="BC250" s="1"/>
      <c r="BD250" s="1"/>
      <c r="BE250" s="25"/>
      <c r="BF250" s="1"/>
      <c r="BG250" s="1"/>
      <c r="BH250" s="1"/>
      <c r="BI250" s="25"/>
      <c r="BJ250" s="6"/>
    </row>
    <row r="251" spans="1:62" ht="31">
      <c r="A251" s="23">
        <v>247</v>
      </c>
      <c r="B251" s="39" t="s">
        <v>5011</v>
      </c>
      <c r="C251" s="39" t="s">
        <v>622</v>
      </c>
      <c r="D251" s="39" t="s">
        <v>1067</v>
      </c>
      <c r="E251" s="39">
        <v>89</v>
      </c>
      <c r="F251" s="39" t="s">
        <v>4886</v>
      </c>
      <c r="G251" s="39" t="s">
        <v>4873</v>
      </c>
      <c r="H251" s="23" t="str">
        <f t="shared" si="8"/>
        <v>陳＊彩鑾</v>
      </c>
      <c r="I251" s="23" t="str">
        <f t="shared" si="9"/>
        <v>1＊770227</v>
      </c>
      <c r="J251" s="39">
        <v>1130928</v>
      </c>
      <c r="K251" s="39" t="s">
        <v>752</v>
      </c>
      <c r="L251" s="40" t="s">
        <v>721</v>
      </c>
      <c r="M251" s="1"/>
      <c r="N251" s="1"/>
      <c r="O251" s="1"/>
      <c r="P251" s="1"/>
      <c r="Q251" s="1"/>
      <c r="R251" s="1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1"/>
      <c r="AK251" s="1"/>
      <c r="AL251" s="1"/>
      <c r="AM251" s="25"/>
      <c r="AN251" s="25"/>
      <c r="AO251" s="25"/>
      <c r="AP251" s="25"/>
      <c r="AQ251" s="25"/>
      <c r="AR251" s="1"/>
      <c r="AS251" s="25"/>
      <c r="AT251" s="25"/>
      <c r="AU251" s="25"/>
      <c r="AV251" s="25" t="s">
        <v>9</v>
      </c>
      <c r="AW251" s="25"/>
      <c r="AX251" s="36"/>
      <c r="AY251" s="25"/>
      <c r="AZ251" s="25"/>
      <c r="BA251" s="25"/>
      <c r="BB251" s="25"/>
      <c r="BC251" s="1"/>
      <c r="BD251" s="1"/>
      <c r="BE251" s="25"/>
      <c r="BF251" s="1"/>
      <c r="BG251" s="1"/>
      <c r="BH251" s="1"/>
      <c r="BI251" s="25" t="s">
        <v>1034</v>
      </c>
      <c r="BJ251" s="6"/>
    </row>
    <row r="252" spans="1:62" ht="31">
      <c r="A252" s="23">
        <v>248</v>
      </c>
      <c r="B252" s="39" t="s">
        <v>3915</v>
      </c>
      <c r="C252" s="39" t="s">
        <v>2708</v>
      </c>
      <c r="D252" s="39" t="s">
        <v>1063</v>
      </c>
      <c r="E252" s="39">
        <v>72</v>
      </c>
      <c r="F252" s="39" t="s">
        <v>4829</v>
      </c>
      <c r="G252" s="39" t="s">
        <v>4827</v>
      </c>
      <c r="H252" s="23" t="str">
        <f t="shared" si="8"/>
        <v>李＊財</v>
      </c>
      <c r="I252" s="23" t="str">
        <f t="shared" si="9"/>
        <v>2＊893238</v>
      </c>
      <c r="J252" s="39">
        <v>1130902</v>
      </c>
      <c r="K252" s="39" t="s">
        <v>752</v>
      </c>
      <c r="L252" s="39">
        <v>1173</v>
      </c>
      <c r="M252" s="1"/>
      <c r="N252" s="1"/>
      <c r="O252" s="1"/>
      <c r="P252" s="1"/>
      <c r="Q252" s="1"/>
      <c r="R252" s="1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1"/>
      <c r="AK252" s="1"/>
      <c r="AL252" s="1"/>
      <c r="AM252" s="25"/>
      <c r="AN252" s="25"/>
      <c r="AO252" s="25"/>
      <c r="AP252" s="25"/>
      <c r="AQ252" s="25"/>
      <c r="AR252" s="1"/>
      <c r="AS252" s="25"/>
      <c r="AT252" s="25"/>
      <c r="AU252" s="25"/>
      <c r="AV252" s="25" t="s">
        <v>9</v>
      </c>
      <c r="AW252" s="25"/>
      <c r="AX252" s="36"/>
      <c r="AY252" s="25"/>
      <c r="AZ252" s="25"/>
      <c r="BA252" s="25"/>
      <c r="BB252" s="25"/>
      <c r="BC252" s="1"/>
      <c r="BD252" s="1"/>
      <c r="BE252" s="25"/>
      <c r="BF252" s="1"/>
      <c r="BG252" s="1"/>
      <c r="BH252" s="1"/>
      <c r="BI252" s="25" t="s">
        <v>1034</v>
      </c>
      <c r="BJ252" s="6"/>
    </row>
    <row r="253" spans="1:62" ht="31">
      <c r="A253" s="23">
        <v>249</v>
      </c>
      <c r="B253" s="39" t="s">
        <v>5012</v>
      </c>
      <c r="C253" s="39" t="s">
        <v>4887</v>
      </c>
      <c r="D253" s="39" t="s">
        <v>1067</v>
      </c>
      <c r="E253" s="39">
        <v>44</v>
      </c>
      <c r="F253" s="39" t="s">
        <v>3644</v>
      </c>
      <c r="G253" s="39"/>
      <c r="H253" s="23" t="str">
        <f t="shared" si="8"/>
        <v>蕭＊蓮</v>
      </c>
      <c r="I253" s="23" t="str">
        <f t="shared" si="9"/>
        <v>1＊389125</v>
      </c>
      <c r="J253" s="39">
        <v>1130902</v>
      </c>
      <c r="K253" s="39" t="s">
        <v>753</v>
      </c>
      <c r="L253" s="39">
        <v>1173</v>
      </c>
      <c r="M253" s="1"/>
      <c r="N253" s="1"/>
      <c r="O253" s="1"/>
      <c r="P253" s="1"/>
      <c r="Q253" s="1"/>
      <c r="R253" s="1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1"/>
      <c r="AK253" s="1"/>
      <c r="AL253" s="1"/>
      <c r="AM253" s="25"/>
      <c r="AN253" s="25"/>
      <c r="AO253" s="25"/>
      <c r="AP253" s="25"/>
      <c r="AQ253" s="25"/>
      <c r="AR253" s="1" t="s">
        <v>9</v>
      </c>
      <c r="AS253" s="25"/>
      <c r="AT253" s="25"/>
      <c r="AU253" s="25"/>
      <c r="AV253" s="25"/>
      <c r="AW253" s="25"/>
      <c r="AX253" s="36"/>
      <c r="AY253" s="25"/>
      <c r="AZ253" s="25"/>
      <c r="BA253" s="25"/>
      <c r="BB253" s="25"/>
      <c r="BC253" s="1"/>
      <c r="BD253" s="1"/>
      <c r="BE253" s="25"/>
      <c r="BF253" s="1"/>
      <c r="BG253" s="1"/>
      <c r="BH253" s="1"/>
      <c r="BI253" s="25" t="s">
        <v>1034</v>
      </c>
      <c r="BJ253" s="6"/>
    </row>
    <row r="254" spans="1:62" ht="31">
      <c r="A254" s="23">
        <v>250</v>
      </c>
      <c r="B254" s="39" t="s">
        <v>5013</v>
      </c>
      <c r="C254" s="39" t="s">
        <v>4888</v>
      </c>
      <c r="D254" s="39" t="s">
        <v>1067</v>
      </c>
      <c r="E254" s="39">
        <v>83</v>
      </c>
      <c r="F254" s="39" t="s">
        <v>4213</v>
      </c>
      <c r="G254" s="39" t="s">
        <v>4873</v>
      </c>
      <c r="H254" s="23" t="str">
        <f t="shared" si="8"/>
        <v>夏＊鳳</v>
      </c>
      <c r="I254" s="23" t="str">
        <f t="shared" si="9"/>
        <v>0＊654520</v>
      </c>
      <c r="J254" s="39">
        <v>1130902</v>
      </c>
      <c r="K254" s="39" t="s">
        <v>752</v>
      </c>
      <c r="L254" s="39">
        <v>1173</v>
      </c>
      <c r="M254" s="1"/>
      <c r="N254" s="1"/>
      <c r="O254" s="1"/>
      <c r="P254" s="1"/>
      <c r="Q254" s="1"/>
      <c r="R254" s="1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1"/>
      <c r="AK254" s="1"/>
      <c r="AL254" s="1"/>
      <c r="AM254" s="25"/>
      <c r="AN254" s="25"/>
      <c r="AO254" s="25"/>
      <c r="AP254" s="25"/>
      <c r="AQ254" s="25"/>
      <c r="AR254" s="1"/>
      <c r="AS254" s="25"/>
      <c r="AT254" s="25"/>
      <c r="AU254" s="25"/>
      <c r="AV254" s="25" t="s">
        <v>9</v>
      </c>
      <c r="AW254" s="25"/>
      <c r="AX254" s="36"/>
      <c r="AY254" s="25"/>
      <c r="AZ254" s="25"/>
      <c r="BA254" s="25"/>
      <c r="BB254" s="25"/>
      <c r="BC254" s="1"/>
      <c r="BD254" s="1"/>
      <c r="BE254" s="25"/>
      <c r="BF254" s="1"/>
      <c r="BG254" s="1"/>
      <c r="BH254" s="1"/>
      <c r="BI254" s="25" t="s">
        <v>1034</v>
      </c>
      <c r="BJ254" s="6"/>
    </row>
    <row r="255" spans="1:62" ht="46.5">
      <c r="A255" s="23">
        <v>251</v>
      </c>
      <c r="B255" s="39" t="s">
        <v>1246</v>
      </c>
      <c r="C255" s="39" t="s">
        <v>969</v>
      </c>
      <c r="D255" s="39" t="s">
        <v>1063</v>
      </c>
      <c r="E255" s="39">
        <v>67</v>
      </c>
      <c r="F255" s="39" t="s">
        <v>195</v>
      </c>
      <c r="G255" s="39" t="s">
        <v>195</v>
      </c>
      <c r="H255" s="23" t="str">
        <f t="shared" si="8"/>
        <v>鄭＊成</v>
      </c>
      <c r="I255" s="23" t="str">
        <f t="shared" si="9"/>
        <v>0＊891850</v>
      </c>
      <c r="J255" s="39">
        <v>1130902</v>
      </c>
      <c r="K255" s="39" t="s">
        <v>754</v>
      </c>
      <c r="L255" s="39">
        <v>1173</v>
      </c>
      <c r="M255" s="1"/>
      <c r="N255" s="1"/>
      <c r="O255" s="1"/>
      <c r="P255" s="1"/>
      <c r="Q255" s="1"/>
      <c r="R255" s="1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1"/>
      <c r="AK255" s="1"/>
      <c r="AL255" s="1"/>
      <c r="AM255" s="25"/>
      <c r="AN255" s="25"/>
      <c r="AO255" s="25"/>
      <c r="AP255" s="25"/>
      <c r="AQ255" s="25"/>
      <c r="AR255" s="1"/>
      <c r="AS255" s="25"/>
      <c r="AT255" s="25"/>
      <c r="AU255" s="25"/>
      <c r="AV255" s="25"/>
      <c r="AW255" s="25"/>
      <c r="AX255" s="36"/>
      <c r="AY255" s="25"/>
      <c r="AZ255" s="25"/>
      <c r="BA255" s="25" t="s">
        <v>9</v>
      </c>
      <c r="BB255" s="25"/>
      <c r="BC255" s="1"/>
      <c r="BD255" s="1"/>
      <c r="BE255" s="25"/>
      <c r="BF255" s="1"/>
      <c r="BG255" s="1"/>
      <c r="BH255" s="1"/>
      <c r="BI255" s="25" t="s">
        <v>1043</v>
      </c>
      <c r="BJ255" s="6"/>
    </row>
    <row r="256" spans="1:62" ht="31">
      <c r="A256" s="23">
        <v>252</v>
      </c>
      <c r="B256" s="39" t="s">
        <v>5014</v>
      </c>
      <c r="C256" s="39" t="s">
        <v>4889</v>
      </c>
      <c r="D256" s="39" t="s">
        <v>1067</v>
      </c>
      <c r="E256" s="39">
        <v>66</v>
      </c>
      <c r="F256" s="39" t="s">
        <v>195</v>
      </c>
      <c r="G256" s="39" t="s">
        <v>195</v>
      </c>
      <c r="H256" s="23" t="str">
        <f t="shared" si="8"/>
        <v>林＊娥</v>
      </c>
      <c r="I256" s="23" t="str">
        <f t="shared" si="9"/>
        <v>2＊775507</v>
      </c>
      <c r="J256" s="39">
        <v>1130902</v>
      </c>
      <c r="K256" s="39" t="s">
        <v>761</v>
      </c>
      <c r="L256" s="39">
        <v>1173</v>
      </c>
      <c r="M256" s="1"/>
      <c r="N256" s="1"/>
      <c r="O256" s="1"/>
      <c r="P256" s="1"/>
      <c r="Q256" s="1"/>
      <c r="R256" s="1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1"/>
      <c r="AK256" s="1"/>
      <c r="AL256" s="1"/>
      <c r="AM256" s="25"/>
      <c r="AN256" s="25"/>
      <c r="AO256" s="25"/>
      <c r="AP256" s="25"/>
      <c r="AQ256" s="25"/>
      <c r="AR256" s="1"/>
      <c r="AS256" s="25"/>
      <c r="AT256" s="25"/>
      <c r="AU256" s="25"/>
      <c r="AV256" s="25" t="s">
        <v>9</v>
      </c>
      <c r="AW256" s="25"/>
      <c r="AX256" s="36"/>
      <c r="AY256" s="25"/>
      <c r="AZ256" s="25"/>
      <c r="BA256" s="25"/>
      <c r="BB256" s="25"/>
      <c r="BC256" s="25" t="s">
        <v>9</v>
      </c>
      <c r="BD256" s="1"/>
      <c r="BE256" s="25"/>
      <c r="BF256" s="1"/>
      <c r="BG256" s="1"/>
      <c r="BH256" s="1"/>
      <c r="BI256" s="25"/>
      <c r="BJ256" s="6"/>
    </row>
    <row r="257" spans="1:62" ht="31">
      <c r="A257" s="23">
        <v>253</v>
      </c>
      <c r="B257" s="39" t="s">
        <v>1806</v>
      </c>
      <c r="C257" s="39" t="s">
        <v>1519</v>
      </c>
      <c r="D257" s="39" t="s">
        <v>1067</v>
      </c>
      <c r="E257" s="39">
        <v>65</v>
      </c>
      <c r="F257" s="39" t="s">
        <v>195</v>
      </c>
      <c r="G257" s="39" t="s">
        <v>195</v>
      </c>
      <c r="H257" s="23" t="str">
        <f t="shared" si="8"/>
        <v>賴＊</v>
      </c>
      <c r="I257" s="23" t="str">
        <f t="shared" si="9"/>
        <v>1＊082500</v>
      </c>
      <c r="J257" s="39">
        <v>1130904</v>
      </c>
      <c r="K257" s="39" t="s">
        <v>734</v>
      </c>
      <c r="L257" s="39">
        <v>1173</v>
      </c>
      <c r="M257" s="1"/>
      <c r="N257" s="1"/>
      <c r="O257" s="1"/>
      <c r="P257" s="1"/>
      <c r="Q257" s="1"/>
      <c r="R257" s="1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1"/>
      <c r="AK257" s="1"/>
      <c r="AL257" s="1"/>
      <c r="AM257" s="25"/>
      <c r="AN257" s="25"/>
      <c r="AO257" s="25"/>
      <c r="AP257" s="25"/>
      <c r="AQ257" s="25"/>
      <c r="AR257" s="1"/>
      <c r="AS257" s="25"/>
      <c r="AT257" s="25"/>
      <c r="AU257" s="25"/>
      <c r="AV257" s="25"/>
      <c r="AW257" s="25"/>
      <c r="AX257" s="36"/>
      <c r="AY257" s="25"/>
      <c r="AZ257" s="25"/>
      <c r="BA257" s="25" t="s">
        <v>1899</v>
      </c>
      <c r="BB257" s="25"/>
      <c r="BC257" s="1"/>
      <c r="BD257" s="1"/>
      <c r="BE257" s="25"/>
      <c r="BF257" s="1"/>
      <c r="BG257" s="1"/>
      <c r="BH257" s="1"/>
      <c r="BI257" s="25"/>
      <c r="BJ257" s="6"/>
    </row>
    <row r="258" spans="1:62" ht="31">
      <c r="A258" s="23">
        <v>254</v>
      </c>
      <c r="B258" s="39" t="s">
        <v>5015</v>
      </c>
      <c r="C258" s="39" t="s">
        <v>4890</v>
      </c>
      <c r="D258" s="39" t="s">
        <v>1063</v>
      </c>
      <c r="E258" s="39">
        <v>65</v>
      </c>
      <c r="F258" s="39" t="s">
        <v>195</v>
      </c>
      <c r="G258" s="39" t="s">
        <v>195</v>
      </c>
      <c r="H258" s="23" t="str">
        <f t="shared" si="8"/>
        <v>吳＊福</v>
      </c>
      <c r="I258" s="23" t="str">
        <f t="shared" si="9"/>
        <v>1＊029878</v>
      </c>
      <c r="J258" s="39">
        <v>1130904</v>
      </c>
      <c r="K258" s="39" t="s">
        <v>734</v>
      </c>
      <c r="L258" s="39">
        <v>1173</v>
      </c>
      <c r="M258" s="1"/>
      <c r="N258" s="1"/>
      <c r="O258" s="1"/>
      <c r="P258" s="1"/>
      <c r="Q258" s="1"/>
      <c r="R258" s="1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1"/>
      <c r="AK258" s="1"/>
      <c r="AL258" s="1"/>
      <c r="AM258" s="25"/>
      <c r="AN258" s="25"/>
      <c r="AO258" s="25"/>
      <c r="AP258" s="25"/>
      <c r="AQ258" s="25"/>
      <c r="AR258" s="1"/>
      <c r="AS258" s="25"/>
      <c r="AT258" s="25"/>
      <c r="AU258" s="25"/>
      <c r="AV258" s="25"/>
      <c r="AW258" s="25"/>
      <c r="AX258" s="36"/>
      <c r="AY258" s="25"/>
      <c r="AZ258" s="25"/>
      <c r="BA258" s="25" t="s">
        <v>9</v>
      </c>
      <c r="BB258" s="25"/>
      <c r="BC258" s="1"/>
      <c r="BD258" s="1"/>
      <c r="BE258" s="25"/>
      <c r="BF258" s="1"/>
      <c r="BG258" s="1"/>
      <c r="BH258" s="1"/>
      <c r="BI258" s="25"/>
      <c r="BJ258" s="6"/>
    </row>
    <row r="259" spans="1:62" ht="17">
      <c r="A259" s="23">
        <v>255</v>
      </c>
      <c r="B259" s="39" t="s">
        <v>1115</v>
      </c>
      <c r="C259" s="39" t="s">
        <v>344</v>
      </c>
      <c r="D259" s="39" t="s">
        <v>1063</v>
      </c>
      <c r="E259" s="39">
        <v>57</v>
      </c>
      <c r="F259" s="39" t="s">
        <v>195</v>
      </c>
      <c r="G259" s="39" t="s">
        <v>195</v>
      </c>
      <c r="H259" s="23" t="str">
        <f t="shared" si="8"/>
        <v>蔡＊堅</v>
      </c>
      <c r="I259" s="23" t="str">
        <f t="shared" si="9"/>
        <v>2＊270748</v>
      </c>
      <c r="J259" s="39">
        <v>1130904</v>
      </c>
      <c r="K259" s="39">
        <v>5761300</v>
      </c>
      <c r="L259" s="39">
        <v>1173</v>
      </c>
      <c r="M259" s="1"/>
      <c r="N259" s="1"/>
      <c r="O259" s="1"/>
      <c r="P259" s="1"/>
      <c r="Q259" s="1"/>
      <c r="R259" s="1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1"/>
      <c r="AK259" s="1"/>
      <c r="AL259" s="1"/>
      <c r="AM259" s="25"/>
      <c r="AN259" s="25"/>
      <c r="AO259" s="25"/>
      <c r="AP259" s="25"/>
      <c r="AQ259" s="25"/>
      <c r="AR259" s="1"/>
      <c r="AS259" s="25"/>
      <c r="AT259" s="25"/>
      <c r="AU259" s="25" t="s">
        <v>9</v>
      </c>
      <c r="AV259" s="25"/>
      <c r="AW259" s="25"/>
      <c r="AX259" s="36"/>
      <c r="AY259" s="25"/>
      <c r="AZ259" s="25"/>
      <c r="BA259" s="25"/>
      <c r="BB259" s="25"/>
      <c r="BC259" s="1"/>
      <c r="BD259" s="1"/>
      <c r="BE259" s="25"/>
      <c r="BF259" s="1"/>
      <c r="BG259" s="1"/>
      <c r="BH259" s="1"/>
      <c r="BI259" s="25"/>
      <c r="BJ259" s="6"/>
    </row>
    <row r="260" spans="1:62" ht="46.5">
      <c r="A260" s="23">
        <v>256</v>
      </c>
      <c r="B260" s="39" t="s">
        <v>4004</v>
      </c>
      <c r="C260" s="39" t="s">
        <v>3722</v>
      </c>
      <c r="D260" s="39" t="s">
        <v>1063</v>
      </c>
      <c r="E260" s="39">
        <v>70</v>
      </c>
      <c r="F260" s="39" t="s">
        <v>195</v>
      </c>
      <c r="G260" s="39" t="s">
        <v>195</v>
      </c>
      <c r="H260" s="23" t="str">
        <f t="shared" si="8"/>
        <v>張＊杰</v>
      </c>
      <c r="I260" s="23" t="str">
        <f t="shared" si="9"/>
        <v>2＊721869</v>
      </c>
      <c r="J260" s="39">
        <v>1130904</v>
      </c>
      <c r="K260" s="39" t="s">
        <v>756</v>
      </c>
      <c r="L260" s="39">
        <v>1173</v>
      </c>
      <c r="M260" s="1"/>
      <c r="N260" s="1"/>
      <c r="O260" s="1"/>
      <c r="P260" s="1"/>
      <c r="Q260" s="1"/>
      <c r="R260" s="1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1"/>
      <c r="AK260" s="1"/>
      <c r="AL260" s="1"/>
      <c r="AM260" s="25"/>
      <c r="AN260" s="25"/>
      <c r="AO260" s="25"/>
      <c r="AP260" s="25"/>
      <c r="AQ260" s="25"/>
      <c r="AR260" s="1"/>
      <c r="AS260" s="25"/>
      <c r="AT260" s="25"/>
      <c r="AU260" s="25"/>
      <c r="AV260" s="25"/>
      <c r="AW260" s="25"/>
      <c r="AX260" s="36"/>
      <c r="AY260" s="25"/>
      <c r="AZ260" s="25"/>
      <c r="BA260" s="25" t="s">
        <v>9</v>
      </c>
      <c r="BB260" s="25"/>
      <c r="BC260" s="1"/>
      <c r="BD260" s="1"/>
      <c r="BE260" s="25"/>
      <c r="BF260" s="1" t="s">
        <v>760</v>
      </c>
      <c r="BG260" s="1"/>
      <c r="BH260" s="1"/>
      <c r="BI260" s="25"/>
      <c r="BJ260" s="6"/>
    </row>
    <row r="261" spans="1:62" ht="17">
      <c r="A261" s="23">
        <v>257</v>
      </c>
      <c r="B261" s="39" t="s">
        <v>1280</v>
      </c>
      <c r="C261" s="39" t="s">
        <v>1001</v>
      </c>
      <c r="D261" s="39" t="s">
        <v>1063</v>
      </c>
      <c r="E261" s="39">
        <v>91</v>
      </c>
      <c r="F261" s="39" t="s">
        <v>195</v>
      </c>
      <c r="G261" s="39" t="s">
        <v>195</v>
      </c>
      <c r="H261" s="23" t="str">
        <f t="shared" si="8"/>
        <v>廖＊勳</v>
      </c>
      <c r="I261" s="23" t="str">
        <f t="shared" si="9"/>
        <v>2＊699104</v>
      </c>
      <c r="J261" s="39">
        <v>1130905</v>
      </c>
      <c r="K261" s="39">
        <v>5760150</v>
      </c>
      <c r="L261" s="39">
        <v>1173</v>
      </c>
      <c r="M261" s="1"/>
      <c r="N261" s="1"/>
      <c r="O261" s="1"/>
      <c r="P261" s="1"/>
      <c r="Q261" s="1"/>
      <c r="R261" s="1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1"/>
      <c r="AK261" s="1"/>
      <c r="AL261" s="1"/>
      <c r="AM261" s="25"/>
      <c r="AN261" s="25"/>
      <c r="AO261" s="25"/>
      <c r="AP261" s="25"/>
      <c r="AQ261" s="25"/>
      <c r="AR261" s="1"/>
      <c r="AS261" s="25"/>
      <c r="AT261" s="25"/>
      <c r="AU261" s="25"/>
      <c r="AV261" s="25"/>
      <c r="AW261" s="25"/>
      <c r="AX261" s="36"/>
      <c r="AY261" s="25"/>
      <c r="AZ261" s="25"/>
      <c r="BA261" s="25"/>
      <c r="BB261" s="25"/>
      <c r="BC261" s="1" t="s">
        <v>9</v>
      </c>
      <c r="BD261" s="1"/>
      <c r="BE261" s="25"/>
      <c r="BF261" s="1"/>
      <c r="BG261" s="1"/>
      <c r="BH261" s="1"/>
      <c r="BI261" s="25"/>
      <c r="BJ261" s="6"/>
    </row>
    <row r="262" spans="1:62" ht="31">
      <c r="A262" s="23">
        <v>258</v>
      </c>
      <c r="B262" s="39" t="s">
        <v>5016</v>
      </c>
      <c r="C262" s="39" t="s">
        <v>4891</v>
      </c>
      <c r="D262" s="39" t="s">
        <v>1063</v>
      </c>
      <c r="E262" s="39">
        <v>98</v>
      </c>
      <c r="F262" s="39" t="s">
        <v>4859</v>
      </c>
      <c r="G262" s="39" t="s">
        <v>4852</v>
      </c>
      <c r="H262" s="23" t="str">
        <f t="shared" si="8"/>
        <v>張＊松</v>
      </c>
      <c r="I262" s="23" t="str">
        <f t="shared" si="9"/>
        <v>2＊510592</v>
      </c>
      <c r="J262" s="39">
        <v>1130905</v>
      </c>
      <c r="K262" s="39" t="s">
        <v>753</v>
      </c>
      <c r="L262" s="39">
        <v>1173</v>
      </c>
      <c r="M262" s="1"/>
      <c r="N262" s="1"/>
      <c r="O262" s="1"/>
      <c r="P262" s="1"/>
      <c r="Q262" s="1"/>
      <c r="R262" s="1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1"/>
      <c r="AK262" s="1"/>
      <c r="AL262" s="1"/>
      <c r="AM262" s="25"/>
      <c r="AN262" s="25"/>
      <c r="AO262" s="25"/>
      <c r="AP262" s="25"/>
      <c r="AQ262" s="25"/>
      <c r="AR262" s="1" t="s">
        <v>9</v>
      </c>
      <c r="AS262" s="25"/>
      <c r="AT262" s="25"/>
      <c r="AU262" s="25"/>
      <c r="AV262" s="25"/>
      <c r="AW262" s="25"/>
      <c r="AX262" s="36"/>
      <c r="AY262" s="25"/>
      <c r="AZ262" s="25"/>
      <c r="BA262" s="25"/>
      <c r="BB262" s="25"/>
      <c r="BC262" s="1"/>
      <c r="BD262" s="1"/>
      <c r="BE262" s="25"/>
      <c r="BF262" s="1"/>
      <c r="BG262" s="1"/>
      <c r="BH262" s="1"/>
      <c r="BI262" s="25" t="s">
        <v>1034</v>
      </c>
      <c r="BJ262" s="6"/>
    </row>
    <row r="263" spans="1:62" ht="31">
      <c r="A263" s="23">
        <v>259</v>
      </c>
      <c r="B263" s="39" t="s">
        <v>5017</v>
      </c>
      <c r="C263" s="39" t="s">
        <v>4892</v>
      </c>
      <c r="D263" s="39" t="s">
        <v>1067</v>
      </c>
      <c r="E263" s="39">
        <v>80</v>
      </c>
      <c r="F263" s="39" t="s">
        <v>4893</v>
      </c>
      <c r="G263" s="39" t="s">
        <v>4839</v>
      </c>
      <c r="H263" s="23" t="str">
        <f t="shared" si="8"/>
        <v>周＊瑛</v>
      </c>
      <c r="I263" s="23" t="str">
        <f t="shared" si="9"/>
        <v>0＊981018</v>
      </c>
      <c r="J263" s="39">
        <v>1130909</v>
      </c>
      <c r="K263" s="39" t="s">
        <v>752</v>
      </c>
      <c r="L263" s="39">
        <v>1173</v>
      </c>
      <c r="M263" s="1"/>
      <c r="N263" s="1"/>
      <c r="O263" s="1"/>
      <c r="P263" s="1"/>
      <c r="Q263" s="1"/>
      <c r="R263" s="1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1"/>
      <c r="AK263" s="1"/>
      <c r="AL263" s="1"/>
      <c r="AM263" s="25"/>
      <c r="AN263" s="25"/>
      <c r="AO263" s="25"/>
      <c r="AP263" s="25"/>
      <c r="AQ263" s="25"/>
      <c r="AR263" s="1"/>
      <c r="AS263" s="25"/>
      <c r="AT263" s="25"/>
      <c r="AU263" s="25"/>
      <c r="AV263" s="25" t="s">
        <v>9</v>
      </c>
      <c r="AW263" s="25"/>
      <c r="AX263" s="36"/>
      <c r="AY263" s="25"/>
      <c r="AZ263" s="25"/>
      <c r="BA263" s="25"/>
      <c r="BB263" s="25"/>
      <c r="BC263" s="1"/>
      <c r="BD263" s="1"/>
      <c r="BE263" s="25"/>
      <c r="BF263" s="1"/>
      <c r="BG263" s="1"/>
      <c r="BH263" s="1"/>
      <c r="BI263" s="25" t="s">
        <v>1034</v>
      </c>
      <c r="BJ263" s="6"/>
    </row>
    <row r="264" spans="1:62" ht="17">
      <c r="A264" s="23">
        <v>260</v>
      </c>
      <c r="B264" s="39" t="s">
        <v>4042</v>
      </c>
      <c r="C264" s="39" t="s">
        <v>3747</v>
      </c>
      <c r="D264" s="39" t="s">
        <v>1063</v>
      </c>
      <c r="E264" s="39">
        <v>74</v>
      </c>
      <c r="F264" s="39" t="s">
        <v>195</v>
      </c>
      <c r="G264" s="39" t="s">
        <v>195</v>
      </c>
      <c r="H264" s="23" t="str">
        <f t="shared" si="8"/>
        <v>黃＊發</v>
      </c>
      <c r="I264" s="23" t="str">
        <f t="shared" si="9"/>
        <v>2＊687473</v>
      </c>
      <c r="J264" s="39">
        <v>1130910</v>
      </c>
      <c r="K264" s="39">
        <v>5761300</v>
      </c>
      <c r="L264" s="39">
        <v>1173</v>
      </c>
      <c r="M264" s="1"/>
      <c r="N264" s="1"/>
      <c r="O264" s="1"/>
      <c r="P264" s="1"/>
      <c r="Q264" s="1"/>
      <c r="R264" s="1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1"/>
      <c r="AK264" s="1"/>
      <c r="AL264" s="1"/>
      <c r="AM264" s="25"/>
      <c r="AN264" s="25"/>
      <c r="AO264" s="25"/>
      <c r="AP264" s="25"/>
      <c r="AQ264" s="25"/>
      <c r="AR264" s="1"/>
      <c r="AS264" s="25"/>
      <c r="AT264" s="25"/>
      <c r="AU264" s="25" t="s">
        <v>9</v>
      </c>
      <c r="AV264" s="25"/>
      <c r="AW264" s="25"/>
      <c r="AX264" s="36"/>
      <c r="AY264" s="25"/>
      <c r="AZ264" s="25"/>
      <c r="BA264" s="25"/>
      <c r="BB264" s="25"/>
      <c r="BC264" s="1"/>
      <c r="BD264" s="1"/>
      <c r="BE264" s="25"/>
      <c r="BF264" s="1"/>
      <c r="BG264" s="1"/>
      <c r="BH264" s="1"/>
      <c r="BI264" s="25"/>
      <c r="BJ264" s="6"/>
    </row>
    <row r="265" spans="1:62" ht="31">
      <c r="A265" s="23">
        <v>261</v>
      </c>
      <c r="B265" s="39" t="s">
        <v>5018</v>
      </c>
      <c r="C265" s="39" t="s">
        <v>4894</v>
      </c>
      <c r="D265" s="39" t="s">
        <v>1063</v>
      </c>
      <c r="E265" s="39">
        <v>17</v>
      </c>
      <c r="F265" s="39" t="s">
        <v>4202</v>
      </c>
      <c r="G265" s="39" t="s">
        <v>4886</v>
      </c>
      <c r="H265" s="23" t="str">
        <f t="shared" si="8"/>
        <v>何＊愷</v>
      </c>
      <c r="I265" s="23" t="str">
        <f t="shared" si="9"/>
        <v>1＊068739</v>
      </c>
      <c r="J265" s="39">
        <v>1130911</v>
      </c>
      <c r="K265" s="39" t="s">
        <v>753</v>
      </c>
      <c r="L265" s="39">
        <v>1173</v>
      </c>
      <c r="M265" s="1"/>
      <c r="N265" s="1"/>
      <c r="O265" s="1"/>
      <c r="P265" s="1"/>
      <c r="Q265" s="1"/>
      <c r="R265" s="1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1"/>
      <c r="AK265" s="1"/>
      <c r="AL265" s="1"/>
      <c r="AM265" s="25"/>
      <c r="AN265" s="25"/>
      <c r="AO265" s="25"/>
      <c r="AP265" s="25"/>
      <c r="AQ265" s="25"/>
      <c r="AR265" s="1" t="s">
        <v>9</v>
      </c>
      <c r="AS265" s="25"/>
      <c r="AT265" s="25"/>
      <c r="AU265" s="25"/>
      <c r="AV265" s="25"/>
      <c r="AW265" s="25"/>
      <c r="AX265" s="36"/>
      <c r="AY265" s="25"/>
      <c r="AZ265" s="25"/>
      <c r="BA265" s="25"/>
      <c r="BB265" s="25"/>
      <c r="BC265" s="1"/>
      <c r="BD265" s="1"/>
      <c r="BE265" s="25"/>
      <c r="BF265" s="1"/>
      <c r="BG265" s="1"/>
      <c r="BH265" s="1"/>
      <c r="BI265" s="25" t="s">
        <v>1034</v>
      </c>
      <c r="BJ265" s="6"/>
    </row>
    <row r="266" spans="1:62" ht="46.5">
      <c r="A266" s="23">
        <v>262</v>
      </c>
      <c r="B266" s="39" t="s">
        <v>5019</v>
      </c>
      <c r="C266" s="39" t="s">
        <v>4895</v>
      </c>
      <c r="D266" s="39" t="s">
        <v>1063</v>
      </c>
      <c r="E266" s="39">
        <v>75</v>
      </c>
      <c r="F266" s="39" t="s">
        <v>195</v>
      </c>
      <c r="G266" s="39" t="s">
        <v>195</v>
      </c>
      <c r="H266" s="23" t="str">
        <f t="shared" si="8"/>
        <v>陳＊長</v>
      </c>
      <c r="I266" s="23" t="str">
        <f t="shared" si="9"/>
        <v>0＊456546</v>
      </c>
      <c r="J266" s="39">
        <v>1130911</v>
      </c>
      <c r="K266" s="39" t="s">
        <v>738</v>
      </c>
      <c r="L266" s="39">
        <v>1173</v>
      </c>
      <c r="M266" s="1"/>
      <c r="N266" s="1"/>
      <c r="O266" s="1"/>
      <c r="P266" s="1"/>
      <c r="Q266" s="1"/>
      <c r="R266" s="1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1"/>
      <c r="AK266" s="1"/>
      <c r="AL266" s="1"/>
      <c r="AM266" s="25"/>
      <c r="AN266" s="25"/>
      <c r="AO266" s="25"/>
      <c r="AP266" s="25"/>
      <c r="AQ266" s="25"/>
      <c r="AR266" s="1"/>
      <c r="AS266" s="25"/>
      <c r="AT266" s="25"/>
      <c r="AU266" s="25"/>
      <c r="AV266" s="25"/>
      <c r="AW266" s="25"/>
      <c r="AX266" s="36"/>
      <c r="AY266" s="25"/>
      <c r="AZ266" s="25" t="s">
        <v>9</v>
      </c>
      <c r="BA266" s="25" t="s">
        <v>9</v>
      </c>
      <c r="BB266" s="25"/>
      <c r="BC266" s="1"/>
      <c r="BD266" s="1"/>
      <c r="BE266" s="25"/>
      <c r="BF266" s="1"/>
      <c r="BG266" s="1"/>
      <c r="BH266" s="1"/>
      <c r="BI266" s="25"/>
      <c r="BJ266" s="6"/>
    </row>
    <row r="267" spans="1:62" ht="31">
      <c r="A267" s="23">
        <v>263</v>
      </c>
      <c r="B267" s="39" t="s">
        <v>5020</v>
      </c>
      <c r="C267" s="39" t="s">
        <v>191</v>
      </c>
      <c r="D267" s="39" t="s">
        <v>1067</v>
      </c>
      <c r="E267" s="39">
        <v>63</v>
      </c>
      <c r="F267" s="39" t="s">
        <v>195</v>
      </c>
      <c r="G267" s="39" t="s">
        <v>195</v>
      </c>
      <c r="H267" s="23" t="str">
        <f t="shared" si="8"/>
        <v>黃＊蘭</v>
      </c>
      <c r="I267" s="23" t="str">
        <f t="shared" si="9"/>
        <v>0＊553163</v>
      </c>
      <c r="J267" s="39">
        <v>1130911</v>
      </c>
      <c r="K267" s="39" t="s">
        <v>3095</v>
      </c>
      <c r="L267" s="39">
        <v>1173</v>
      </c>
      <c r="M267" s="1"/>
      <c r="N267" s="1"/>
      <c r="O267" s="1"/>
      <c r="P267" s="1"/>
      <c r="Q267" s="1"/>
      <c r="R267" s="1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1"/>
      <c r="AK267" s="1"/>
      <c r="AL267" s="1"/>
      <c r="AM267" s="25"/>
      <c r="AN267" s="25"/>
      <c r="AO267" s="25"/>
      <c r="AP267" s="25"/>
      <c r="AQ267" s="25"/>
      <c r="AR267" s="1"/>
      <c r="AS267" s="25"/>
      <c r="AT267" s="25"/>
      <c r="AU267" s="25"/>
      <c r="AV267" s="25"/>
      <c r="AW267" s="25"/>
      <c r="AX267" s="36"/>
      <c r="AY267" s="25"/>
      <c r="AZ267" s="25"/>
      <c r="BA267" s="25" t="s">
        <v>9</v>
      </c>
      <c r="BB267" s="25"/>
      <c r="BC267" s="1"/>
      <c r="BD267" s="1"/>
      <c r="BE267" s="25"/>
      <c r="BF267" s="1"/>
      <c r="BG267" s="1"/>
      <c r="BH267" s="1"/>
      <c r="BI267" s="25"/>
      <c r="BJ267" s="6"/>
    </row>
    <row r="268" spans="1:62" ht="31">
      <c r="A268" s="23">
        <v>264</v>
      </c>
      <c r="B268" s="39" t="s">
        <v>5021</v>
      </c>
      <c r="C268" s="39" t="s">
        <v>118</v>
      </c>
      <c r="D268" s="39" t="s">
        <v>1063</v>
      </c>
      <c r="E268" s="39">
        <v>77</v>
      </c>
      <c r="F268" s="39" t="s">
        <v>195</v>
      </c>
      <c r="G268" s="39" t="s">
        <v>195</v>
      </c>
      <c r="H268" s="23" t="str">
        <f t="shared" si="8"/>
        <v>黃＊輝</v>
      </c>
      <c r="I268" s="23" t="str">
        <f t="shared" si="9"/>
        <v>0＊497179</v>
      </c>
      <c r="J268" s="39">
        <v>1130912</v>
      </c>
      <c r="K268" s="39" t="s">
        <v>734</v>
      </c>
      <c r="L268" s="39">
        <v>1173</v>
      </c>
      <c r="M268" s="1"/>
      <c r="N268" s="1"/>
      <c r="O268" s="1"/>
      <c r="P268" s="1"/>
      <c r="Q268" s="1"/>
      <c r="R268" s="1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1"/>
      <c r="AK268" s="1"/>
      <c r="AL268" s="1"/>
      <c r="AM268" s="25"/>
      <c r="AN268" s="25"/>
      <c r="AO268" s="25"/>
      <c r="AP268" s="25"/>
      <c r="AQ268" s="25"/>
      <c r="AR268" s="1"/>
      <c r="AS268" s="25"/>
      <c r="AT268" s="25"/>
      <c r="AU268" s="25"/>
      <c r="AV268" s="25"/>
      <c r="AW268" s="25"/>
      <c r="AX268" s="36"/>
      <c r="AY268" s="25"/>
      <c r="AZ268" s="25"/>
      <c r="BA268" s="25" t="s">
        <v>9</v>
      </c>
      <c r="BB268" s="25"/>
      <c r="BC268" s="1"/>
      <c r="BD268" s="1"/>
      <c r="BE268" s="25"/>
      <c r="BF268" s="1"/>
      <c r="BG268" s="1"/>
      <c r="BH268" s="1"/>
      <c r="BI268" s="25"/>
      <c r="BJ268" s="6"/>
    </row>
    <row r="269" spans="1:62" ht="31">
      <c r="A269" s="23">
        <v>265</v>
      </c>
      <c r="B269" s="39" t="s">
        <v>5022</v>
      </c>
      <c r="C269" s="39" t="s">
        <v>4896</v>
      </c>
      <c r="D269" s="39" t="s">
        <v>1063</v>
      </c>
      <c r="E269" s="39">
        <v>80</v>
      </c>
      <c r="F269" s="39" t="s">
        <v>195</v>
      </c>
      <c r="G269" s="39" t="s">
        <v>195</v>
      </c>
      <c r="H269" s="23" t="str">
        <f t="shared" si="8"/>
        <v>黃＊昌</v>
      </c>
      <c r="I269" s="23" t="str">
        <f t="shared" si="9"/>
        <v>0＊960018</v>
      </c>
      <c r="J269" s="39">
        <v>1130916</v>
      </c>
      <c r="K269" s="39" t="s">
        <v>732</v>
      </c>
      <c r="L269" s="39">
        <v>1173</v>
      </c>
      <c r="M269" s="1"/>
      <c r="N269" s="1"/>
      <c r="O269" s="1"/>
      <c r="P269" s="1"/>
      <c r="Q269" s="1"/>
      <c r="R269" s="1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1"/>
      <c r="AK269" s="1"/>
      <c r="AL269" s="1"/>
      <c r="AM269" s="25"/>
      <c r="AN269" s="25"/>
      <c r="AO269" s="25"/>
      <c r="AP269" s="25"/>
      <c r="AQ269" s="25"/>
      <c r="AR269" s="1"/>
      <c r="AS269" s="25"/>
      <c r="AT269" s="25"/>
      <c r="AU269" s="25"/>
      <c r="AV269" s="25"/>
      <c r="AW269" s="25"/>
      <c r="AX269" s="36"/>
      <c r="AY269" s="25"/>
      <c r="AZ269" s="25"/>
      <c r="BA269" s="25"/>
      <c r="BB269" s="25" t="s">
        <v>1899</v>
      </c>
      <c r="BC269" s="1"/>
      <c r="BD269" s="1"/>
      <c r="BE269" s="25"/>
      <c r="BF269" s="1"/>
      <c r="BG269" s="1"/>
      <c r="BH269" s="1"/>
      <c r="BI269" s="25"/>
      <c r="BJ269" s="6"/>
    </row>
    <row r="270" spans="1:62" ht="31">
      <c r="A270" s="23">
        <v>266</v>
      </c>
      <c r="B270" s="39" t="s">
        <v>4783</v>
      </c>
      <c r="C270" s="39" t="s">
        <v>4784</v>
      </c>
      <c r="D270" s="39" t="s">
        <v>1067</v>
      </c>
      <c r="E270" s="39">
        <v>74</v>
      </c>
      <c r="F270" s="39" t="s">
        <v>195</v>
      </c>
      <c r="G270" s="39" t="s">
        <v>195</v>
      </c>
      <c r="H270" s="23" t="str">
        <f t="shared" si="8"/>
        <v>洪＊金枝</v>
      </c>
      <c r="I270" s="23" t="str">
        <f t="shared" si="9"/>
        <v>2＊798316</v>
      </c>
      <c r="J270" s="39">
        <v>1130916</v>
      </c>
      <c r="K270" s="39" t="s">
        <v>734</v>
      </c>
      <c r="L270" s="39">
        <v>1173</v>
      </c>
      <c r="M270" s="1"/>
      <c r="N270" s="1"/>
      <c r="O270" s="1"/>
      <c r="P270" s="1"/>
      <c r="Q270" s="1"/>
      <c r="R270" s="1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1"/>
      <c r="AK270" s="1"/>
      <c r="AL270" s="1"/>
      <c r="AM270" s="25"/>
      <c r="AN270" s="25"/>
      <c r="AO270" s="25"/>
      <c r="AP270" s="25"/>
      <c r="AQ270" s="25"/>
      <c r="AR270" s="1"/>
      <c r="AS270" s="25"/>
      <c r="AT270" s="25"/>
      <c r="AU270" s="25"/>
      <c r="AV270" s="25"/>
      <c r="AW270" s="25"/>
      <c r="AX270" s="36"/>
      <c r="AY270" s="25"/>
      <c r="AZ270" s="25"/>
      <c r="BA270" s="25" t="s">
        <v>9</v>
      </c>
      <c r="BB270" s="25"/>
      <c r="BC270" s="1"/>
      <c r="BD270" s="1"/>
      <c r="BE270" s="25"/>
      <c r="BF270" s="1"/>
      <c r="BG270" s="1"/>
      <c r="BH270" s="1"/>
      <c r="BI270" s="25"/>
      <c r="BJ270" s="6"/>
    </row>
    <row r="271" spans="1:62" ht="31">
      <c r="A271" s="23">
        <v>267</v>
      </c>
      <c r="B271" s="39" t="s">
        <v>5023</v>
      </c>
      <c r="C271" s="39" t="s">
        <v>4237</v>
      </c>
      <c r="D271" s="39" t="s">
        <v>1067</v>
      </c>
      <c r="E271" s="39">
        <v>84</v>
      </c>
      <c r="F271" s="39" t="s">
        <v>195</v>
      </c>
      <c r="G271" s="39" t="s">
        <v>195</v>
      </c>
      <c r="H271" s="23" t="str">
        <f t="shared" si="8"/>
        <v>周＊玉雲</v>
      </c>
      <c r="I271" s="23" t="str">
        <f t="shared" si="9"/>
        <v>2＊495074</v>
      </c>
      <c r="J271" s="39">
        <v>1130919</v>
      </c>
      <c r="K271" s="39" t="s">
        <v>732</v>
      </c>
      <c r="L271" s="39">
        <v>1173</v>
      </c>
      <c r="M271" s="1"/>
      <c r="N271" s="1"/>
      <c r="O271" s="1"/>
      <c r="P271" s="1"/>
      <c r="Q271" s="1"/>
      <c r="R271" s="1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1"/>
      <c r="AK271" s="1"/>
      <c r="AL271" s="1"/>
      <c r="AM271" s="25"/>
      <c r="AN271" s="25"/>
      <c r="AO271" s="25"/>
      <c r="AP271" s="25"/>
      <c r="AQ271" s="25"/>
      <c r="AR271" s="1"/>
      <c r="AS271" s="25"/>
      <c r="AT271" s="25"/>
      <c r="AU271" s="25"/>
      <c r="AV271" s="25"/>
      <c r="AW271" s="25"/>
      <c r="AX271" s="36"/>
      <c r="AY271" s="25"/>
      <c r="AZ271" s="25"/>
      <c r="BA271" s="25"/>
      <c r="BB271" s="25" t="s">
        <v>1879</v>
      </c>
      <c r="BC271" s="1"/>
      <c r="BD271" s="1"/>
      <c r="BE271" s="25"/>
      <c r="BF271" s="1"/>
      <c r="BG271" s="1"/>
      <c r="BH271" s="1"/>
      <c r="BI271" s="25"/>
      <c r="BJ271" s="6"/>
    </row>
    <row r="272" spans="1:62" ht="31">
      <c r="A272" s="23">
        <v>268</v>
      </c>
      <c r="B272" s="39" t="s">
        <v>5024</v>
      </c>
      <c r="C272" s="39" t="s">
        <v>2947</v>
      </c>
      <c r="D272" s="39" t="s">
        <v>1063</v>
      </c>
      <c r="E272" s="39">
        <v>45</v>
      </c>
      <c r="F272" s="39" t="s">
        <v>195</v>
      </c>
      <c r="G272" s="39" t="s">
        <v>195</v>
      </c>
      <c r="H272" s="23" t="str">
        <f t="shared" si="8"/>
        <v>李＊浩</v>
      </c>
      <c r="I272" s="23" t="str">
        <f t="shared" si="9"/>
        <v>2＊479649</v>
      </c>
      <c r="J272" s="39">
        <v>1130919</v>
      </c>
      <c r="K272" s="39" t="s">
        <v>734</v>
      </c>
      <c r="L272" s="39">
        <v>1173</v>
      </c>
      <c r="M272" s="1"/>
      <c r="N272" s="1"/>
      <c r="O272" s="1"/>
      <c r="P272" s="1"/>
      <c r="Q272" s="1"/>
      <c r="R272" s="1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1"/>
      <c r="AK272" s="1"/>
      <c r="AL272" s="1"/>
      <c r="AM272" s="25"/>
      <c r="AN272" s="25"/>
      <c r="AO272" s="25"/>
      <c r="AP272" s="25"/>
      <c r="AQ272" s="25"/>
      <c r="AR272" s="1"/>
      <c r="AS272" s="25"/>
      <c r="AT272" s="25"/>
      <c r="AU272" s="25"/>
      <c r="AV272" s="25" t="s">
        <v>9</v>
      </c>
      <c r="AW272" s="25"/>
      <c r="AX272" s="36"/>
      <c r="AY272" s="25"/>
      <c r="AZ272" s="25"/>
      <c r="BA272" s="25"/>
      <c r="BB272" s="25"/>
      <c r="BC272" s="1"/>
      <c r="BD272" s="1"/>
      <c r="BE272" s="25"/>
      <c r="BF272" s="1"/>
      <c r="BG272" s="1"/>
      <c r="BH272" s="1"/>
      <c r="BI272" s="25" t="s">
        <v>1034</v>
      </c>
      <c r="BJ272" s="6"/>
    </row>
    <row r="273" spans="1:62" ht="31">
      <c r="A273" s="23">
        <v>269</v>
      </c>
      <c r="B273" s="39" t="s">
        <v>4783</v>
      </c>
      <c r="C273" s="39" t="s">
        <v>4784</v>
      </c>
      <c r="D273" s="39" t="s">
        <v>1067</v>
      </c>
      <c r="E273" s="39">
        <v>74</v>
      </c>
      <c r="F273" s="39" t="s">
        <v>4852</v>
      </c>
      <c r="G273" s="39" t="s">
        <v>4854</v>
      </c>
      <c r="H273" s="23" t="str">
        <f t="shared" si="8"/>
        <v>洪＊金枝</v>
      </c>
      <c r="I273" s="23" t="str">
        <f t="shared" si="9"/>
        <v>2＊798316</v>
      </c>
      <c r="J273" s="39">
        <v>1130920</v>
      </c>
      <c r="K273" s="39" t="s">
        <v>752</v>
      </c>
      <c r="L273" s="39">
        <v>1173</v>
      </c>
      <c r="M273" s="1"/>
      <c r="N273" s="1"/>
      <c r="O273" s="1"/>
      <c r="P273" s="1"/>
      <c r="Q273" s="1"/>
      <c r="R273" s="1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1"/>
      <c r="AK273" s="1"/>
      <c r="AL273" s="1"/>
      <c r="AM273" s="25"/>
      <c r="AN273" s="25"/>
      <c r="AO273" s="25"/>
      <c r="AP273" s="25"/>
      <c r="AQ273" s="25"/>
      <c r="AR273" s="1"/>
      <c r="AS273" s="25"/>
      <c r="AT273" s="25"/>
      <c r="AU273" s="25"/>
      <c r="AV273" s="25"/>
      <c r="AW273" s="25"/>
      <c r="AX273" s="36"/>
      <c r="AY273" s="25"/>
      <c r="AZ273" s="25"/>
      <c r="BA273" s="25"/>
      <c r="BB273" s="25"/>
      <c r="BC273" s="1"/>
      <c r="BD273" s="1"/>
      <c r="BE273" s="25"/>
      <c r="BF273" s="1"/>
      <c r="BG273" s="1"/>
      <c r="BH273" s="1"/>
      <c r="BI273" s="25"/>
      <c r="BJ273" s="6"/>
    </row>
    <row r="274" spans="1:62" ht="31">
      <c r="A274" s="23">
        <v>270</v>
      </c>
      <c r="B274" s="39" t="s">
        <v>1826</v>
      </c>
      <c r="C274" s="39" t="s">
        <v>680</v>
      </c>
      <c r="D274" s="39" t="s">
        <v>1063</v>
      </c>
      <c r="E274" s="39">
        <v>87</v>
      </c>
      <c r="F274" s="39" t="s">
        <v>4883</v>
      </c>
      <c r="G274" s="39" t="s">
        <v>4873</v>
      </c>
      <c r="H274" s="23" t="str">
        <f t="shared" si="8"/>
        <v>林＊寬</v>
      </c>
      <c r="I274" s="23" t="str">
        <f t="shared" si="9"/>
        <v>1＊555166</v>
      </c>
      <c r="J274" s="39">
        <v>1130923</v>
      </c>
      <c r="K274" s="39" t="s">
        <v>752</v>
      </c>
      <c r="L274" s="39">
        <v>1173</v>
      </c>
      <c r="M274" s="1"/>
      <c r="N274" s="1"/>
      <c r="O274" s="1"/>
      <c r="P274" s="1"/>
      <c r="Q274" s="1"/>
      <c r="R274" s="1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1"/>
      <c r="AK274" s="1"/>
      <c r="AL274" s="1"/>
      <c r="AM274" s="25"/>
      <c r="AN274" s="25"/>
      <c r="AO274" s="25"/>
      <c r="AP274" s="25"/>
      <c r="AQ274" s="25"/>
      <c r="AR274" s="1"/>
      <c r="AS274" s="25"/>
      <c r="AT274" s="25"/>
      <c r="AU274" s="25"/>
      <c r="AV274" s="25" t="s">
        <v>9</v>
      </c>
      <c r="AW274" s="25"/>
      <c r="AX274" s="36"/>
      <c r="AY274" s="25"/>
      <c r="AZ274" s="25"/>
      <c r="BA274" s="25"/>
      <c r="BB274" s="25"/>
      <c r="BC274" s="1"/>
      <c r="BD274" s="1"/>
      <c r="BE274" s="25"/>
      <c r="BF274" s="1"/>
      <c r="BG274" s="1"/>
      <c r="BH274" s="1"/>
      <c r="BI274" s="25" t="s">
        <v>1034</v>
      </c>
      <c r="BJ274" s="6"/>
    </row>
    <row r="275" spans="1:62" ht="31">
      <c r="A275" s="23">
        <v>271</v>
      </c>
      <c r="B275" s="39" t="s">
        <v>3840</v>
      </c>
      <c r="C275" s="39" t="s">
        <v>3594</v>
      </c>
      <c r="D275" s="39" t="s">
        <v>1067</v>
      </c>
      <c r="E275" s="39">
        <v>74</v>
      </c>
      <c r="F275" s="39" t="s">
        <v>195</v>
      </c>
      <c r="G275" s="39" t="s">
        <v>195</v>
      </c>
      <c r="H275" s="23" t="str">
        <f t="shared" si="8"/>
        <v>詹＊慈</v>
      </c>
      <c r="I275" s="23" t="str">
        <f t="shared" si="9"/>
        <v>0＊545205</v>
      </c>
      <c r="J275" s="39">
        <v>1130923</v>
      </c>
      <c r="K275" s="39" t="s">
        <v>734</v>
      </c>
      <c r="L275" s="39">
        <v>1173</v>
      </c>
      <c r="M275" s="1"/>
      <c r="N275" s="1"/>
      <c r="O275" s="1"/>
      <c r="P275" s="1"/>
      <c r="Q275" s="1"/>
      <c r="R275" s="1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1"/>
      <c r="AK275" s="1"/>
      <c r="AL275" s="1"/>
      <c r="AM275" s="25"/>
      <c r="AN275" s="25"/>
      <c r="AO275" s="25"/>
      <c r="AP275" s="25"/>
      <c r="AQ275" s="25"/>
      <c r="AR275" s="1"/>
      <c r="AS275" s="25"/>
      <c r="AT275" s="25"/>
      <c r="AU275" s="25"/>
      <c r="AV275" s="25"/>
      <c r="AW275" s="25"/>
      <c r="AX275" s="36"/>
      <c r="AY275" s="25"/>
      <c r="AZ275" s="25"/>
      <c r="BA275" s="25" t="s">
        <v>9</v>
      </c>
      <c r="BB275" s="25"/>
      <c r="BC275" s="1"/>
      <c r="BD275" s="1"/>
      <c r="BE275" s="25"/>
      <c r="BF275" s="1"/>
      <c r="BG275" s="1"/>
      <c r="BH275" s="1"/>
      <c r="BI275" s="25"/>
      <c r="BJ275" s="6"/>
    </row>
    <row r="276" spans="1:62" ht="46.5">
      <c r="A276" s="23">
        <v>272</v>
      </c>
      <c r="B276" s="39" t="s">
        <v>5025</v>
      </c>
      <c r="C276" s="39" t="s">
        <v>4897</v>
      </c>
      <c r="D276" s="39" t="s">
        <v>1063</v>
      </c>
      <c r="E276" s="39">
        <v>73</v>
      </c>
      <c r="F276" s="39" t="s">
        <v>195</v>
      </c>
      <c r="G276" s="39" t="s">
        <v>195</v>
      </c>
      <c r="H276" s="23" t="str">
        <f t="shared" si="8"/>
        <v>陳＊貴</v>
      </c>
      <c r="I276" s="23" t="str">
        <f t="shared" si="9"/>
        <v>2＊806585</v>
      </c>
      <c r="J276" s="39">
        <v>1130923</v>
      </c>
      <c r="K276" s="39" t="s">
        <v>738</v>
      </c>
      <c r="L276" s="39">
        <v>1173</v>
      </c>
      <c r="M276" s="1"/>
      <c r="N276" s="1"/>
      <c r="O276" s="1"/>
      <c r="P276" s="1"/>
      <c r="Q276" s="1"/>
      <c r="R276" s="1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1"/>
      <c r="AK276" s="1"/>
      <c r="AL276" s="1"/>
      <c r="AM276" s="25"/>
      <c r="AN276" s="25"/>
      <c r="AO276" s="25"/>
      <c r="AP276" s="25"/>
      <c r="AQ276" s="25"/>
      <c r="AR276" s="1"/>
      <c r="AS276" s="25"/>
      <c r="AT276" s="25"/>
      <c r="AU276" s="25"/>
      <c r="AV276" s="25"/>
      <c r="AW276" s="25"/>
      <c r="AX276" s="36"/>
      <c r="AY276" s="25"/>
      <c r="AZ276" s="25" t="s">
        <v>9</v>
      </c>
      <c r="BA276" s="25" t="s">
        <v>9</v>
      </c>
      <c r="BB276" s="25"/>
      <c r="BC276" s="1"/>
      <c r="BD276" s="1"/>
      <c r="BE276" s="25"/>
      <c r="BF276" s="1"/>
      <c r="BG276" s="1"/>
      <c r="BH276" s="1"/>
      <c r="BI276" s="25"/>
      <c r="BJ276" s="6"/>
    </row>
    <row r="277" spans="1:62" ht="31">
      <c r="A277" s="23">
        <v>273</v>
      </c>
      <c r="B277" s="39" t="s">
        <v>4763</v>
      </c>
      <c r="C277" s="39" t="s">
        <v>4764</v>
      </c>
      <c r="D277" s="39" t="s">
        <v>1063</v>
      </c>
      <c r="E277" s="39">
        <v>65</v>
      </c>
      <c r="F277" s="39" t="s">
        <v>4848</v>
      </c>
      <c r="G277" s="39" t="s">
        <v>4877</v>
      </c>
      <c r="H277" s="23" t="str">
        <f t="shared" si="8"/>
        <v>蘇＊正</v>
      </c>
      <c r="I277" s="23" t="str">
        <f t="shared" si="9"/>
        <v>1＊033879</v>
      </c>
      <c r="J277" s="39">
        <v>1130923</v>
      </c>
      <c r="K277" s="39" t="s">
        <v>752</v>
      </c>
      <c r="L277" s="39">
        <v>1173</v>
      </c>
      <c r="M277" s="1"/>
      <c r="N277" s="1"/>
      <c r="O277" s="1"/>
      <c r="P277" s="1"/>
      <c r="Q277" s="1"/>
      <c r="R277" s="1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1"/>
      <c r="AK277" s="1"/>
      <c r="AL277" s="1"/>
      <c r="AM277" s="25"/>
      <c r="AN277" s="25"/>
      <c r="AO277" s="25"/>
      <c r="AP277" s="25"/>
      <c r="AQ277" s="25"/>
      <c r="AR277" s="1"/>
      <c r="AS277" s="25"/>
      <c r="AT277" s="25"/>
      <c r="AU277" s="25"/>
      <c r="AV277" s="25" t="s">
        <v>9</v>
      </c>
      <c r="AW277" s="25"/>
      <c r="AX277" s="36"/>
      <c r="AY277" s="25"/>
      <c r="AZ277" s="25"/>
      <c r="BA277" s="25"/>
      <c r="BB277" s="25"/>
      <c r="BC277" s="1"/>
      <c r="BD277" s="1"/>
      <c r="BE277" s="25"/>
      <c r="BF277" s="1"/>
      <c r="BG277" s="1"/>
      <c r="BH277" s="1"/>
      <c r="BI277" s="25" t="s">
        <v>1034</v>
      </c>
      <c r="BJ277" s="6"/>
    </row>
    <row r="278" spans="1:62" ht="46.5">
      <c r="A278" s="23">
        <v>274</v>
      </c>
      <c r="B278" s="39" t="s">
        <v>5026</v>
      </c>
      <c r="C278" s="39" t="s">
        <v>4898</v>
      </c>
      <c r="D278" s="39" t="s">
        <v>1067</v>
      </c>
      <c r="E278" s="39">
        <v>50</v>
      </c>
      <c r="F278" s="39" t="s">
        <v>195</v>
      </c>
      <c r="G278" s="39" t="s">
        <v>195</v>
      </c>
      <c r="H278" s="23" t="str">
        <f t="shared" si="8"/>
        <v>許＊霞</v>
      </c>
      <c r="I278" s="23" t="str">
        <f t="shared" si="9"/>
        <v>0＊034403</v>
      </c>
      <c r="J278" s="39">
        <v>1130924</v>
      </c>
      <c r="K278" s="39" t="s">
        <v>738</v>
      </c>
      <c r="L278" s="39">
        <v>1173</v>
      </c>
      <c r="M278" s="1"/>
      <c r="N278" s="1"/>
      <c r="O278" s="1"/>
      <c r="P278" s="1"/>
      <c r="Q278" s="1"/>
      <c r="R278" s="1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1"/>
      <c r="AK278" s="1"/>
      <c r="AL278" s="1"/>
      <c r="AM278" s="25"/>
      <c r="AN278" s="25"/>
      <c r="AO278" s="25"/>
      <c r="AP278" s="25"/>
      <c r="AQ278" s="25"/>
      <c r="AR278" s="1"/>
      <c r="AS278" s="25"/>
      <c r="AT278" s="25"/>
      <c r="AU278" s="25"/>
      <c r="AV278" s="25"/>
      <c r="AW278" s="25"/>
      <c r="AX278" s="36"/>
      <c r="AY278" s="25"/>
      <c r="AZ278" s="25" t="s">
        <v>9</v>
      </c>
      <c r="BA278" s="25" t="s">
        <v>9</v>
      </c>
      <c r="BB278" s="25"/>
      <c r="BC278" s="1"/>
      <c r="BD278" s="1"/>
      <c r="BE278" s="25"/>
      <c r="BF278" s="1"/>
      <c r="BG278" s="1"/>
      <c r="BH278" s="1"/>
      <c r="BI278" s="25"/>
      <c r="BJ278" s="6"/>
    </row>
    <row r="279" spans="1:62" ht="31">
      <c r="A279" s="23">
        <v>275</v>
      </c>
      <c r="B279" s="39" t="s">
        <v>5027</v>
      </c>
      <c r="C279" s="39" t="s">
        <v>4899</v>
      </c>
      <c r="D279" s="39" t="s">
        <v>1067</v>
      </c>
      <c r="E279" s="39">
        <v>84</v>
      </c>
      <c r="F279" s="39" t="s">
        <v>4837</v>
      </c>
      <c r="G279" s="39"/>
      <c r="H279" s="23" t="str">
        <f t="shared" si="8"/>
        <v>李＊毓慧</v>
      </c>
      <c r="I279" s="23" t="str">
        <f t="shared" si="9"/>
        <v>1＊884144</v>
      </c>
      <c r="J279" s="39">
        <v>1130925</v>
      </c>
      <c r="K279" s="39" t="s">
        <v>752</v>
      </c>
      <c r="L279" s="39">
        <v>1173</v>
      </c>
      <c r="M279" s="1"/>
      <c r="N279" s="1"/>
      <c r="O279" s="1"/>
      <c r="P279" s="1"/>
      <c r="Q279" s="1"/>
      <c r="R279" s="1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1"/>
      <c r="AK279" s="1"/>
      <c r="AL279" s="1"/>
      <c r="AM279" s="25"/>
      <c r="AN279" s="25"/>
      <c r="AO279" s="25"/>
      <c r="AP279" s="25"/>
      <c r="AQ279" s="25"/>
      <c r="AR279" s="1"/>
      <c r="AS279" s="25"/>
      <c r="AT279" s="25"/>
      <c r="AU279" s="25"/>
      <c r="AV279" s="25" t="s">
        <v>9</v>
      </c>
      <c r="AW279" s="25"/>
      <c r="AX279" s="36"/>
      <c r="AY279" s="25"/>
      <c r="AZ279" s="25"/>
      <c r="BA279" s="25"/>
      <c r="BB279" s="25"/>
      <c r="BC279" s="1"/>
      <c r="BD279" s="1"/>
      <c r="BE279" s="25"/>
      <c r="BF279" s="1"/>
      <c r="BG279" s="1"/>
      <c r="BH279" s="1"/>
      <c r="BI279" s="25" t="s">
        <v>1034</v>
      </c>
      <c r="BJ279" s="6"/>
    </row>
    <row r="280" spans="1:62" ht="46.5">
      <c r="A280" s="23">
        <v>276</v>
      </c>
      <c r="B280" s="39" t="s">
        <v>5028</v>
      </c>
      <c r="C280" s="39" t="s">
        <v>4900</v>
      </c>
      <c r="D280" s="39" t="s">
        <v>1067</v>
      </c>
      <c r="E280" s="39">
        <v>87</v>
      </c>
      <c r="F280" s="39" t="s">
        <v>195</v>
      </c>
      <c r="G280" s="39" t="s">
        <v>195</v>
      </c>
      <c r="H280" s="23" t="str">
        <f t="shared" si="8"/>
        <v>盧＊梅</v>
      </c>
      <c r="I280" s="23" t="str">
        <f t="shared" si="9"/>
        <v>0＊056773</v>
      </c>
      <c r="J280" s="39">
        <v>1130925</v>
      </c>
      <c r="K280" s="39" t="s">
        <v>767</v>
      </c>
      <c r="L280" s="39">
        <v>1173</v>
      </c>
      <c r="M280" s="1"/>
      <c r="N280" s="1"/>
      <c r="O280" s="1"/>
      <c r="P280" s="1"/>
      <c r="Q280" s="1"/>
      <c r="R280" s="1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1"/>
      <c r="AK280" s="1"/>
      <c r="AL280" s="1"/>
      <c r="AM280" s="25"/>
      <c r="AN280" s="25"/>
      <c r="AO280" s="25"/>
      <c r="AP280" s="25"/>
      <c r="AQ280" s="25"/>
      <c r="AR280" s="1"/>
      <c r="AS280" s="25"/>
      <c r="AT280" s="25"/>
      <c r="AU280" s="25"/>
      <c r="AV280" s="25" t="s">
        <v>9</v>
      </c>
      <c r="AW280" s="25"/>
      <c r="AX280" s="36"/>
      <c r="AY280" s="25"/>
      <c r="AZ280" s="25"/>
      <c r="BA280" s="25"/>
      <c r="BB280" s="25"/>
      <c r="BC280" s="1" t="s">
        <v>9</v>
      </c>
      <c r="BD280" s="1"/>
      <c r="BE280" s="25"/>
      <c r="BF280" s="1"/>
      <c r="BG280" s="1"/>
      <c r="BH280" s="1"/>
      <c r="BI280" s="25"/>
      <c r="BJ280" s="6"/>
    </row>
    <row r="281" spans="1:62" ht="46.5">
      <c r="A281" s="23">
        <v>277</v>
      </c>
      <c r="B281" s="39" t="s">
        <v>5029</v>
      </c>
      <c r="C281" s="39" t="s">
        <v>200</v>
      </c>
      <c r="D281" s="39" t="s">
        <v>1067</v>
      </c>
      <c r="E281" s="39">
        <v>80</v>
      </c>
      <c r="F281" s="39" t="s">
        <v>195</v>
      </c>
      <c r="G281" s="39" t="s">
        <v>195</v>
      </c>
      <c r="H281" s="23" t="str">
        <f t="shared" si="8"/>
        <v>鍾＊鳳</v>
      </c>
      <c r="I281" s="23" t="str">
        <f t="shared" si="9"/>
        <v>2＊599024</v>
      </c>
      <c r="J281" s="39">
        <v>1130925</v>
      </c>
      <c r="K281" s="39" t="s">
        <v>738</v>
      </c>
      <c r="L281" s="39">
        <v>1173</v>
      </c>
      <c r="M281" s="1"/>
      <c r="N281" s="1"/>
      <c r="O281" s="1"/>
      <c r="P281" s="1"/>
      <c r="Q281" s="1"/>
      <c r="R281" s="1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1"/>
      <c r="AK281" s="1"/>
      <c r="AL281" s="1"/>
      <c r="AM281" s="25"/>
      <c r="AN281" s="25"/>
      <c r="AO281" s="25"/>
      <c r="AP281" s="25"/>
      <c r="AQ281" s="25"/>
      <c r="AR281" s="1"/>
      <c r="AS281" s="25"/>
      <c r="AT281" s="25"/>
      <c r="AU281" s="25"/>
      <c r="AV281" s="25"/>
      <c r="AW281" s="25"/>
      <c r="AX281" s="36"/>
      <c r="AY281" s="25"/>
      <c r="AZ281" s="25" t="s">
        <v>9</v>
      </c>
      <c r="BA281" s="25" t="s">
        <v>9</v>
      </c>
      <c r="BB281" s="25"/>
      <c r="BC281" s="1"/>
      <c r="BD281" s="1"/>
      <c r="BE281" s="25"/>
      <c r="BF281" s="1"/>
      <c r="BG281" s="1"/>
      <c r="BH281" s="1"/>
      <c r="BI281" s="25"/>
      <c r="BJ281" s="6"/>
    </row>
    <row r="282" spans="1:62" ht="46.5">
      <c r="A282" s="23">
        <v>278</v>
      </c>
      <c r="B282" s="39" t="s">
        <v>5030</v>
      </c>
      <c r="C282" s="39" t="s">
        <v>2155</v>
      </c>
      <c r="D282" s="39" t="s">
        <v>1067</v>
      </c>
      <c r="E282" s="39">
        <v>77</v>
      </c>
      <c r="F282" s="39" t="s">
        <v>195</v>
      </c>
      <c r="G282" s="39" t="s">
        <v>195</v>
      </c>
      <c r="H282" s="23" t="str">
        <f t="shared" si="8"/>
        <v>鄂＊連</v>
      </c>
      <c r="I282" s="23" t="str">
        <f t="shared" si="9"/>
        <v>0＊293513</v>
      </c>
      <c r="J282" s="39">
        <v>1130926</v>
      </c>
      <c r="K282" s="39" t="s">
        <v>738</v>
      </c>
      <c r="L282" s="39">
        <v>1173</v>
      </c>
      <c r="M282" s="1"/>
      <c r="N282" s="1"/>
      <c r="O282" s="1"/>
      <c r="P282" s="1"/>
      <c r="Q282" s="1"/>
      <c r="R282" s="1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1"/>
      <c r="AK282" s="1"/>
      <c r="AL282" s="1"/>
      <c r="AM282" s="25"/>
      <c r="AN282" s="25"/>
      <c r="AO282" s="25"/>
      <c r="AP282" s="25"/>
      <c r="AQ282" s="25"/>
      <c r="AR282" s="1"/>
      <c r="AS282" s="25"/>
      <c r="AT282" s="25"/>
      <c r="AU282" s="25"/>
      <c r="AV282" s="25"/>
      <c r="AW282" s="25"/>
      <c r="AX282" s="36"/>
      <c r="AY282" s="25" t="s">
        <v>9</v>
      </c>
      <c r="AZ282" s="25"/>
      <c r="BA282" s="25" t="s">
        <v>9</v>
      </c>
      <c r="BB282" s="25"/>
      <c r="BC282" s="1"/>
      <c r="BD282" s="1"/>
      <c r="BE282" s="25"/>
      <c r="BF282" s="1"/>
      <c r="BG282" s="1"/>
      <c r="BH282" s="1"/>
      <c r="BI282" s="25"/>
      <c r="BJ282" s="6"/>
    </row>
    <row r="283" spans="1:62" ht="17">
      <c r="A283" s="23">
        <v>279</v>
      </c>
      <c r="B283" s="39" t="s">
        <v>5031</v>
      </c>
      <c r="C283" s="39" t="s">
        <v>377</v>
      </c>
      <c r="D283" s="39" t="s">
        <v>1063</v>
      </c>
      <c r="E283" s="39">
        <v>85</v>
      </c>
      <c r="F283" s="39" t="s">
        <v>195</v>
      </c>
      <c r="G283" s="39" t="s">
        <v>195</v>
      </c>
      <c r="H283" s="23" t="str">
        <f t="shared" si="8"/>
        <v>王＊雄</v>
      </c>
      <c r="I283" s="23" t="str">
        <f t="shared" si="9"/>
        <v>0＊442859</v>
      </c>
      <c r="J283" s="39">
        <v>1130926</v>
      </c>
      <c r="K283" s="39">
        <v>5761300</v>
      </c>
      <c r="L283" s="39">
        <v>1173</v>
      </c>
      <c r="M283" s="1"/>
      <c r="N283" s="1"/>
      <c r="O283" s="1"/>
      <c r="P283" s="1"/>
      <c r="Q283" s="1"/>
      <c r="R283" s="1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1"/>
      <c r="AK283" s="1"/>
      <c r="AL283" s="1"/>
      <c r="AM283" s="25"/>
      <c r="AN283" s="25"/>
      <c r="AO283" s="25"/>
      <c r="AP283" s="25"/>
      <c r="AQ283" s="25"/>
      <c r="AR283" s="1"/>
      <c r="AS283" s="25"/>
      <c r="AT283" s="25"/>
      <c r="AU283" s="25" t="s">
        <v>9</v>
      </c>
      <c r="AV283" s="25"/>
      <c r="AW283" s="25"/>
      <c r="AX283" s="36"/>
      <c r="AY283" s="25"/>
      <c r="AZ283" s="25"/>
      <c r="BA283" s="25"/>
      <c r="BB283" s="25"/>
      <c r="BC283" s="1"/>
      <c r="BD283" s="1"/>
      <c r="BE283" s="25"/>
      <c r="BF283" s="1"/>
      <c r="BG283" s="1"/>
      <c r="BH283" s="1"/>
      <c r="BI283" s="25"/>
      <c r="BJ283" s="6"/>
    </row>
    <row r="284" spans="1:62" ht="17">
      <c r="A284" s="23">
        <v>280</v>
      </c>
      <c r="B284" s="39" t="s">
        <v>5032</v>
      </c>
      <c r="C284" s="39" t="s">
        <v>389</v>
      </c>
      <c r="D284" s="39" t="s">
        <v>1063</v>
      </c>
      <c r="E284" s="39">
        <v>62</v>
      </c>
      <c r="F284" s="39" t="s">
        <v>195</v>
      </c>
      <c r="G284" s="39" t="s">
        <v>195</v>
      </c>
      <c r="H284" s="23" t="str">
        <f t="shared" si="8"/>
        <v>陳＊村</v>
      </c>
      <c r="I284" s="23" t="str">
        <f t="shared" si="9"/>
        <v>2＊816830</v>
      </c>
      <c r="J284" s="39">
        <v>1130927</v>
      </c>
      <c r="K284" s="39">
        <v>5761300</v>
      </c>
      <c r="L284" s="39">
        <v>1173</v>
      </c>
      <c r="M284" s="1"/>
      <c r="N284" s="1"/>
      <c r="O284" s="1"/>
      <c r="P284" s="1"/>
      <c r="Q284" s="1"/>
      <c r="R284" s="1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1"/>
      <c r="AK284" s="1"/>
      <c r="AL284" s="1"/>
      <c r="AM284" s="25"/>
      <c r="AN284" s="25"/>
      <c r="AO284" s="25"/>
      <c r="AP284" s="25"/>
      <c r="AQ284" s="25"/>
      <c r="AR284" s="1"/>
      <c r="AS284" s="25"/>
      <c r="AT284" s="25"/>
      <c r="AU284" s="25" t="s">
        <v>9</v>
      </c>
      <c r="AV284" s="25"/>
      <c r="AW284" s="25"/>
      <c r="AX284" s="36"/>
      <c r="AY284" s="25"/>
      <c r="AZ284" s="25"/>
      <c r="BA284" s="25"/>
      <c r="BB284" s="25"/>
      <c r="BC284" s="1"/>
      <c r="BD284" s="1"/>
      <c r="BE284" s="25"/>
      <c r="BF284" s="1"/>
      <c r="BG284" s="1"/>
      <c r="BH284" s="1"/>
      <c r="BI284" s="25"/>
      <c r="BJ284" s="6"/>
    </row>
    <row r="285" spans="1:62" ht="46.5">
      <c r="A285" s="23">
        <v>281</v>
      </c>
      <c r="B285" s="39" t="s">
        <v>4783</v>
      </c>
      <c r="C285" s="39" t="s">
        <v>4784</v>
      </c>
      <c r="D285" s="39" t="s">
        <v>1067</v>
      </c>
      <c r="E285" s="39">
        <v>74</v>
      </c>
      <c r="F285" s="39" t="s">
        <v>195</v>
      </c>
      <c r="G285" s="39" t="s">
        <v>195</v>
      </c>
      <c r="H285" s="23" t="str">
        <f t="shared" si="8"/>
        <v>洪＊金枝</v>
      </c>
      <c r="I285" s="23" t="str">
        <f t="shared" si="9"/>
        <v>2＊798316</v>
      </c>
      <c r="J285" s="39">
        <v>1130927</v>
      </c>
      <c r="K285" s="39" t="s">
        <v>738</v>
      </c>
      <c r="L285" s="39">
        <v>1173</v>
      </c>
      <c r="M285" s="1"/>
      <c r="N285" s="1"/>
      <c r="O285" s="1"/>
      <c r="P285" s="1"/>
      <c r="Q285" s="1"/>
      <c r="R285" s="1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1"/>
      <c r="AK285" s="1"/>
      <c r="AL285" s="1"/>
      <c r="AM285" s="25"/>
      <c r="AN285" s="25"/>
      <c r="AO285" s="25"/>
      <c r="AP285" s="25"/>
      <c r="AQ285" s="25"/>
      <c r="AR285" s="1"/>
      <c r="AS285" s="25"/>
      <c r="AT285" s="25"/>
      <c r="AU285" s="25"/>
      <c r="AV285" s="25"/>
      <c r="AW285" s="25"/>
      <c r="AX285" s="36"/>
      <c r="AY285" s="25" t="s">
        <v>9</v>
      </c>
      <c r="AZ285" s="25"/>
      <c r="BA285" s="25" t="s">
        <v>9</v>
      </c>
      <c r="BB285" s="25"/>
      <c r="BC285" s="1"/>
      <c r="BD285" s="1"/>
      <c r="BE285" s="25"/>
      <c r="BF285" s="1"/>
      <c r="BG285" s="1"/>
      <c r="BH285" s="1"/>
      <c r="BI285" s="25"/>
      <c r="BJ285" s="6"/>
    </row>
    <row r="286" spans="1:62" ht="31">
      <c r="A286" s="23">
        <v>282</v>
      </c>
      <c r="B286" s="39" t="s">
        <v>4011</v>
      </c>
      <c r="C286" s="39" t="s">
        <v>3437</v>
      </c>
      <c r="D286" s="39" t="s">
        <v>1063</v>
      </c>
      <c r="E286" s="39">
        <v>63</v>
      </c>
      <c r="F286" s="39" t="s">
        <v>195</v>
      </c>
      <c r="G286" s="39" t="s">
        <v>195</v>
      </c>
      <c r="H286" s="23" t="str">
        <f t="shared" si="8"/>
        <v>陳＊榮</v>
      </c>
      <c r="I286" s="23" t="str">
        <f t="shared" si="9"/>
        <v>0＊568760</v>
      </c>
      <c r="J286" s="39">
        <v>1130930</v>
      </c>
      <c r="K286" s="39" t="s">
        <v>734</v>
      </c>
      <c r="L286" s="39">
        <v>1173</v>
      </c>
      <c r="M286" s="1"/>
      <c r="N286" s="1"/>
      <c r="O286" s="1"/>
      <c r="P286" s="1"/>
      <c r="Q286" s="1"/>
      <c r="R286" s="1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1"/>
      <c r="AK286" s="1"/>
      <c r="AL286" s="1"/>
      <c r="AM286" s="25"/>
      <c r="AN286" s="25"/>
      <c r="AO286" s="25"/>
      <c r="AP286" s="25"/>
      <c r="AQ286" s="25"/>
      <c r="AR286" s="1"/>
      <c r="AS286" s="25"/>
      <c r="AT286" s="25"/>
      <c r="AU286" s="25"/>
      <c r="AV286" s="25"/>
      <c r="AW286" s="25"/>
      <c r="AX286" s="36"/>
      <c r="AY286" s="25"/>
      <c r="AZ286" s="25"/>
      <c r="BA286" s="25" t="s">
        <v>9</v>
      </c>
      <c r="BB286" s="25"/>
      <c r="BC286" s="1"/>
      <c r="BD286" s="1"/>
      <c r="BE286" s="25"/>
      <c r="BF286" s="1"/>
      <c r="BG286" s="1"/>
      <c r="BH286" s="1"/>
      <c r="BI286" s="25"/>
      <c r="BJ286" s="6"/>
    </row>
    <row r="287" spans="1:62" ht="17">
      <c r="A287" s="23">
        <v>283</v>
      </c>
      <c r="B287" s="39" t="s">
        <v>1123</v>
      </c>
      <c r="C287" s="39" t="s">
        <v>838</v>
      </c>
      <c r="D287" s="39" t="s">
        <v>1063</v>
      </c>
      <c r="E287" s="39">
        <v>55</v>
      </c>
      <c r="F287" s="39" t="s">
        <v>195</v>
      </c>
      <c r="G287" s="39" t="s">
        <v>195</v>
      </c>
      <c r="H287" s="23" t="str">
        <f t="shared" si="8"/>
        <v>吳＊師</v>
      </c>
      <c r="I287" s="23" t="str">
        <f t="shared" si="9"/>
        <v>0＊838586</v>
      </c>
      <c r="J287" s="39">
        <v>1130902</v>
      </c>
      <c r="K287" s="39">
        <v>5761300</v>
      </c>
      <c r="L287" s="39">
        <v>1551</v>
      </c>
      <c r="M287" s="1"/>
      <c r="N287" s="1"/>
      <c r="O287" s="1"/>
      <c r="P287" s="1"/>
      <c r="Q287" s="1"/>
      <c r="R287" s="1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1"/>
      <c r="AK287" s="1"/>
      <c r="AL287" s="1"/>
      <c r="AM287" s="25"/>
      <c r="AN287" s="25"/>
      <c r="AO287" s="25"/>
      <c r="AP287" s="25"/>
      <c r="AQ287" s="25"/>
      <c r="AR287" s="1"/>
      <c r="AS287" s="25"/>
      <c r="AT287" s="25"/>
      <c r="AU287" s="25" t="s">
        <v>9</v>
      </c>
      <c r="AV287" s="25"/>
      <c r="AW287" s="25"/>
      <c r="AX287" s="36"/>
      <c r="AY287" s="25"/>
      <c r="AZ287" s="25"/>
      <c r="BA287" s="25"/>
      <c r="BB287" s="25"/>
      <c r="BC287" s="1"/>
      <c r="BD287" s="1"/>
      <c r="BE287" s="25"/>
      <c r="BF287" s="1"/>
      <c r="BG287" s="1"/>
      <c r="BH287" s="1"/>
      <c r="BI287" s="25"/>
      <c r="BJ287" s="6"/>
    </row>
    <row r="288" spans="1:62" ht="31">
      <c r="A288" s="23">
        <v>284</v>
      </c>
      <c r="B288" s="39" t="s">
        <v>1287</v>
      </c>
      <c r="C288" s="39" t="s">
        <v>348</v>
      </c>
      <c r="D288" s="39" t="s">
        <v>1063</v>
      </c>
      <c r="E288" s="39">
        <v>70</v>
      </c>
      <c r="F288" s="39" t="s">
        <v>195</v>
      </c>
      <c r="G288" s="39" t="s">
        <v>195</v>
      </c>
      <c r="H288" s="23" t="str">
        <f t="shared" si="8"/>
        <v>黃＊昌</v>
      </c>
      <c r="I288" s="23" t="str">
        <f t="shared" si="9"/>
        <v>1＊299910</v>
      </c>
      <c r="J288" s="39">
        <v>1130902</v>
      </c>
      <c r="K288" s="39" t="s">
        <v>752</v>
      </c>
      <c r="L288" s="39">
        <v>1551</v>
      </c>
      <c r="M288" s="1"/>
      <c r="N288" s="1"/>
      <c r="O288" s="1"/>
      <c r="P288" s="1"/>
      <c r="Q288" s="1"/>
      <c r="R288" s="1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1"/>
      <c r="AK288" s="1"/>
      <c r="AL288" s="1"/>
      <c r="AM288" s="25"/>
      <c r="AN288" s="25"/>
      <c r="AO288" s="25"/>
      <c r="AP288" s="25"/>
      <c r="AQ288" s="25"/>
      <c r="AR288" s="1"/>
      <c r="AS288" s="25"/>
      <c r="AT288" s="25"/>
      <c r="AU288" s="25"/>
      <c r="AV288" s="25" t="s">
        <v>9</v>
      </c>
      <c r="AW288" s="25"/>
      <c r="AX288" s="36"/>
      <c r="AY288" s="25"/>
      <c r="AZ288" s="25"/>
      <c r="BA288" s="25"/>
      <c r="BB288" s="25"/>
      <c r="BC288" s="1"/>
      <c r="BD288" s="1"/>
      <c r="BE288" s="25"/>
      <c r="BF288" s="1"/>
      <c r="BG288" s="1"/>
      <c r="BH288" s="1"/>
      <c r="BI288" s="25" t="s">
        <v>1034</v>
      </c>
      <c r="BJ288" s="6"/>
    </row>
    <row r="289" spans="1:62" ht="46.5">
      <c r="A289" s="23">
        <v>285</v>
      </c>
      <c r="B289" s="39" t="s">
        <v>4990</v>
      </c>
      <c r="C289" s="39" t="s">
        <v>2558</v>
      </c>
      <c r="D289" s="39" t="s">
        <v>1063</v>
      </c>
      <c r="E289" s="39">
        <v>74</v>
      </c>
      <c r="F289" s="39" t="s">
        <v>195</v>
      </c>
      <c r="G289" s="39" t="s">
        <v>195</v>
      </c>
      <c r="H289" s="23" t="str">
        <f t="shared" si="8"/>
        <v>吳＊奠</v>
      </c>
      <c r="I289" s="23" t="str">
        <f t="shared" si="9"/>
        <v>0＊157206</v>
      </c>
      <c r="J289" s="39">
        <v>1130907</v>
      </c>
      <c r="K289" s="39" t="s">
        <v>738</v>
      </c>
      <c r="L289" s="39">
        <v>1551</v>
      </c>
      <c r="M289" s="1"/>
      <c r="N289" s="1"/>
      <c r="O289" s="1"/>
      <c r="P289" s="1"/>
      <c r="Q289" s="1"/>
      <c r="R289" s="1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1"/>
      <c r="AK289" s="1"/>
      <c r="AL289" s="1"/>
      <c r="AM289" s="25"/>
      <c r="AN289" s="25"/>
      <c r="AO289" s="25"/>
      <c r="AP289" s="25"/>
      <c r="AQ289" s="25"/>
      <c r="AR289" s="1"/>
      <c r="AS289" s="25"/>
      <c r="AT289" s="25"/>
      <c r="AU289" s="25"/>
      <c r="AV289" s="25"/>
      <c r="AW289" s="25"/>
      <c r="AX289" s="36"/>
      <c r="AY289" s="25"/>
      <c r="AZ289" s="25" t="s">
        <v>9</v>
      </c>
      <c r="BA289" s="25" t="s">
        <v>9</v>
      </c>
      <c r="BB289" s="25"/>
      <c r="BC289" s="1"/>
      <c r="BD289" s="1"/>
      <c r="BE289" s="25"/>
      <c r="BF289" s="1"/>
      <c r="BG289" s="1"/>
      <c r="BH289" s="1"/>
      <c r="BI289" s="25"/>
      <c r="BJ289" s="6"/>
    </row>
    <row r="290" spans="1:62" ht="31">
      <c r="A290" s="23">
        <v>286</v>
      </c>
      <c r="B290" s="39" t="s">
        <v>3867</v>
      </c>
      <c r="C290" s="39" t="s">
        <v>2161</v>
      </c>
      <c r="D290" s="39" t="s">
        <v>1067</v>
      </c>
      <c r="E290" s="39">
        <v>85</v>
      </c>
      <c r="F290" s="39" t="s">
        <v>195</v>
      </c>
      <c r="G290" s="39" t="s">
        <v>195</v>
      </c>
      <c r="H290" s="23" t="str">
        <f t="shared" si="8"/>
        <v>黃＊美惠</v>
      </c>
      <c r="I290" s="23" t="str">
        <f t="shared" si="9"/>
        <v>1＊373250</v>
      </c>
      <c r="J290" s="39">
        <v>1130912</v>
      </c>
      <c r="K290" s="39" t="s">
        <v>734</v>
      </c>
      <c r="L290" s="39">
        <v>1551</v>
      </c>
      <c r="M290" s="1"/>
      <c r="N290" s="1"/>
      <c r="O290" s="1"/>
      <c r="P290" s="1"/>
      <c r="Q290" s="1"/>
      <c r="R290" s="1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1"/>
      <c r="AK290" s="1"/>
      <c r="AL290" s="1"/>
      <c r="AM290" s="25"/>
      <c r="AN290" s="25"/>
      <c r="AO290" s="25"/>
      <c r="AP290" s="25"/>
      <c r="AQ290" s="25"/>
      <c r="AR290" s="1"/>
      <c r="AS290" s="25"/>
      <c r="AT290" s="25"/>
      <c r="AU290" s="25"/>
      <c r="AV290" s="25"/>
      <c r="AW290" s="25"/>
      <c r="AX290" s="36"/>
      <c r="AY290" s="25"/>
      <c r="AZ290" s="25"/>
      <c r="BA290" s="25" t="s">
        <v>9</v>
      </c>
      <c r="BB290" s="25"/>
      <c r="BC290" s="1"/>
      <c r="BD290" s="1"/>
      <c r="BE290" s="25"/>
      <c r="BF290" s="1"/>
      <c r="BG290" s="1"/>
      <c r="BH290" s="1"/>
      <c r="BI290" s="25"/>
      <c r="BJ290" s="6"/>
    </row>
    <row r="291" spans="1:62" ht="31">
      <c r="A291" s="23">
        <v>287</v>
      </c>
      <c r="B291" s="39" t="s">
        <v>5033</v>
      </c>
      <c r="C291" s="39" t="s">
        <v>4902</v>
      </c>
      <c r="D291" s="39" t="s">
        <v>1067</v>
      </c>
      <c r="E291" s="39">
        <v>96</v>
      </c>
      <c r="F291" s="39" t="s">
        <v>4836</v>
      </c>
      <c r="G291" s="39" t="s">
        <v>4886</v>
      </c>
      <c r="H291" s="23" t="str">
        <f t="shared" si="8"/>
        <v>張＊秀錦</v>
      </c>
      <c r="I291" s="23" t="str">
        <f t="shared" si="9"/>
        <v>0＊463619</v>
      </c>
      <c r="J291" s="39">
        <v>1130916</v>
      </c>
      <c r="K291" s="39" t="s">
        <v>753</v>
      </c>
      <c r="L291" s="39">
        <v>1551</v>
      </c>
      <c r="M291" s="1"/>
      <c r="N291" s="1"/>
      <c r="O291" s="1"/>
      <c r="P291" s="1"/>
      <c r="Q291" s="1"/>
      <c r="R291" s="1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1"/>
      <c r="AK291" s="1"/>
      <c r="AL291" s="1"/>
      <c r="AM291" s="25"/>
      <c r="AN291" s="25"/>
      <c r="AO291" s="25"/>
      <c r="AP291" s="25"/>
      <c r="AQ291" s="25"/>
      <c r="AR291" s="1" t="s">
        <v>9</v>
      </c>
      <c r="AS291" s="25"/>
      <c r="AT291" s="25"/>
      <c r="AU291" s="25"/>
      <c r="AV291" s="25"/>
      <c r="AW291" s="25"/>
      <c r="AX291" s="36"/>
      <c r="AY291" s="25"/>
      <c r="AZ291" s="25"/>
      <c r="BA291" s="25"/>
      <c r="BB291" s="25"/>
      <c r="BC291" s="1"/>
      <c r="BD291" s="1"/>
      <c r="BE291" s="25"/>
      <c r="BF291" s="1"/>
      <c r="BG291" s="1"/>
      <c r="BH291" s="1"/>
      <c r="BI291" s="25" t="s">
        <v>1034</v>
      </c>
      <c r="BJ291" s="6"/>
    </row>
    <row r="292" spans="1:62" ht="17">
      <c r="A292" s="23">
        <v>288</v>
      </c>
      <c r="B292" s="39" t="s">
        <v>1828</v>
      </c>
      <c r="C292" s="39" t="s">
        <v>1539</v>
      </c>
      <c r="D292" s="39" t="s">
        <v>1063</v>
      </c>
      <c r="E292" s="39">
        <v>70</v>
      </c>
      <c r="F292" s="39" t="s">
        <v>4903</v>
      </c>
      <c r="G292" s="39"/>
      <c r="H292" s="23" t="str">
        <f t="shared" ref="H292:H343" si="10">REPLACE(B292,2,1,"＊")</f>
        <v>黃＊誠</v>
      </c>
      <c r="I292" s="23" t="str">
        <f t="shared" ref="I292:I343" si="11">REPLACE(C292,2,1,"＊")</f>
        <v>0＊704489</v>
      </c>
      <c r="J292" s="39">
        <v>1130916</v>
      </c>
      <c r="K292" s="39">
        <v>5761300</v>
      </c>
      <c r="L292" s="39">
        <v>1551</v>
      </c>
      <c r="M292" s="1"/>
      <c r="N292" s="1"/>
      <c r="O292" s="1"/>
      <c r="P292" s="1"/>
      <c r="Q292" s="1"/>
      <c r="R292" s="1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1"/>
      <c r="AK292" s="1"/>
      <c r="AL292" s="1"/>
      <c r="AM292" s="25"/>
      <c r="AN292" s="25"/>
      <c r="AO292" s="25"/>
      <c r="AP292" s="25"/>
      <c r="AQ292" s="25"/>
      <c r="AR292" s="1"/>
      <c r="AS292" s="25"/>
      <c r="AT292" s="25"/>
      <c r="AU292" s="25" t="s">
        <v>9</v>
      </c>
      <c r="AV292" s="25"/>
      <c r="AW292" s="25"/>
      <c r="AX292" s="36"/>
      <c r="AY292" s="25"/>
      <c r="AZ292" s="25"/>
      <c r="BA292" s="25"/>
      <c r="BB292" s="25"/>
      <c r="BC292" s="1"/>
      <c r="BD292" s="1"/>
      <c r="BE292" s="25"/>
      <c r="BF292" s="1"/>
      <c r="BG292" s="1"/>
      <c r="BH292" s="1"/>
      <c r="BI292" s="25"/>
      <c r="BJ292" s="6"/>
    </row>
    <row r="293" spans="1:62" ht="31">
      <c r="A293" s="23">
        <v>289</v>
      </c>
      <c r="B293" s="39" t="s">
        <v>5034</v>
      </c>
      <c r="C293" s="39" t="s">
        <v>4904</v>
      </c>
      <c r="D293" s="39" t="s">
        <v>1063</v>
      </c>
      <c r="E293" s="39">
        <v>45</v>
      </c>
      <c r="F293" s="39" t="s">
        <v>195</v>
      </c>
      <c r="G293" s="39" t="s">
        <v>195</v>
      </c>
      <c r="H293" s="23" t="str">
        <f t="shared" si="10"/>
        <v>許＊儀</v>
      </c>
      <c r="I293" s="23" t="str">
        <f t="shared" si="11"/>
        <v>0＊398187</v>
      </c>
      <c r="J293" s="39">
        <v>1130919</v>
      </c>
      <c r="K293" s="39" t="s">
        <v>734</v>
      </c>
      <c r="L293" s="39">
        <v>1551</v>
      </c>
      <c r="M293" s="1"/>
      <c r="N293" s="1"/>
      <c r="O293" s="1"/>
      <c r="P293" s="1"/>
      <c r="Q293" s="1"/>
      <c r="R293" s="1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1"/>
      <c r="AK293" s="1"/>
      <c r="AL293" s="1"/>
      <c r="AM293" s="25"/>
      <c r="AN293" s="25"/>
      <c r="AO293" s="25"/>
      <c r="AP293" s="25"/>
      <c r="AQ293" s="25"/>
      <c r="AR293" s="1"/>
      <c r="AS293" s="25"/>
      <c r="AT293" s="25"/>
      <c r="AU293" s="25"/>
      <c r="AV293" s="25"/>
      <c r="AW293" s="25"/>
      <c r="AX293" s="36"/>
      <c r="AY293" s="25"/>
      <c r="AZ293" s="25"/>
      <c r="BA293" s="25" t="s">
        <v>9</v>
      </c>
      <c r="BB293" s="25"/>
      <c r="BC293" s="1"/>
      <c r="BD293" s="1"/>
      <c r="BE293" s="25"/>
      <c r="BF293" s="1"/>
      <c r="BG293" s="1"/>
      <c r="BH293" s="1"/>
      <c r="BI293" s="25"/>
      <c r="BJ293" s="6"/>
    </row>
    <row r="294" spans="1:62" ht="17">
      <c r="A294" s="23">
        <v>290</v>
      </c>
      <c r="B294" s="39" t="s">
        <v>5035</v>
      </c>
      <c r="C294" s="39" t="s">
        <v>4905</v>
      </c>
      <c r="D294" s="39" t="s">
        <v>1063</v>
      </c>
      <c r="E294" s="39">
        <v>51</v>
      </c>
      <c r="F294" s="39" t="s">
        <v>4859</v>
      </c>
      <c r="G294" s="39" t="s">
        <v>4906</v>
      </c>
      <c r="H294" s="23" t="str">
        <f t="shared" si="10"/>
        <v>孫＊吉</v>
      </c>
      <c r="I294" s="23" t="str">
        <f t="shared" si="11"/>
        <v>2＊158040</v>
      </c>
      <c r="J294" s="39">
        <v>1130919</v>
      </c>
      <c r="K294" s="39">
        <v>5761110</v>
      </c>
      <c r="L294" s="39">
        <v>1551</v>
      </c>
      <c r="M294" s="1"/>
      <c r="N294" s="1"/>
      <c r="O294" s="1"/>
      <c r="P294" s="1"/>
      <c r="Q294" s="1"/>
      <c r="R294" s="1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1"/>
      <c r="AK294" s="1"/>
      <c r="AL294" s="1"/>
      <c r="AM294" s="25"/>
      <c r="AN294" s="25"/>
      <c r="AO294" s="25"/>
      <c r="AP294" s="25"/>
      <c r="AQ294" s="25"/>
      <c r="AR294" s="1"/>
      <c r="AS294" s="25"/>
      <c r="AT294" s="25"/>
      <c r="AU294" s="25"/>
      <c r="AV294" s="25" t="s">
        <v>9</v>
      </c>
      <c r="AW294" s="25"/>
      <c r="AX294" s="36"/>
      <c r="AY294" s="25"/>
      <c r="AZ294" s="25"/>
      <c r="BA294" s="25"/>
      <c r="BB294" s="25"/>
      <c r="BC294" s="1"/>
      <c r="BD294" s="1"/>
      <c r="BE294" s="25"/>
      <c r="BF294" s="1"/>
      <c r="BG294" s="1"/>
      <c r="BH294" s="1"/>
      <c r="BI294" s="25"/>
      <c r="BJ294" s="6"/>
    </row>
    <row r="295" spans="1:62" ht="46.5">
      <c r="A295" s="23">
        <v>291</v>
      </c>
      <c r="B295" s="39" t="s">
        <v>1125</v>
      </c>
      <c r="C295" s="39" t="s">
        <v>677</v>
      </c>
      <c r="D295" s="39" t="s">
        <v>1063</v>
      </c>
      <c r="E295" s="39">
        <v>47</v>
      </c>
      <c r="F295" s="39" t="s">
        <v>195</v>
      </c>
      <c r="G295" s="39" t="s">
        <v>195</v>
      </c>
      <c r="H295" s="23" t="str">
        <f t="shared" si="10"/>
        <v>陳＊泓</v>
      </c>
      <c r="I295" s="23" t="str">
        <f t="shared" si="11"/>
        <v>1＊892576</v>
      </c>
      <c r="J295" s="39">
        <v>1130923</v>
      </c>
      <c r="K295" s="39" t="s">
        <v>741</v>
      </c>
      <c r="L295" s="39">
        <v>1551</v>
      </c>
      <c r="M295" s="1"/>
      <c r="N295" s="1"/>
      <c r="O295" s="1"/>
      <c r="P295" s="1"/>
      <c r="Q295" s="1"/>
      <c r="R295" s="1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1"/>
      <c r="AK295" s="1"/>
      <c r="AL295" s="1"/>
      <c r="AM295" s="25"/>
      <c r="AN295" s="25"/>
      <c r="AO295" s="25"/>
      <c r="AP295" s="25"/>
      <c r="AQ295" s="25"/>
      <c r="AR295" s="1"/>
      <c r="AS295" s="25"/>
      <c r="AT295" s="25"/>
      <c r="AU295" s="25"/>
      <c r="AV295" s="25"/>
      <c r="AW295" s="25"/>
      <c r="AX295" s="36"/>
      <c r="AY295" s="25"/>
      <c r="AZ295" s="25" t="s">
        <v>9</v>
      </c>
      <c r="BA295" s="25"/>
      <c r="BB295" s="25" t="s">
        <v>1047</v>
      </c>
      <c r="BC295" s="1"/>
      <c r="BD295" s="1"/>
      <c r="BE295" s="25"/>
      <c r="BF295" s="1"/>
      <c r="BG295" s="1"/>
      <c r="BH295" s="1"/>
      <c r="BI295" s="25"/>
      <c r="BJ295" s="6"/>
    </row>
    <row r="296" spans="1:62" ht="31">
      <c r="A296" s="23">
        <v>292</v>
      </c>
      <c r="B296" s="39" t="s">
        <v>3863</v>
      </c>
      <c r="C296" s="39" t="s">
        <v>3451</v>
      </c>
      <c r="D296" s="39" t="s">
        <v>1067</v>
      </c>
      <c r="E296" s="39">
        <v>58</v>
      </c>
      <c r="F296" s="39" t="s">
        <v>195</v>
      </c>
      <c r="G296" s="39" t="s">
        <v>195</v>
      </c>
      <c r="H296" s="23" t="str">
        <f t="shared" si="10"/>
        <v>謝＊珠</v>
      </c>
      <c r="I296" s="23" t="str">
        <f t="shared" si="11"/>
        <v>1＊793795</v>
      </c>
      <c r="J296" s="39">
        <v>1130925</v>
      </c>
      <c r="K296" s="39" t="s">
        <v>734</v>
      </c>
      <c r="L296" s="39">
        <v>1551</v>
      </c>
      <c r="M296" s="1"/>
      <c r="N296" s="1"/>
      <c r="O296" s="1"/>
      <c r="P296" s="1"/>
      <c r="Q296" s="1"/>
      <c r="R296" s="1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1"/>
      <c r="AK296" s="1"/>
      <c r="AL296" s="1"/>
      <c r="AM296" s="25"/>
      <c r="AN296" s="25"/>
      <c r="AO296" s="25"/>
      <c r="AP296" s="25"/>
      <c r="AQ296" s="25"/>
      <c r="AR296" s="1"/>
      <c r="AS296" s="25"/>
      <c r="AT296" s="25"/>
      <c r="AU296" s="25"/>
      <c r="AV296" s="25"/>
      <c r="AW296" s="25"/>
      <c r="AX296" s="36"/>
      <c r="AY296" s="25"/>
      <c r="AZ296" s="25"/>
      <c r="BA296" s="25" t="s">
        <v>9</v>
      </c>
      <c r="BB296" s="25"/>
      <c r="BC296" s="1"/>
      <c r="BD296" s="1"/>
      <c r="BE296" s="25"/>
      <c r="BF296" s="1"/>
      <c r="BG296" s="1"/>
      <c r="BH296" s="1"/>
      <c r="BI296" s="25"/>
      <c r="BJ296" s="6"/>
    </row>
    <row r="297" spans="1:62" ht="31">
      <c r="A297" s="23">
        <v>293</v>
      </c>
      <c r="B297" s="39" t="s">
        <v>1652</v>
      </c>
      <c r="C297" s="39" t="s">
        <v>1390</v>
      </c>
      <c r="D297" s="39" t="s">
        <v>1063</v>
      </c>
      <c r="E297" s="39">
        <v>86</v>
      </c>
      <c r="F297" s="39" t="s">
        <v>195</v>
      </c>
      <c r="G297" s="39" t="s">
        <v>195</v>
      </c>
      <c r="H297" s="23" t="str">
        <f t="shared" si="10"/>
        <v>吳＊育</v>
      </c>
      <c r="I297" s="23" t="str">
        <f t="shared" si="11"/>
        <v>1＊135117</v>
      </c>
      <c r="J297" s="39">
        <v>1130925</v>
      </c>
      <c r="K297" s="39" t="s">
        <v>734</v>
      </c>
      <c r="L297" s="39">
        <v>1551</v>
      </c>
      <c r="M297" s="1"/>
      <c r="N297" s="1"/>
      <c r="O297" s="1"/>
      <c r="P297" s="1"/>
      <c r="Q297" s="1"/>
      <c r="R297" s="1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1"/>
      <c r="AK297" s="1"/>
      <c r="AL297" s="1"/>
      <c r="AM297" s="25"/>
      <c r="AN297" s="25"/>
      <c r="AO297" s="25"/>
      <c r="AP297" s="25"/>
      <c r="AQ297" s="25"/>
      <c r="AR297" s="1"/>
      <c r="AS297" s="25"/>
      <c r="AT297" s="25"/>
      <c r="AU297" s="25"/>
      <c r="AV297" s="25"/>
      <c r="AW297" s="25"/>
      <c r="AX297" s="36"/>
      <c r="AY297" s="25"/>
      <c r="AZ297" s="25"/>
      <c r="BA297" s="25" t="s">
        <v>9</v>
      </c>
      <c r="BB297" s="25"/>
      <c r="BC297" s="1"/>
      <c r="BD297" s="1"/>
      <c r="BE297" s="25"/>
      <c r="BF297" s="1"/>
      <c r="BG297" s="1"/>
      <c r="BH297" s="1"/>
      <c r="BI297" s="25"/>
      <c r="BJ297" s="6"/>
    </row>
    <row r="298" spans="1:62" ht="31">
      <c r="A298" s="23">
        <v>294</v>
      </c>
      <c r="B298" s="39" t="s">
        <v>5036</v>
      </c>
      <c r="C298" s="39" t="s">
        <v>4907</v>
      </c>
      <c r="D298" s="39" t="s">
        <v>1067</v>
      </c>
      <c r="E298" s="39">
        <v>69</v>
      </c>
      <c r="F298" s="39" t="s">
        <v>4853</v>
      </c>
      <c r="G298" s="39" t="s">
        <v>4862</v>
      </c>
      <c r="H298" s="23" t="str">
        <f t="shared" si="10"/>
        <v>王＊棋</v>
      </c>
      <c r="I298" s="23" t="str">
        <f t="shared" si="11"/>
        <v>0＊609497</v>
      </c>
      <c r="J298" s="39">
        <v>1130926</v>
      </c>
      <c r="K298" s="39" t="s">
        <v>752</v>
      </c>
      <c r="L298" s="39">
        <v>1551</v>
      </c>
      <c r="M298" s="1"/>
      <c r="N298" s="1"/>
      <c r="O298" s="1"/>
      <c r="P298" s="1"/>
      <c r="Q298" s="1"/>
      <c r="R298" s="1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1"/>
      <c r="AK298" s="1"/>
      <c r="AL298" s="1"/>
      <c r="AM298" s="25"/>
      <c r="AN298" s="25"/>
      <c r="AO298" s="25"/>
      <c r="AP298" s="25"/>
      <c r="AQ298" s="25"/>
      <c r="AR298" s="1"/>
      <c r="AS298" s="25"/>
      <c r="AT298" s="25"/>
      <c r="AU298" s="25"/>
      <c r="AV298" s="25" t="s">
        <v>9</v>
      </c>
      <c r="AW298" s="25"/>
      <c r="AX298" s="36"/>
      <c r="AY298" s="25"/>
      <c r="AZ298" s="25"/>
      <c r="BA298" s="25"/>
      <c r="BB298" s="25"/>
      <c r="BC298" s="1"/>
      <c r="BD298" s="1"/>
      <c r="BE298" s="25"/>
      <c r="BF298" s="1"/>
      <c r="BG298" s="1"/>
      <c r="BH298" s="1"/>
      <c r="BI298" s="25" t="s">
        <v>1034</v>
      </c>
      <c r="BJ298" s="6"/>
    </row>
    <row r="299" spans="1:62" ht="17">
      <c r="A299" s="23">
        <v>295</v>
      </c>
      <c r="B299" s="39" t="s">
        <v>3915</v>
      </c>
      <c r="C299" s="39" t="s">
        <v>2708</v>
      </c>
      <c r="D299" s="39" t="s">
        <v>1063</v>
      </c>
      <c r="E299" s="39">
        <v>72</v>
      </c>
      <c r="F299" s="39" t="s">
        <v>195</v>
      </c>
      <c r="G299" s="39" t="s">
        <v>195</v>
      </c>
      <c r="H299" s="23" t="str">
        <f t="shared" si="10"/>
        <v>李＊財</v>
      </c>
      <c r="I299" s="23" t="str">
        <f t="shared" si="11"/>
        <v>2＊893238</v>
      </c>
      <c r="J299" s="39">
        <v>1130926</v>
      </c>
      <c r="K299" s="39">
        <v>5761300</v>
      </c>
      <c r="L299" s="39">
        <v>1551</v>
      </c>
      <c r="M299" s="1"/>
      <c r="N299" s="1"/>
      <c r="O299" s="1"/>
      <c r="P299" s="1"/>
      <c r="Q299" s="1"/>
      <c r="R299" s="1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1"/>
      <c r="AK299" s="1"/>
      <c r="AL299" s="1"/>
      <c r="AM299" s="25"/>
      <c r="AN299" s="25"/>
      <c r="AO299" s="25"/>
      <c r="AP299" s="25"/>
      <c r="AQ299" s="25"/>
      <c r="AR299" s="1"/>
      <c r="AS299" s="25"/>
      <c r="AT299" s="25"/>
      <c r="AU299" s="25" t="s">
        <v>9</v>
      </c>
      <c r="AV299" s="25"/>
      <c r="AW299" s="25"/>
      <c r="AX299" s="36"/>
      <c r="AY299" s="25"/>
      <c r="AZ299" s="25"/>
      <c r="BA299" s="25"/>
      <c r="BB299" s="25"/>
      <c r="BC299" s="1"/>
      <c r="BD299" s="1"/>
      <c r="BE299" s="25"/>
      <c r="BF299" s="1"/>
      <c r="BG299" s="1"/>
      <c r="BH299" s="1"/>
      <c r="BI299" s="25"/>
      <c r="BJ299" s="6"/>
    </row>
    <row r="300" spans="1:62" ht="31">
      <c r="A300" s="23">
        <v>296</v>
      </c>
      <c r="B300" s="39" t="s">
        <v>5037</v>
      </c>
      <c r="C300" s="39" t="s">
        <v>4908</v>
      </c>
      <c r="D300" s="39" t="s">
        <v>1063</v>
      </c>
      <c r="E300" s="39">
        <v>64</v>
      </c>
      <c r="F300" s="39" t="s">
        <v>195</v>
      </c>
      <c r="G300" s="39" t="s">
        <v>195</v>
      </c>
      <c r="H300" s="23" t="str">
        <f t="shared" si="10"/>
        <v>張＊宗</v>
      </c>
      <c r="I300" s="23" t="str">
        <f t="shared" si="11"/>
        <v>2＊530916</v>
      </c>
      <c r="J300" s="39">
        <v>1130926</v>
      </c>
      <c r="K300" s="39" t="s">
        <v>734</v>
      </c>
      <c r="L300" s="39">
        <v>1551</v>
      </c>
      <c r="M300" s="1"/>
      <c r="N300" s="1"/>
      <c r="O300" s="1"/>
      <c r="P300" s="1"/>
      <c r="Q300" s="1"/>
      <c r="R300" s="1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1"/>
      <c r="AK300" s="1"/>
      <c r="AL300" s="1"/>
      <c r="AM300" s="25"/>
      <c r="AN300" s="25"/>
      <c r="AO300" s="25"/>
      <c r="AP300" s="25"/>
      <c r="AQ300" s="25"/>
      <c r="AR300" s="1"/>
      <c r="AS300" s="25"/>
      <c r="AT300" s="25"/>
      <c r="AU300" s="25"/>
      <c r="AV300" s="25"/>
      <c r="AW300" s="25"/>
      <c r="AX300" s="36"/>
      <c r="AY300" s="25"/>
      <c r="AZ300" s="25"/>
      <c r="BA300" s="25" t="s">
        <v>9</v>
      </c>
      <c r="BB300" s="25"/>
      <c r="BC300" s="1"/>
      <c r="BD300" s="1"/>
      <c r="BE300" s="25"/>
      <c r="BF300" s="1"/>
      <c r="BG300" s="1"/>
      <c r="BH300" s="1"/>
      <c r="BI300" s="25"/>
      <c r="BJ300" s="6"/>
    </row>
    <row r="301" spans="1:62" ht="31">
      <c r="A301" s="23">
        <v>297</v>
      </c>
      <c r="B301" s="39" t="s">
        <v>5038</v>
      </c>
      <c r="C301" s="39" t="s">
        <v>2008</v>
      </c>
      <c r="D301" s="39" t="s">
        <v>1067</v>
      </c>
      <c r="E301" s="39">
        <v>75</v>
      </c>
      <c r="F301" s="39" t="s">
        <v>195</v>
      </c>
      <c r="G301" s="39" t="s">
        <v>195</v>
      </c>
      <c r="H301" s="23" t="str">
        <f t="shared" si="10"/>
        <v>游＊梅蘭</v>
      </c>
      <c r="I301" s="23" t="str">
        <f t="shared" si="11"/>
        <v>0＊855670</v>
      </c>
      <c r="J301" s="39">
        <v>1130930</v>
      </c>
      <c r="K301" s="39" t="s">
        <v>734</v>
      </c>
      <c r="L301" s="39">
        <v>1551</v>
      </c>
      <c r="M301" s="1"/>
      <c r="N301" s="1"/>
      <c r="O301" s="1"/>
      <c r="P301" s="1"/>
      <c r="Q301" s="1"/>
      <c r="R301" s="1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1"/>
      <c r="AK301" s="1"/>
      <c r="AL301" s="1"/>
      <c r="AM301" s="25"/>
      <c r="AN301" s="25"/>
      <c r="AO301" s="25"/>
      <c r="AP301" s="25"/>
      <c r="AQ301" s="25"/>
      <c r="AR301" s="1"/>
      <c r="AS301" s="25"/>
      <c r="AT301" s="25"/>
      <c r="AU301" s="25"/>
      <c r="AV301" s="25"/>
      <c r="AW301" s="25"/>
      <c r="AX301" s="36"/>
      <c r="AY301" s="25"/>
      <c r="AZ301" s="25"/>
      <c r="BA301" s="25" t="s">
        <v>9</v>
      </c>
      <c r="BB301" s="25"/>
      <c r="BC301" s="1"/>
      <c r="BD301" s="1"/>
      <c r="BE301" s="25"/>
      <c r="BF301" s="1"/>
      <c r="BG301" s="1"/>
      <c r="BH301" s="1"/>
      <c r="BI301" s="25"/>
      <c r="BJ301" s="6"/>
    </row>
    <row r="302" spans="1:62" ht="31">
      <c r="A302" s="23">
        <v>298</v>
      </c>
      <c r="B302" s="39" t="s">
        <v>5039</v>
      </c>
      <c r="C302" s="39" t="s">
        <v>4909</v>
      </c>
      <c r="D302" s="39" t="s">
        <v>1063</v>
      </c>
      <c r="E302" s="39">
        <v>65</v>
      </c>
      <c r="F302" s="39" t="s">
        <v>195</v>
      </c>
      <c r="G302" s="39" t="s">
        <v>195</v>
      </c>
      <c r="H302" s="23" t="str">
        <f t="shared" si="10"/>
        <v>蔡＊祺</v>
      </c>
      <c r="I302" s="23" t="str">
        <f t="shared" si="11"/>
        <v>1＊983602</v>
      </c>
      <c r="J302" s="39">
        <v>1130902</v>
      </c>
      <c r="K302" s="39" t="s">
        <v>734</v>
      </c>
      <c r="L302" s="39">
        <v>1410</v>
      </c>
      <c r="M302" s="1"/>
      <c r="N302" s="1"/>
      <c r="O302" s="1"/>
      <c r="P302" s="1"/>
      <c r="Q302" s="1"/>
      <c r="R302" s="1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1"/>
      <c r="AK302" s="1"/>
      <c r="AL302" s="1"/>
      <c r="AM302" s="25"/>
      <c r="AN302" s="25"/>
      <c r="AO302" s="25"/>
      <c r="AP302" s="25"/>
      <c r="AQ302" s="25"/>
      <c r="AR302" s="1"/>
      <c r="AS302" s="25"/>
      <c r="AT302" s="25"/>
      <c r="AU302" s="25"/>
      <c r="AV302" s="25"/>
      <c r="AW302" s="25"/>
      <c r="AX302" s="36"/>
      <c r="AY302" s="25"/>
      <c r="AZ302" s="25"/>
      <c r="BA302" s="25" t="s">
        <v>9</v>
      </c>
      <c r="BB302" s="25"/>
      <c r="BC302" s="1"/>
      <c r="BD302" s="1"/>
      <c r="BE302" s="25"/>
      <c r="BF302" s="1"/>
      <c r="BG302" s="1"/>
      <c r="BH302" s="1"/>
      <c r="BI302" s="25"/>
      <c r="BJ302" s="6"/>
    </row>
    <row r="303" spans="1:62" ht="46.5">
      <c r="A303" s="23">
        <v>299</v>
      </c>
      <c r="B303" s="39" t="s">
        <v>5040</v>
      </c>
      <c r="C303" s="39" t="s">
        <v>2188</v>
      </c>
      <c r="D303" s="39" t="s">
        <v>1063</v>
      </c>
      <c r="E303" s="39">
        <v>71</v>
      </c>
      <c r="F303" s="39" t="s">
        <v>195</v>
      </c>
      <c r="G303" s="39" t="s">
        <v>195</v>
      </c>
      <c r="H303" s="23" t="str">
        <f t="shared" si="10"/>
        <v>曾＊川</v>
      </c>
      <c r="I303" s="23" t="str">
        <f t="shared" si="11"/>
        <v>1＊645380</v>
      </c>
      <c r="J303" s="39">
        <v>1130902</v>
      </c>
      <c r="K303" s="39" t="s">
        <v>756</v>
      </c>
      <c r="L303" s="39">
        <v>1410</v>
      </c>
      <c r="M303" s="1"/>
      <c r="N303" s="1"/>
      <c r="O303" s="1"/>
      <c r="P303" s="1"/>
      <c r="Q303" s="1"/>
      <c r="R303" s="1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1"/>
      <c r="AK303" s="1"/>
      <c r="AL303" s="1"/>
      <c r="AM303" s="25"/>
      <c r="AN303" s="25"/>
      <c r="AO303" s="25"/>
      <c r="AP303" s="25"/>
      <c r="AQ303" s="25"/>
      <c r="AR303" s="1"/>
      <c r="AS303" s="25"/>
      <c r="AT303" s="25"/>
      <c r="AU303" s="25"/>
      <c r="AV303" s="25"/>
      <c r="AW303" s="25"/>
      <c r="AX303" s="36"/>
      <c r="AY303" s="25"/>
      <c r="AZ303" s="25"/>
      <c r="BA303" s="25" t="s">
        <v>9</v>
      </c>
      <c r="BB303" s="25"/>
      <c r="BC303" s="1"/>
      <c r="BD303" s="1"/>
      <c r="BE303" s="25"/>
      <c r="BF303" s="1" t="s">
        <v>760</v>
      </c>
      <c r="BG303" s="1"/>
      <c r="BH303" s="1"/>
      <c r="BI303" s="25"/>
      <c r="BJ303" s="6"/>
    </row>
    <row r="304" spans="1:62" ht="46.5">
      <c r="A304" s="23">
        <v>300</v>
      </c>
      <c r="B304" s="39" t="s">
        <v>5041</v>
      </c>
      <c r="C304" s="39" t="s">
        <v>3035</v>
      </c>
      <c r="D304" s="39" t="s">
        <v>1067</v>
      </c>
      <c r="E304" s="39">
        <v>61</v>
      </c>
      <c r="F304" s="39" t="s">
        <v>195</v>
      </c>
      <c r="G304" s="39" t="s">
        <v>195</v>
      </c>
      <c r="H304" s="23" t="str">
        <f t="shared" si="10"/>
        <v>劉＊汎</v>
      </c>
      <c r="I304" s="23" t="str">
        <f t="shared" si="11"/>
        <v>2＊643055</v>
      </c>
      <c r="J304" s="39">
        <v>1130902</v>
      </c>
      <c r="K304" s="39" t="s">
        <v>738</v>
      </c>
      <c r="L304" s="39">
        <v>1410</v>
      </c>
      <c r="M304" s="1"/>
      <c r="N304" s="1"/>
      <c r="O304" s="1"/>
      <c r="P304" s="1"/>
      <c r="Q304" s="1"/>
      <c r="R304" s="1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1"/>
      <c r="AK304" s="1"/>
      <c r="AL304" s="1"/>
      <c r="AM304" s="25"/>
      <c r="AN304" s="25"/>
      <c r="AO304" s="25"/>
      <c r="AP304" s="25"/>
      <c r="AQ304" s="25"/>
      <c r="AR304" s="1"/>
      <c r="AS304" s="25"/>
      <c r="AT304" s="25"/>
      <c r="AU304" s="25"/>
      <c r="AV304" s="25"/>
      <c r="AW304" s="25"/>
      <c r="AX304" s="36"/>
      <c r="AY304" s="25"/>
      <c r="AZ304" s="25" t="s">
        <v>9</v>
      </c>
      <c r="BA304" s="25" t="s">
        <v>9</v>
      </c>
      <c r="BB304" s="25"/>
      <c r="BC304" s="1"/>
      <c r="BD304" s="1"/>
      <c r="BE304" s="25"/>
      <c r="BF304" s="1"/>
      <c r="BG304" s="1"/>
      <c r="BH304" s="1"/>
      <c r="BI304" s="25"/>
      <c r="BJ304" s="6"/>
    </row>
    <row r="305" spans="1:62" ht="31">
      <c r="A305" s="23">
        <v>301</v>
      </c>
      <c r="B305" s="39" t="s">
        <v>5042</v>
      </c>
      <c r="C305" s="39" t="s">
        <v>4910</v>
      </c>
      <c r="D305" s="39" t="s">
        <v>1063</v>
      </c>
      <c r="E305" s="39">
        <v>88</v>
      </c>
      <c r="F305" s="39" t="s">
        <v>4161</v>
      </c>
      <c r="G305" s="39" t="s">
        <v>4893</v>
      </c>
      <c r="H305" s="23" t="str">
        <f t="shared" si="10"/>
        <v>張＊華</v>
      </c>
      <c r="I305" s="23" t="str">
        <f t="shared" si="11"/>
        <v>1＊463915</v>
      </c>
      <c r="J305" s="39">
        <v>1130903</v>
      </c>
      <c r="K305" s="39" t="s">
        <v>752</v>
      </c>
      <c r="L305" s="39">
        <v>1410</v>
      </c>
      <c r="M305" s="1"/>
      <c r="N305" s="1"/>
      <c r="O305" s="1"/>
      <c r="P305" s="1"/>
      <c r="Q305" s="1"/>
      <c r="R305" s="1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1"/>
      <c r="AK305" s="1"/>
      <c r="AL305" s="1"/>
      <c r="AM305" s="25"/>
      <c r="AN305" s="25"/>
      <c r="AO305" s="25"/>
      <c r="AP305" s="25"/>
      <c r="AQ305" s="25"/>
      <c r="AR305" s="1"/>
      <c r="AS305" s="25"/>
      <c r="AT305" s="25"/>
      <c r="AU305" s="25"/>
      <c r="AV305" s="25" t="s">
        <v>9</v>
      </c>
      <c r="AW305" s="25"/>
      <c r="AX305" s="36"/>
      <c r="AY305" s="25"/>
      <c r="AZ305" s="25"/>
      <c r="BA305" s="25"/>
      <c r="BB305" s="25"/>
      <c r="BC305" s="1"/>
      <c r="BD305" s="1"/>
      <c r="BE305" s="25"/>
      <c r="BF305" s="1"/>
      <c r="BG305" s="1"/>
      <c r="BH305" s="1"/>
      <c r="BI305" s="25" t="s">
        <v>1034</v>
      </c>
      <c r="BJ305" s="6"/>
    </row>
    <row r="306" spans="1:62" ht="31">
      <c r="A306" s="23">
        <v>302</v>
      </c>
      <c r="B306" s="39" t="s">
        <v>5043</v>
      </c>
      <c r="C306" s="39" t="s">
        <v>4911</v>
      </c>
      <c r="D306" s="39" t="s">
        <v>1063</v>
      </c>
      <c r="E306" s="39">
        <v>89</v>
      </c>
      <c r="F306" s="39" t="s">
        <v>4182</v>
      </c>
      <c r="G306" s="39" t="s">
        <v>4901</v>
      </c>
      <c r="H306" s="23" t="str">
        <f t="shared" si="10"/>
        <v>劉＊燦</v>
      </c>
      <c r="I306" s="23" t="str">
        <f t="shared" si="11"/>
        <v>0＊824602</v>
      </c>
      <c r="J306" s="39">
        <v>1130903</v>
      </c>
      <c r="K306" s="39" t="s">
        <v>752</v>
      </c>
      <c r="L306" s="39">
        <v>1410</v>
      </c>
      <c r="M306" s="1"/>
      <c r="N306" s="1"/>
      <c r="O306" s="1"/>
      <c r="P306" s="1"/>
      <c r="Q306" s="1"/>
      <c r="R306" s="1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1"/>
      <c r="AK306" s="1"/>
      <c r="AL306" s="1"/>
      <c r="AM306" s="25"/>
      <c r="AN306" s="25"/>
      <c r="AO306" s="25"/>
      <c r="AP306" s="25"/>
      <c r="AQ306" s="25"/>
      <c r="AR306" s="1"/>
      <c r="AS306" s="25"/>
      <c r="AT306" s="25"/>
      <c r="AU306" s="25"/>
      <c r="AV306" s="25" t="s">
        <v>9</v>
      </c>
      <c r="AW306" s="25"/>
      <c r="AX306" s="36"/>
      <c r="AY306" s="25"/>
      <c r="AZ306" s="25"/>
      <c r="BA306" s="25"/>
      <c r="BB306" s="25"/>
      <c r="BC306" s="1"/>
      <c r="BD306" s="1"/>
      <c r="BE306" s="25"/>
      <c r="BF306" s="1"/>
      <c r="BG306" s="1"/>
      <c r="BH306" s="1"/>
      <c r="BI306" s="25" t="s">
        <v>1034</v>
      </c>
      <c r="BJ306" s="6"/>
    </row>
    <row r="307" spans="1:62" ht="17">
      <c r="A307" s="23">
        <v>303</v>
      </c>
      <c r="B307" s="39" t="s">
        <v>1655</v>
      </c>
      <c r="C307" s="39" t="s">
        <v>697</v>
      </c>
      <c r="D307" s="39" t="s">
        <v>1063</v>
      </c>
      <c r="E307" s="39">
        <v>56</v>
      </c>
      <c r="F307" s="39" t="s">
        <v>195</v>
      </c>
      <c r="G307" s="39" t="s">
        <v>195</v>
      </c>
      <c r="H307" s="23" t="str">
        <f t="shared" si="10"/>
        <v>黃＊鴻</v>
      </c>
      <c r="I307" s="23" t="str">
        <f t="shared" si="11"/>
        <v>1＊975571</v>
      </c>
      <c r="J307" s="39">
        <v>1130903</v>
      </c>
      <c r="K307" s="39">
        <v>5761300</v>
      </c>
      <c r="L307" s="39">
        <v>1410</v>
      </c>
      <c r="M307" s="1"/>
      <c r="N307" s="1"/>
      <c r="O307" s="1"/>
      <c r="P307" s="1"/>
      <c r="Q307" s="1"/>
      <c r="R307" s="1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1"/>
      <c r="AK307" s="1"/>
      <c r="AL307" s="1"/>
      <c r="AM307" s="25"/>
      <c r="AN307" s="25"/>
      <c r="AO307" s="25"/>
      <c r="AP307" s="25"/>
      <c r="AQ307" s="25"/>
      <c r="AR307" s="1"/>
      <c r="AS307" s="25"/>
      <c r="AT307" s="25"/>
      <c r="AU307" s="25" t="s">
        <v>9</v>
      </c>
      <c r="AV307" s="25"/>
      <c r="AW307" s="25"/>
      <c r="AX307" s="36"/>
      <c r="AY307" s="25"/>
      <c r="AZ307" s="25"/>
      <c r="BA307" s="25"/>
      <c r="BB307" s="25"/>
      <c r="BC307" s="1"/>
      <c r="BD307" s="1"/>
      <c r="BE307" s="25"/>
      <c r="BF307" s="1"/>
      <c r="BG307" s="1"/>
      <c r="BH307" s="1"/>
      <c r="BI307" s="25"/>
      <c r="BJ307" s="6"/>
    </row>
    <row r="308" spans="1:62" ht="31">
      <c r="A308" s="23">
        <v>304</v>
      </c>
      <c r="B308" s="39" t="s">
        <v>5044</v>
      </c>
      <c r="C308" s="39" t="s">
        <v>4912</v>
      </c>
      <c r="D308" s="39" t="s">
        <v>1067</v>
      </c>
      <c r="E308" s="39">
        <v>53</v>
      </c>
      <c r="F308" s="39" t="s">
        <v>3697</v>
      </c>
      <c r="G308" s="39"/>
      <c r="H308" s="23" t="str">
        <f t="shared" si="10"/>
        <v>鄭＊娟</v>
      </c>
      <c r="I308" s="23" t="str">
        <f t="shared" si="11"/>
        <v>0＊006859</v>
      </c>
      <c r="J308" s="39">
        <v>1130904</v>
      </c>
      <c r="K308" s="39" t="s">
        <v>753</v>
      </c>
      <c r="L308" s="39">
        <v>1410</v>
      </c>
      <c r="M308" s="1"/>
      <c r="N308" s="1"/>
      <c r="O308" s="1"/>
      <c r="P308" s="1"/>
      <c r="Q308" s="1"/>
      <c r="R308" s="1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1"/>
      <c r="AK308" s="1"/>
      <c r="AL308" s="1"/>
      <c r="AM308" s="25"/>
      <c r="AN308" s="25"/>
      <c r="AO308" s="25"/>
      <c r="AP308" s="25"/>
      <c r="AQ308" s="25"/>
      <c r="AR308" s="1" t="s">
        <v>9</v>
      </c>
      <c r="AS308" s="25"/>
      <c r="AT308" s="25"/>
      <c r="AU308" s="25"/>
      <c r="AV308" s="25"/>
      <c r="AW308" s="25"/>
      <c r="AX308" s="36"/>
      <c r="AY308" s="25"/>
      <c r="AZ308" s="25"/>
      <c r="BA308" s="25"/>
      <c r="BB308" s="25"/>
      <c r="BC308" s="1"/>
      <c r="BD308" s="1"/>
      <c r="BE308" s="25"/>
      <c r="BF308" s="1"/>
      <c r="BG308" s="1"/>
      <c r="BH308" s="1"/>
      <c r="BI308" s="25" t="s">
        <v>1034</v>
      </c>
      <c r="BJ308" s="6"/>
    </row>
    <row r="309" spans="1:62" ht="31">
      <c r="A309" s="23">
        <v>305</v>
      </c>
      <c r="B309" s="39" t="s">
        <v>5045</v>
      </c>
      <c r="C309" s="39" t="s">
        <v>4913</v>
      </c>
      <c r="D309" s="39" t="s">
        <v>1063</v>
      </c>
      <c r="E309" s="39">
        <v>60</v>
      </c>
      <c r="F309" s="39" t="s">
        <v>4180</v>
      </c>
      <c r="G309" s="39" t="s">
        <v>4852</v>
      </c>
      <c r="H309" s="23" t="str">
        <f t="shared" si="10"/>
        <v>黃＊圖</v>
      </c>
      <c r="I309" s="23" t="str">
        <f t="shared" si="11"/>
        <v>2＊455669</v>
      </c>
      <c r="J309" s="39">
        <v>1130904</v>
      </c>
      <c r="K309" s="39" t="s">
        <v>752</v>
      </c>
      <c r="L309" s="39">
        <v>1410</v>
      </c>
      <c r="M309" s="1"/>
      <c r="N309" s="1"/>
      <c r="O309" s="1"/>
      <c r="P309" s="1"/>
      <c r="Q309" s="1"/>
      <c r="R309" s="1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1"/>
      <c r="AK309" s="1"/>
      <c r="AL309" s="1"/>
      <c r="AM309" s="25"/>
      <c r="AN309" s="25"/>
      <c r="AO309" s="25"/>
      <c r="AP309" s="25"/>
      <c r="AQ309" s="25"/>
      <c r="AR309" s="1"/>
      <c r="AS309" s="25"/>
      <c r="AT309" s="25"/>
      <c r="AU309" s="25"/>
      <c r="AV309" s="25" t="s">
        <v>9</v>
      </c>
      <c r="AW309" s="25"/>
      <c r="AX309" s="36"/>
      <c r="AY309" s="25"/>
      <c r="AZ309" s="25"/>
      <c r="BA309" s="25"/>
      <c r="BB309" s="25"/>
      <c r="BC309" s="1"/>
      <c r="BD309" s="1"/>
      <c r="BE309" s="25"/>
      <c r="BF309" s="1"/>
      <c r="BG309" s="1"/>
      <c r="BH309" s="1"/>
      <c r="BI309" s="25" t="s">
        <v>1034</v>
      </c>
      <c r="BJ309" s="6"/>
    </row>
    <row r="310" spans="1:62" ht="31">
      <c r="A310" s="23">
        <v>306</v>
      </c>
      <c r="B310" s="39" t="s">
        <v>5046</v>
      </c>
      <c r="C310" s="39" t="s">
        <v>506</v>
      </c>
      <c r="D310" s="39" t="s">
        <v>1063</v>
      </c>
      <c r="E310" s="39">
        <v>73</v>
      </c>
      <c r="F310" s="39" t="s">
        <v>195</v>
      </c>
      <c r="G310" s="39" t="s">
        <v>195</v>
      </c>
      <c r="H310" s="23" t="str">
        <f t="shared" si="10"/>
        <v>余＊祥</v>
      </c>
      <c r="I310" s="23" t="str">
        <f t="shared" si="11"/>
        <v>0＊897344</v>
      </c>
      <c r="J310" s="39">
        <v>1130904</v>
      </c>
      <c r="K310" s="39" t="s">
        <v>734</v>
      </c>
      <c r="L310" s="39">
        <v>1410</v>
      </c>
      <c r="M310" s="1"/>
      <c r="N310" s="1"/>
      <c r="O310" s="1"/>
      <c r="P310" s="1"/>
      <c r="Q310" s="1"/>
      <c r="R310" s="1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1"/>
      <c r="AK310" s="1"/>
      <c r="AL310" s="1"/>
      <c r="AM310" s="25"/>
      <c r="AN310" s="25"/>
      <c r="AO310" s="25"/>
      <c r="AP310" s="25"/>
      <c r="AQ310" s="25"/>
      <c r="AR310" s="1"/>
      <c r="AS310" s="25"/>
      <c r="AT310" s="25"/>
      <c r="AU310" s="25"/>
      <c r="AV310" s="25"/>
      <c r="AW310" s="25"/>
      <c r="AX310" s="36"/>
      <c r="AY310" s="25"/>
      <c r="AZ310" s="25"/>
      <c r="BA310" s="25" t="s">
        <v>9</v>
      </c>
      <c r="BB310" s="25"/>
      <c r="BC310" s="1"/>
      <c r="BD310" s="1"/>
      <c r="BE310" s="25"/>
      <c r="BF310" s="1"/>
      <c r="BG310" s="1"/>
      <c r="BH310" s="1"/>
      <c r="BI310" s="25"/>
      <c r="BJ310" s="6"/>
    </row>
    <row r="311" spans="1:62" ht="46.5">
      <c r="A311" s="23">
        <v>307</v>
      </c>
      <c r="B311" s="39" t="s">
        <v>1852</v>
      </c>
      <c r="C311" s="39" t="s">
        <v>1561</v>
      </c>
      <c r="D311" s="39" t="s">
        <v>1063</v>
      </c>
      <c r="E311" s="39">
        <v>61</v>
      </c>
      <c r="F311" s="39" t="s">
        <v>195</v>
      </c>
      <c r="G311" s="39" t="s">
        <v>195</v>
      </c>
      <c r="H311" s="23" t="str">
        <f t="shared" si="10"/>
        <v>曾＊強</v>
      </c>
      <c r="I311" s="23" t="str">
        <f t="shared" si="11"/>
        <v>2＊735114</v>
      </c>
      <c r="J311" s="39">
        <v>1130904</v>
      </c>
      <c r="K311" s="39" t="s">
        <v>5076</v>
      </c>
      <c r="L311" s="39">
        <v>1410</v>
      </c>
      <c r="M311" s="1"/>
      <c r="N311" s="1"/>
      <c r="O311" s="1"/>
      <c r="P311" s="1"/>
      <c r="Q311" s="1"/>
      <c r="R311" s="1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1"/>
      <c r="AK311" s="1"/>
      <c r="AL311" s="1"/>
      <c r="AM311" s="25"/>
      <c r="AN311" s="25"/>
      <c r="AO311" s="25"/>
      <c r="AP311" s="25"/>
      <c r="AQ311" s="25"/>
      <c r="AR311" s="1"/>
      <c r="AS311" s="25"/>
      <c r="AT311" s="25"/>
      <c r="AU311" s="25"/>
      <c r="AV311" s="25"/>
      <c r="AW311" s="25"/>
      <c r="AX311" s="36"/>
      <c r="AY311" s="25"/>
      <c r="AZ311" s="25"/>
      <c r="BA311" s="25" t="s">
        <v>9</v>
      </c>
      <c r="BB311" s="25"/>
      <c r="BC311" s="1"/>
      <c r="BD311" s="1"/>
      <c r="BE311" s="25"/>
      <c r="BF311" s="1"/>
      <c r="BG311" s="1"/>
      <c r="BH311" s="1"/>
      <c r="BI311" s="25" t="s">
        <v>1043</v>
      </c>
      <c r="BJ311" s="6"/>
    </row>
    <row r="312" spans="1:62" ht="31">
      <c r="A312" s="23">
        <v>308</v>
      </c>
      <c r="B312" s="39" t="s">
        <v>1868</v>
      </c>
      <c r="C312" s="39" t="s">
        <v>223</v>
      </c>
      <c r="D312" s="39" t="s">
        <v>1063</v>
      </c>
      <c r="E312" s="39">
        <v>59</v>
      </c>
      <c r="F312" s="39" t="s">
        <v>195</v>
      </c>
      <c r="G312" s="39" t="s">
        <v>195</v>
      </c>
      <c r="H312" s="23" t="str">
        <f t="shared" si="10"/>
        <v>朱＊隆</v>
      </c>
      <c r="I312" s="23" t="str">
        <f t="shared" si="11"/>
        <v>2＊269558</v>
      </c>
      <c r="J312" s="39">
        <v>1130904</v>
      </c>
      <c r="K312" s="39" t="s">
        <v>732</v>
      </c>
      <c r="L312" s="39">
        <v>1410</v>
      </c>
      <c r="M312" s="1"/>
      <c r="N312" s="1"/>
      <c r="O312" s="1"/>
      <c r="P312" s="1"/>
      <c r="Q312" s="1"/>
      <c r="R312" s="1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1"/>
      <c r="AK312" s="1"/>
      <c r="AL312" s="1"/>
      <c r="AM312" s="25"/>
      <c r="AN312" s="25"/>
      <c r="AO312" s="25"/>
      <c r="AP312" s="25"/>
      <c r="AQ312" s="25"/>
      <c r="AR312" s="1"/>
      <c r="AS312" s="25"/>
      <c r="AT312" s="25"/>
      <c r="AU312" s="25"/>
      <c r="AV312" s="25"/>
      <c r="AW312" s="25"/>
      <c r="AX312" s="36"/>
      <c r="AY312" s="25"/>
      <c r="AZ312" s="25"/>
      <c r="BA312" s="25"/>
      <c r="BB312" s="25" t="s">
        <v>1879</v>
      </c>
      <c r="BC312" s="1"/>
      <c r="BD312" s="1"/>
      <c r="BE312" s="25"/>
      <c r="BF312" s="1"/>
      <c r="BG312" s="1"/>
      <c r="BH312" s="1"/>
      <c r="BI312" s="25"/>
      <c r="BJ312" s="6"/>
    </row>
    <row r="313" spans="1:62" ht="31">
      <c r="A313" s="23">
        <v>309</v>
      </c>
      <c r="B313" s="39" t="s">
        <v>5047</v>
      </c>
      <c r="C313" s="39" t="s">
        <v>4914</v>
      </c>
      <c r="D313" s="39" t="s">
        <v>1063</v>
      </c>
      <c r="E313" s="39">
        <v>75</v>
      </c>
      <c r="F313" s="39" t="s">
        <v>195</v>
      </c>
      <c r="G313" s="39" t="s">
        <v>195</v>
      </c>
      <c r="H313" s="23" t="str">
        <f t="shared" si="10"/>
        <v>麥＊宜</v>
      </c>
      <c r="I313" s="23" t="str">
        <f t="shared" si="11"/>
        <v>1＊956618</v>
      </c>
      <c r="J313" s="39">
        <v>1130909</v>
      </c>
      <c r="K313" s="39" t="s">
        <v>734</v>
      </c>
      <c r="L313" s="39">
        <v>1410</v>
      </c>
      <c r="M313" s="1"/>
      <c r="N313" s="1"/>
      <c r="O313" s="1"/>
      <c r="P313" s="1"/>
      <c r="Q313" s="1"/>
      <c r="R313" s="1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1"/>
      <c r="AK313" s="1"/>
      <c r="AL313" s="1"/>
      <c r="AM313" s="25"/>
      <c r="AN313" s="25"/>
      <c r="AO313" s="25"/>
      <c r="AP313" s="25"/>
      <c r="AQ313" s="25"/>
      <c r="AR313" s="1"/>
      <c r="AS313" s="25"/>
      <c r="AT313" s="25"/>
      <c r="AU313" s="25"/>
      <c r="AV313" s="25"/>
      <c r="AW313" s="25"/>
      <c r="AX313" s="36"/>
      <c r="AY313" s="25"/>
      <c r="AZ313" s="25"/>
      <c r="BA313" s="25" t="s">
        <v>9</v>
      </c>
      <c r="BB313" s="25"/>
      <c r="BC313" s="1"/>
      <c r="BD313" s="1"/>
      <c r="BE313" s="25"/>
      <c r="BF313" s="1"/>
      <c r="BG313" s="1"/>
      <c r="BH313" s="1"/>
      <c r="BI313" s="25"/>
      <c r="BJ313" s="6"/>
    </row>
    <row r="314" spans="1:62" ht="46.5">
      <c r="A314" s="23">
        <v>310</v>
      </c>
      <c r="B314" s="39" t="s">
        <v>5048</v>
      </c>
      <c r="C314" s="39" t="s">
        <v>4915</v>
      </c>
      <c r="D314" s="39" t="s">
        <v>1067</v>
      </c>
      <c r="E314" s="39">
        <v>55</v>
      </c>
      <c r="F314" s="39" t="s">
        <v>4859</v>
      </c>
      <c r="G314" s="39" t="s">
        <v>4903</v>
      </c>
      <c r="H314" s="23" t="str">
        <f t="shared" si="10"/>
        <v>田＊芬</v>
      </c>
      <c r="I314" s="23" t="str">
        <f t="shared" si="11"/>
        <v>2＊297265</v>
      </c>
      <c r="J314" s="39">
        <v>1130909</v>
      </c>
      <c r="K314" s="39" t="s">
        <v>1908</v>
      </c>
      <c r="L314" s="39">
        <v>1410</v>
      </c>
      <c r="M314" s="1"/>
      <c r="N314" s="1"/>
      <c r="O314" s="1"/>
      <c r="P314" s="1"/>
      <c r="Q314" s="1"/>
      <c r="R314" s="1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1"/>
      <c r="AK314" s="1"/>
      <c r="AL314" s="1"/>
      <c r="AM314" s="25"/>
      <c r="AN314" s="25" t="s">
        <v>9</v>
      </c>
      <c r="AO314" s="25"/>
      <c r="AP314" s="25"/>
      <c r="AQ314" s="25"/>
      <c r="AR314" s="1"/>
      <c r="AS314" s="25"/>
      <c r="AT314" s="25"/>
      <c r="AU314" s="25"/>
      <c r="AV314" s="25"/>
      <c r="AW314" s="25"/>
      <c r="AX314" s="36"/>
      <c r="AY314" s="25"/>
      <c r="AZ314" s="25"/>
      <c r="BA314" s="25"/>
      <c r="BB314" s="25"/>
      <c r="BC314" s="1"/>
      <c r="BD314" s="1"/>
      <c r="BE314" s="25"/>
      <c r="BF314" s="1"/>
      <c r="BG314" s="1"/>
      <c r="BH314" s="1"/>
      <c r="BI314" s="25" t="s">
        <v>1034</v>
      </c>
      <c r="BJ314" s="6"/>
    </row>
    <row r="315" spans="1:62" ht="46.5">
      <c r="A315" s="23">
        <v>311</v>
      </c>
      <c r="B315" s="39" t="s">
        <v>5049</v>
      </c>
      <c r="C315" s="39" t="s">
        <v>4916</v>
      </c>
      <c r="D315" s="39" t="s">
        <v>1063</v>
      </c>
      <c r="E315" s="39">
        <v>64</v>
      </c>
      <c r="F315" s="39" t="s">
        <v>4901</v>
      </c>
      <c r="G315" s="39" t="s">
        <v>4852</v>
      </c>
      <c r="H315" s="23" t="str">
        <f t="shared" si="10"/>
        <v>許＊發</v>
      </c>
      <c r="I315" s="23" t="str">
        <f t="shared" si="11"/>
        <v>1＊881937</v>
      </c>
      <c r="J315" s="39">
        <v>1130911</v>
      </c>
      <c r="K315" s="39" t="s">
        <v>748</v>
      </c>
      <c r="L315" s="39">
        <v>1410</v>
      </c>
      <c r="M315" s="1"/>
      <c r="N315" s="1"/>
      <c r="O315" s="1"/>
      <c r="P315" s="1"/>
      <c r="Q315" s="1"/>
      <c r="R315" s="1"/>
      <c r="S315" s="25"/>
      <c r="T315" s="25"/>
      <c r="U315" s="25"/>
      <c r="V315" s="25"/>
      <c r="W315" s="25" t="s">
        <v>9</v>
      </c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1"/>
      <c r="AK315" s="1"/>
      <c r="AL315" s="1"/>
      <c r="AM315" s="25"/>
      <c r="AN315" s="25"/>
      <c r="AO315" s="25"/>
      <c r="AP315" s="25"/>
      <c r="AQ315" s="25"/>
      <c r="AR315" s="1"/>
      <c r="AS315" s="25"/>
      <c r="AT315" s="25"/>
      <c r="AU315" s="25"/>
      <c r="AV315" s="25"/>
      <c r="AW315" s="25"/>
      <c r="AX315" s="36"/>
      <c r="AY315" s="25"/>
      <c r="AZ315" s="25"/>
      <c r="BA315" s="25"/>
      <c r="BB315" s="25"/>
      <c r="BC315" s="1"/>
      <c r="BD315" s="1"/>
      <c r="BE315" s="25"/>
      <c r="BF315" s="1"/>
      <c r="BG315" s="1"/>
      <c r="BH315" s="1"/>
      <c r="BI315" s="25" t="s">
        <v>1034</v>
      </c>
      <c r="BJ315" s="6"/>
    </row>
    <row r="316" spans="1:62" ht="31">
      <c r="A316" s="23">
        <v>312</v>
      </c>
      <c r="B316" s="39" t="s">
        <v>5050</v>
      </c>
      <c r="C316" s="39" t="s">
        <v>4917</v>
      </c>
      <c r="D316" s="39" t="s">
        <v>1063</v>
      </c>
      <c r="E316" s="39">
        <v>85</v>
      </c>
      <c r="F316" s="39" t="s">
        <v>195</v>
      </c>
      <c r="G316" s="39" t="s">
        <v>195</v>
      </c>
      <c r="H316" s="23" t="str">
        <f t="shared" si="10"/>
        <v>宋＊</v>
      </c>
      <c r="I316" s="23" t="str">
        <f t="shared" si="11"/>
        <v>0＊919338</v>
      </c>
      <c r="J316" s="39">
        <v>1130911</v>
      </c>
      <c r="K316" s="39" t="s">
        <v>751</v>
      </c>
      <c r="L316" s="39">
        <v>1410</v>
      </c>
      <c r="M316" s="1"/>
      <c r="N316" s="1"/>
      <c r="O316" s="1"/>
      <c r="P316" s="1"/>
      <c r="Q316" s="1"/>
      <c r="R316" s="1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1"/>
      <c r="AK316" s="1"/>
      <c r="AL316" s="1"/>
      <c r="AM316" s="25"/>
      <c r="AN316" s="25"/>
      <c r="AO316" s="25"/>
      <c r="AP316" s="25"/>
      <c r="AQ316" s="25"/>
      <c r="AR316" s="1"/>
      <c r="AS316" s="25"/>
      <c r="AT316" s="25"/>
      <c r="AU316" s="25"/>
      <c r="AV316" s="25"/>
      <c r="AW316" s="25"/>
      <c r="AX316" s="36"/>
      <c r="AY316" s="25"/>
      <c r="AZ316" s="25"/>
      <c r="BA316" s="25"/>
      <c r="BB316" s="25"/>
      <c r="BC316" s="1" t="s">
        <v>9</v>
      </c>
      <c r="BD316" s="1"/>
      <c r="BE316" s="25"/>
      <c r="BF316" s="1"/>
      <c r="BG316" s="1"/>
      <c r="BH316" s="1"/>
      <c r="BI316" s="25"/>
      <c r="BJ316" s="6"/>
    </row>
    <row r="317" spans="1:62" ht="31">
      <c r="A317" s="23">
        <v>313</v>
      </c>
      <c r="B317" s="39" t="s">
        <v>5051</v>
      </c>
      <c r="C317" s="39" t="s">
        <v>257</v>
      </c>
      <c r="D317" s="39" t="s">
        <v>1063</v>
      </c>
      <c r="E317" s="39">
        <v>82</v>
      </c>
      <c r="F317" s="39" t="s">
        <v>195</v>
      </c>
      <c r="G317" s="39" t="s">
        <v>195</v>
      </c>
      <c r="H317" s="23" t="str">
        <f t="shared" si="10"/>
        <v>蘇＊吉</v>
      </c>
      <c r="I317" s="23" t="str">
        <f t="shared" si="11"/>
        <v>0＊201033</v>
      </c>
      <c r="J317" s="39">
        <v>1130911</v>
      </c>
      <c r="K317" s="39" t="s">
        <v>734</v>
      </c>
      <c r="L317" s="39">
        <v>1410</v>
      </c>
      <c r="M317" s="1"/>
      <c r="N317" s="1"/>
      <c r="O317" s="1"/>
      <c r="P317" s="1"/>
      <c r="Q317" s="1"/>
      <c r="R317" s="1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1"/>
      <c r="AK317" s="1"/>
      <c r="AL317" s="1"/>
      <c r="AM317" s="25"/>
      <c r="AN317" s="25"/>
      <c r="AO317" s="25"/>
      <c r="AP317" s="25"/>
      <c r="AQ317" s="25"/>
      <c r="AR317" s="1"/>
      <c r="AS317" s="25"/>
      <c r="AT317" s="25"/>
      <c r="AU317" s="25"/>
      <c r="AV317" s="25"/>
      <c r="AW317" s="25"/>
      <c r="AX317" s="36"/>
      <c r="AY317" s="25"/>
      <c r="AZ317" s="25"/>
      <c r="BA317" s="25" t="s">
        <v>9</v>
      </c>
      <c r="BB317" s="25"/>
      <c r="BC317" s="1"/>
      <c r="BD317" s="1"/>
      <c r="BE317" s="25"/>
      <c r="BF317" s="1"/>
      <c r="BG317" s="1"/>
      <c r="BH317" s="1"/>
      <c r="BI317" s="25"/>
      <c r="BJ317" s="6"/>
    </row>
    <row r="318" spans="1:62" ht="46.5">
      <c r="A318" s="23">
        <v>314</v>
      </c>
      <c r="B318" s="39" t="s">
        <v>5052</v>
      </c>
      <c r="C318" s="39" t="s">
        <v>3031</v>
      </c>
      <c r="D318" s="39" t="s">
        <v>1067</v>
      </c>
      <c r="E318" s="39">
        <v>67</v>
      </c>
      <c r="F318" s="39" t="s">
        <v>195</v>
      </c>
      <c r="G318" s="39" t="s">
        <v>195</v>
      </c>
      <c r="H318" s="23" t="str">
        <f t="shared" si="10"/>
        <v>李＊芬</v>
      </c>
      <c r="I318" s="23" t="str">
        <f t="shared" si="11"/>
        <v>0＊982403</v>
      </c>
      <c r="J318" s="39">
        <v>1130911</v>
      </c>
      <c r="K318" s="39" t="s">
        <v>738</v>
      </c>
      <c r="L318" s="39">
        <v>1410</v>
      </c>
      <c r="M318" s="1"/>
      <c r="N318" s="1"/>
      <c r="O318" s="1"/>
      <c r="P318" s="1"/>
      <c r="Q318" s="1"/>
      <c r="R318" s="1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1"/>
      <c r="AK318" s="1"/>
      <c r="AL318" s="1"/>
      <c r="AM318" s="25"/>
      <c r="AN318" s="25"/>
      <c r="AO318" s="25"/>
      <c r="AP318" s="25"/>
      <c r="AQ318" s="25"/>
      <c r="AR318" s="1"/>
      <c r="AS318" s="25"/>
      <c r="AT318" s="25"/>
      <c r="AU318" s="25"/>
      <c r="AV318" s="25"/>
      <c r="AW318" s="25"/>
      <c r="AX318" s="36"/>
      <c r="AY318" s="25"/>
      <c r="AZ318" s="25" t="s">
        <v>9</v>
      </c>
      <c r="BA318" s="25" t="s">
        <v>9</v>
      </c>
      <c r="BB318" s="25"/>
      <c r="BC318" s="1"/>
      <c r="BD318" s="1"/>
      <c r="BE318" s="25"/>
      <c r="BF318" s="1"/>
      <c r="BG318" s="1"/>
      <c r="BH318" s="1"/>
      <c r="BI318" s="25"/>
      <c r="BJ318" s="6"/>
    </row>
    <row r="319" spans="1:62" ht="31">
      <c r="A319" s="23">
        <v>315</v>
      </c>
      <c r="B319" s="39" t="s">
        <v>5053</v>
      </c>
      <c r="C319" s="39" t="s">
        <v>504</v>
      </c>
      <c r="D319" s="39" t="s">
        <v>1067</v>
      </c>
      <c r="E319" s="39">
        <v>40</v>
      </c>
      <c r="F319" s="39" t="s">
        <v>195</v>
      </c>
      <c r="G319" s="39" t="s">
        <v>195</v>
      </c>
      <c r="H319" s="23" t="str">
        <f t="shared" si="10"/>
        <v>張＊閔</v>
      </c>
      <c r="I319" s="23" t="str">
        <f t="shared" si="11"/>
        <v>1＊513306</v>
      </c>
      <c r="J319" s="39">
        <v>1130911</v>
      </c>
      <c r="K319" s="39" t="s">
        <v>734</v>
      </c>
      <c r="L319" s="39">
        <v>1410</v>
      </c>
      <c r="M319" s="1"/>
      <c r="N319" s="1"/>
      <c r="O319" s="1"/>
      <c r="P319" s="1"/>
      <c r="Q319" s="1"/>
      <c r="R319" s="1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1"/>
      <c r="AK319" s="1"/>
      <c r="AL319" s="1"/>
      <c r="AM319" s="25"/>
      <c r="AN319" s="25"/>
      <c r="AO319" s="25"/>
      <c r="AP319" s="25"/>
      <c r="AQ319" s="25"/>
      <c r="AR319" s="1"/>
      <c r="AS319" s="25"/>
      <c r="AT319" s="25"/>
      <c r="AU319" s="25"/>
      <c r="AV319" s="25"/>
      <c r="AW319" s="25"/>
      <c r="AX319" s="36"/>
      <c r="AY319" s="25"/>
      <c r="AZ319" s="25"/>
      <c r="BA319" s="25" t="s">
        <v>9</v>
      </c>
      <c r="BB319" s="25"/>
      <c r="BC319" s="1"/>
      <c r="BD319" s="1"/>
      <c r="BE319" s="25"/>
      <c r="BF319" s="1"/>
      <c r="BG319" s="1"/>
      <c r="BH319" s="1"/>
      <c r="BI319" s="25"/>
      <c r="BJ319" s="6"/>
    </row>
    <row r="320" spans="1:62" ht="46.5">
      <c r="A320" s="23">
        <v>316</v>
      </c>
      <c r="B320" s="39" t="s">
        <v>5054</v>
      </c>
      <c r="C320" s="39" t="s">
        <v>4250</v>
      </c>
      <c r="D320" s="39" t="s">
        <v>1067</v>
      </c>
      <c r="E320" s="39">
        <v>89</v>
      </c>
      <c r="F320" s="39" t="s">
        <v>4251</v>
      </c>
      <c r="G320" s="39" t="s">
        <v>4852</v>
      </c>
      <c r="H320" s="23" t="str">
        <f t="shared" si="10"/>
        <v>陳＊</v>
      </c>
      <c r="I320" s="23" t="str">
        <f t="shared" si="11"/>
        <v>1＊031468</v>
      </c>
      <c r="J320" s="39">
        <v>1130913</v>
      </c>
      <c r="K320" s="39" t="s">
        <v>767</v>
      </c>
      <c r="L320" s="39">
        <v>1410</v>
      </c>
      <c r="M320" s="1"/>
      <c r="N320" s="1"/>
      <c r="O320" s="1"/>
      <c r="P320" s="1"/>
      <c r="Q320" s="1"/>
      <c r="R320" s="1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1"/>
      <c r="AK320" s="1"/>
      <c r="AL320" s="1"/>
      <c r="AM320" s="25"/>
      <c r="AN320" s="25"/>
      <c r="AO320" s="25"/>
      <c r="AP320" s="25"/>
      <c r="AQ320" s="25"/>
      <c r="AR320" s="1"/>
      <c r="AS320" s="25"/>
      <c r="AT320" s="25"/>
      <c r="AU320" s="25"/>
      <c r="AV320" s="25" t="s">
        <v>9</v>
      </c>
      <c r="AW320" s="25"/>
      <c r="AX320" s="36"/>
      <c r="AY320" s="25"/>
      <c r="AZ320" s="25"/>
      <c r="BA320" s="25"/>
      <c r="BB320" s="25"/>
      <c r="BC320" s="1" t="s">
        <v>9</v>
      </c>
      <c r="BD320" s="1"/>
      <c r="BE320" s="25"/>
      <c r="BF320" s="1"/>
      <c r="BG320" s="1"/>
      <c r="BH320" s="1"/>
      <c r="BI320" s="25"/>
      <c r="BJ320" s="6"/>
    </row>
    <row r="321" spans="1:62" ht="31">
      <c r="A321" s="23">
        <v>317</v>
      </c>
      <c r="B321" s="39" t="s">
        <v>1853</v>
      </c>
      <c r="C321" s="39" t="s">
        <v>1562</v>
      </c>
      <c r="D321" s="39" t="s">
        <v>1067</v>
      </c>
      <c r="E321" s="39">
        <v>81</v>
      </c>
      <c r="F321" s="39" t="s">
        <v>195</v>
      </c>
      <c r="G321" s="39" t="s">
        <v>195</v>
      </c>
      <c r="H321" s="23" t="str">
        <f t="shared" si="10"/>
        <v>江＊美月</v>
      </c>
      <c r="I321" s="23" t="str">
        <f t="shared" si="11"/>
        <v>0＊441871</v>
      </c>
      <c r="J321" s="39">
        <v>1130913</v>
      </c>
      <c r="K321" s="39" t="s">
        <v>732</v>
      </c>
      <c r="L321" s="39">
        <v>1410</v>
      </c>
      <c r="M321" s="1"/>
      <c r="N321" s="1"/>
      <c r="O321" s="1"/>
      <c r="P321" s="1"/>
      <c r="Q321" s="1"/>
      <c r="R321" s="1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1"/>
      <c r="AK321" s="1"/>
      <c r="AL321" s="1"/>
      <c r="AM321" s="25"/>
      <c r="AN321" s="25"/>
      <c r="AO321" s="25"/>
      <c r="AP321" s="25"/>
      <c r="AQ321" s="25"/>
      <c r="AR321" s="1"/>
      <c r="AS321" s="25"/>
      <c r="AT321" s="25"/>
      <c r="AU321" s="25"/>
      <c r="AV321" s="25"/>
      <c r="AW321" s="25"/>
      <c r="AX321" s="36"/>
      <c r="AY321" s="25"/>
      <c r="AZ321" s="25"/>
      <c r="BA321" s="25"/>
      <c r="BB321" s="25" t="s">
        <v>1899</v>
      </c>
      <c r="BC321" s="1"/>
      <c r="BD321" s="1"/>
      <c r="BE321" s="25" t="s">
        <v>736</v>
      </c>
      <c r="BF321" s="1"/>
      <c r="BG321" s="1"/>
      <c r="BH321" s="1"/>
      <c r="BI321" s="25"/>
      <c r="BJ321" s="6"/>
    </row>
    <row r="322" spans="1:62" ht="31">
      <c r="A322" s="23">
        <v>318</v>
      </c>
      <c r="B322" s="39" t="s">
        <v>1871</v>
      </c>
      <c r="C322" s="39" t="s">
        <v>501</v>
      </c>
      <c r="D322" s="39" t="s">
        <v>1067</v>
      </c>
      <c r="E322" s="39">
        <v>53</v>
      </c>
      <c r="F322" s="39" t="s">
        <v>195</v>
      </c>
      <c r="G322" s="39" t="s">
        <v>195</v>
      </c>
      <c r="H322" s="23" t="str">
        <f t="shared" si="10"/>
        <v>李＊忻</v>
      </c>
      <c r="I322" s="23" t="str">
        <f t="shared" si="11"/>
        <v>1＊824096</v>
      </c>
      <c r="J322" s="39">
        <v>1130913</v>
      </c>
      <c r="K322" s="39" t="s">
        <v>734</v>
      </c>
      <c r="L322" s="39">
        <v>1410</v>
      </c>
      <c r="M322" s="1"/>
      <c r="N322" s="1"/>
      <c r="O322" s="1"/>
      <c r="P322" s="1"/>
      <c r="Q322" s="1"/>
      <c r="R322" s="1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1"/>
      <c r="AK322" s="1"/>
      <c r="AL322" s="1"/>
      <c r="AM322" s="25"/>
      <c r="AN322" s="25"/>
      <c r="AO322" s="25"/>
      <c r="AP322" s="25"/>
      <c r="AQ322" s="25"/>
      <c r="AR322" s="1"/>
      <c r="AS322" s="25"/>
      <c r="AT322" s="25"/>
      <c r="AU322" s="25"/>
      <c r="AV322" s="25"/>
      <c r="AW322" s="25"/>
      <c r="AX322" s="36"/>
      <c r="AY322" s="25"/>
      <c r="AZ322" s="25"/>
      <c r="BA322" s="25" t="s">
        <v>9</v>
      </c>
      <c r="BB322" s="25"/>
      <c r="BC322" s="1"/>
      <c r="BD322" s="1"/>
      <c r="BE322" s="25"/>
      <c r="BF322" s="1"/>
      <c r="BG322" s="1"/>
      <c r="BH322" s="1"/>
      <c r="BI322" s="25"/>
      <c r="BJ322" s="6"/>
    </row>
    <row r="323" spans="1:62" ht="31">
      <c r="A323" s="23">
        <v>319</v>
      </c>
      <c r="B323" s="39" t="s">
        <v>1865</v>
      </c>
      <c r="C323" s="39" t="s">
        <v>1573</v>
      </c>
      <c r="D323" s="39" t="s">
        <v>1063</v>
      </c>
      <c r="E323" s="39">
        <v>69</v>
      </c>
      <c r="F323" s="39" t="s">
        <v>195</v>
      </c>
      <c r="G323" s="39" t="s">
        <v>195</v>
      </c>
      <c r="H323" s="23" t="str">
        <f t="shared" si="10"/>
        <v>姜＊元</v>
      </c>
      <c r="I323" s="23" t="str">
        <f t="shared" si="11"/>
        <v>2＊776923</v>
      </c>
      <c r="J323" s="39">
        <v>1130913</v>
      </c>
      <c r="K323" s="39" t="s">
        <v>732</v>
      </c>
      <c r="L323" s="39">
        <v>1410</v>
      </c>
      <c r="M323" s="1"/>
      <c r="N323" s="1"/>
      <c r="O323" s="1"/>
      <c r="P323" s="1"/>
      <c r="Q323" s="1"/>
      <c r="R323" s="1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1"/>
      <c r="AK323" s="1"/>
      <c r="AL323" s="1"/>
      <c r="AM323" s="25"/>
      <c r="AN323" s="25"/>
      <c r="AO323" s="25"/>
      <c r="AP323" s="25"/>
      <c r="AQ323" s="25"/>
      <c r="AR323" s="1"/>
      <c r="AS323" s="25"/>
      <c r="AT323" s="25"/>
      <c r="AU323" s="25"/>
      <c r="AV323" s="25"/>
      <c r="AW323" s="25"/>
      <c r="AX323" s="36"/>
      <c r="AY323" s="25"/>
      <c r="AZ323" s="25"/>
      <c r="BA323" s="25"/>
      <c r="BB323" s="25" t="s">
        <v>1899</v>
      </c>
      <c r="BC323" s="1"/>
      <c r="BD323" s="1"/>
      <c r="BE323" s="25"/>
      <c r="BF323" s="1"/>
      <c r="BG323" s="1"/>
      <c r="BH323" s="1"/>
      <c r="BI323" s="25"/>
      <c r="BJ323" s="6"/>
    </row>
    <row r="324" spans="1:62" ht="31">
      <c r="A324" s="23">
        <v>320</v>
      </c>
      <c r="B324" s="39" t="s">
        <v>1869</v>
      </c>
      <c r="C324" s="39" t="s">
        <v>1577</v>
      </c>
      <c r="D324" s="39" t="s">
        <v>1063</v>
      </c>
      <c r="E324" s="39">
        <v>78</v>
      </c>
      <c r="F324" s="39" t="s">
        <v>195</v>
      </c>
      <c r="G324" s="39" t="s">
        <v>195</v>
      </c>
      <c r="H324" s="23" t="str">
        <f t="shared" si="10"/>
        <v>姜＊文</v>
      </c>
      <c r="I324" s="23" t="str">
        <f t="shared" si="11"/>
        <v>0＊019526</v>
      </c>
      <c r="J324" s="39">
        <v>1130916</v>
      </c>
      <c r="K324" s="39" t="s">
        <v>734</v>
      </c>
      <c r="L324" s="39">
        <v>1410</v>
      </c>
      <c r="M324" s="1"/>
      <c r="N324" s="1"/>
      <c r="O324" s="1"/>
      <c r="P324" s="1"/>
      <c r="Q324" s="1"/>
      <c r="R324" s="1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1"/>
      <c r="AK324" s="1"/>
      <c r="AL324" s="1"/>
      <c r="AM324" s="25"/>
      <c r="AN324" s="25"/>
      <c r="AO324" s="25"/>
      <c r="AP324" s="25"/>
      <c r="AQ324" s="25"/>
      <c r="AR324" s="1"/>
      <c r="AS324" s="25"/>
      <c r="AT324" s="25"/>
      <c r="AU324" s="25"/>
      <c r="AV324" s="25"/>
      <c r="AW324" s="25"/>
      <c r="AX324" s="36"/>
      <c r="AY324" s="25"/>
      <c r="AZ324" s="25"/>
      <c r="BA324" s="25" t="s">
        <v>9</v>
      </c>
      <c r="BB324" s="25"/>
      <c r="BC324" s="1"/>
      <c r="BD324" s="1"/>
      <c r="BE324" s="25"/>
      <c r="BF324" s="1"/>
      <c r="BG324" s="1"/>
      <c r="BH324" s="1"/>
      <c r="BI324" s="25"/>
      <c r="BJ324" s="6"/>
    </row>
    <row r="325" spans="1:62" ht="31">
      <c r="A325" s="23">
        <v>321</v>
      </c>
      <c r="B325" s="39" t="s">
        <v>1862</v>
      </c>
      <c r="C325" s="39" t="s">
        <v>1571</v>
      </c>
      <c r="D325" s="39" t="s">
        <v>1067</v>
      </c>
      <c r="E325" s="39">
        <v>68</v>
      </c>
      <c r="F325" s="39" t="s">
        <v>195</v>
      </c>
      <c r="G325" s="39" t="s">
        <v>195</v>
      </c>
      <c r="H325" s="23" t="str">
        <f t="shared" si="10"/>
        <v>蔡＊秀援</v>
      </c>
      <c r="I325" s="23" t="str">
        <f t="shared" si="11"/>
        <v>2＊842217</v>
      </c>
      <c r="J325" s="39">
        <v>1130916</v>
      </c>
      <c r="K325" s="39" t="s">
        <v>734</v>
      </c>
      <c r="L325" s="39">
        <v>1410</v>
      </c>
      <c r="M325" s="1"/>
      <c r="N325" s="1"/>
      <c r="O325" s="1"/>
      <c r="P325" s="1"/>
      <c r="Q325" s="1"/>
      <c r="R325" s="1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1"/>
      <c r="AK325" s="1"/>
      <c r="AL325" s="1"/>
      <c r="AM325" s="25"/>
      <c r="AN325" s="25"/>
      <c r="AO325" s="25"/>
      <c r="AP325" s="25"/>
      <c r="AQ325" s="25"/>
      <c r="AR325" s="1"/>
      <c r="AS325" s="25"/>
      <c r="AT325" s="25"/>
      <c r="AU325" s="25"/>
      <c r="AV325" s="25"/>
      <c r="AW325" s="25"/>
      <c r="AX325" s="36"/>
      <c r="AY325" s="25"/>
      <c r="AZ325" s="25"/>
      <c r="BA325" s="25" t="s">
        <v>9</v>
      </c>
      <c r="BB325" s="25"/>
      <c r="BC325" s="1"/>
      <c r="BD325" s="1"/>
      <c r="BE325" s="25" t="s">
        <v>736</v>
      </c>
      <c r="BF325" s="1"/>
      <c r="BG325" s="1"/>
      <c r="BH325" s="1"/>
      <c r="BI325" s="25"/>
      <c r="BJ325" s="6"/>
    </row>
    <row r="326" spans="1:62" ht="46.5">
      <c r="A326" s="23">
        <v>322</v>
      </c>
      <c r="B326" s="39" t="s">
        <v>5049</v>
      </c>
      <c r="C326" s="39" t="s">
        <v>4916</v>
      </c>
      <c r="D326" s="39" t="s">
        <v>1063</v>
      </c>
      <c r="E326" s="39">
        <v>64</v>
      </c>
      <c r="F326" s="39" t="s">
        <v>4901</v>
      </c>
      <c r="G326" s="39" t="s">
        <v>4852</v>
      </c>
      <c r="H326" s="23" t="str">
        <f t="shared" si="10"/>
        <v>許＊發</v>
      </c>
      <c r="I326" s="23" t="str">
        <f t="shared" si="11"/>
        <v>1＊881937</v>
      </c>
      <c r="J326" s="39">
        <v>1130918</v>
      </c>
      <c r="K326" s="39" t="s">
        <v>748</v>
      </c>
      <c r="L326" s="39">
        <v>1410</v>
      </c>
      <c r="M326" s="1"/>
      <c r="N326" s="1"/>
      <c r="O326" s="1"/>
      <c r="P326" s="1"/>
      <c r="Q326" s="1"/>
      <c r="R326" s="1"/>
      <c r="S326" s="25"/>
      <c r="T326" s="25"/>
      <c r="U326" s="25"/>
      <c r="V326" s="25"/>
      <c r="W326" s="25" t="s">
        <v>9</v>
      </c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1"/>
      <c r="AK326" s="1"/>
      <c r="AL326" s="1"/>
      <c r="AM326" s="25"/>
      <c r="AN326" s="25"/>
      <c r="AO326" s="25"/>
      <c r="AP326" s="25"/>
      <c r="AQ326" s="25"/>
      <c r="AR326" s="1"/>
      <c r="AS326" s="25"/>
      <c r="AT326" s="25"/>
      <c r="AU326" s="25"/>
      <c r="AV326" s="25"/>
      <c r="AW326" s="25"/>
      <c r="AX326" s="36"/>
      <c r="AY326" s="25"/>
      <c r="AZ326" s="25"/>
      <c r="BA326" s="25"/>
      <c r="BB326" s="25"/>
      <c r="BC326" s="1"/>
      <c r="BD326" s="1"/>
      <c r="BE326" s="25"/>
      <c r="BF326" s="1"/>
      <c r="BG326" s="1"/>
      <c r="BH326" s="1"/>
      <c r="BI326" s="25" t="s">
        <v>1034</v>
      </c>
      <c r="BJ326" s="6"/>
    </row>
    <row r="327" spans="1:62" ht="31">
      <c r="A327" s="23">
        <v>323</v>
      </c>
      <c r="B327" s="39" t="s">
        <v>1314</v>
      </c>
      <c r="C327" s="39" t="s">
        <v>258</v>
      </c>
      <c r="D327" s="39" t="s">
        <v>1067</v>
      </c>
      <c r="E327" s="39">
        <v>75</v>
      </c>
      <c r="F327" s="39" t="s">
        <v>195</v>
      </c>
      <c r="G327" s="39" t="s">
        <v>195</v>
      </c>
      <c r="H327" s="23" t="str">
        <f t="shared" si="10"/>
        <v>蔡＊珠</v>
      </c>
      <c r="I327" s="23" t="str">
        <f t="shared" si="11"/>
        <v>0＊840091</v>
      </c>
      <c r="J327" s="39">
        <v>1130918</v>
      </c>
      <c r="K327" s="39" t="s">
        <v>734</v>
      </c>
      <c r="L327" s="39">
        <v>1410</v>
      </c>
      <c r="M327" s="1"/>
      <c r="N327" s="1"/>
      <c r="O327" s="1"/>
      <c r="P327" s="1"/>
      <c r="Q327" s="1"/>
      <c r="R327" s="1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1"/>
      <c r="AK327" s="1"/>
      <c r="AL327" s="1"/>
      <c r="AM327" s="25"/>
      <c r="AN327" s="25"/>
      <c r="AO327" s="25"/>
      <c r="AP327" s="25"/>
      <c r="AQ327" s="25"/>
      <c r="AR327" s="1"/>
      <c r="AS327" s="25"/>
      <c r="AT327" s="25"/>
      <c r="AU327" s="25"/>
      <c r="AV327" s="25"/>
      <c r="AW327" s="25"/>
      <c r="AX327" s="36"/>
      <c r="AY327" s="25"/>
      <c r="AZ327" s="25"/>
      <c r="BA327" s="25" t="s">
        <v>9</v>
      </c>
      <c r="BB327" s="25"/>
      <c r="BC327" s="1"/>
      <c r="BD327" s="1"/>
      <c r="BE327" s="25"/>
      <c r="BF327" s="1"/>
      <c r="BG327" s="1"/>
      <c r="BH327" s="1"/>
      <c r="BI327" s="25"/>
      <c r="BJ327" s="6"/>
    </row>
    <row r="328" spans="1:62" ht="46.5">
      <c r="A328" s="23">
        <v>324</v>
      </c>
      <c r="B328" s="39" t="s">
        <v>5055</v>
      </c>
      <c r="C328" s="39" t="s">
        <v>4260</v>
      </c>
      <c r="D328" s="39" t="s">
        <v>1067</v>
      </c>
      <c r="E328" s="39">
        <v>60</v>
      </c>
      <c r="F328" s="39" t="s">
        <v>195</v>
      </c>
      <c r="G328" s="39" t="s">
        <v>195</v>
      </c>
      <c r="H328" s="23" t="str">
        <f t="shared" si="10"/>
        <v>吳＊美</v>
      </c>
      <c r="I328" s="23" t="str">
        <f t="shared" si="11"/>
        <v>0＊199392</v>
      </c>
      <c r="J328" s="39">
        <v>1130918</v>
      </c>
      <c r="K328" s="39" t="s">
        <v>767</v>
      </c>
      <c r="L328" s="39">
        <v>1410</v>
      </c>
      <c r="M328" s="1"/>
      <c r="N328" s="1"/>
      <c r="O328" s="1"/>
      <c r="P328" s="1"/>
      <c r="Q328" s="1"/>
      <c r="R328" s="1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1"/>
      <c r="AK328" s="1"/>
      <c r="AL328" s="1"/>
      <c r="AM328" s="25"/>
      <c r="AN328" s="25"/>
      <c r="AO328" s="25"/>
      <c r="AP328" s="25"/>
      <c r="AQ328" s="25"/>
      <c r="AR328" s="1"/>
      <c r="AS328" s="25"/>
      <c r="AT328" s="25"/>
      <c r="AU328" s="25"/>
      <c r="AV328" s="25" t="s">
        <v>9</v>
      </c>
      <c r="AW328" s="25"/>
      <c r="AX328" s="36"/>
      <c r="AY328" s="25"/>
      <c r="AZ328" s="25"/>
      <c r="BA328" s="25"/>
      <c r="BB328" s="25"/>
      <c r="BC328" s="1" t="s">
        <v>9</v>
      </c>
      <c r="BD328" s="1"/>
      <c r="BE328" s="25"/>
      <c r="BF328" s="1"/>
      <c r="BG328" s="1"/>
      <c r="BH328" s="1"/>
      <c r="BI328" s="25"/>
      <c r="BJ328" s="6"/>
    </row>
    <row r="329" spans="1:62" ht="31">
      <c r="A329" s="23">
        <v>325</v>
      </c>
      <c r="B329" s="39" t="s">
        <v>5056</v>
      </c>
      <c r="C329" s="39" t="s">
        <v>4918</v>
      </c>
      <c r="D329" s="39" t="s">
        <v>1067</v>
      </c>
      <c r="E329" s="39">
        <v>71</v>
      </c>
      <c r="F329" s="39" t="s">
        <v>195</v>
      </c>
      <c r="G329" s="39" t="s">
        <v>195</v>
      </c>
      <c r="H329" s="23" t="str">
        <f t="shared" si="10"/>
        <v>宋＊珠</v>
      </c>
      <c r="I329" s="23" t="str">
        <f t="shared" si="11"/>
        <v>1＊897220</v>
      </c>
      <c r="J329" s="39">
        <v>1130918</v>
      </c>
      <c r="K329" s="39" t="s">
        <v>732</v>
      </c>
      <c r="L329" s="39">
        <v>1410</v>
      </c>
      <c r="M329" s="1"/>
      <c r="N329" s="1"/>
      <c r="O329" s="1"/>
      <c r="P329" s="1"/>
      <c r="Q329" s="1"/>
      <c r="R329" s="1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1"/>
      <c r="AK329" s="1"/>
      <c r="AL329" s="1"/>
      <c r="AM329" s="25"/>
      <c r="AN329" s="25"/>
      <c r="AO329" s="25"/>
      <c r="AP329" s="25"/>
      <c r="AQ329" s="25"/>
      <c r="AR329" s="1"/>
      <c r="AS329" s="25"/>
      <c r="AT329" s="25"/>
      <c r="AU329" s="25"/>
      <c r="AV329" s="25"/>
      <c r="AW329" s="25"/>
      <c r="AX329" s="36"/>
      <c r="AY329" s="25"/>
      <c r="AZ329" s="25"/>
      <c r="BA329" s="25"/>
      <c r="BB329" s="25" t="s">
        <v>1879</v>
      </c>
      <c r="BC329" s="1"/>
      <c r="BD329" s="1"/>
      <c r="BE329" s="25"/>
      <c r="BF329" s="1"/>
      <c r="BG329" s="1"/>
      <c r="BH329" s="1"/>
      <c r="BI329" s="25"/>
      <c r="BJ329" s="6"/>
    </row>
    <row r="330" spans="1:62" ht="31">
      <c r="A330" s="23">
        <v>326</v>
      </c>
      <c r="B330" s="39" t="s">
        <v>1870</v>
      </c>
      <c r="C330" s="39" t="s">
        <v>641</v>
      </c>
      <c r="D330" s="39" t="s">
        <v>1063</v>
      </c>
      <c r="E330" s="39">
        <v>90</v>
      </c>
      <c r="F330" s="39" t="s">
        <v>3678</v>
      </c>
      <c r="G330" s="39"/>
      <c r="H330" s="23" t="str">
        <f t="shared" si="10"/>
        <v>張＊友</v>
      </c>
      <c r="I330" s="23" t="str">
        <f t="shared" si="11"/>
        <v>1＊099411</v>
      </c>
      <c r="J330" s="39">
        <v>1130920</v>
      </c>
      <c r="K330" s="39" t="s">
        <v>753</v>
      </c>
      <c r="L330" s="39">
        <v>1410</v>
      </c>
      <c r="M330" s="1"/>
      <c r="N330" s="1"/>
      <c r="O330" s="1"/>
      <c r="P330" s="1"/>
      <c r="Q330" s="1"/>
      <c r="R330" s="1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1"/>
      <c r="AK330" s="1"/>
      <c r="AL330" s="1"/>
      <c r="AM330" s="25"/>
      <c r="AN330" s="25"/>
      <c r="AO330" s="25"/>
      <c r="AP330" s="25"/>
      <c r="AQ330" s="25"/>
      <c r="AR330" s="1" t="s">
        <v>9</v>
      </c>
      <c r="AS330" s="25"/>
      <c r="AT330" s="25"/>
      <c r="AU330" s="25"/>
      <c r="AV330" s="25"/>
      <c r="AW330" s="25"/>
      <c r="AX330" s="36"/>
      <c r="AY330" s="25"/>
      <c r="AZ330" s="25"/>
      <c r="BA330" s="25"/>
      <c r="BB330" s="25"/>
      <c r="BC330" s="1"/>
      <c r="BD330" s="1"/>
      <c r="BE330" s="25"/>
      <c r="BF330" s="1"/>
      <c r="BG330" s="1"/>
      <c r="BH330" s="1"/>
      <c r="BI330" s="25" t="s">
        <v>1034</v>
      </c>
      <c r="BJ330" s="6"/>
    </row>
    <row r="331" spans="1:62" ht="46.5">
      <c r="A331" s="23">
        <v>327</v>
      </c>
      <c r="B331" s="39" t="s">
        <v>4024</v>
      </c>
      <c r="C331" s="39" t="s">
        <v>3046</v>
      </c>
      <c r="D331" s="39" t="s">
        <v>1067</v>
      </c>
      <c r="E331" s="39">
        <v>68</v>
      </c>
      <c r="F331" s="39" t="s">
        <v>195</v>
      </c>
      <c r="G331" s="39" t="s">
        <v>195</v>
      </c>
      <c r="H331" s="23" t="str">
        <f t="shared" si="10"/>
        <v>陳＊琇</v>
      </c>
      <c r="I331" s="23" t="str">
        <f t="shared" si="11"/>
        <v>0＊680666</v>
      </c>
      <c r="J331" s="39">
        <v>1130923</v>
      </c>
      <c r="K331" s="39" t="s">
        <v>738</v>
      </c>
      <c r="L331" s="39">
        <v>1410</v>
      </c>
      <c r="M331" s="1"/>
      <c r="N331" s="1"/>
      <c r="O331" s="1"/>
      <c r="P331" s="1"/>
      <c r="Q331" s="1"/>
      <c r="R331" s="1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1"/>
      <c r="AK331" s="1"/>
      <c r="AL331" s="1"/>
      <c r="AM331" s="25"/>
      <c r="AN331" s="25"/>
      <c r="AO331" s="25"/>
      <c r="AP331" s="25"/>
      <c r="AQ331" s="25"/>
      <c r="AR331" s="1"/>
      <c r="AS331" s="25"/>
      <c r="AT331" s="25"/>
      <c r="AU331" s="25"/>
      <c r="AV331" s="25"/>
      <c r="AW331" s="25"/>
      <c r="AX331" s="36"/>
      <c r="AY331" s="25"/>
      <c r="AZ331" s="25" t="s">
        <v>9</v>
      </c>
      <c r="BA331" s="25" t="s">
        <v>9</v>
      </c>
      <c r="BB331" s="25"/>
      <c r="BC331" s="1"/>
      <c r="BD331" s="1"/>
      <c r="BE331" s="25"/>
      <c r="BF331" s="1"/>
      <c r="BG331" s="1"/>
      <c r="BH331" s="1"/>
      <c r="BI331" s="25"/>
      <c r="BJ331" s="6"/>
    </row>
    <row r="332" spans="1:62" ht="31">
      <c r="A332" s="23">
        <v>328</v>
      </c>
      <c r="B332" s="39" t="s">
        <v>4822</v>
      </c>
      <c r="C332" s="39" t="s">
        <v>4823</v>
      </c>
      <c r="D332" s="39" t="s">
        <v>1063</v>
      </c>
      <c r="E332" s="39">
        <v>71</v>
      </c>
      <c r="F332" s="39" t="s">
        <v>4886</v>
      </c>
      <c r="G332" s="39"/>
      <c r="H332" s="23" t="str">
        <f t="shared" si="10"/>
        <v>柯＊民</v>
      </c>
      <c r="I332" s="23" t="str">
        <f t="shared" si="11"/>
        <v>1＊558759</v>
      </c>
      <c r="J332" s="39">
        <v>1130923</v>
      </c>
      <c r="K332" s="39" t="s">
        <v>753</v>
      </c>
      <c r="L332" s="39">
        <v>1410</v>
      </c>
      <c r="M332" s="1"/>
      <c r="N332" s="1"/>
      <c r="O332" s="1"/>
      <c r="P332" s="1"/>
      <c r="Q332" s="1"/>
      <c r="R332" s="1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1"/>
      <c r="AK332" s="1"/>
      <c r="AL332" s="1"/>
      <c r="AM332" s="25"/>
      <c r="AN332" s="25"/>
      <c r="AO332" s="25"/>
      <c r="AP332" s="25"/>
      <c r="AQ332" s="25"/>
      <c r="AR332" s="1" t="s">
        <v>9</v>
      </c>
      <c r="AS332" s="25"/>
      <c r="AT332" s="25"/>
      <c r="AU332" s="25"/>
      <c r="AV332" s="25"/>
      <c r="AW332" s="25"/>
      <c r="AX332" s="36"/>
      <c r="AY332" s="25"/>
      <c r="AZ332" s="25"/>
      <c r="BA332" s="25"/>
      <c r="BB332" s="25"/>
      <c r="BC332" s="1"/>
      <c r="BD332" s="1"/>
      <c r="BE332" s="25"/>
      <c r="BF332" s="1"/>
      <c r="BG332" s="1"/>
      <c r="BH332" s="1"/>
      <c r="BI332" s="25" t="s">
        <v>1034</v>
      </c>
      <c r="BJ332" s="6"/>
    </row>
    <row r="333" spans="1:62" ht="31">
      <c r="A333" s="23">
        <v>329</v>
      </c>
      <c r="B333" s="39" t="s">
        <v>5057</v>
      </c>
      <c r="C333" s="39" t="s">
        <v>4919</v>
      </c>
      <c r="D333" s="39" t="s">
        <v>1067</v>
      </c>
      <c r="E333" s="39">
        <v>71</v>
      </c>
      <c r="F333" s="39" t="s">
        <v>195</v>
      </c>
      <c r="G333" s="39" t="s">
        <v>195</v>
      </c>
      <c r="H333" s="23" t="str">
        <f t="shared" si="10"/>
        <v>潘＊淑媛</v>
      </c>
      <c r="I333" s="23" t="str">
        <f t="shared" si="11"/>
        <v>2＊881543</v>
      </c>
      <c r="J333" s="39">
        <v>1130923</v>
      </c>
      <c r="K333" s="39" t="s">
        <v>732</v>
      </c>
      <c r="L333" s="39">
        <v>1410</v>
      </c>
      <c r="M333" s="1"/>
      <c r="N333" s="1"/>
      <c r="O333" s="1"/>
      <c r="P333" s="1"/>
      <c r="Q333" s="1"/>
      <c r="R333" s="1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1"/>
      <c r="AK333" s="1"/>
      <c r="AL333" s="1"/>
      <c r="AM333" s="25"/>
      <c r="AN333" s="25"/>
      <c r="AO333" s="25"/>
      <c r="AP333" s="25"/>
      <c r="AQ333" s="25"/>
      <c r="AR333" s="1"/>
      <c r="AS333" s="25"/>
      <c r="AT333" s="25"/>
      <c r="AU333" s="25"/>
      <c r="AV333" s="25"/>
      <c r="AW333" s="25"/>
      <c r="AX333" s="36"/>
      <c r="AY333" s="25"/>
      <c r="AZ333" s="25"/>
      <c r="BA333" s="25"/>
      <c r="BB333" s="25" t="s">
        <v>1899</v>
      </c>
      <c r="BC333" s="1"/>
      <c r="BD333" s="1"/>
      <c r="BE333" s="25"/>
      <c r="BF333" s="1"/>
      <c r="BG333" s="1"/>
      <c r="BH333" s="1"/>
      <c r="BI333" s="25"/>
      <c r="BJ333" s="6"/>
    </row>
    <row r="334" spans="1:62" ht="46.5">
      <c r="A334" s="23">
        <v>330</v>
      </c>
      <c r="B334" s="39" t="s">
        <v>1303</v>
      </c>
      <c r="C334" s="39" t="s">
        <v>1018</v>
      </c>
      <c r="D334" s="39" t="s">
        <v>1063</v>
      </c>
      <c r="E334" s="39">
        <v>72</v>
      </c>
      <c r="F334" s="39" t="s">
        <v>195</v>
      </c>
      <c r="G334" s="39" t="s">
        <v>195</v>
      </c>
      <c r="H334" s="23" t="str">
        <f t="shared" si="10"/>
        <v>劉＊生</v>
      </c>
      <c r="I334" s="23" t="str">
        <f t="shared" si="11"/>
        <v>0＊706151</v>
      </c>
      <c r="J334" s="39">
        <v>1130925</v>
      </c>
      <c r="K334" s="39" t="s">
        <v>734</v>
      </c>
      <c r="L334" s="39">
        <v>1410</v>
      </c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36"/>
      <c r="AY334" s="25"/>
      <c r="AZ334" s="25"/>
      <c r="BA334" s="25" t="s">
        <v>1899</v>
      </c>
      <c r="BB334" s="25"/>
      <c r="BC334" s="25"/>
      <c r="BD334" s="25" t="s">
        <v>5077</v>
      </c>
      <c r="BE334" s="25"/>
      <c r="BF334" s="25"/>
      <c r="BG334" s="25"/>
      <c r="BH334" s="25"/>
      <c r="BI334" s="25"/>
      <c r="BJ334" s="6"/>
    </row>
    <row r="335" spans="1:62" ht="31">
      <c r="A335" s="23">
        <v>331</v>
      </c>
      <c r="B335" s="39" t="s">
        <v>1849</v>
      </c>
      <c r="C335" s="39" t="s">
        <v>1558</v>
      </c>
      <c r="D335" s="39" t="s">
        <v>1067</v>
      </c>
      <c r="E335" s="39">
        <v>66</v>
      </c>
      <c r="F335" s="39" t="s">
        <v>195</v>
      </c>
      <c r="G335" s="39" t="s">
        <v>195</v>
      </c>
      <c r="H335" s="23" t="str">
        <f t="shared" si="10"/>
        <v>王＊月桃</v>
      </c>
      <c r="I335" s="23" t="str">
        <f t="shared" si="11"/>
        <v>0＊219881</v>
      </c>
      <c r="J335" s="39">
        <v>1130925</v>
      </c>
      <c r="K335" s="39" t="s">
        <v>734</v>
      </c>
      <c r="L335" s="39">
        <v>1410</v>
      </c>
      <c r="M335" s="1"/>
      <c r="N335" s="1"/>
      <c r="O335" s="1"/>
      <c r="P335" s="1"/>
      <c r="Q335" s="1"/>
      <c r="R335" s="1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1"/>
      <c r="AK335" s="1"/>
      <c r="AL335" s="1"/>
      <c r="AM335" s="25"/>
      <c r="AN335" s="25"/>
      <c r="AO335" s="25"/>
      <c r="AP335" s="25"/>
      <c r="AQ335" s="25"/>
      <c r="AR335" s="1"/>
      <c r="AS335" s="25"/>
      <c r="AT335" s="25"/>
      <c r="AU335" s="25"/>
      <c r="AV335" s="25"/>
      <c r="AW335" s="25"/>
      <c r="AX335" s="36"/>
      <c r="AY335" s="25"/>
      <c r="AZ335" s="25"/>
      <c r="BA335" s="25" t="s">
        <v>9</v>
      </c>
      <c r="BB335" s="25"/>
      <c r="BC335" s="1"/>
      <c r="BD335" s="1"/>
      <c r="BE335" s="25"/>
      <c r="BF335" s="1"/>
      <c r="BG335" s="1"/>
      <c r="BH335" s="1"/>
      <c r="BI335" s="25"/>
      <c r="BJ335" s="6"/>
    </row>
    <row r="336" spans="1:62" ht="46.5">
      <c r="A336" s="23">
        <v>332</v>
      </c>
      <c r="B336" s="39" t="s">
        <v>5058</v>
      </c>
      <c r="C336" s="39" t="s">
        <v>4920</v>
      </c>
      <c r="D336" s="39" t="s">
        <v>1063</v>
      </c>
      <c r="E336" s="39">
        <v>43</v>
      </c>
      <c r="F336" s="39" t="s">
        <v>195</v>
      </c>
      <c r="G336" s="39" t="s">
        <v>195</v>
      </c>
      <c r="H336" s="23" t="str">
        <f t="shared" si="10"/>
        <v>陳＊祿</v>
      </c>
      <c r="I336" s="23" t="str">
        <f t="shared" si="11"/>
        <v>1＊424047</v>
      </c>
      <c r="J336" s="39">
        <v>1130925</v>
      </c>
      <c r="K336" s="39" t="s">
        <v>738</v>
      </c>
      <c r="L336" s="39">
        <v>1410</v>
      </c>
      <c r="M336" s="1"/>
      <c r="N336" s="1"/>
      <c r="O336" s="1"/>
      <c r="P336" s="1"/>
      <c r="Q336" s="1"/>
      <c r="R336" s="1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1"/>
      <c r="AK336" s="1"/>
      <c r="AL336" s="1"/>
      <c r="AM336" s="25"/>
      <c r="AN336" s="25"/>
      <c r="AO336" s="25"/>
      <c r="AP336" s="25"/>
      <c r="AQ336" s="25"/>
      <c r="AR336" s="1"/>
      <c r="AS336" s="25"/>
      <c r="AT336" s="25"/>
      <c r="AU336" s="25"/>
      <c r="AV336" s="25"/>
      <c r="AW336" s="25"/>
      <c r="AX336" s="36"/>
      <c r="AY336" s="25"/>
      <c r="AZ336" s="25" t="s">
        <v>9</v>
      </c>
      <c r="BA336" s="25" t="s">
        <v>9</v>
      </c>
      <c r="BB336" s="25"/>
      <c r="BC336" s="1"/>
      <c r="BD336" s="1"/>
      <c r="BE336" s="25"/>
      <c r="BF336" s="1"/>
      <c r="BG336" s="1"/>
      <c r="BH336" s="1"/>
      <c r="BI336" s="25"/>
      <c r="BJ336" s="6"/>
    </row>
    <row r="337" spans="1:62" ht="31">
      <c r="A337" s="23">
        <v>333</v>
      </c>
      <c r="B337" s="39" t="s">
        <v>1206</v>
      </c>
      <c r="C337" s="39" t="s">
        <v>1576</v>
      </c>
      <c r="D337" s="39" t="s">
        <v>1067</v>
      </c>
      <c r="E337" s="39">
        <v>61</v>
      </c>
      <c r="F337" s="39" t="s">
        <v>195</v>
      </c>
      <c r="G337" s="39" t="s">
        <v>195</v>
      </c>
      <c r="H337" s="23" t="str">
        <f t="shared" si="10"/>
        <v>黃＊香</v>
      </c>
      <c r="I337" s="23" t="str">
        <f t="shared" si="11"/>
        <v>1＊710456</v>
      </c>
      <c r="J337" s="39">
        <v>1130925</v>
      </c>
      <c r="K337" s="39" t="s">
        <v>734</v>
      </c>
      <c r="L337" s="39">
        <v>1410</v>
      </c>
      <c r="M337" s="1"/>
      <c r="N337" s="1"/>
      <c r="O337" s="1"/>
      <c r="P337" s="1"/>
      <c r="Q337" s="1"/>
      <c r="R337" s="1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1"/>
      <c r="AK337" s="1"/>
      <c r="AL337" s="1"/>
      <c r="AM337" s="25"/>
      <c r="AN337" s="25"/>
      <c r="AO337" s="25"/>
      <c r="AP337" s="25"/>
      <c r="AQ337" s="25"/>
      <c r="AR337" s="1"/>
      <c r="AS337" s="25"/>
      <c r="AT337" s="25"/>
      <c r="AU337" s="25"/>
      <c r="AV337" s="25"/>
      <c r="AW337" s="25"/>
      <c r="AX337" s="36"/>
      <c r="AY337" s="25"/>
      <c r="AZ337" s="25"/>
      <c r="BA337" s="25" t="s">
        <v>9</v>
      </c>
      <c r="BB337" s="25"/>
      <c r="BC337" s="1"/>
      <c r="BD337" s="1"/>
      <c r="BE337" s="25"/>
      <c r="BF337" s="1"/>
      <c r="BG337" s="1"/>
      <c r="BH337" s="1"/>
      <c r="BI337" s="25"/>
      <c r="BJ337" s="6"/>
    </row>
    <row r="338" spans="1:62" ht="31">
      <c r="A338" s="23">
        <v>334</v>
      </c>
      <c r="B338" s="39" t="s">
        <v>1854</v>
      </c>
      <c r="C338" s="39" t="s">
        <v>1563</v>
      </c>
      <c r="D338" s="39" t="s">
        <v>1067</v>
      </c>
      <c r="E338" s="39">
        <v>80</v>
      </c>
      <c r="F338" s="39" t="s">
        <v>195</v>
      </c>
      <c r="G338" s="39" t="s">
        <v>195</v>
      </c>
      <c r="H338" s="23" t="str">
        <f t="shared" si="10"/>
        <v>余＊寶秀</v>
      </c>
      <c r="I338" s="23" t="str">
        <f t="shared" si="11"/>
        <v>1＊995920</v>
      </c>
      <c r="J338" s="39">
        <v>1130925</v>
      </c>
      <c r="K338" s="39" t="s">
        <v>734</v>
      </c>
      <c r="L338" s="39">
        <v>1410</v>
      </c>
      <c r="M338" s="1"/>
      <c r="N338" s="1"/>
      <c r="O338" s="1"/>
      <c r="P338" s="1"/>
      <c r="Q338" s="1"/>
      <c r="R338" s="1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1"/>
      <c r="AK338" s="1"/>
      <c r="AL338" s="1"/>
      <c r="AM338" s="25"/>
      <c r="AN338" s="25"/>
      <c r="AO338" s="25"/>
      <c r="AP338" s="25"/>
      <c r="AQ338" s="25"/>
      <c r="AR338" s="1"/>
      <c r="AS338" s="25"/>
      <c r="AT338" s="25"/>
      <c r="AU338" s="25"/>
      <c r="AV338" s="25"/>
      <c r="AW338" s="25"/>
      <c r="AX338" s="36"/>
      <c r="AY338" s="25"/>
      <c r="AZ338" s="25"/>
      <c r="BA338" s="25" t="s">
        <v>9</v>
      </c>
      <c r="BB338" s="25"/>
      <c r="BC338" s="1"/>
      <c r="BD338" s="1"/>
      <c r="BE338" s="25"/>
      <c r="BF338" s="1"/>
      <c r="BG338" s="1"/>
      <c r="BH338" s="1"/>
      <c r="BI338" s="25"/>
      <c r="BJ338" s="6"/>
    </row>
    <row r="339" spans="1:62" ht="17">
      <c r="A339" s="23">
        <v>335</v>
      </c>
      <c r="B339" s="39" t="s">
        <v>3923</v>
      </c>
      <c r="C339" s="39" t="s">
        <v>3665</v>
      </c>
      <c r="D339" s="39" t="s">
        <v>1067</v>
      </c>
      <c r="E339" s="39">
        <v>50</v>
      </c>
      <c r="F339" s="39" t="s">
        <v>195</v>
      </c>
      <c r="G339" s="39" t="s">
        <v>195</v>
      </c>
      <c r="H339" s="23" t="str">
        <f t="shared" si="10"/>
        <v>黃＊禎</v>
      </c>
      <c r="I339" s="23" t="str">
        <f t="shared" si="11"/>
        <v>2＊705108</v>
      </c>
      <c r="J339" s="39">
        <v>1130925</v>
      </c>
      <c r="K339" s="39">
        <v>5761300</v>
      </c>
      <c r="L339" s="39">
        <v>1410</v>
      </c>
      <c r="M339" s="1"/>
      <c r="N339" s="1"/>
      <c r="O339" s="1"/>
      <c r="P339" s="1"/>
      <c r="Q339" s="1"/>
      <c r="R339" s="1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1"/>
      <c r="AK339" s="1"/>
      <c r="AL339" s="1"/>
      <c r="AM339" s="25"/>
      <c r="AN339" s="25"/>
      <c r="AO339" s="25"/>
      <c r="AP339" s="25"/>
      <c r="AQ339" s="25"/>
      <c r="AR339" s="1"/>
      <c r="AS339" s="25"/>
      <c r="AT339" s="25"/>
      <c r="AU339" s="25" t="s">
        <v>9</v>
      </c>
      <c r="AV339" s="25"/>
      <c r="AW339" s="25"/>
      <c r="AX339" s="36"/>
      <c r="AY339" s="25"/>
      <c r="AZ339" s="25"/>
      <c r="BA339" s="25"/>
      <c r="BB339" s="25"/>
      <c r="BC339" s="1"/>
      <c r="BD339" s="1"/>
      <c r="BE339" s="25"/>
      <c r="BF339" s="1"/>
      <c r="BG339" s="1"/>
      <c r="BH339" s="1"/>
      <c r="BI339" s="25"/>
      <c r="BJ339" s="6"/>
    </row>
    <row r="340" spans="1:62" ht="31">
      <c r="A340" s="23">
        <v>336</v>
      </c>
      <c r="B340" s="39" t="s">
        <v>5059</v>
      </c>
      <c r="C340" s="39" t="s">
        <v>4921</v>
      </c>
      <c r="D340" s="39" t="s">
        <v>1067</v>
      </c>
      <c r="E340" s="39">
        <v>93</v>
      </c>
      <c r="F340" s="39" t="s">
        <v>4884</v>
      </c>
      <c r="G340" s="39" t="s">
        <v>4862</v>
      </c>
      <c r="H340" s="23" t="str">
        <f t="shared" si="10"/>
        <v>張＊錦蓮</v>
      </c>
      <c r="I340" s="23" t="str">
        <f t="shared" si="11"/>
        <v>0＊449684</v>
      </c>
      <c r="J340" s="39">
        <v>1130927</v>
      </c>
      <c r="K340" s="39" t="s">
        <v>752</v>
      </c>
      <c r="L340" s="39">
        <v>1410</v>
      </c>
      <c r="M340" s="1"/>
      <c r="N340" s="1"/>
      <c r="O340" s="1"/>
      <c r="P340" s="1"/>
      <c r="Q340" s="1"/>
      <c r="R340" s="1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1"/>
      <c r="AK340" s="1"/>
      <c r="AL340" s="1"/>
      <c r="AM340" s="25"/>
      <c r="AN340" s="25"/>
      <c r="AO340" s="25"/>
      <c r="AP340" s="25"/>
      <c r="AQ340" s="25"/>
      <c r="AR340" s="1"/>
      <c r="AS340" s="25"/>
      <c r="AT340" s="25"/>
      <c r="AU340" s="25"/>
      <c r="AV340" s="25" t="s">
        <v>9</v>
      </c>
      <c r="AW340" s="25"/>
      <c r="AX340" s="36"/>
      <c r="AY340" s="25"/>
      <c r="AZ340" s="25"/>
      <c r="BA340" s="25"/>
      <c r="BB340" s="25"/>
      <c r="BC340" s="1"/>
      <c r="BD340" s="1"/>
      <c r="BE340" s="25"/>
      <c r="BF340" s="1"/>
      <c r="BG340" s="1"/>
      <c r="BH340" s="1"/>
      <c r="BI340" s="25" t="s">
        <v>1034</v>
      </c>
      <c r="BJ340" s="6"/>
    </row>
    <row r="341" spans="1:62" ht="46.5">
      <c r="A341" s="23">
        <v>337</v>
      </c>
      <c r="B341" s="39" t="s">
        <v>1190</v>
      </c>
      <c r="C341" s="39" t="s">
        <v>917</v>
      </c>
      <c r="D341" s="39" t="s">
        <v>1067</v>
      </c>
      <c r="E341" s="39">
        <v>68</v>
      </c>
      <c r="F341" s="39" t="s">
        <v>195</v>
      </c>
      <c r="G341" s="39" t="s">
        <v>195</v>
      </c>
      <c r="H341" s="23" t="str">
        <f t="shared" si="10"/>
        <v>許＊金菊</v>
      </c>
      <c r="I341" s="23" t="str">
        <f t="shared" si="11"/>
        <v>0＊476304</v>
      </c>
      <c r="J341" s="39">
        <v>1130930</v>
      </c>
      <c r="K341" s="39" t="s">
        <v>738</v>
      </c>
      <c r="L341" s="39">
        <v>1410</v>
      </c>
      <c r="M341" s="1"/>
      <c r="N341" s="1"/>
      <c r="O341" s="1"/>
      <c r="P341" s="1"/>
      <c r="Q341" s="1"/>
      <c r="R341" s="1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1"/>
      <c r="AK341" s="1"/>
      <c r="AL341" s="1"/>
      <c r="AM341" s="25"/>
      <c r="AN341" s="25"/>
      <c r="AO341" s="25"/>
      <c r="AP341" s="25"/>
      <c r="AQ341" s="25"/>
      <c r="AR341" s="1"/>
      <c r="AS341" s="25"/>
      <c r="AT341" s="25"/>
      <c r="AU341" s="25"/>
      <c r="AV341" s="25"/>
      <c r="AW341" s="25"/>
      <c r="AX341" s="36"/>
      <c r="AY341" s="25"/>
      <c r="AZ341" s="25" t="s">
        <v>9</v>
      </c>
      <c r="BA341" s="25" t="s">
        <v>9</v>
      </c>
      <c r="BB341" s="25"/>
      <c r="BC341" s="1"/>
      <c r="BD341" s="1"/>
      <c r="BE341" s="25"/>
      <c r="BF341" s="1"/>
      <c r="BG341" s="1"/>
      <c r="BH341" s="1"/>
      <c r="BI341" s="25"/>
      <c r="BJ341" s="6"/>
    </row>
    <row r="342" spans="1:62" ht="31">
      <c r="A342" s="23">
        <v>338</v>
      </c>
      <c r="B342" s="39" t="s">
        <v>5060</v>
      </c>
      <c r="C342" s="39" t="s">
        <v>4922</v>
      </c>
      <c r="D342" s="39" t="s">
        <v>1067</v>
      </c>
      <c r="E342" s="39">
        <v>89</v>
      </c>
      <c r="F342" s="39" t="s">
        <v>4844</v>
      </c>
      <c r="G342" s="39"/>
      <c r="H342" s="23" t="str">
        <f t="shared" si="10"/>
        <v>李＊</v>
      </c>
      <c r="I342" s="23" t="str">
        <f t="shared" si="11"/>
        <v>1＊051420</v>
      </c>
      <c r="J342" s="39">
        <v>1130930</v>
      </c>
      <c r="K342" s="39" t="s">
        <v>753</v>
      </c>
      <c r="L342" s="39">
        <v>1410</v>
      </c>
      <c r="M342" s="1"/>
      <c r="N342" s="1"/>
      <c r="O342" s="1"/>
      <c r="P342" s="1"/>
      <c r="Q342" s="1"/>
      <c r="R342" s="1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1"/>
      <c r="AK342" s="1"/>
      <c r="AL342" s="1"/>
      <c r="AM342" s="25"/>
      <c r="AN342" s="25"/>
      <c r="AO342" s="25"/>
      <c r="AP342" s="25"/>
      <c r="AQ342" s="25"/>
      <c r="AR342" s="1" t="s">
        <v>9</v>
      </c>
      <c r="AS342" s="25"/>
      <c r="AT342" s="25"/>
      <c r="AU342" s="25"/>
      <c r="AV342" s="25"/>
      <c r="AW342" s="25"/>
      <c r="AX342" s="36"/>
      <c r="AY342" s="25"/>
      <c r="AZ342" s="25"/>
      <c r="BA342" s="25"/>
      <c r="BB342" s="25"/>
      <c r="BC342" s="1"/>
      <c r="BD342" s="1"/>
      <c r="BE342" s="25"/>
      <c r="BF342" s="1"/>
      <c r="BG342" s="1"/>
      <c r="BH342" s="1"/>
      <c r="BI342" s="25" t="s">
        <v>1034</v>
      </c>
      <c r="BJ342" s="6"/>
    </row>
    <row r="343" spans="1:62" ht="31">
      <c r="A343" s="23">
        <v>339</v>
      </c>
      <c r="B343" s="39" t="s">
        <v>1300</v>
      </c>
      <c r="C343" s="39" t="s">
        <v>1016</v>
      </c>
      <c r="D343" s="39" t="s">
        <v>1067</v>
      </c>
      <c r="E343" s="39">
        <v>78</v>
      </c>
      <c r="F343" s="39" t="s">
        <v>195</v>
      </c>
      <c r="G343" s="39" t="s">
        <v>195</v>
      </c>
      <c r="H343" s="23" t="str">
        <f t="shared" si="10"/>
        <v>張＊榕</v>
      </c>
      <c r="I343" s="23" t="str">
        <f t="shared" si="11"/>
        <v>0＊175488</v>
      </c>
      <c r="J343" s="39">
        <v>1130930</v>
      </c>
      <c r="K343" s="39" t="s">
        <v>734</v>
      </c>
      <c r="L343" s="39">
        <v>1410</v>
      </c>
      <c r="M343" s="1"/>
      <c r="N343" s="1"/>
      <c r="O343" s="1"/>
      <c r="P343" s="1"/>
      <c r="Q343" s="1"/>
      <c r="R343" s="1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1"/>
      <c r="AK343" s="1"/>
      <c r="AL343" s="1"/>
      <c r="AM343" s="25"/>
      <c r="AN343" s="25"/>
      <c r="AO343" s="25"/>
      <c r="AP343" s="25"/>
      <c r="AQ343" s="25"/>
      <c r="AR343" s="1"/>
      <c r="AS343" s="25"/>
      <c r="AT343" s="25"/>
      <c r="AU343" s="25"/>
      <c r="AV343" s="25"/>
      <c r="AW343" s="25"/>
      <c r="AX343" s="36"/>
      <c r="AY343" s="25"/>
      <c r="AZ343" s="25"/>
      <c r="BA343" s="25" t="s">
        <v>1899</v>
      </c>
      <c r="BB343" s="25"/>
      <c r="BC343" s="1"/>
      <c r="BD343" s="1"/>
      <c r="BE343" s="25"/>
      <c r="BF343" s="1"/>
      <c r="BG343" s="1"/>
      <c r="BH343" s="1"/>
      <c r="BI343" s="25"/>
      <c r="BJ343" s="6"/>
    </row>
    <row r="344" spans="1:62" ht="17">
      <c r="A344" s="23"/>
      <c r="B344" s="16"/>
      <c r="C344" s="16"/>
      <c r="D344" s="16"/>
      <c r="E344" s="16"/>
      <c r="F344" s="16"/>
      <c r="G344" s="16"/>
      <c r="H344" s="16"/>
      <c r="I344" s="16"/>
      <c r="J344" s="16"/>
      <c r="K344" s="17"/>
      <c r="L344" s="18" t="s">
        <v>1321</v>
      </c>
      <c r="M344" s="45">
        <f t="shared" ref="M344:R344" si="12">COUNTIF(M5:M343,"V")+COUNTIF(M5:M343,"Bil.")*2</f>
        <v>3</v>
      </c>
      <c r="N344" s="45">
        <f t="shared" si="12"/>
        <v>1</v>
      </c>
      <c r="O344" s="45">
        <f t="shared" si="12"/>
        <v>0</v>
      </c>
      <c r="P344" s="45">
        <f t="shared" si="12"/>
        <v>4</v>
      </c>
      <c r="Q344" s="45">
        <f t="shared" si="12"/>
        <v>6</v>
      </c>
      <c r="R344" s="45">
        <f t="shared" si="12"/>
        <v>4</v>
      </c>
      <c r="S344" s="45">
        <f t="shared" ref="S344:Y344" si="13">COUNTIF(S5:S343,"V")</f>
        <v>0</v>
      </c>
      <c r="T344" s="45">
        <f t="shared" si="13"/>
        <v>0</v>
      </c>
      <c r="U344" s="45">
        <f t="shared" si="13"/>
        <v>0</v>
      </c>
      <c r="V344" s="45">
        <f t="shared" si="13"/>
        <v>0</v>
      </c>
      <c r="W344" s="45">
        <f t="shared" si="13"/>
        <v>9</v>
      </c>
      <c r="X344" s="45">
        <f t="shared" si="13"/>
        <v>0</v>
      </c>
      <c r="Y344" s="45">
        <f t="shared" si="13"/>
        <v>0</v>
      </c>
      <c r="Z344" s="45">
        <f>COUNTIF(Z5:Z343,"V")+1</f>
        <v>1</v>
      </c>
      <c r="AA344" s="45">
        <f>COUNTIF(AA5:AA343,"V")</f>
        <v>0</v>
      </c>
      <c r="AB344" s="45">
        <f>COUNTIF(AB5:AB343,"V")+1</f>
        <v>1</v>
      </c>
      <c r="AC344" s="45">
        <f t="shared" ref="AC344:AZ344" si="14">COUNTIF(AC5:AC343,"V")</f>
        <v>0</v>
      </c>
      <c r="AD344" s="45">
        <f t="shared" si="14"/>
        <v>0</v>
      </c>
      <c r="AE344" s="45">
        <f t="shared" si="14"/>
        <v>0</v>
      </c>
      <c r="AF344" s="45">
        <f t="shared" si="14"/>
        <v>0</v>
      </c>
      <c r="AG344" s="45">
        <f t="shared" si="14"/>
        <v>0</v>
      </c>
      <c r="AH344" s="45">
        <f t="shared" si="14"/>
        <v>1</v>
      </c>
      <c r="AI344" s="45">
        <f t="shared" si="14"/>
        <v>0</v>
      </c>
      <c r="AJ344" s="45">
        <f t="shared" si="14"/>
        <v>0</v>
      </c>
      <c r="AK344" s="45">
        <f t="shared" si="14"/>
        <v>0</v>
      </c>
      <c r="AL344" s="45">
        <f t="shared" si="14"/>
        <v>0</v>
      </c>
      <c r="AM344" s="45">
        <f t="shared" si="14"/>
        <v>1</v>
      </c>
      <c r="AN344" s="45">
        <f t="shared" si="14"/>
        <v>1</v>
      </c>
      <c r="AO344" s="45">
        <f t="shared" si="14"/>
        <v>0</v>
      </c>
      <c r="AP344" s="45">
        <f t="shared" si="14"/>
        <v>0</v>
      </c>
      <c r="AQ344" s="45">
        <f t="shared" si="14"/>
        <v>0</v>
      </c>
      <c r="AR344" s="45">
        <f t="shared" si="14"/>
        <v>12</v>
      </c>
      <c r="AS344" s="45">
        <f t="shared" si="14"/>
        <v>3</v>
      </c>
      <c r="AT344" s="45">
        <f t="shared" si="14"/>
        <v>27</v>
      </c>
      <c r="AU344" s="45">
        <f t="shared" si="14"/>
        <v>18</v>
      </c>
      <c r="AV344" s="45">
        <f t="shared" si="14"/>
        <v>39</v>
      </c>
      <c r="AW344" s="45">
        <f t="shared" si="14"/>
        <v>7</v>
      </c>
      <c r="AX344" s="45">
        <f t="shared" si="14"/>
        <v>16</v>
      </c>
      <c r="AY344" s="45">
        <f t="shared" si="14"/>
        <v>4</v>
      </c>
      <c r="AZ344" s="45">
        <f t="shared" si="14"/>
        <v>33</v>
      </c>
      <c r="BA344" s="45">
        <f>COUNTIF(BA5:BA343,"V")+12</f>
        <v>148</v>
      </c>
      <c r="BB344" s="45">
        <f>COUNTIF(BB5:BB343,"V")+40</f>
        <v>40</v>
      </c>
      <c r="BC344" s="45">
        <f>COUNTIF(BC5:BC343,"V")</f>
        <v>9</v>
      </c>
      <c r="BD344" s="45">
        <f>COUNTIF(BD5:BD343,"V")+3</f>
        <v>3</v>
      </c>
      <c r="BE344" s="45">
        <f>COUNTIF(BE5:BE343,"V")+18</f>
        <v>18</v>
      </c>
      <c r="BF344" s="45">
        <f>COUNTIF(BF5:BF343,"V")+2</f>
        <v>2</v>
      </c>
      <c r="BG344" s="45">
        <f>COUNTIF(BG5:BG343,"V")</f>
        <v>6</v>
      </c>
      <c r="BH344" s="45">
        <f>COUNTIF(BH5:BH343,"V")</f>
        <v>0</v>
      </c>
      <c r="BI344" s="45">
        <f>COUNTIF(BI5:BI343,"V")+62</f>
        <v>62</v>
      </c>
      <c r="BJ344" s="6"/>
    </row>
    <row r="345" spans="1:6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19"/>
      <c r="L345" s="8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142" t="s">
        <v>4053</v>
      </c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142" t="s">
        <v>1879</v>
      </c>
      <c r="BB345" s="143" t="s">
        <v>1879</v>
      </c>
      <c r="BC345" s="41"/>
      <c r="BD345" s="41"/>
      <c r="BE345" s="41"/>
      <c r="BF345" s="41"/>
      <c r="BG345" s="41"/>
      <c r="BH345" s="41"/>
      <c r="BI345" s="90" t="s">
        <v>1034</v>
      </c>
      <c r="BJ345" s="6"/>
    </row>
    <row r="346" spans="1:6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19"/>
      <c r="L346" s="8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130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130"/>
      <c r="BB346" s="144"/>
      <c r="BC346" s="41"/>
      <c r="BD346" s="41"/>
      <c r="BE346" s="41"/>
      <c r="BF346" s="41"/>
      <c r="BG346" s="41"/>
      <c r="BH346" s="41"/>
      <c r="BI346" s="91">
        <f>COUNTIF(BI7:BI344,"*ECHO*")</f>
        <v>52</v>
      </c>
      <c r="BJ346" s="6"/>
    </row>
    <row r="347" spans="1:62" ht="6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19"/>
      <c r="L347" s="8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101" t="s">
        <v>1922</v>
      </c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102">
        <f>COUNTIF(BA7:BA344,"*S*")+COUNTIF(BA7:BA344,"*Central vein*")</f>
        <v>12</v>
      </c>
      <c r="BB347" s="103">
        <f>COUNTIF(BB7:BB344,"*Central vein*")+COUNTIF(BB7:BB344,"*S*")</f>
        <v>36</v>
      </c>
      <c r="BC347" s="41"/>
      <c r="BD347" s="41"/>
      <c r="BE347" s="41"/>
      <c r="BF347" s="41"/>
      <c r="BG347" s="41"/>
      <c r="BH347" s="41"/>
      <c r="BI347" s="90" t="s">
        <v>1043</v>
      </c>
      <c r="BJ347" s="6"/>
    </row>
    <row r="348" spans="1:6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19"/>
      <c r="L348" s="8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104">
        <f>COUNTIF(BA7:BA344,"V")</f>
        <v>136</v>
      </c>
      <c r="BB348" s="104">
        <f>COUNTIF(BB7:BB344,"*a.*")</f>
        <v>4</v>
      </c>
      <c r="BC348" s="41"/>
      <c r="BD348" s="41"/>
      <c r="BE348" s="41"/>
      <c r="BF348" s="41"/>
      <c r="BG348" s="41"/>
      <c r="BH348" s="41"/>
      <c r="BI348" s="93">
        <f>COUNTIF(BI7:BI344,"*Exploration vascular*")</f>
        <v>5</v>
      </c>
      <c r="BJ348" s="6"/>
    </row>
    <row r="349" spans="1:62" ht="3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19"/>
      <c r="L349" s="8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90" t="s">
        <v>4650</v>
      </c>
      <c r="BJ349" s="6"/>
    </row>
    <row r="350" spans="1:6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19"/>
      <c r="L350" s="8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93">
        <f>COUNTIF(BI7:BI344,"*AVG wound*")</f>
        <v>1</v>
      </c>
      <c r="BJ350" s="6"/>
    </row>
    <row r="351" spans="1:62" ht="46.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19"/>
      <c r="L351" s="8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90" t="s">
        <v>1882</v>
      </c>
      <c r="BJ351" s="6"/>
    </row>
    <row r="352" spans="1:6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19"/>
      <c r="L352" s="8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93">
        <f>COUNTIF(BI7:BI344,"*aneurysm*")</f>
        <v>2</v>
      </c>
      <c r="BJ352" s="6"/>
    </row>
    <row r="353" spans="1:62" ht="3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19"/>
      <c r="L353" s="8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91" t="s">
        <v>3768</v>
      </c>
      <c r="BJ353" s="6"/>
    </row>
    <row r="354" spans="1:6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19"/>
      <c r="L354" s="8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91">
        <f>COUNTIF(BI7:BI344,"*Port-A*")</f>
        <v>1</v>
      </c>
      <c r="BJ354" s="6"/>
    </row>
    <row r="355" spans="1:62" ht="46.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19"/>
      <c r="L355" s="8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90" t="s">
        <v>5078</v>
      </c>
      <c r="BJ355" s="6"/>
    </row>
    <row r="356" spans="1:6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19"/>
      <c r="L356" s="8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93">
        <f>COUNTIF(BI7:BI344,"*ECMO*")</f>
        <v>1</v>
      </c>
      <c r="BJ356" s="6"/>
    </row>
    <row r="357" spans="1:6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19"/>
      <c r="L357" s="8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150" t="s">
        <v>3524</v>
      </c>
      <c r="BJ357" s="6"/>
    </row>
    <row r="358" spans="1:6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19"/>
      <c r="L358" s="8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129"/>
      <c r="BJ358" s="6"/>
    </row>
    <row r="359" spans="1:6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19"/>
      <c r="L359" s="8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105">
        <v>1</v>
      </c>
      <c r="BJ359" s="6"/>
    </row>
    <row r="360" spans="1:6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19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6"/>
    </row>
    <row r="361" spans="1:6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19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6"/>
    </row>
    <row r="362" spans="1:62" ht="17">
      <c r="A362" s="6"/>
      <c r="B362" s="6"/>
      <c r="C362" s="3"/>
      <c r="D362" s="6"/>
      <c r="E362" s="6"/>
      <c r="F362" s="6"/>
      <c r="G362" s="6"/>
      <c r="H362" s="21"/>
      <c r="I362" s="3"/>
      <c r="J362" s="4"/>
      <c r="K362" s="5"/>
      <c r="L362" s="5"/>
      <c r="M362" s="6" t="s">
        <v>1322</v>
      </c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10"/>
      <c r="BJ362" s="6"/>
    </row>
    <row r="363" spans="1:62">
      <c r="A363" s="6"/>
      <c r="B363" s="6"/>
      <c r="C363" s="5"/>
      <c r="D363" s="6"/>
      <c r="E363" s="6"/>
      <c r="F363" s="6"/>
      <c r="G363" s="6"/>
      <c r="H363" s="23" t="str">
        <f>REPLACE(B363,2,1,"＊")</f>
        <v>＊</v>
      </c>
      <c r="I363" s="23" t="str">
        <f>REPLACE(C363,2,1,"＊")</f>
        <v>＊</v>
      </c>
      <c r="J363" s="6"/>
      <c r="L363" s="5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10"/>
      <c r="BJ363" s="6"/>
    </row>
    <row r="364" spans="1:62">
      <c r="A364" s="6"/>
      <c r="B364" s="6"/>
      <c r="C364" s="3"/>
      <c r="D364" s="6"/>
      <c r="E364" s="6"/>
      <c r="F364" s="6"/>
      <c r="G364" s="6"/>
      <c r="H364" s="6"/>
      <c r="I364" s="3"/>
      <c r="J364" s="4"/>
      <c r="L364" s="5"/>
      <c r="M364" s="136" t="s">
        <v>1323</v>
      </c>
      <c r="N364" s="13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10"/>
      <c r="BJ364" s="6"/>
    </row>
    <row r="365" spans="1:62">
      <c r="A365" s="6"/>
      <c r="B365" s="6"/>
      <c r="C365" s="6"/>
      <c r="D365" s="6"/>
      <c r="E365" s="6"/>
      <c r="F365" s="6"/>
      <c r="G365" s="6"/>
      <c r="I365" s="6"/>
      <c r="J365" s="6"/>
      <c r="L365" s="5"/>
      <c r="M365" s="6"/>
      <c r="N365" s="6"/>
      <c r="O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10"/>
      <c r="BJ365" s="6"/>
    </row>
    <row r="366" spans="1:62">
      <c r="C366" s="6"/>
      <c r="H366" s="136" t="s">
        <v>1324</v>
      </c>
      <c r="I366" s="136"/>
      <c r="J366" s="6"/>
      <c r="R366" s="6"/>
    </row>
    <row r="367" spans="1:62">
      <c r="C367" s="6"/>
      <c r="H367" s="136"/>
      <c r="I367" s="136"/>
      <c r="J367" s="6"/>
      <c r="R367" s="6"/>
    </row>
    <row r="368" spans="1:62">
      <c r="H368" s="136"/>
      <c r="I368" s="136"/>
      <c r="R368" s="6"/>
    </row>
    <row r="369" spans="8:18">
      <c r="H369" s="6"/>
      <c r="R369" s="6"/>
    </row>
    <row r="370" spans="8:18">
      <c r="H370" s="6"/>
      <c r="R370" s="6"/>
    </row>
    <row r="371" spans="8:18">
      <c r="R371" s="6"/>
    </row>
    <row r="372" spans="8:18">
      <c r="R372" s="6"/>
    </row>
    <row r="373" spans="8:18">
      <c r="R373" s="6"/>
    </row>
    <row r="374" spans="8:18">
      <c r="R374" s="6"/>
    </row>
    <row r="375" spans="8:18">
      <c r="R375" s="6"/>
    </row>
    <row r="376" spans="8:18">
      <c r="R376" s="6"/>
    </row>
    <row r="377" spans="8:18">
      <c r="R377" s="6"/>
    </row>
    <row r="378" spans="8:18">
      <c r="R378" s="6"/>
    </row>
    <row r="379" spans="8:18">
      <c r="R379" s="6"/>
    </row>
    <row r="380" spans="8:18">
      <c r="R380" s="6"/>
    </row>
    <row r="381" spans="8:18">
      <c r="R381" s="8"/>
    </row>
    <row r="382" spans="8:18">
      <c r="R382" s="6"/>
    </row>
    <row r="383" spans="8:18">
      <c r="R383" s="6"/>
    </row>
    <row r="384" spans="8:18">
      <c r="R384" s="6"/>
    </row>
    <row r="385" spans="18:18">
      <c r="R385" s="6"/>
    </row>
    <row r="386" spans="18:18">
      <c r="R386" s="7"/>
    </row>
    <row r="387" spans="18:18">
      <c r="R387" s="7"/>
    </row>
    <row r="388" spans="18:18">
      <c r="R388" s="7"/>
    </row>
  </sheetData>
  <mergeCells count="62">
    <mergeCell ref="Y3:Y4"/>
    <mergeCell ref="Q2:Q4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  <mergeCell ref="BF3:BF4"/>
    <mergeCell ref="BG3:BG4"/>
    <mergeCell ref="BI1:BI4"/>
    <mergeCell ref="M2:M4"/>
    <mergeCell ref="N2:N4"/>
    <mergeCell ref="O2:O4"/>
    <mergeCell ref="P2:P4"/>
    <mergeCell ref="M1:R1"/>
    <mergeCell ref="S1:AG1"/>
    <mergeCell ref="AH1:AQ1"/>
    <mergeCell ref="AR1:BG1"/>
    <mergeCell ref="BH1:BH4"/>
    <mergeCell ref="AE2:AG2"/>
    <mergeCell ref="U3:U4"/>
    <mergeCell ref="V3:W3"/>
    <mergeCell ref="X3:X4"/>
    <mergeCell ref="M364:N364"/>
    <mergeCell ref="H366:I368"/>
    <mergeCell ref="AW3:AX3"/>
    <mergeCell ref="AY3:AZ3"/>
    <mergeCell ref="BA3:BB3"/>
    <mergeCell ref="R2:R4"/>
    <mergeCell ref="S2:T3"/>
    <mergeCell ref="U2:AB2"/>
    <mergeCell ref="AC2:AD3"/>
    <mergeCell ref="AW2:BG2"/>
    <mergeCell ref="AK3:AK4"/>
    <mergeCell ref="AL3:AL4"/>
    <mergeCell ref="AM3:AN3"/>
    <mergeCell ref="AO3:AQ3"/>
    <mergeCell ref="AH2:AL2"/>
    <mergeCell ref="AM2:AQ2"/>
    <mergeCell ref="Y345:Y346"/>
    <mergeCell ref="BA345:BA346"/>
    <mergeCell ref="BB345:BB346"/>
    <mergeCell ref="BI357:BI358"/>
    <mergeCell ref="BC3:BC4"/>
    <mergeCell ref="BD3:BD4"/>
    <mergeCell ref="BE3:BE4"/>
    <mergeCell ref="Z3:Z4"/>
    <mergeCell ref="AA3:AA4"/>
    <mergeCell ref="AB3:AB4"/>
    <mergeCell ref="AE3:AG3"/>
    <mergeCell ref="AH3:AI3"/>
    <mergeCell ref="AJ3:AJ4"/>
    <mergeCell ref="AR2:AR4"/>
    <mergeCell ref="AS2:AT3"/>
    <mergeCell ref="AU2:AV3"/>
  </mergeCells>
  <phoneticPr fontId="9" type="noConversion"/>
  <pageMargins left="0.19685039370078741" right="0" top="0.49" bottom="0.31496062992125984" header="0.23622047244094491" footer="0"/>
  <pageSetup paperSize="8" scale="59" fitToHeight="0" orientation="landscape" r:id="rId1"/>
  <headerFooter>
    <oddHeader xml:space="preserve">&amp;C&amp;"標楷體,粗體"&amp;24新光醫院 113 年 9 月份心臟血管外科年度手術人數申報表&amp;R   </oddHeader>
    <oddFooter>&amp;R&amp;P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BJ439"/>
  <sheetViews>
    <sheetView zoomScale="70" zoomScaleNormal="70" zoomScaleSheetLayoutView="55" workbookViewId="0">
      <pane xSplit="11" ySplit="4" topLeftCell="L392" activePane="bottomRight" state="frozen"/>
      <selection pane="topRight" activeCell="J1" sqref="J1"/>
      <selection pane="bottomLeft" activeCell="A5" sqref="A5"/>
      <selection pane="bottomRight" activeCell="AW407" sqref="AW407"/>
    </sheetView>
  </sheetViews>
  <sheetFormatPr defaultColWidth="14.81640625" defaultRowHeight="15.5"/>
  <cols>
    <col min="1" max="1" width="6.36328125" style="7" bestFit="1" customWidth="1"/>
    <col min="2" max="2" width="11.6328125" style="7" customWidth="1"/>
    <col min="3" max="3" width="12.1796875" style="7" customWidth="1"/>
    <col min="4" max="4" width="4.1796875" style="7" hidden="1" customWidth="1"/>
    <col min="5" max="5" width="6.6328125" style="7" hidden="1" customWidth="1"/>
    <col min="6" max="7" width="14.1796875" style="7" hidden="1" customWidth="1"/>
    <col min="8" max="8" width="11.6328125" style="7" hidden="1" customWidth="1"/>
    <col min="9" max="9" width="12.1796875" style="7" hidden="1" customWidth="1"/>
    <col min="10" max="10" width="11" style="7" bestFit="1" customWidth="1"/>
    <col min="11" max="11" width="11.54296875" style="6" bestFit="1" customWidth="1"/>
    <col min="12" max="12" width="6.90625" style="7" bestFit="1" customWidth="1"/>
    <col min="13" max="13" width="12.54296875" style="2" customWidth="1"/>
    <col min="14" max="14" width="6.453125" style="2" bestFit="1" customWidth="1"/>
    <col min="15" max="15" width="4.36328125" style="2" bestFit="1" customWidth="1"/>
    <col min="16" max="16" width="5.90625" style="2" bestFit="1" customWidth="1"/>
    <col min="17" max="17" width="5.453125" style="2" bestFit="1" customWidth="1"/>
    <col min="18" max="18" width="9.54296875" style="2" bestFit="1" customWidth="1"/>
    <col min="19" max="19" width="5.81640625" style="2" bestFit="1" customWidth="1"/>
    <col min="20" max="20" width="13.36328125" style="2" customWidth="1"/>
    <col min="21" max="21" width="5.81640625" style="2" bestFit="1" customWidth="1"/>
    <col min="22" max="22" width="2.90625" style="2" bestFit="1" customWidth="1"/>
    <col min="23" max="23" width="3.1796875" style="2" bestFit="1" customWidth="1"/>
    <col min="24" max="24" width="3.81640625" style="2" bestFit="1" customWidth="1"/>
    <col min="25" max="25" width="16" style="2" customWidth="1"/>
    <col min="26" max="26" width="6.08984375" style="2" bestFit="1" customWidth="1"/>
    <col min="27" max="27" width="7.81640625" style="2" bestFit="1" customWidth="1"/>
    <col min="28" max="28" width="5" style="2" bestFit="1" customWidth="1"/>
    <col min="29" max="29" width="5.81640625" style="2" bestFit="1" customWidth="1"/>
    <col min="30" max="30" width="5.54296875" style="2" bestFit="1" customWidth="1"/>
    <col min="31" max="31" width="5.81640625" style="2" bestFit="1" customWidth="1"/>
    <col min="32" max="32" width="6.54296875" style="2" bestFit="1" customWidth="1"/>
    <col min="33" max="33" width="9.90625" style="2" bestFit="1" customWidth="1"/>
    <col min="34" max="34" width="2.90625" style="2" bestFit="1" customWidth="1"/>
    <col min="35" max="35" width="3.1796875" style="2" bestFit="1" customWidth="1"/>
    <col min="36" max="36" width="3.81640625" style="2" bestFit="1" customWidth="1"/>
    <col min="37" max="37" width="4.6328125" style="2" bestFit="1" customWidth="1"/>
    <col min="38" max="38" width="5" style="2" bestFit="1" customWidth="1"/>
    <col min="39" max="39" width="3" style="2" bestFit="1" customWidth="1"/>
    <col min="40" max="40" width="2.81640625" style="2" bestFit="1" customWidth="1"/>
    <col min="41" max="41" width="5.81640625" style="2" bestFit="1" customWidth="1"/>
    <col min="42" max="42" width="6.54296875" style="2" bestFit="1" customWidth="1"/>
    <col min="43" max="43" width="11.36328125" style="2" bestFit="1" customWidth="1"/>
    <col min="44" max="44" width="6.6328125" style="2" bestFit="1" customWidth="1"/>
    <col min="45" max="48" width="4.453125" style="2" bestFit="1" customWidth="1"/>
    <col min="49" max="49" width="3.81640625" style="2" bestFit="1" customWidth="1"/>
    <col min="50" max="50" width="4.6328125" style="2" bestFit="1" customWidth="1"/>
    <col min="51" max="51" width="5.81640625" style="2" bestFit="1" customWidth="1"/>
    <col min="52" max="52" width="5.08984375" style="2" bestFit="1" customWidth="1"/>
    <col min="53" max="53" width="9.81640625" style="2" customWidth="1"/>
    <col min="54" max="54" width="10.81640625" style="2" customWidth="1"/>
    <col min="55" max="55" width="3.81640625" style="2" bestFit="1" customWidth="1"/>
    <col min="56" max="56" width="4.6328125" style="2" bestFit="1" customWidth="1"/>
    <col min="57" max="57" width="5" style="2" bestFit="1" customWidth="1"/>
    <col min="58" max="58" width="5.81640625" style="2" bestFit="1" customWidth="1"/>
    <col min="59" max="59" width="9.453125" style="2" bestFit="1" customWidth="1"/>
    <col min="60" max="60" width="6" style="2" bestFit="1" customWidth="1"/>
    <col min="61" max="61" width="15" style="2" bestFit="1" customWidth="1"/>
    <col min="62" max="62" width="3.1796875" style="2" bestFit="1" customWidth="1"/>
    <col min="63" max="16384" width="14.81640625" style="2"/>
  </cols>
  <sheetData>
    <row r="1" spans="1:62">
      <c r="A1" s="115" t="s">
        <v>0</v>
      </c>
      <c r="B1" s="115" t="s">
        <v>1</v>
      </c>
      <c r="C1" s="117" t="s">
        <v>45</v>
      </c>
      <c r="D1" s="134" t="s">
        <v>2</v>
      </c>
      <c r="E1" s="134" t="s">
        <v>3</v>
      </c>
      <c r="F1" s="134" t="s">
        <v>52</v>
      </c>
      <c r="G1" s="134" t="s">
        <v>53</v>
      </c>
      <c r="H1" s="115" t="s">
        <v>1</v>
      </c>
      <c r="I1" s="117" t="s">
        <v>45</v>
      </c>
      <c r="J1" s="119" t="s">
        <v>46</v>
      </c>
      <c r="K1" s="113" t="s">
        <v>47</v>
      </c>
      <c r="L1" s="113" t="s">
        <v>50</v>
      </c>
      <c r="M1" s="125" t="s">
        <v>4</v>
      </c>
      <c r="N1" s="126"/>
      <c r="O1" s="126"/>
      <c r="P1" s="126"/>
      <c r="Q1" s="126"/>
      <c r="R1" s="127"/>
      <c r="S1" s="121" t="s">
        <v>5</v>
      </c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1"/>
      <c r="AI1" s="122"/>
      <c r="AJ1" s="122"/>
      <c r="AK1" s="122"/>
      <c r="AL1" s="122"/>
      <c r="AM1" s="122"/>
      <c r="AN1" s="122"/>
      <c r="AO1" s="122"/>
      <c r="AP1" s="122"/>
      <c r="AQ1" s="122"/>
      <c r="AR1" s="126"/>
      <c r="AS1" s="126"/>
      <c r="AT1" s="126"/>
      <c r="AU1" s="126"/>
      <c r="AV1" s="126"/>
      <c r="AW1" s="126"/>
      <c r="AX1" s="126"/>
      <c r="AY1" s="126"/>
      <c r="AZ1" s="126"/>
      <c r="BA1" s="126"/>
      <c r="BB1" s="126"/>
      <c r="BC1" s="126"/>
      <c r="BD1" s="126"/>
      <c r="BE1" s="126"/>
      <c r="BF1" s="126"/>
      <c r="BG1" s="127"/>
      <c r="BH1" s="121" t="s">
        <v>7</v>
      </c>
      <c r="BI1" s="121" t="s">
        <v>8</v>
      </c>
      <c r="BJ1" s="6" t="s">
        <v>9</v>
      </c>
    </row>
    <row r="2" spans="1:62">
      <c r="A2" s="116"/>
      <c r="B2" s="133"/>
      <c r="C2" s="118"/>
      <c r="D2" s="135"/>
      <c r="E2" s="135"/>
      <c r="F2" s="135"/>
      <c r="G2" s="135"/>
      <c r="H2" s="116"/>
      <c r="I2" s="118"/>
      <c r="J2" s="116"/>
      <c r="K2" s="133"/>
      <c r="L2" s="116"/>
      <c r="M2" s="123" t="s">
        <v>51</v>
      </c>
      <c r="N2" s="124" t="s">
        <v>10</v>
      </c>
      <c r="O2" s="123" t="s">
        <v>11</v>
      </c>
      <c r="P2" s="123" t="s">
        <v>12</v>
      </c>
      <c r="Q2" s="123" t="s">
        <v>13</v>
      </c>
      <c r="R2" s="128" t="s">
        <v>49</v>
      </c>
      <c r="S2" s="123" t="s">
        <v>14</v>
      </c>
      <c r="T2" s="122"/>
      <c r="U2" s="123" t="s">
        <v>15</v>
      </c>
      <c r="V2" s="122"/>
      <c r="W2" s="122"/>
      <c r="X2" s="122"/>
      <c r="Y2" s="122"/>
      <c r="Z2" s="122"/>
      <c r="AA2" s="122"/>
      <c r="AB2" s="122"/>
      <c r="AC2" s="123" t="s">
        <v>16</v>
      </c>
      <c r="AD2" s="122"/>
      <c r="AE2" s="123" t="s">
        <v>17</v>
      </c>
      <c r="AF2" s="122"/>
      <c r="AG2" s="122"/>
      <c r="AH2" s="137" t="s">
        <v>3502</v>
      </c>
      <c r="AI2" s="138"/>
      <c r="AJ2" s="138"/>
      <c r="AK2" s="138"/>
      <c r="AL2" s="139"/>
      <c r="AM2" s="137" t="s">
        <v>18</v>
      </c>
      <c r="AN2" s="138"/>
      <c r="AO2" s="138"/>
      <c r="AP2" s="138"/>
      <c r="AQ2" s="139"/>
      <c r="AR2" s="123" t="s">
        <v>19</v>
      </c>
      <c r="AS2" s="123" t="s">
        <v>20</v>
      </c>
      <c r="AT2" s="122"/>
      <c r="AU2" s="123" t="s">
        <v>48</v>
      </c>
      <c r="AV2" s="122"/>
      <c r="AW2" s="123" t="s">
        <v>21</v>
      </c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6"/>
    </row>
    <row r="3" spans="1:62">
      <c r="A3" s="116"/>
      <c r="B3" s="133"/>
      <c r="C3" s="118"/>
      <c r="D3" s="135"/>
      <c r="E3" s="135"/>
      <c r="F3" s="135"/>
      <c r="G3" s="135"/>
      <c r="H3" s="116"/>
      <c r="I3" s="118"/>
      <c r="J3" s="116"/>
      <c r="K3" s="133"/>
      <c r="L3" s="116"/>
      <c r="M3" s="122"/>
      <c r="N3" s="122"/>
      <c r="O3" s="122"/>
      <c r="P3" s="122"/>
      <c r="Q3" s="122"/>
      <c r="R3" s="129"/>
      <c r="S3" s="122"/>
      <c r="T3" s="122"/>
      <c r="U3" s="123" t="s">
        <v>22</v>
      </c>
      <c r="V3" s="123" t="s">
        <v>23</v>
      </c>
      <c r="W3" s="122"/>
      <c r="X3" s="123" t="s">
        <v>24</v>
      </c>
      <c r="Y3" s="123" t="s">
        <v>25</v>
      </c>
      <c r="Z3" s="123" t="s">
        <v>26</v>
      </c>
      <c r="AA3" s="123" t="s">
        <v>27</v>
      </c>
      <c r="AB3" s="123" t="s">
        <v>28</v>
      </c>
      <c r="AC3" s="122"/>
      <c r="AD3" s="122"/>
      <c r="AE3" s="123" t="s">
        <v>29</v>
      </c>
      <c r="AF3" s="122"/>
      <c r="AG3" s="122"/>
      <c r="AH3" s="123" t="s">
        <v>23</v>
      </c>
      <c r="AI3" s="122"/>
      <c r="AJ3" s="123" t="s">
        <v>24</v>
      </c>
      <c r="AK3" s="123" t="s">
        <v>25</v>
      </c>
      <c r="AL3" s="123" t="s">
        <v>28</v>
      </c>
      <c r="AM3" s="123" t="s">
        <v>30</v>
      </c>
      <c r="AN3" s="122"/>
      <c r="AO3" s="123" t="s">
        <v>29</v>
      </c>
      <c r="AP3" s="122"/>
      <c r="AQ3" s="122"/>
      <c r="AR3" s="122"/>
      <c r="AS3" s="122"/>
      <c r="AT3" s="122"/>
      <c r="AU3" s="122"/>
      <c r="AV3" s="122"/>
      <c r="AW3" s="123" t="s">
        <v>31</v>
      </c>
      <c r="AX3" s="122"/>
      <c r="AY3" s="123" t="s">
        <v>29</v>
      </c>
      <c r="AZ3" s="122"/>
      <c r="BA3" s="123" t="s">
        <v>23</v>
      </c>
      <c r="BB3" s="122"/>
      <c r="BC3" s="123" t="s">
        <v>24</v>
      </c>
      <c r="BD3" s="123" t="s">
        <v>25</v>
      </c>
      <c r="BE3" s="123" t="s">
        <v>28</v>
      </c>
      <c r="BF3" s="123" t="s">
        <v>32</v>
      </c>
      <c r="BG3" s="123" t="s">
        <v>33</v>
      </c>
      <c r="BH3" s="122"/>
      <c r="BI3" s="122"/>
      <c r="BJ3" s="6"/>
    </row>
    <row r="4" spans="1:62" ht="31">
      <c r="A4" s="116"/>
      <c r="B4" s="133"/>
      <c r="C4" s="118"/>
      <c r="D4" s="135"/>
      <c r="E4" s="135"/>
      <c r="F4" s="135"/>
      <c r="G4" s="135"/>
      <c r="H4" s="116"/>
      <c r="I4" s="118"/>
      <c r="J4" s="116"/>
      <c r="K4" s="133"/>
      <c r="L4" s="116"/>
      <c r="M4" s="132"/>
      <c r="N4" s="132"/>
      <c r="O4" s="132"/>
      <c r="P4" s="132"/>
      <c r="Q4" s="132"/>
      <c r="R4" s="129"/>
      <c r="S4" s="24" t="s">
        <v>22</v>
      </c>
      <c r="T4" s="24" t="s">
        <v>34</v>
      </c>
      <c r="U4" s="132"/>
      <c r="V4" s="24" t="s">
        <v>35</v>
      </c>
      <c r="W4" s="24" t="s">
        <v>36</v>
      </c>
      <c r="X4" s="132"/>
      <c r="Y4" s="132"/>
      <c r="Z4" s="132"/>
      <c r="AA4" s="132"/>
      <c r="AB4" s="132"/>
      <c r="AC4" s="24" t="s">
        <v>22</v>
      </c>
      <c r="AD4" s="24" t="s">
        <v>37</v>
      </c>
      <c r="AE4" s="24" t="s">
        <v>22</v>
      </c>
      <c r="AF4" s="24" t="s">
        <v>38</v>
      </c>
      <c r="AG4" s="24" t="s">
        <v>774</v>
      </c>
      <c r="AH4" s="24" t="s">
        <v>35</v>
      </c>
      <c r="AI4" s="24" t="s">
        <v>36</v>
      </c>
      <c r="AJ4" s="132"/>
      <c r="AK4" s="132"/>
      <c r="AL4" s="132"/>
      <c r="AM4" s="24" t="s">
        <v>40</v>
      </c>
      <c r="AN4" s="24" t="s">
        <v>41</v>
      </c>
      <c r="AO4" s="24" t="s">
        <v>22</v>
      </c>
      <c r="AP4" s="24" t="s">
        <v>38</v>
      </c>
      <c r="AQ4" s="24" t="s">
        <v>772</v>
      </c>
      <c r="AR4" s="132"/>
      <c r="AS4" s="24" t="s">
        <v>40</v>
      </c>
      <c r="AT4" s="24" t="s">
        <v>41</v>
      </c>
      <c r="AU4" s="24" t="s">
        <v>40</v>
      </c>
      <c r="AV4" s="24" t="s">
        <v>41</v>
      </c>
      <c r="AW4" s="24" t="s">
        <v>42</v>
      </c>
      <c r="AX4" s="24" t="s">
        <v>43</v>
      </c>
      <c r="AY4" s="24" t="s">
        <v>22</v>
      </c>
      <c r="AZ4" s="24" t="s">
        <v>44</v>
      </c>
      <c r="BA4" s="24" t="s">
        <v>35</v>
      </c>
      <c r="BB4" s="24" t="s">
        <v>36</v>
      </c>
      <c r="BC4" s="132"/>
      <c r="BD4" s="132"/>
      <c r="BE4" s="132"/>
      <c r="BF4" s="132"/>
      <c r="BG4" s="132"/>
      <c r="BH4" s="132"/>
      <c r="BI4" s="132"/>
      <c r="BJ4" s="6"/>
    </row>
    <row r="5" spans="1:62" ht="31">
      <c r="A5" s="23">
        <v>1</v>
      </c>
      <c r="B5" s="27" t="s">
        <v>4267</v>
      </c>
      <c r="C5" s="27" t="s">
        <v>3529</v>
      </c>
      <c r="D5" s="27" t="s">
        <v>4268</v>
      </c>
      <c r="E5" s="27">
        <v>36</v>
      </c>
      <c r="F5" s="27" t="s">
        <v>4055</v>
      </c>
      <c r="G5" s="27" t="s">
        <v>3614</v>
      </c>
      <c r="H5" s="23" t="str">
        <f t="shared" ref="H5:H68" si="0">REPLACE(B5,2,1,"＊")</f>
        <v>張＊婷</v>
      </c>
      <c r="I5" s="23" t="str">
        <f t="shared" ref="I5:I68" si="1">REPLACE(C5,2,1,"＊")</f>
        <v>2＊211117</v>
      </c>
      <c r="J5" s="27">
        <v>1130801</v>
      </c>
      <c r="K5" s="27" t="s">
        <v>717</v>
      </c>
      <c r="L5" s="27">
        <v>1058</v>
      </c>
      <c r="M5" s="28"/>
      <c r="N5" s="26"/>
      <c r="O5" s="26"/>
      <c r="P5" s="26" t="s">
        <v>9</v>
      </c>
      <c r="Q5" s="26" t="s">
        <v>716</v>
      </c>
      <c r="R5" s="26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6"/>
      <c r="AK5" s="26"/>
      <c r="AL5" s="26"/>
      <c r="AM5" s="28"/>
      <c r="AN5" s="28"/>
      <c r="AO5" s="28"/>
      <c r="AP5" s="28"/>
      <c r="AQ5" s="28"/>
      <c r="AR5" s="26"/>
      <c r="AS5" s="28"/>
      <c r="AT5" s="28"/>
      <c r="AU5" s="28"/>
      <c r="AV5" s="28"/>
      <c r="AW5" s="28"/>
      <c r="AX5" s="29"/>
      <c r="AY5" s="28"/>
      <c r="AZ5" s="28"/>
      <c r="BA5" s="26"/>
      <c r="BB5" s="28"/>
      <c r="BC5" s="26"/>
      <c r="BD5" s="26"/>
      <c r="BE5" s="28"/>
      <c r="BF5" s="26"/>
      <c r="BG5" s="26"/>
      <c r="BH5" s="26"/>
      <c r="BI5" s="28" t="s">
        <v>1034</v>
      </c>
      <c r="BJ5" s="6"/>
    </row>
    <row r="6" spans="1:62">
      <c r="A6" s="23">
        <v>2</v>
      </c>
      <c r="B6" s="27" t="s">
        <v>4269</v>
      </c>
      <c r="C6" s="27" t="s">
        <v>4056</v>
      </c>
      <c r="D6" s="27" t="s">
        <v>4268</v>
      </c>
      <c r="E6" s="27">
        <v>44</v>
      </c>
      <c r="F6" s="27"/>
      <c r="G6" s="27"/>
      <c r="H6" s="23" t="str">
        <f t="shared" si="0"/>
        <v>黃＊江</v>
      </c>
      <c r="I6" s="23" t="str">
        <f t="shared" si="1"/>
        <v>1＊563039</v>
      </c>
      <c r="J6" s="27">
        <v>1130801</v>
      </c>
      <c r="K6" s="27" t="s">
        <v>70</v>
      </c>
      <c r="L6" s="27">
        <v>1058</v>
      </c>
      <c r="M6" s="28"/>
      <c r="N6" s="26"/>
      <c r="O6" s="26"/>
      <c r="P6" s="26"/>
      <c r="Q6" s="26"/>
      <c r="R6" s="26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6"/>
      <c r="AK6" s="26"/>
      <c r="AL6" s="26"/>
      <c r="AM6" s="28"/>
      <c r="AN6" s="28"/>
      <c r="AO6" s="28"/>
      <c r="AP6" s="28"/>
      <c r="AQ6" s="28"/>
      <c r="AR6" s="26"/>
      <c r="AS6" s="28"/>
      <c r="AT6" s="28" t="s">
        <v>9</v>
      </c>
      <c r="AU6" s="28"/>
      <c r="AV6" s="28"/>
      <c r="AW6" s="28"/>
      <c r="AX6" s="29"/>
      <c r="AY6" s="28"/>
      <c r="AZ6" s="28"/>
      <c r="BA6" s="26"/>
      <c r="BB6" s="28"/>
      <c r="BC6" s="26"/>
      <c r="BD6" s="26"/>
      <c r="BE6" s="28"/>
      <c r="BF6" s="26"/>
      <c r="BG6" s="26"/>
      <c r="BH6" s="26"/>
      <c r="BI6" s="28"/>
      <c r="BJ6" s="6"/>
    </row>
    <row r="7" spans="1:62" ht="31">
      <c r="A7" s="23">
        <v>3</v>
      </c>
      <c r="B7" s="27" t="s">
        <v>4270</v>
      </c>
      <c r="C7" s="27" t="s">
        <v>4057</v>
      </c>
      <c r="D7" s="27" t="s">
        <v>4268</v>
      </c>
      <c r="E7" s="27">
        <v>72</v>
      </c>
      <c r="F7" s="27"/>
      <c r="G7" s="27"/>
      <c r="H7" s="23" t="str">
        <f t="shared" si="0"/>
        <v>黃＊淇</v>
      </c>
      <c r="I7" s="23" t="str">
        <f t="shared" si="1"/>
        <v>1＊799438</v>
      </c>
      <c r="J7" s="27">
        <v>1130801</v>
      </c>
      <c r="K7" s="27" t="s">
        <v>4271</v>
      </c>
      <c r="L7" s="27">
        <v>1058</v>
      </c>
      <c r="M7" s="28" t="s">
        <v>4647</v>
      </c>
      <c r="N7" s="26"/>
      <c r="O7" s="26"/>
      <c r="P7" s="26" t="s">
        <v>4652</v>
      </c>
      <c r="Q7" s="26"/>
      <c r="R7" s="26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6"/>
      <c r="AK7" s="26"/>
      <c r="AL7" s="26"/>
      <c r="AM7" s="28"/>
      <c r="AN7" s="28"/>
      <c r="AO7" s="28"/>
      <c r="AP7" s="28"/>
      <c r="AQ7" s="28"/>
      <c r="AR7" s="26"/>
      <c r="AS7" s="28"/>
      <c r="AT7" s="28"/>
      <c r="AU7" s="28"/>
      <c r="AV7" s="28"/>
      <c r="AW7" s="28"/>
      <c r="AX7" s="29"/>
      <c r="AY7" s="28"/>
      <c r="AZ7" s="28"/>
      <c r="BA7" s="26"/>
      <c r="BB7" s="28"/>
      <c r="BC7" s="26"/>
      <c r="BD7" s="26"/>
      <c r="BE7" s="28"/>
      <c r="BF7" s="26"/>
      <c r="BG7" s="26"/>
      <c r="BH7" s="26"/>
      <c r="BI7" s="28" t="s">
        <v>1034</v>
      </c>
      <c r="BJ7" s="6"/>
    </row>
    <row r="8" spans="1:62">
      <c r="A8" s="23">
        <v>4</v>
      </c>
      <c r="B8" s="27" t="s">
        <v>4272</v>
      </c>
      <c r="C8" s="27" t="s">
        <v>4058</v>
      </c>
      <c r="D8" s="27" t="s">
        <v>4268</v>
      </c>
      <c r="E8" s="27">
        <v>53</v>
      </c>
      <c r="F8" s="27"/>
      <c r="G8" s="27"/>
      <c r="H8" s="23" t="str">
        <f t="shared" si="0"/>
        <v>陳＊蘭</v>
      </c>
      <c r="I8" s="23" t="str">
        <f t="shared" si="1"/>
        <v>0＊063107</v>
      </c>
      <c r="J8" s="27">
        <v>1130801</v>
      </c>
      <c r="K8" s="27" t="s">
        <v>70</v>
      </c>
      <c r="L8" s="27">
        <v>1058</v>
      </c>
      <c r="M8" s="28"/>
      <c r="N8" s="26"/>
      <c r="O8" s="26"/>
      <c r="P8" s="26"/>
      <c r="Q8" s="26"/>
      <c r="R8" s="26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6"/>
      <c r="AK8" s="26"/>
      <c r="AL8" s="26"/>
      <c r="AM8" s="28"/>
      <c r="AN8" s="28"/>
      <c r="AO8" s="28"/>
      <c r="AP8" s="28"/>
      <c r="AQ8" s="28"/>
      <c r="AR8" s="26"/>
      <c r="AS8" s="28"/>
      <c r="AT8" s="28" t="s">
        <v>9</v>
      </c>
      <c r="AU8" s="28"/>
      <c r="AV8" s="28"/>
      <c r="AW8" s="28"/>
      <c r="AX8" s="29"/>
      <c r="AY8" s="28"/>
      <c r="AZ8" s="28"/>
      <c r="BA8" s="28"/>
      <c r="BB8" s="28"/>
      <c r="BC8" s="26"/>
      <c r="BD8" s="26"/>
      <c r="BE8" s="28"/>
      <c r="BF8" s="26"/>
      <c r="BG8" s="26"/>
      <c r="BH8" s="26"/>
      <c r="BI8" s="28"/>
      <c r="BJ8" s="6"/>
    </row>
    <row r="9" spans="1:62" ht="31">
      <c r="A9" s="23">
        <v>5</v>
      </c>
      <c r="B9" s="27" t="s">
        <v>4273</v>
      </c>
      <c r="C9" s="27" t="s">
        <v>4059</v>
      </c>
      <c r="D9" s="27" t="s">
        <v>4274</v>
      </c>
      <c r="E9" s="27">
        <v>77</v>
      </c>
      <c r="F9" s="27" t="s">
        <v>4060</v>
      </c>
      <c r="G9" s="27" t="s">
        <v>4061</v>
      </c>
      <c r="H9" s="23" t="str">
        <f t="shared" si="0"/>
        <v>賴＊仁</v>
      </c>
      <c r="I9" s="23" t="str">
        <f t="shared" si="1"/>
        <v>1＊379678</v>
      </c>
      <c r="J9" s="27">
        <v>1130805</v>
      </c>
      <c r="K9" s="27" t="s">
        <v>717</v>
      </c>
      <c r="L9" s="27">
        <v>1058</v>
      </c>
      <c r="M9" s="28"/>
      <c r="N9" s="26" t="s">
        <v>9</v>
      </c>
      <c r="O9" s="26"/>
      <c r="P9" s="26" t="s">
        <v>9</v>
      </c>
      <c r="Q9" s="26"/>
      <c r="R9" s="26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6"/>
      <c r="AK9" s="26"/>
      <c r="AL9" s="26"/>
      <c r="AM9" s="28"/>
      <c r="AN9" s="28"/>
      <c r="AO9" s="28"/>
      <c r="AP9" s="28"/>
      <c r="AQ9" s="28"/>
      <c r="AR9" s="26"/>
      <c r="AS9" s="28"/>
      <c r="AT9" s="28"/>
      <c r="AU9" s="28"/>
      <c r="AV9" s="28"/>
      <c r="AW9" s="28"/>
      <c r="AX9" s="29"/>
      <c r="AY9" s="28"/>
      <c r="AZ9" s="28"/>
      <c r="BA9" s="28"/>
      <c r="BB9" s="28"/>
      <c r="BC9" s="26"/>
      <c r="BD9" s="26"/>
      <c r="BE9" s="28"/>
      <c r="BF9" s="26"/>
      <c r="BG9" s="26"/>
      <c r="BH9" s="26"/>
      <c r="BI9" s="28" t="s">
        <v>1034</v>
      </c>
      <c r="BJ9" s="6"/>
    </row>
    <row r="10" spans="1:62">
      <c r="A10" s="23">
        <v>6</v>
      </c>
      <c r="B10" s="27" t="s">
        <v>4275</v>
      </c>
      <c r="C10" s="27" t="s">
        <v>4063</v>
      </c>
      <c r="D10" s="27" t="s">
        <v>4268</v>
      </c>
      <c r="E10" s="27">
        <v>53</v>
      </c>
      <c r="F10" s="27"/>
      <c r="G10" s="27"/>
      <c r="H10" s="23" t="str">
        <f t="shared" si="0"/>
        <v>游＊蘋</v>
      </c>
      <c r="I10" s="23" t="str">
        <f t="shared" si="1"/>
        <v>0＊072454</v>
      </c>
      <c r="J10" s="27">
        <v>1130808</v>
      </c>
      <c r="K10" s="27" t="s">
        <v>70</v>
      </c>
      <c r="L10" s="27">
        <v>1058</v>
      </c>
      <c r="M10" s="28"/>
      <c r="N10" s="26"/>
      <c r="O10" s="26"/>
      <c r="P10" s="26"/>
      <c r="Q10" s="26"/>
      <c r="R10" s="26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6"/>
      <c r="AK10" s="26"/>
      <c r="AL10" s="26"/>
      <c r="AM10" s="28"/>
      <c r="AN10" s="28"/>
      <c r="AO10" s="28"/>
      <c r="AP10" s="28"/>
      <c r="AQ10" s="28"/>
      <c r="AR10" s="26"/>
      <c r="AS10" s="28"/>
      <c r="AT10" s="28" t="s">
        <v>9</v>
      </c>
      <c r="AU10" s="28"/>
      <c r="AV10" s="28"/>
      <c r="AW10" s="28"/>
      <c r="AX10" s="29"/>
      <c r="AY10" s="28"/>
      <c r="AZ10" s="28"/>
      <c r="BA10" s="28"/>
      <c r="BB10" s="28"/>
      <c r="BC10" s="26"/>
      <c r="BD10" s="26"/>
      <c r="BE10" s="28"/>
      <c r="BF10" s="26"/>
      <c r="BG10" s="26"/>
      <c r="BH10" s="26"/>
      <c r="BI10" s="28"/>
      <c r="BJ10" s="6"/>
    </row>
    <row r="11" spans="1:62">
      <c r="A11" s="23">
        <v>7</v>
      </c>
      <c r="B11" s="27" t="s">
        <v>4276</v>
      </c>
      <c r="C11" s="27" t="s">
        <v>4065</v>
      </c>
      <c r="D11" s="27" t="s">
        <v>4274</v>
      </c>
      <c r="E11" s="27">
        <v>59</v>
      </c>
      <c r="F11" s="27"/>
      <c r="G11" s="27"/>
      <c r="H11" s="23" t="str">
        <f t="shared" si="0"/>
        <v>洪＊庭</v>
      </c>
      <c r="I11" s="23" t="str">
        <f t="shared" si="1"/>
        <v>1＊924680</v>
      </c>
      <c r="J11" s="27">
        <v>1130815</v>
      </c>
      <c r="K11" s="27" t="s">
        <v>73</v>
      </c>
      <c r="L11" s="27">
        <v>1058</v>
      </c>
      <c r="M11" s="28"/>
      <c r="N11" s="26"/>
      <c r="O11" s="26"/>
      <c r="P11" s="26"/>
      <c r="Q11" s="26"/>
      <c r="R11" s="26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6"/>
      <c r="AK11" s="26"/>
      <c r="AL11" s="26"/>
      <c r="AM11" s="28"/>
      <c r="AN11" s="28"/>
      <c r="AO11" s="28"/>
      <c r="AP11" s="28"/>
      <c r="AQ11" s="28"/>
      <c r="AR11" s="26"/>
      <c r="AS11" s="28"/>
      <c r="AT11" s="28"/>
      <c r="AU11" s="28"/>
      <c r="AV11" s="28"/>
      <c r="AW11" s="28"/>
      <c r="AX11" s="29"/>
      <c r="AY11" s="28"/>
      <c r="AZ11" s="28"/>
      <c r="BA11" s="28" t="s">
        <v>9</v>
      </c>
      <c r="BB11" s="28"/>
      <c r="BC11" s="26"/>
      <c r="BD11" s="26"/>
      <c r="BE11" s="28"/>
      <c r="BF11" s="26"/>
      <c r="BG11" s="26"/>
      <c r="BH11" s="26"/>
      <c r="BI11" s="28"/>
      <c r="BJ11" s="6"/>
    </row>
    <row r="12" spans="1:62">
      <c r="A12" s="23">
        <v>8</v>
      </c>
      <c r="B12" s="27" t="s">
        <v>4277</v>
      </c>
      <c r="C12" s="27" t="s">
        <v>4067</v>
      </c>
      <c r="D12" s="27" t="s">
        <v>4274</v>
      </c>
      <c r="E12" s="27">
        <v>60</v>
      </c>
      <c r="F12" s="27"/>
      <c r="G12" s="27"/>
      <c r="H12" s="23" t="str">
        <f t="shared" si="0"/>
        <v>張＊隆</v>
      </c>
      <c r="I12" s="23" t="str">
        <f t="shared" si="1"/>
        <v>0＊777882</v>
      </c>
      <c r="J12" s="27">
        <v>1130815</v>
      </c>
      <c r="K12" s="27" t="s">
        <v>70</v>
      </c>
      <c r="L12" s="27">
        <v>1058</v>
      </c>
      <c r="M12" s="28"/>
      <c r="N12" s="26"/>
      <c r="O12" s="26"/>
      <c r="P12" s="26"/>
      <c r="Q12" s="26"/>
      <c r="R12" s="26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6"/>
      <c r="AK12" s="26"/>
      <c r="AL12" s="26"/>
      <c r="AM12" s="28"/>
      <c r="AN12" s="28"/>
      <c r="AO12" s="28"/>
      <c r="AP12" s="28"/>
      <c r="AQ12" s="28"/>
      <c r="AR12" s="26"/>
      <c r="AS12" s="28"/>
      <c r="AT12" s="28" t="s">
        <v>9</v>
      </c>
      <c r="AU12" s="28"/>
      <c r="AV12" s="28"/>
      <c r="AW12" s="28"/>
      <c r="AX12" s="29"/>
      <c r="AY12" s="28"/>
      <c r="AZ12" s="28"/>
      <c r="BA12" s="28"/>
      <c r="BB12" s="28"/>
      <c r="BC12" s="26"/>
      <c r="BD12" s="26"/>
      <c r="BE12" s="28"/>
      <c r="BF12" s="26"/>
      <c r="BG12" s="26"/>
      <c r="BH12" s="26"/>
      <c r="BI12" s="28"/>
      <c r="BJ12" s="6"/>
    </row>
    <row r="13" spans="1:62">
      <c r="A13" s="23">
        <v>9</v>
      </c>
      <c r="B13" s="27" t="s">
        <v>4278</v>
      </c>
      <c r="C13" s="27" t="s">
        <v>4068</v>
      </c>
      <c r="D13" s="27" t="s">
        <v>4268</v>
      </c>
      <c r="E13" s="27">
        <v>88</v>
      </c>
      <c r="F13" s="27"/>
      <c r="G13" s="27"/>
      <c r="H13" s="23" t="str">
        <f t="shared" si="0"/>
        <v>馬＊</v>
      </c>
      <c r="I13" s="23" t="str">
        <f t="shared" si="1"/>
        <v>0＊013171</v>
      </c>
      <c r="J13" s="27">
        <v>1130815</v>
      </c>
      <c r="K13" s="27" t="s">
        <v>70</v>
      </c>
      <c r="L13" s="27">
        <v>1058</v>
      </c>
      <c r="M13" s="28"/>
      <c r="N13" s="26"/>
      <c r="O13" s="26"/>
      <c r="P13" s="26"/>
      <c r="Q13" s="26"/>
      <c r="R13" s="26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6"/>
      <c r="AK13" s="26"/>
      <c r="AL13" s="26"/>
      <c r="AM13" s="28"/>
      <c r="AN13" s="28"/>
      <c r="AO13" s="28"/>
      <c r="AP13" s="28"/>
      <c r="AQ13" s="28"/>
      <c r="AR13" s="26"/>
      <c r="AS13" s="28" t="s">
        <v>9</v>
      </c>
      <c r="AT13" s="28"/>
      <c r="AU13" s="28"/>
      <c r="AV13" s="28"/>
      <c r="AW13" s="28"/>
      <c r="AX13" s="29"/>
      <c r="AY13" s="28"/>
      <c r="AZ13" s="28"/>
      <c r="BA13" s="28"/>
      <c r="BB13" s="28"/>
      <c r="BC13" s="26"/>
      <c r="BD13" s="26"/>
      <c r="BE13" s="28"/>
      <c r="BF13" s="26"/>
      <c r="BG13" s="26"/>
      <c r="BH13" s="26"/>
      <c r="BI13" s="28"/>
      <c r="BJ13" s="6"/>
    </row>
    <row r="14" spans="1:62">
      <c r="A14" s="23">
        <v>10</v>
      </c>
      <c r="B14" s="27" t="s">
        <v>4279</v>
      </c>
      <c r="C14" s="27" t="s">
        <v>399</v>
      </c>
      <c r="D14" s="27" t="s">
        <v>4268</v>
      </c>
      <c r="E14" s="27">
        <v>36</v>
      </c>
      <c r="F14" s="27"/>
      <c r="G14" s="27"/>
      <c r="H14" s="23" t="str">
        <f t="shared" si="0"/>
        <v>鄭＊孝</v>
      </c>
      <c r="I14" s="23" t="str">
        <f t="shared" si="1"/>
        <v>2＊484268</v>
      </c>
      <c r="J14" s="27">
        <v>1130815</v>
      </c>
      <c r="K14" s="27" t="s">
        <v>70</v>
      </c>
      <c r="L14" s="27">
        <v>1058</v>
      </c>
      <c r="M14" s="28"/>
      <c r="N14" s="26"/>
      <c r="O14" s="26"/>
      <c r="P14" s="26"/>
      <c r="Q14" s="26"/>
      <c r="R14" s="26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6"/>
      <c r="AK14" s="26"/>
      <c r="AL14" s="26"/>
      <c r="AM14" s="28"/>
      <c r="AN14" s="28"/>
      <c r="AO14" s="28"/>
      <c r="AP14" s="28"/>
      <c r="AQ14" s="28"/>
      <c r="AR14" s="26"/>
      <c r="AS14" s="28" t="s">
        <v>9</v>
      </c>
      <c r="AT14" s="28"/>
      <c r="AU14" s="28"/>
      <c r="AV14" s="28"/>
      <c r="AW14" s="28"/>
      <c r="AX14" s="29"/>
      <c r="AY14" s="28"/>
      <c r="AZ14" s="28"/>
      <c r="BA14" s="28"/>
      <c r="BB14" s="28"/>
      <c r="BC14" s="26"/>
      <c r="BD14" s="26"/>
      <c r="BE14" s="28"/>
      <c r="BF14" s="26"/>
      <c r="BG14" s="26"/>
      <c r="BH14" s="26"/>
      <c r="BI14" s="28"/>
      <c r="BJ14" s="6"/>
    </row>
    <row r="15" spans="1:62" ht="46.5">
      <c r="A15" s="23">
        <v>11</v>
      </c>
      <c r="B15" s="27" t="s">
        <v>4280</v>
      </c>
      <c r="C15" s="27" t="s">
        <v>3641</v>
      </c>
      <c r="D15" s="27" t="s">
        <v>4274</v>
      </c>
      <c r="E15" s="27">
        <v>69</v>
      </c>
      <c r="F15" s="27"/>
      <c r="G15" s="27"/>
      <c r="H15" s="23" t="str">
        <f t="shared" si="0"/>
        <v>楊＊榮</v>
      </c>
      <c r="I15" s="23" t="str">
        <f t="shared" si="1"/>
        <v>1＊665247</v>
      </c>
      <c r="J15" s="27">
        <v>1130822</v>
      </c>
      <c r="K15" s="27" t="s">
        <v>4281</v>
      </c>
      <c r="L15" s="27">
        <v>1058</v>
      </c>
      <c r="M15" s="28"/>
      <c r="N15" s="26"/>
      <c r="O15" s="26"/>
      <c r="P15" s="26"/>
      <c r="Q15" s="26"/>
      <c r="R15" s="26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6"/>
      <c r="AK15" s="26"/>
      <c r="AL15" s="26"/>
      <c r="AM15" s="28"/>
      <c r="AN15" s="28"/>
      <c r="AO15" s="28"/>
      <c r="AP15" s="28"/>
      <c r="AQ15" s="28"/>
      <c r="AR15" s="26"/>
      <c r="AS15" s="28"/>
      <c r="AT15" s="28"/>
      <c r="AU15" s="28"/>
      <c r="AV15" s="28"/>
      <c r="AW15" s="28" t="s">
        <v>9</v>
      </c>
      <c r="AX15" s="29"/>
      <c r="AY15" s="28"/>
      <c r="AZ15" s="28"/>
      <c r="BA15" s="28"/>
      <c r="BB15" s="28" t="s">
        <v>4282</v>
      </c>
      <c r="BC15" s="26"/>
      <c r="BD15" s="26"/>
      <c r="BE15" s="28"/>
      <c r="BF15" s="26"/>
      <c r="BG15" s="26"/>
      <c r="BH15" s="26"/>
      <c r="BI15" s="28"/>
      <c r="BJ15" s="6"/>
    </row>
    <row r="16" spans="1:62">
      <c r="A16" s="23">
        <v>12</v>
      </c>
      <c r="B16" s="27" t="s">
        <v>4283</v>
      </c>
      <c r="C16" s="27" t="s">
        <v>4070</v>
      </c>
      <c r="D16" s="27" t="s">
        <v>4274</v>
      </c>
      <c r="E16" s="27">
        <v>62</v>
      </c>
      <c r="F16" s="27"/>
      <c r="G16" s="27"/>
      <c r="H16" s="23" t="str">
        <f t="shared" si="0"/>
        <v>方＊朝</v>
      </c>
      <c r="I16" s="23" t="str">
        <f t="shared" si="1"/>
        <v>1＊099127</v>
      </c>
      <c r="J16" s="27">
        <v>1130822</v>
      </c>
      <c r="K16" s="27" t="s">
        <v>70</v>
      </c>
      <c r="L16" s="27">
        <v>1058</v>
      </c>
      <c r="M16" s="28"/>
      <c r="N16" s="26"/>
      <c r="O16" s="26"/>
      <c r="P16" s="26"/>
      <c r="Q16" s="26"/>
      <c r="R16" s="26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6"/>
      <c r="AK16" s="26"/>
      <c r="AL16" s="26"/>
      <c r="AM16" s="28"/>
      <c r="AN16" s="28"/>
      <c r="AO16" s="28"/>
      <c r="AP16" s="28"/>
      <c r="AQ16" s="28"/>
      <c r="AR16" s="26"/>
      <c r="AS16" s="28" t="s">
        <v>9</v>
      </c>
      <c r="AT16" s="28"/>
      <c r="AU16" s="28"/>
      <c r="AV16" s="28"/>
      <c r="AW16" s="28"/>
      <c r="AX16" s="29"/>
      <c r="AY16" s="28"/>
      <c r="AZ16" s="28"/>
      <c r="BA16" s="28"/>
      <c r="BB16" s="28"/>
      <c r="BC16" s="26"/>
      <c r="BD16" s="26"/>
      <c r="BE16" s="26"/>
      <c r="BF16" s="26"/>
      <c r="BG16" s="26"/>
      <c r="BH16" s="26"/>
      <c r="BI16" s="28"/>
      <c r="BJ16" s="6"/>
    </row>
    <row r="17" spans="1:62" ht="31">
      <c r="A17" s="23">
        <v>13</v>
      </c>
      <c r="B17" s="27" t="s">
        <v>4284</v>
      </c>
      <c r="C17" s="27" t="s">
        <v>4071</v>
      </c>
      <c r="D17" s="27" t="s">
        <v>4268</v>
      </c>
      <c r="E17" s="27">
        <v>67</v>
      </c>
      <c r="F17" s="27"/>
      <c r="G17" s="27"/>
      <c r="H17" s="23" t="str">
        <f t="shared" si="0"/>
        <v>盧＊瓊</v>
      </c>
      <c r="I17" s="23" t="str">
        <f t="shared" si="1"/>
        <v>1＊924583</v>
      </c>
      <c r="J17" s="27">
        <v>1130822</v>
      </c>
      <c r="K17" s="27" t="s">
        <v>715</v>
      </c>
      <c r="L17" s="27">
        <v>1058</v>
      </c>
      <c r="M17" s="28"/>
      <c r="N17" s="26"/>
      <c r="O17" s="26"/>
      <c r="P17" s="26" t="s">
        <v>9</v>
      </c>
      <c r="Q17" s="26" t="s">
        <v>9</v>
      </c>
      <c r="R17" s="26" t="s">
        <v>716</v>
      </c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6"/>
      <c r="AK17" s="26"/>
      <c r="AL17" s="26"/>
      <c r="AM17" s="28"/>
      <c r="AN17" s="28"/>
      <c r="AO17" s="28"/>
      <c r="AP17" s="28"/>
      <c r="AQ17" s="28"/>
      <c r="AR17" s="26"/>
      <c r="AS17" s="28"/>
      <c r="AT17" s="28"/>
      <c r="AU17" s="28"/>
      <c r="AV17" s="28"/>
      <c r="AW17" s="28"/>
      <c r="AX17" s="29"/>
      <c r="AY17" s="28"/>
      <c r="AZ17" s="28"/>
      <c r="BA17" s="28"/>
      <c r="BB17" s="28"/>
      <c r="BC17" s="26"/>
      <c r="BD17" s="26"/>
      <c r="BE17" s="28"/>
      <c r="BF17" s="26"/>
      <c r="BG17" s="26"/>
      <c r="BH17" s="26"/>
      <c r="BI17" s="28" t="s">
        <v>1034</v>
      </c>
      <c r="BJ17" s="6"/>
    </row>
    <row r="18" spans="1:62" ht="31">
      <c r="A18" s="23">
        <v>14</v>
      </c>
      <c r="B18" s="27" t="s">
        <v>4285</v>
      </c>
      <c r="C18" s="27" t="s">
        <v>4072</v>
      </c>
      <c r="D18" s="27" t="s">
        <v>4268</v>
      </c>
      <c r="E18" s="27">
        <v>65</v>
      </c>
      <c r="F18" s="27"/>
      <c r="G18" s="27"/>
      <c r="H18" s="23" t="str">
        <f t="shared" si="0"/>
        <v>李＊娟</v>
      </c>
      <c r="I18" s="23" t="str">
        <f t="shared" si="1"/>
        <v>1＊855862</v>
      </c>
      <c r="J18" s="27">
        <v>1130826</v>
      </c>
      <c r="K18" s="27" t="s">
        <v>715</v>
      </c>
      <c r="L18" s="27">
        <v>1058</v>
      </c>
      <c r="M18" s="28"/>
      <c r="N18" s="26"/>
      <c r="O18" s="26"/>
      <c r="P18" s="26" t="s">
        <v>9</v>
      </c>
      <c r="Q18" s="26" t="s">
        <v>9</v>
      </c>
      <c r="R18" s="26" t="s">
        <v>716</v>
      </c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6"/>
      <c r="AK18" s="26"/>
      <c r="AL18" s="26"/>
      <c r="AM18" s="28"/>
      <c r="AN18" s="28"/>
      <c r="AO18" s="28"/>
      <c r="AP18" s="28"/>
      <c r="AQ18" s="28"/>
      <c r="AR18" s="26"/>
      <c r="AS18" s="28"/>
      <c r="AT18" s="28"/>
      <c r="AU18" s="28"/>
      <c r="AV18" s="28"/>
      <c r="AW18" s="28"/>
      <c r="AX18" s="29"/>
      <c r="AY18" s="28"/>
      <c r="AZ18" s="28"/>
      <c r="BA18" s="28"/>
      <c r="BB18" s="28"/>
      <c r="BC18" s="26"/>
      <c r="BD18" s="26"/>
      <c r="BE18" s="28"/>
      <c r="BF18" s="26"/>
      <c r="BG18" s="26"/>
      <c r="BH18" s="26"/>
      <c r="BI18" s="28" t="s">
        <v>1034</v>
      </c>
      <c r="BJ18" s="6"/>
    </row>
    <row r="19" spans="1:62">
      <c r="A19" s="23">
        <v>15</v>
      </c>
      <c r="B19" s="27" t="s">
        <v>4286</v>
      </c>
      <c r="C19" s="27" t="s">
        <v>4074</v>
      </c>
      <c r="D19" s="27" t="s">
        <v>4268</v>
      </c>
      <c r="E19" s="27">
        <v>73</v>
      </c>
      <c r="F19" s="27"/>
      <c r="G19" s="27"/>
      <c r="H19" s="23" t="str">
        <f t="shared" si="0"/>
        <v>洪＊寶嬌</v>
      </c>
      <c r="I19" s="23" t="str">
        <f t="shared" si="1"/>
        <v>0＊680460</v>
      </c>
      <c r="J19" s="27">
        <v>1130829</v>
      </c>
      <c r="K19" s="27" t="s">
        <v>70</v>
      </c>
      <c r="L19" s="27">
        <v>1058</v>
      </c>
      <c r="M19" s="28"/>
      <c r="N19" s="26"/>
      <c r="O19" s="26"/>
      <c r="P19" s="26"/>
      <c r="Q19" s="26"/>
      <c r="R19" s="26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6"/>
      <c r="AK19" s="26"/>
      <c r="AL19" s="26"/>
      <c r="AM19" s="28"/>
      <c r="AN19" s="28"/>
      <c r="AO19" s="28"/>
      <c r="AP19" s="28"/>
      <c r="AQ19" s="28"/>
      <c r="AR19" s="26"/>
      <c r="AS19" s="28" t="s">
        <v>9</v>
      </c>
      <c r="AT19" s="28"/>
      <c r="AU19" s="28"/>
      <c r="AV19" s="28"/>
      <c r="AW19" s="28"/>
      <c r="AX19" s="29"/>
      <c r="AY19" s="28"/>
      <c r="AZ19" s="28"/>
      <c r="BA19" s="26"/>
      <c r="BB19" s="28"/>
      <c r="BC19" s="26"/>
      <c r="BD19" s="26"/>
      <c r="BE19" s="28"/>
      <c r="BF19" s="26"/>
      <c r="BG19" s="26"/>
      <c r="BH19" s="26"/>
      <c r="BI19" s="28"/>
      <c r="BJ19" s="6"/>
    </row>
    <row r="20" spans="1:62" ht="46.5">
      <c r="A20" s="23">
        <v>16</v>
      </c>
      <c r="B20" s="27" t="s">
        <v>4287</v>
      </c>
      <c r="C20" s="27" t="s">
        <v>4076</v>
      </c>
      <c r="D20" s="27" t="s">
        <v>4274</v>
      </c>
      <c r="E20" s="27">
        <v>36</v>
      </c>
      <c r="F20" s="27" t="s">
        <v>4077</v>
      </c>
      <c r="G20" s="27" t="s">
        <v>4078</v>
      </c>
      <c r="H20" s="23" t="str">
        <f t="shared" si="0"/>
        <v>陳＊蔚</v>
      </c>
      <c r="I20" s="23" t="str">
        <f t="shared" si="1"/>
        <v>2＊519947</v>
      </c>
      <c r="J20" s="27">
        <v>1130829</v>
      </c>
      <c r="K20" s="27" t="s">
        <v>719</v>
      </c>
      <c r="L20" s="27">
        <v>1058</v>
      </c>
      <c r="M20" s="28"/>
      <c r="N20" s="26"/>
      <c r="O20" s="26"/>
      <c r="P20" s="26" t="s">
        <v>9</v>
      </c>
      <c r="Q20" s="26" t="s">
        <v>9</v>
      </c>
      <c r="R20" s="26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6"/>
      <c r="AK20" s="26"/>
      <c r="AL20" s="26"/>
      <c r="AM20" s="28"/>
      <c r="AN20" s="28"/>
      <c r="AO20" s="28"/>
      <c r="AP20" s="28"/>
      <c r="AQ20" s="28"/>
      <c r="AR20" s="26"/>
      <c r="AS20" s="28"/>
      <c r="AT20" s="28"/>
      <c r="AU20" s="28"/>
      <c r="AV20" s="28"/>
      <c r="AW20" s="28"/>
      <c r="AX20" s="29"/>
      <c r="AY20" s="28"/>
      <c r="AZ20" s="28"/>
      <c r="BA20" s="28"/>
      <c r="BB20" s="28"/>
      <c r="BC20" s="26"/>
      <c r="BD20" s="26"/>
      <c r="BE20" s="28"/>
      <c r="BF20" s="26"/>
      <c r="BG20" s="26"/>
      <c r="BH20" s="26"/>
      <c r="BI20" s="28" t="s">
        <v>1034</v>
      </c>
      <c r="BJ20" s="6"/>
    </row>
    <row r="21" spans="1:62" ht="31">
      <c r="A21" s="23">
        <v>17</v>
      </c>
      <c r="B21" s="27" t="s">
        <v>4288</v>
      </c>
      <c r="C21" s="27" t="s">
        <v>4079</v>
      </c>
      <c r="D21" s="27" t="s">
        <v>4274</v>
      </c>
      <c r="E21" s="27">
        <v>42</v>
      </c>
      <c r="F21" s="27" t="s">
        <v>4077</v>
      </c>
      <c r="G21" s="27" t="s">
        <v>4078</v>
      </c>
      <c r="H21" s="23" t="str">
        <f t="shared" si="0"/>
        <v>吳＊寬</v>
      </c>
      <c r="I21" s="23" t="str">
        <f t="shared" si="1"/>
        <v>1＊993748</v>
      </c>
      <c r="J21" s="27">
        <v>1130829</v>
      </c>
      <c r="K21" s="27" t="s">
        <v>715</v>
      </c>
      <c r="L21" s="27">
        <v>1058</v>
      </c>
      <c r="M21" s="28"/>
      <c r="N21" s="26"/>
      <c r="O21" s="26"/>
      <c r="P21" s="26" t="s">
        <v>9</v>
      </c>
      <c r="Q21" s="26"/>
      <c r="R21" s="26" t="s">
        <v>716</v>
      </c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6"/>
      <c r="AK21" s="26"/>
      <c r="AL21" s="26"/>
      <c r="AM21" s="28"/>
      <c r="AN21" s="28"/>
      <c r="AO21" s="28"/>
      <c r="AP21" s="28"/>
      <c r="AQ21" s="28"/>
      <c r="AR21" s="26"/>
      <c r="AS21" s="28"/>
      <c r="AT21" s="28"/>
      <c r="AU21" s="28"/>
      <c r="AV21" s="28"/>
      <c r="AW21" s="28"/>
      <c r="AX21" s="29"/>
      <c r="AY21" s="28"/>
      <c r="AZ21" s="28"/>
      <c r="BA21" s="28"/>
      <c r="BB21" s="28"/>
      <c r="BC21" s="26"/>
      <c r="BD21" s="26"/>
      <c r="BE21" s="28"/>
      <c r="BF21" s="26"/>
      <c r="BG21" s="26"/>
      <c r="BH21" s="26"/>
      <c r="BI21" s="28" t="s">
        <v>1034</v>
      </c>
      <c r="BJ21" s="6"/>
    </row>
    <row r="22" spans="1:62" ht="31">
      <c r="A22" s="23">
        <v>18</v>
      </c>
      <c r="B22" s="27" t="s">
        <v>4289</v>
      </c>
      <c r="C22" s="27" t="s">
        <v>2708</v>
      </c>
      <c r="D22" s="27" t="s">
        <v>4274</v>
      </c>
      <c r="E22" s="27">
        <v>72</v>
      </c>
      <c r="F22" s="27"/>
      <c r="G22" s="27"/>
      <c r="H22" s="23" t="str">
        <f t="shared" si="0"/>
        <v>李＊財</v>
      </c>
      <c r="I22" s="23" t="str">
        <f t="shared" si="1"/>
        <v>2＊893238</v>
      </c>
      <c r="J22" s="27">
        <v>1130802</v>
      </c>
      <c r="K22" s="27" t="s">
        <v>4290</v>
      </c>
      <c r="L22" s="27">
        <v>1125</v>
      </c>
      <c r="M22" s="28"/>
      <c r="N22" s="26"/>
      <c r="O22" s="26"/>
      <c r="P22" s="26"/>
      <c r="Q22" s="26"/>
      <c r="R22" s="26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6"/>
      <c r="AK22" s="26"/>
      <c r="AL22" s="26"/>
      <c r="AM22" s="28"/>
      <c r="AN22" s="28"/>
      <c r="AO22" s="28"/>
      <c r="AP22" s="28"/>
      <c r="AQ22" s="28"/>
      <c r="AR22" s="26"/>
      <c r="AS22" s="28"/>
      <c r="AT22" s="28"/>
      <c r="AU22" s="28"/>
      <c r="AV22" s="28"/>
      <c r="AW22" s="28"/>
      <c r="AX22" s="29"/>
      <c r="AY22" s="28" t="s">
        <v>9</v>
      </c>
      <c r="AZ22" s="28"/>
      <c r="BA22" s="26"/>
      <c r="BB22" s="28"/>
      <c r="BC22" s="26"/>
      <c r="BD22" s="26"/>
      <c r="BE22" s="28"/>
      <c r="BF22" s="26"/>
      <c r="BG22" s="26" t="s">
        <v>9</v>
      </c>
      <c r="BH22" s="26"/>
      <c r="BI22" s="28"/>
      <c r="BJ22" s="6"/>
    </row>
    <row r="23" spans="1:62" ht="31">
      <c r="A23" s="23">
        <v>19</v>
      </c>
      <c r="B23" s="27" t="s">
        <v>4291</v>
      </c>
      <c r="C23" s="27" t="s">
        <v>203</v>
      </c>
      <c r="D23" s="27" t="s">
        <v>4274</v>
      </c>
      <c r="E23" s="27">
        <v>52</v>
      </c>
      <c r="F23" s="27"/>
      <c r="G23" s="27"/>
      <c r="H23" s="23" t="str">
        <f t="shared" si="0"/>
        <v>梁＊雄</v>
      </c>
      <c r="I23" s="23" t="str">
        <f t="shared" si="1"/>
        <v>0＊413995</v>
      </c>
      <c r="J23" s="27">
        <v>1130802</v>
      </c>
      <c r="K23" s="27" t="s">
        <v>3618</v>
      </c>
      <c r="L23" s="27">
        <v>1125</v>
      </c>
      <c r="M23" s="28"/>
      <c r="N23" s="26"/>
      <c r="O23" s="26"/>
      <c r="P23" s="26"/>
      <c r="Q23" s="26"/>
      <c r="R23" s="26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6"/>
      <c r="AK23" s="26"/>
      <c r="AL23" s="26"/>
      <c r="AM23" s="28"/>
      <c r="AN23" s="28"/>
      <c r="AO23" s="28"/>
      <c r="AP23" s="28"/>
      <c r="AQ23" s="28"/>
      <c r="AR23" s="26"/>
      <c r="AS23" s="28"/>
      <c r="AT23" s="28"/>
      <c r="AU23" s="28"/>
      <c r="AV23" s="28"/>
      <c r="AW23" s="28"/>
      <c r="AX23" s="29"/>
      <c r="AY23" s="28"/>
      <c r="AZ23" s="28"/>
      <c r="BA23" s="28"/>
      <c r="BB23" s="28"/>
      <c r="BC23" s="26"/>
      <c r="BD23" s="26"/>
      <c r="BE23" s="28"/>
      <c r="BF23" s="26"/>
      <c r="BG23" s="26"/>
      <c r="BH23" s="26"/>
      <c r="BI23" s="28" t="s">
        <v>723</v>
      </c>
      <c r="BJ23" s="6"/>
    </row>
    <row r="24" spans="1:62" ht="31">
      <c r="A24" s="23">
        <v>20</v>
      </c>
      <c r="B24" s="27" t="s">
        <v>4292</v>
      </c>
      <c r="C24" s="27" t="s">
        <v>798</v>
      </c>
      <c r="D24" s="27" t="s">
        <v>4268</v>
      </c>
      <c r="E24" s="27">
        <v>73</v>
      </c>
      <c r="F24" s="27"/>
      <c r="G24" s="27"/>
      <c r="H24" s="23" t="str">
        <f t="shared" si="0"/>
        <v>張＊華</v>
      </c>
      <c r="I24" s="23" t="str">
        <f t="shared" si="1"/>
        <v>2＊703807</v>
      </c>
      <c r="J24" s="27">
        <v>1130813</v>
      </c>
      <c r="K24" s="27" t="s">
        <v>82</v>
      </c>
      <c r="L24" s="27">
        <v>1125</v>
      </c>
      <c r="M24" s="28"/>
      <c r="N24" s="26"/>
      <c r="O24" s="26"/>
      <c r="P24" s="26"/>
      <c r="Q24" s="26"/>
      <c r="R24" s="26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6"/>
      <c r="AK24" s="26"/>
      <c r="AL24" s="26"/>
      <c r="AM24" s="28"/>
      <c r="AN24" s="28"/>
      <c r="AO24" s="28"/>
      <c r="AP24" s="28"/>
      <c r="AQ24" s="28"/>
      <c r="AR24" s="26"/>
      <c r="AS24" s="28"/>
      <c r="AT24" s="28"/>
      <c r="AU24" s="28"/>
      <c r="AV24" s="28"/>
      <c r="AW24" s="28"/>
      <c r="AX24" s="29"/>
      <c r="AY24" s="28"/>
      <c r="AZ24" s="28"/>
      <c r="BA24" s="28"/>
      <c r="BB24" s="28"/>
      <c r="BC24" s="26"/>
      <c r="BD24" s="26"/>
      <c r="BE24" s="28"/>
      <c r="BF24" s="26"/>
      <c r="BG24" s="26"/>
      <c r="BH24" s="26"/>
      <c r="BI24" s="28" t="s">
        <v>1043</v>
      </c>
      <c r="BJ24" s="6"/>
    </row>
    <row r="25" spans="1:62">
      <c r="A25" s="23">
        <v>21</v>
      </c>
      <c r="B25" s="27" t="s">
        <v>4293</v>
      </c>
      <c r="C25" s="27" t="s">
        <v>4081</v>
      </c>
      <c r="D25" s="27" t="s">
        <v>4274</v>
      </c>
      <c r="E25" s="27">
        <v>41</v>
      </c>
      <c r="F25" s="27"/>
      <c r="G25" s="27"/>
      <c r="H25" s="23" t="str">
        <f t="shared" si="0"/>
        <v>黃＊鴻</v>
      </c>
      <c r="I25" s="23" t="str">
        <f t="shared" si="1"/>
        <v>2＊736723</v>
      </c>
      <c r="J25" s="27">
        <v>1130813</v>
      </c>
      <c r="K25" s="27" t="s">
        <v>72</v>
      </c>
      <c r="L25" s="27">
        <v>1125</v>
      </c>
      <c r="M25" s="28"/>
      <c r="N25" s="26"/>
      <c r="O25" s="26"/>
      <c r="P25" s="26"/>
      <c r="Q25" s="26"/>
      <c r="R25" s="26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6"/>
      <c r="AK25" s="26"/>
      <c r="AL25" s="26"/>
      <c r="AM25" s="28"/>
      <c r="AN25" s="28"/>
      <c r="AO25" s="28"/>
      <c r="AP25" s="28"/>
      <c r="AQ25" s="28"/>
      <c r="AR25" s="26"/>
      <c r="AS25" s="28"/>
      <c r="AT25" s="28"/>
      <c r="AU25" s="28"/>
      <c r="AV25" s="28"/>
      <c r="AW25" s="28"/>
      <c r="AX25" s="29" t="s">
        <v>9</v>
      </c>
      <c r="AY25" s="28"/>
      <c r="AZ25" s="28"/>
      <c r="BA25" s="28"/>
      <c r="BB25" s="28"/>
      <c r="BC25" s="26"/>
      <c r="BD25" s="26"/>
      <c r="BE25" s="28"/>
      <c r="BF25" s="26"/>
      <c r="BG25" s="26"/>
      <c r="BH25" s="26"/>
      <c r="BI25" s="28"/>
      <c r="BJ25" s="6"/>
    </row>
    <row r="26" spans="1:62">
      <c r="A26" s="23">
        <v>22</v>
      </c>
      <c r="B26" s="27" t="s">
        <v>4294</v>
      </c>
      <c r="C26" s="27" t="s">
        <v>1551</v>
      </c>
      <c r="D26" s="27" t="s">
        <v>4268</v>
      </c>
      <c r="E26" s="27">
        <v>72</v>
      </c>
      <c r="F26" s="27"/>
      <c r="G26" s="27"/>
      <c r="H26" s="23" t="str">
        <f t="shared" si="0"/>
        <v>李＊玉</v>
      </c>
      <c r="I26" s="23" t="str">
        <f t="shared" si="1"/>
        <v>2＊565735</v>
      </c>
      <c r="J26" s="27">
        <v>1130827</v>
      </c>
      <c r="K26" s="27" t="s">
        <v>72</v>
      </c>
      <c r="L26" s="27">
        <v>1125</v>
      </c>
      <c r="M26" s="28"/>
      <c r="N26" s="26"/>
      <c r="O26" s="26"/>
      <c r="P26" s="26"/>
      <c r="Q26" s="26"/>
      <c r="R26" s="26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6"/>
      <c r="AK26" s="26"/>
      <c r="AL26" s="26"/>
      <c r="AM26" s="28"/>
      <c r="AN26" s="28"/>
      <c r="AO26" s="28"/>
      <c r="AP26" s="28"/>
      <c r="AQ26" s="28"/>
      <c r="AR26" s="26"/>
      <c r="AS26" s="28"/>
      <c r="AT26" s="28"/>
      <c r="AU26" s="28"/>
      <c r="AV26" s="28"/>
      <c r="AW26" s="28"/>
      <c r="AX26" s="29" t="s">
        <v>9</v>
      </c>
      <c r="AY26" s="28"/>
      <c r="AZ26" s="28"/>
      <c r="BA26" s="28"/>
      <c r="BB26" s="28"/>
      <c r="BC26" s="26"/>
      <c r="BD26" s="26"/>
      <c r="BE26" s="28"/>
      <c r="BF26" s="26"/>
      <c r="BG26" s="26"/>
      <c r="BH26" s="26"/>
      <c r="BI26" s="28"/>
      <c r="BJ26" s="6"/>
    </row>
    <row r="27" spans="1:62" ht="31">
      <c r="A27" s="23">
        <v>23</v>
      </c>
      <c r="B27" s="27" t="s">
        <v>4295</v>
      </c>
      <c r="C27" s="27" t="s">
        <v>1333</v>
      </c>
      <c r="D27" s="27" t="s">
        <v>4268</v>
      </c>
      <c r="E27" s="27">
        <v>67</v>
      </c>
      <c r="F27" s="27"/>
      <c r="G27" s="27"/>
      <c r="H27" s="23" t="str">
        <f t="shared" si="0"/>
        <v>張＊雪</v>
      </c>
      <c r="I27" s="23" t="str">
        <f t="shared" si="1"/>
        <v>2＊562836</v>
      </c>
      <c r="J27" s="27">
        <v>1130827</v>
      </c>
      <c r="K27" s="27" t="s">
        <v>82</v>
      </c>
      <c r="L27" s="27">
        <v>1125</v>
      </c>
      <c r="M27" s="28"/>
      <c r="N27" s="26"/>
      <c r="O27" s="26"/>
      <c r="P27" s="26"/>
      <c r="Q27" s="26"/>
      <c r="R27" s="26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6"/>
      <c r="AK27" s="26"/>
      <c r="AL27" s="26"/>
      <c r="AM27" s="28"/>
      <c r="AN27" s="28"/>
      <c r="AO27" s="28"/>
      <c r="AP27" s="28"/>
      <c r="AQ27" s="28"/>
      <c r="AR27" s="26"/>
      <c r="AS27" s="28"/>
      <c r="AT27" s="28"/>
      <c r="AU27" s="28"/>
      <c r="AV27" s="28"/>
      <c r="AW27" s="28"/>
      <c r="AX27" s="29"/>
      <c r="AY27" s="28"/>
      <c r="AZ27" s="28"/>
      <c r="BA27" s="26"/>
      <c r="BB27" s="28"/>
      <c r="BC27" s="26"/>
      <c r="BD27" s="26"/>
      <c r="BE27" s="28"/>
      <c r="BF27" s="26"/>
      <c r="BG27" s="26"/>
      <c r="BH27" s="26"/>
      <c r="BI27" s="28" t="s">
        <v>1043</v>
      </c>
      <c r="BJ27" s="6"/>
    </row>
    <row r="28" spans="1:62">
      <c r="A28" s="23">
        <v>24</v>
      </c>
      <c r="B28" s="27" t="s">
        <v>4296</v>
      </c>
      <c r="C28" s="27" t="s">
        <v>4083</v>
      </c>
      <c r="D28" s="27" t="s">
        <v>4274</v>
      </c>
      <c r="E28" s="27">
        <v>69</v>
      </c>
      <c r="F28" s="27"/>
      <c r="G28" s="27"/>
      <c r="H28" s="23" t="str">
        <f t="shared" si="0"/>
        <v>劉＊曙</v>
      </c>
      <c r="I28" s="23" t="str">
        <f t="shared" si="1"/>
        <v>1＊637374</v>
      </c>
      <c r="J28" s="27">
        <v>1130827</v>
      </c>
      <c r="K28" s="27" t="s">
        <v>72</v>
      </c>
      <c r="L28" s="27">
        <v>1125</v>
      </c>
      <c r="M28" s="28"/>
      <c r="N28" s="26"/>
      <c r="O28" s="26"/>
      <c r="P28" s="26"/>
      <c r="Q28" s="26"/>
      <c r="R28" s="26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6"/>
      <c r="AK28" s="26"/>
      <c r="AL28" s="26"/>
      <c r="AM28" s="28"/>
      <c r="AN28" s="28"/>
      <c r="AO28" s="28"/>
      <c r="AP28" s="28"/>
      <c r="AQ28" s="28"/>
      <c r="AR28" s="26"/>
      <c r="AS28" s="28"/>
      <c r="AT28" s="28"/>
      <c r="AU28" s="28"/>
      <c r="AV28" s="28"/>
      <c r="AW28" s="28"/>
      <c r="AX28" s="29" t="s">
        <v>9</v>
      </c>
      <c r="AY28" s="28"/>
      <c r="AZ28" s="28"/>
      <c r="BA28" s="28"/>
      <c r="BB28" s="28"/>
      <c r="BC28" s="26"/>
      <c r="BD28" s="26"/>
      <c r="BE28" s="28"/>
      <c r="BF28" s="26"/>
      <c r="BG28" s="26"/>
      <c r="BH28" s="26"/>
      <c r="BI28" s="28"/>
      <c r="BJ28" s="6"/>
    </row>
    <row r="29" spans="1:62">
      <c r="A29" s="23">
        <v>25</v>
      </c>
      <c r="B29" s="27" t="s">
        <v>4297</v>
      </c>
      <c r="C29" s="27" t="s">
        <v>4084</v>
      </c>
      <c r="D29" s="27" t="s">
        <v>4268</v>
      </c>
      <c r="E29" s="27">
        <v>80</v>
      </c>
      <c r="F29" s="27"/>
      <c r="G29" s="27"/>
      <c r="H29" s="23" t="str">
        <f t="shared" si="0"/>
        <v>蔣＊</v>
      </c>
      <c r="I29" s="23" t="str">
        <f t="shared" si="1"/>
        <v>2＊741784</v>
      </c>
      <c r="J29" s="27">
        <v>1130827</v>
      </c>
      <c r="K29" s="27" t="s">
        <v>72</v>
      </c>
      <c r="L29" s="27">
        <v>1125</v>
      </c>
      <c r="M29" s="28"/>
      <c r="N29" s="26"/>
      <c r="O29" s="26"/>
      <c r="P29" s="26"/>
      <c r="Q29" s="26"/>
      <c r="R29" s="26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6"/>
      <c r="AK29" s="26"/>
      <c r="AL29" s="26"/>
      <c r="AM29" s="28"/>
      <c r="AN29" s="28"/>
      <c r="AO29" s="28"/>
      <c r="AP29" s="28"/>
      <c r="AQ29" s="28"/>
      <c r="AR29" s="26"/>
      <c r="AS29" s="28"/>
      <c r="AT29" s="28"/>
      <c r="AU29" s="28"/>
      <c r="AV29" s="28"/>
      <c r="AW29" s="28"/>
      <c r="AX29" s="29" t="s">
        <v>9</v>
      </c>
      <c r="AY29" s="28"/>
      <c r="AZ29" s="28"/>
      <c r="BA29" s="28"/>
      <c r="BB29" s="28"/>
      <c r="BC29" s="26"/>
      <c r="BD29" s="26"/>
      <c r="BE29" s="28"/>
      <c r="BF29" s="26"/>
      <c r="BG29" s="26"/>
      <c r="BH29" s="26"/>
      <c r="BI29" s="30"/>
      <c r="BJ29" s="6"/>
    </row>
    <row r="30" spans="1:62" ht="62">
      <c r="A30" s="23">
        <v>26</v>
      </c>
      <c r="B30" s="27" t="s">
        <v>4298</v>
      </c>
      <c r="C30" s="27" t="s">
        <v>1413</v>
      </c>
      <c r="D30" s="27" t="s">
        <v>4268</v>
      </c>
      <c r="E30" s="27">
        <v>70</v>
      </c>
      <c r="F30" s="27"/>
      <c r="G30" s="27"/>
      <c r="H30" s="23" t="str">
        <f t="shared" si="0"/>
        <v>朱＊梅</v>
      </c>
      <c r="I30" s="23" t="str">
        <f t="shared" si="1"/>
        <v>0＊524223</v>
      </c>
      <c r="J30" s="27">
        <v>1130827</v>
      </c>
      <c r="K30" s="27" t="s">
        <v>77</v>
      </c>
      <c r="L30" s="27">
        <v>1125</v>
      </c>
      <c r="M30" s="28"/>
      <c r="N30" s="26"/>
      <c r="O30" s="26"/>
      <c r="P30" s="26"/>
      <c r="Q30" s="26"/>
      <c r="R30" s="26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6"/>
      <c r="AK30" s="26"/>
      <c r="AL30" s="26"/>
      <c r="AM30" s="28"/>
      <c r="AN30" s="28"/>
      <c r="AO30" s="28"/>
      <c r="AP30" s="28"/>
      <c r="AQ30" s="28"/>
      <c r="AR30" s="26"/>
      <c r="AS30" s="28"/>
      <c r="AT30" s="28"/>
      <c r="AU30" s="28"/>
      <c r="AV30" s="28"/>
      <c r="AW30" s="28"/>
      <c r="AX30" s="29"/>
      <c r="AY30" s="28"/>
      <c r="AZ30" s="28"/>
      <c r="BA30" s="26"/>
      <c r="BB30" s="28"/>
      <c r="BC30" s="26"/>
      <c r="BD30" s="26"/>
      <c r="BE30" s="28"/>
      <c r="BF30" s="26"/>
      <c r="BG30" s="26"/>
      <c r="BH30" s="26"/>
      <c r="BI30" s="28" t="s">
        <v>4299</v>
      </c>
      <c r="BJ30" s="6"/>
    </row>
    <row r="31" spans="1:62" ht="62">
      <c r="A31" s="23">
        <v>27</v>
      </c>
      <c r="B31" s="27" t="s">
        <v>4300</v>
      </c>
      <c r="C31" s="27" t="s">
        <v>1436</v>
      </c>
      <c r="D31" s="27" t="s">
        <v>4268</v>
      </c>
      <c r="E31" s="27">
        <v>66</v>
      </c>
      <c r="F31" s="27"/>
      <c r="G31" s="27"/>
      <c r="H31" s="23" t="str">
        <f t="shared" si="0"/>
        <v>黃＊芬</v>
      </c>
      <c r="I31" s="23" t="str">
        <f t="shared" si="1"/>
        <v>2＊426431</v>
      </c>
      <c r="J31" s="27">
        <v>1130827</v>
      </c>
      <c r="K31" s="27" t="s">
        <v>77</v>
      </c>
      <c r="L31" s="27">
        <v>1125</v>
      </c>
      <c r="M31" s="28"/>
      <c r="N31" s="26"/>
      <c r="O31" s="26"/>
      <c r="P31" s="26"/>
      <c r="Q31" s="26"/>
      <c r="R31" s="26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6"/>
      <c r="AK31" s="26"/>
      <c r="AL31" s="26"/>
      <c r="AM31" s="28"/>
      <c r="AN31" s="28"/>
      <c r="AO31" s="28"/>
      <c r="AP31" s="28"/>
      <c r="AQ31" s="28"/>
      <c r="AR31" s="26"/>
      <c r="AS31" s="28"/>
      <c r="AT31" s="28"/>
      <c r="AU31" s="28"/>
      <c r="AV31" s="28"/>
      <c r="AW31" s="28"/>
      <c r="AX31" s="29"/>
      <c r="AY31" s="28"/>
      <c r="AZ31" s="28"/>
      <c r="BA31" s="28"/>
      <c r="BB31" s="28"/>
      <c r="BC31" s="26"/>
      <c r="BD31" s="26"/>
      <c r="BE31" s="28"/>
      <c r="BF31" s="26"/>
      <c r="BG31" s="26"/>
      <c r="BH31" s="26"/>
      <c r="BI31" s="28" t="s">
        <v>4299</v>
      </c>
      <c r="BJ31" s="6"/>
    </row>
    <row r="32" spans="1:62">
      <c r="A32" s="23">
        <v>28</v>
      </c>
      <c r="B32" s="27" t="s">
        <v>4301</v>
      </c>
      <c r="C32" s="27" t="s">
        <v>4085</v>
      </c>
      <c r="D32" s="27" t="s">
        <v>4274</v>
      </c>
      <c r="E32" s="27">
        <v>70</v>
      </c>
      <c r="F32" s="27"/>
      <c r="G32" s="27"/>
      <c r="H32" s="23" t="str">
        <f t="shared" si="0"/>
        <v>張＊千</v>
      </c>
      <c r="I32" s="23" t="str">
        <f t="shared" si="1"/>
        <v>2＊350956</v>
      </c>
      <c r="J32" s="27">
        <v>1130827</v>
      </c>
      <c r="K32" s="27" t="s">
        <v>72</v>
      </c>
      <c r="L32" s="27">
        <v>1125</v>
      </c>
      <c r="M32" s="28"/>
      <c r="N32" s="26"/>
      <c r="O32" s="26"/>
      <c r="P32" s="26"/>
      <c r="Q32" s="26"/>
      <c r="R32" s="26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6"/>
      <c r="AK32" s="26"/>
      <c r="AL32" s="26"/>
      <c r="AM32" s="28"/>
      <c r="AN32" s="28"/>
      <c r="AO32" s="28"/>
      <c r="AP32" s="28"/>
      <c r="AQ32" s="28"/>
      <c r="AR32" s="26"/>
      <c r="AS32" s="28"/>
      <c r="AT32" s="28"/>
      <c r="AU32" s="28"/>
      <c r="AV32" s="28"/>
      <c r="AW32" s="28"/>
      <c r="AX32" s="29" t="s">
        <v>9</v>
      </c>
      <c r="AY32" s="28"/>
      <c r="AZ32" s="28"/>
      <c r="BA32" s="28"/>
      <c r="BB32" s="28"/>
      <c r="BC32" s="26"/>
      <c r="BD32" s="26"/>
      <c r="BE32" s="28"/>
      <c r="BF32" s="26"/>
      <c r="BG32" s="26"/>
      <c r="BH32" s="26"/>
      <c r="BI32" s="28"/>
      <c r="BJ32" s="6"/>
    </row>
    <row r="33" spans="1:62">
      <c r="A33" s="23">
        <v>29</v>
      </c>
      <c r="B33" s="27" t="s">
        <v>4302</v>
      </c>
      <c r="C33" s="27" t="s">
        <v>1454</v>
      </c>
      <c r="D33" s="27" t="s">
        <v>4268</v>
      </c>
      <c r="E33" s="27">
        <v>67</v>
      </c>
      <c r="F33" s="27"/>
      <c r="G33" s="27"/>
      <c r="H33" s="23" t="str">
        <f t="shared" si="0"/>
        <v>陳＊子</v>
      </c>
      <c r="I33" s="23" t="str">
        <f t="shared" si="1"/>
        <v>0＊532295</v>
      </c>
      <c r="J33" s="27">
        <v>1130807</v>
      </c>
      <c r="K33" s="27" t="s">
        <v>80</v>
      </c>
      <c r="L33" s="31" t="s">
        <v>721</v>
      </c>
      <c r="M33" s="28"/>
      <c r="N33" s="26"/>
      <c r="O33" s="26"/>
      <c r="P33" s="26"/>
      <c r="Q33" s="26"/>
      <c r="R33" s="26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6"/>
      <c r="AK33" s="26"/>
      <c r="AL33" s="26"/>
      <c r="AM33" s="28"/>
      <c r="AN33" s="28"/>
      <c r="AO33" s="28"/>
      <c r="AP33" s="28"/>
      <c r="AQ33" s="28"/>
      <c r="AR33" s="26"/>
      <c r="AS33" s="28"/>
      <c r="AT33" s="28"/>
      <c r="AU33" s="28"/>
      <c r="AV33" s="28"/>
      <c r="AW33" s="28" t="s">
        <v>9</v>
      </c>
      <c r="AX33" s="29"/>
      <c r="AY33" s="28"/>
      <c r="AZ33" s="28"/>
      <c r="BA33" s="28"/>
      <c r="BB33" s="28"/>
      <c r="BC33" s="26"/>
      <c r="BD33" s="26"/>
      <c r="BE33" s="28"/>
      <c r="BF33" s="26"/>
      <c r="BG33" s="26"/>
      <c r="BH33" s="26"/>
      <c r="BI33" s="28"/>
      <c r="BJ33" s="6"/>
    </row>
    <row r="34" spans="1:62" ht="31">
      <c r="A34" s="23">
        <v>30</v>
      </c>
      <c r="B34" s="27" t="s">
        <v>4303</v>
      </c>
      <c r="C34" s="27" t="s">
        <v>4091</v>
      </c>
      <c r="D34" s="27" t="s">
        <v>4268</v>
      </c>
      <c r="E34" s="27">
        <v>55</v>
      </c>
      <c r="F34" s="27"/>
      <c r="G34" s="27"/>
      <c r="H34" s="23" t="str">
        <f t="shared" si="0"/>
        <v>賴＊菁</v>
      </c>
      <c r="I34" s="23" t="str">
        <f t="shared" si="1"/>
        <v>0＊590893</v>
      </c>
      <c r="J34" s="27">
        <v>1130807</v>
      </c>
      <c r="K34" s="27" t="s">
        <v>74</v>
      </c>
      <c r="L34" s="31" t="s">
        <v>721</v>
      </c>
      <c r="M34" s="28"/>
      <c r="N34" s="26"/>
      <c r="O34" s="26"/>
      <c r="P34" s="26"/>
      <c r="Q34" s="26"/>
      <c r="R34" s="26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6"/>
      <c r="AK34" s="26"/>
      <c r="AL34" s="26"/>
      <c r="AM34" s="28"/>
      <c r="AN34" s="28"/>
      <c r="AO34" s="28"/>
      <c r="AP34" s="28"/>
      <c r="AQ34" s="28"/>
      <c r="AR34" s="26"/>
      <c r="AS34" s="28"/>
      <c r="AT34" s="28"/>
      <c r="AU34" s="28"/>
      <c r="AV34" s="28"/>
      <c r="AW34" s="28"/>
      <c r="AX34" s="29"/>
      <c r="AY34" s="28"/>
      <c r="AZ34" s="28"/>
      <c r="BA34" s="28"/>
      <c r="BB34" s="28" t="s">
        <v>1879</v>
      </c>
      <c r="BC34" s="26"/>
      <c r="BD34" s="26"/>
      <c r="BE34" s="28"/>
      <c r="BF34" s="26"/>
      <c r="BG34" s="26"/>
      <c r="BH34" s="26"/>
      <c r="BI34" s="28"/>
      <c r="BJ34" s="6"/>
    </row>
    <row r="35" spans="1:62">
      <c r="A35" s="23">
        <v>31</v>
      </c>
      <c r="B35" s="27" t="s">
        <v>4304</v>
      </c>
      <c r="C35" s="27" t="s">
        <v>3685</v>
      </c>
      <c r="D35" s="27" t="s">
        <v>4268</v>
      </c>
      <c r="E35" s="27">
        <v>62</v>
      </c>
      <c r="F35" s="27"/>
      <c r="G35" s="27"/>
      <c r="H35" s="23" t="str">
        <f t="shared" si="0"/>
        <v>連＊玉</v>
      </c>
      <c r="I35" s="23" t="str">
        <f t="shared" si="1"/>
        <v>1＊385985</v>
      </c>
      <c r="J35" s="27">
        <v>1130807</v>
      </c>
      <c r="K35" s="27" t="s">
        <v>72</v>
      </c>
      <c r="L35" s="31" t="s">
        <v>721</v>
      </c>
      <c r="M35" s="28"/>
      <c r="N35" s="26"/>
      <c r="O35" s="26"/>
      <c r="P35" s="26"/>
      <c r="Q35" s="26"/>
      <c r="R35" s="26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6"/>
      <c r="AK35" s="26"/>
      <c r="AL35" s="26"/>
      <c r="AM35" s="28"/>
      <c r="AN35" s="28"/>
      <c r="AO35" s="28"/>
      <c r="AP35" s="28"/>
      <c r="AQ35" s="28"/>
      <c r="AR35" s="26"/>
      <c r="AS35" s="28"/>
      <c r="AT35" s="28"/>
      <c r="AU35" s="28"/>
      <c r="AV35" s="28"/>
      <c r="AW35" s="28"/>
      <c r="AX35" s="29" t="s">
        <v>9</v>
      </c>
      <c r="AY35" s="28"/>
      <c r="AZ35" s="28"/>
      <c r="BA35" s="28"/>
      <c r="BB35" s="28"/>
      <c r="BC35" s="26"/>
      <c r="BD35" s="26"/>
      <c r="BE35" s="28"/>
      <c r="BF35" s="26"/>
      <c r="BG35" s="26"/>
      <c r="BH35" s="26"/>
      <c r="BI35" s="28"/>
      <c r="BJ35" s="6"/>
    </row>
    <row r="36" spans="1:62">
      <c r="A36" s="23">
        <v>32</v>
      </c>
      <c r="B36" s="27" t="s">
        <v>4305</v>
      </c>
      <c r="C36" s="27" t="s">
        <v>4092</v>
      </c>
      <c r="D36" s="27" t="s">
        <v>4268</v>
      </c>
      <c r="E36" s="27">
        <v>75</v>
      </c>
      <c r="F36" s="27"/>
      <c r="G36" s="27"/>
      <c r="H36" s="23" t="str">
        <f t="shared" si="0"/>
        <v>曹＊美</v>
      </c>
      <c r="I36" s="23" t="str">
        <f t="shared" si="1"/>
        <v>2＊735916</v>
      </c>
      <c r="J36" s="27">
        <v>1130807</v>
      </c>
      <c r="K36" s="27" t="s">
        <v>72</v>
      </c>
      <c r="L36" s="31" t="s">
        <v>721</v>
      </c>
      <c r="M36" s="28"/>
      <c r="N36" s="26"/>
      <c r="O36" s="26"/>
      <c r="P36" s="26"/>
      <c r="Q36" s="26"/>
      <c r="R36" s="26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6"/>
      <c r="AK36" s="26"/>
      <c r="AL36" s="26"/>
      <c r="AM36" s="28"/>
      <c r="AN36" s="28"/>
      <c r="AO36" s="28"/>
      <c r="AP36" s="28"/>
      <c r="AQ36" s="28"/>
      <c r="AR36" s="26"/>
      <c r="AS36" s="28"/>
      <c r="AT36" s="28"/>
      <c r="AU36" s="28"/>
      <c r="AV36" s="28"/>
      <c r="AW36" s="28"/>
      <c r="AX36" s="29" t="s">
        <v>9</v>
      </c>
      <c r="AY36" s="28"/>
      <c r="AZ36" s="28"/>
      <c r="BA36" s="28"/>
      <c r="BB36" s="28"/>
      <c r="BC36" s="26"/>
      <c r="BD36" s="26"/>
      <c r="BE36" s="28"/>
      <c r="BF36" s="26"/>
      <c r="BG36" s="26"/>
      <c r="BH36" s="26"/>
      <c r="BI36" s="28"/>
      <c r="BJ36" s="6"/>
    </row>
    <row r="37" spans="1:62" ht="93">
      <c r="A37" s="23">
        <v>33</v>
      </c>
      <c r="B37" s="27" t="s">
        <v>4306</v>
      </c>
      <c r="C37" s="27" t="s">
        <v>4093</v>
      </c>
      <c r="D37" s="27" t="s">
        <v>4268</v>
      </c>
      <c r="E37" s="27">
        <v>62</v>
      </c>
      <c r="F37" s="27"/>
      <c r="G37" s="27"/>
      <c r="H37" s="23" t="str">
        <f t="shared" si="0"/>
        <v>尤＊香</v>
      </c>
      <c r="I37" s="23" t="str">
        <f t="shared" si="1"/>
        <v>1＊270080</v>
      </c>
      <c r="J37" s="27">
        <v>1130807</v>
      </c>
      <c r="K37" s="27" t="s">
        <v>4307</v>
      </c>
      <c r="L37" s="31" t="s">
        <v>721</v>
      </c>
      <c r="M37" s="28"/>
      <c r="N37" s="26"/>
      <c r="O37" s="26"/>
      <c r="P37" s="26"/>
      <c r="Q37" s="26"/>
      <c r="R37" s="26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6"/>
      <c r="AK37" s="26"/>
      <c r="AL37" s="26"/>
      <c r="AM37" s="28"/>
      <c r="AN37" s="28"/>
      <c r="AO37" s="28"/>
      <c r="AP37" s="28"/>
      <c r="AQ37" s="28"/>
      <c r="AR37" s="26"/>
      <c r="AS37" s="28"/>
      <c r="AT37" s="28"/>
      <c r="AU37" s="28"/>
      <c r="AV37" s="28"/>
      <c r="AW37" s="28"/>
      <c r="AX37" s="29"/>
      <c r="AY37" s="28"/>
      <c r="AZ37" s="28"/>
      <c r="BA37" s="28"/>
      <c r="BB37" s="28"/>
      <c r="BC37" s="26"/>
      <c r="BD37" s="26"/>
      <c r="BE37" s="28"/>
      <c r="BF37" s="26"/>
      <c r="BG37" s="26"/>
      <c r="BH37" s="26"/>
      <c r="BI37" s="28" t="s">
        <v>4308</v>
      </c>
      <c r="BJ37" s="6"/>
    </row>
    <row r="38" spans="1:62">
      <c r="A38" s="23">
        <v>34</v>
      </c>
      <c r="B38" s="27" t="s">
        <v>4309</v>
      </c>
      <c r="C38" s="27" t="s">
        <v>4094</v>
      </c>
      <c r="D38" s="27" t="s">
        <v>4268</v>
      </c>
      <c r="E38" s="27">
        <v>86</v>
      </c>
      <c r="F38" s="27"/>
      <c r="G38" s="27"/>
      <c r="H38" s="23" t="str">
        <f t="shared" si="0"/>
        <v>陳＊珍珍</v>
      </c>
      <c r="I38" s="23" t="str">
        <f t="shared" si="1"/>
        <v>2＊729834</v>
      </c>
      <c r="J38" s="27">
        <v>1130807</v>
      </c>
      <c r="K38" s="27" t="s">
        <v>72</v>
      </c>
      <c r="L38" s="31" t="s">
        <v>721</v>
      </c>
      <c r="M38" s="28"/>
      <c r="N38" s="26"/>
      <c r="O38" s="26"/>
      <c r="P38" s="26"/>
      <c r="Q38" s="26"/>
      <c r="R38" s="26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6"/>
      <c r="AK38" s="26"/>
      <c r="AL38" s="26"/>
      <c r="AM38" s="28"/>
      <c r="AN38" s="28"/>
      <c r="AO38" s="28"/>
      <c r="AP38" s="28"/>
      <c r="AQ38" s="28"/>
      <c r="AR38" s="26"/>
      <c r="AS38" s="28"/>
      <c r="AT38" s="28"/>
      <c r="AU38" s="28"/>
      <c r="AV38" s="28"/>
      <c r="AW38" s="28"/>
      <c r="AX38" s="29" t="s">
        <v>9</v>
      </c>
      <c r="AY38" s="28"/>
      <c r="AZ38" s="28"/>
      <c r="BA38" s="28"/>
      <c r="BB38" s="28"/>
      <c r="BC38" s="26"/>
      <c r="BD38" s="26"/>
      <c r="BE38" s="28"/>
      <c r="BF38" s="26"/>
      <c r="BG38" s="26"/>
      <c r="BH38" s="26"/>
      <c r="BI38" s="28"/>
      <c r="BJ38" s="6"/>
    </row>
    <row r="39" spans="1:62">
      <c r="A39" s="23">
        <v>35</v>
      </c>
      <c r="B39" s="27" t="s">
        <v>4310</v>
      </c>
      <c r="C39" s="27" t="s">
        <v>3023</v>
      </c>
      <c r="D39" s="27" t="s">
        <v>4268</v>
      </c>
      <c r="E39" s="27">
        <v>82</v>
      </c>
      <c r="F39" s="27"/>
      <c r="G39" s="27"/>
      <c r="H39" s="23" t="str">
        <f t="shared" si="0"/>
        <v>林＊照美</v>
      </c>
      <c r="I39" s="23" t="str">
        <f t="shared" si="1"/>
        <v>2＊606730</v>
      </c>
      <c r="J39" s="27">
        <v>1130812</v>
      </c>
      <c r="K39" s="27" t="s">
        <v>72</v>
      </c>
      <c r="L39" s="31" t="s">
        <v>721</v>
      </c>
      <c r="M39" s="28"/>
      <c r="N39" s="26"/>
      <c r="O39" s="26"/>
      <c r="P39" s="26"/>
      <c r="Q39" s="26"/>
      <c r="R39" s="26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6"/>
      <c r="AK39" s="26"/>
      <c r="AL39" s="26"/>
      <c r="AM39" s="28"/>
      <c r="AN39" s="28"/>
      <c r="AO39" s="28"/>
      <c r="AP39" s="28"/>
      <c r="AQ39" s="28"/>
      <c r="AR39" s="26"/>
      <c r="AS39" s="28"/>
      <c r="AT39" s="28"/>
      <c r="AU39" s="28"/>
      <c r="AV39" s="28"/>
      <c r="AW39" s="28"/>
      <c r="AX39" s="29" t="s">
        <v>9</v>
      </c>
      <c r="AY39" s="28"/>
      <c r="AZ39" s="28"/>
      <c r="BA39" s="28"/>
      <c r="BB39" s="28"/>
      <c r="BC39" s="26"/>
      <c r="BD39" s="26"/>
      <c r="BE39" s="28"/>
      <c r="BF39" s="26"/>
      <c r="BG39" s="26"/>
      <c r="BH39" s="26"/>
      <c r="BI39" s="28"/>
      <c r="BJ39" s="6"/>
    </row>
    <row r="40" spans="1:62">
      <c r="A40" s="23">
        <v>36</v>
      </c>
      <c r="B40" s="27" t="s">
        <v>4311</v>
      </c>
      <c r="C40" s="27" t="s">
        <v>3665</v>
      </c>
      <c r="D40" s="27" t="s">
        <v>4268</v>
      </c>
      <c r="E40" s="27">
        <v>50</v>
      </c>
      <c r="F40" s="27"/>
      <c r="G40" s="27"/>
      <c r="H40" s="23" t="str">
        <f t="shared" si="0"/>
        <v>黃＊禎</v>
      </c>
      <c r="I40" s="23" t="str">
        <f t="shared" si="1"/>
        <v>2＊705108</v>
      </c>
      <c r="J40" s="27">
        <v>1130812</v>
      </c>
      <c r="K40" s="27" t="s">
        <v>80</v>
      </c>
      <c r="L40" s="31" t="s">
        <v>721</v>
      </c>
      <c r="M40" s="28"/>
      <c r="N40" s="26"/>
      <c r="O40" s="26"/>
      <c r="P40" s="26"/>
      <c r="Q40" s="26"/>
      <c r="R40" s="26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6"/>
      <c r="AK40" s="26"/>
      <c r="AL40" s="26"/>
      <c r="AM40" s="28"/>
      <c r="AN40" s="28"/>
      <c r="AO40" s="28"/>
      <c r="AP40" s="28"/>
      <c r="AQ40" s="28"/>
      <c r="AR40" s="26"/>
      <c r="AS40" s="28"/>
      <c r="AT40" s="28"/>
      <c r="AU40" s="28"/>
      <c r="AV40" s="28"/>
      <c r="AW40" s="29" t="s">
        <v>9</v>
      </c>
      <c r="AX40" s="29"/>
      <c r="AY40" s="28"/>
      <c r="AZ40" s="28"/>
      <c r="BA40" s="28"/>
      <c r="BB40" s="28"/>
      <c r="BC40" s="26"/>
      <c r="BD40" s="26"/>
      <c r="BE40" s="28"/>
      <c r="BF40" s="26"/>
      <c r="BG40" s="26"/>
      <c r="BH40" s="26"/>
      <c r="BI40" s="28"/>
      <c r="BJ40" s="6"/>
    </row>
    <row r="41" spans="1:62" ht="31">
      <c r="A41" s="23">
        <v>37</v>
      </c>
      <c r="B41" s="27" t="s">
        <v>4312</v>
      </c>
      <c r="C41" s="27" t="s">
        <v>4095</v>
      </c>
      <c r="D41" s="27" t="s">
        <v>4268</v>
      </c>
      <c r="E41" s="27">
        <v>67</v>
      </c>
      <c r="F41" s="27"/>
      <c r="G41" s="27"/>
      <c r="H41" s="23" t="str">
        <f t="shared" si="0"/>
        <v>蔡＊秀</v>
      </c>
      <c r="I41" s="23" t="str">
        <f t="shared" si="1"/>
        <v>1＊758289</v>
      </c>
      <c r="J41" s="27">
        <v>1130812</v>
      </c>
      <c r="K41" s="27" t="s">
        <v>82</v>
      </c>
      <c r="L41" s="31" t="s">
        <v>721</v>
      </c>
      <c r="M41" s="28"/>
      <c r="N41" s="26"/>
      <c r="O41" s="26"/>
      <c r="P41" s="26"/>
      <c r="Q41" s="26"/>
      <c r="R41" s="26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6"/>
      <c r="AK41" s="26"/>
      <c r="AL41" s="26"/>
      <c r="AM41" s="28"/>
      <c r="AN41" s="28"/>
      <c r="AO41" s="28"/>
      <c r="AP41" s="28"/>
      <c r="AQ41" s="28"/>
      <c r="AR41" s="26"/>
      <c r="AS41" s="28"/>
      <c r="AT41" s="28"/>
      <c r="AU41" s="28"/>
      <c r="AV41" s="28"/>
      <c r="AW41" s="28"/>
      <c r="AX41" s="29"/>
      <c r="AY41" s="28"/>
      <c r="AZ41" s="28"/>
      <c r="BA41" s="28"/>
      <c r="BB41" s="28"/>
      <c r="BC41" s="26"/>
      <c r="BD41" s="26"/>
      <c r="BE41" s="28"/>
      <c r="BF41" s="26"/>
      <c r="BG41" s="26"/>
      <c r="BH41" s="26"/>
      <c r="BI41" s="28" t="s">
        <v>1043</v>
      </c>
      <c r="BJ41" s="6"/>
    </row>
    <row r="42" spans="1:62" ht="31">
      <c r="A42" s="23">
        <v>38</v>
      </c>
      <c r="B42" s="27" t="s">
        <v>4313</v>
      </c>
      <c r="C42" s="27" t="s">
        <v>4096</v>
      </c>
      <c r="D42" s="27" t="s">
        <v>4274</v>
      </c>
      <c r="E42" s="27">
        <v>79</v>
      </c>
      <c r="F42" s="27" t="s">
        <v>4088</v>
      </c>
      <c r="G42" s="27" t="s">
        <v>4073</v>
      </c>
      <c r="H42" s="23" t="str">
        <f t="shared" si="0"/>
        <v>陳＊發</v>
      </c>
      <c r="I42" s="23" t="str">
        <f t="shared" si="1"/>
        <v>2＊755941</v>
      </c>
      <c r="J42" s="27">
        <v>1130814</v>
      </c>
      <c r="K42" s="27" t="s">
        <v>3760</v>
      </c>
      <c r="L42" s="31" t="s">
        <v>721</v>
      </c>
      <c r="M42" s="28"/>
      <c r="N42" s="26"/>
      <c r="O42" s="26"/>
      <c r="P42" s="26"/>
      <c r="Q42" s="26"/>
      <c r="R42" s="26"/>
      <c r="S42" s="28"/>
      <c r="T42" s="28"/>
      <c r="U42" s="28"/>
      <c r="V42" s="28"/>
      <c r="W42" s="28" t="s">
        <v>9</v>
      </c>
      <c r="X42" s="28"/>
      <c r="Y42" s="28"/>
      <c r="Z42" s="28"/>
      <c r="AA42" s="28"/>
      <c r="AB42" s="28"/>
      <c r="AC42" s="28"/>
      <c r="AD42" s="28"/>
      <c r="AE42" s="28" t="s">
        <v>9</v>
      </c>
      <c r="AF42" s="28"/>
      <c r="AG42" s="28"/>
      <c r="AH42" s="28"/>
      <c r="AI42" s="28"/>
      <c r="AJ42" s="26"/>
      <c r="AK42" s="26"/>
      <c r="AL42" s="26"/>
      <c r="AM42" s="28"/>
      <c r="AN42" s="28"/>
      <c r="AO42" s="28"/>
      <c r="AP42" s="28"/>
      <c r="AQ42" s="28"/>
      <c r="AR42" s="26"/>
      <c r="AS42" s="28"/>
      <c r="AT42" s="28"/>
      <c r="AU42" s="28"/>
      <c r="AV42" s="28"/>
      <c r="AW42" s="28"/>
      <c r="AX42" s="29"/>
      <c r="AY42" s="28"/>
      <c r="AZ42" s="28"/>
      <c r="BA42" s="28"/>
      <c r="BB42" s="28"/>
      <c r="BC42" s="26"/>
      <c r="BD42" s="26"/>
      <c r="BE42" s="28"/>
      <c r="BF42" s="26"/>
      <c r="BG42" s="26"/>
      <c r="BH42" s="26"/>
      <c r="BI42" s="28"/>
      <c r="BJ42" s="6"/>
    </row>
    <row r="43" spans="1:62">
      <c r="A43" s="23">
        <v>39</v>
      </c>
      <c r="B43" s="27" t="s">
        <v>4314</v>
      </c>
      <c r="C43" s="27" t="s">
        <v>941</v>
      </c>
      <c r="D43" s="27" t="s">
        <v>4274</v>
      </c>
      <c r="E43" s="27">
        <v>81</v>
      </c>
      <c r="F43" s="27"/>
      <c r="G43" s="27"/>
      <c r="H43" s="23" t="str">
        <f t="shared" si="0"/>
        <v>柯＊龍</v>
      </c>
      <c r="I43" s="23" t="str">
        <f t="shared" si="1"/>
        <v>0＊788263</v>
      </c>
      <c r="J43" s="27">
        <v>1130819</v>
      </c>
      <c r="K43" s="27" t="s">
        <v>72</v>
      </c>
      <c r="L43" s="31" t="s">
        <v>721</v>
      </c>
      <c r="M43" s="28"/>
      <c r="N43" s="26"/>
      <c r="O43" s="26"/>
      <c r="P43" s="26"/>
      <c r="Q43" s="26"/>
      <c r="R43" s="26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6"/>
      <c r="AK43" s="26"/>
      <c r="AL43" s="26"/>
      <c r="AM43" s="28"/>
      <c r="AN43" s="28"/>
      <c r="AO43" s="28"/>
      <c r="AP43" s="28"/>
      <c r="AQ43" s="28"/>
      <c r="AR43" s="26"/>
      <c r="AS43" s="28"/>
      <c r="AT43" s="28"/>
      <c r="AU43" s="28"/>
      <c r="AV43" s="28"/>
      <c r="AW43" s="28"/>
      <c r="AX43" s="29" t="s">
        <v>9</v>
      </c>
      <c r="AY43" s="28"/>
      <c r="AZ43" s="28"/>
      <c r="BA43" s="28"/>
      <c r="BB43" s="28"/>
      <c r="BC43" s="26"/>
      <c r="BD43" s="26"/>
      <c r="BE43" s="28"/>
      <c r="BF43" s="26"/>
      <c r="BG43" s="26"/>
      <c r="BH43" s="26"/>
      <c r="BI43" s="28"/>
      <c r="BJ43" s="6"/>
    </row>
    <row r="44" spans="1:62">
      <c r="A44" s="23">
        <v>40</v>
      </c>
      <c r="B44" s="27" t="s">
        <v>4315</v>
      </c>
      <c r="C44" s="27" t="s">
        <v>573</v>
      </c>
      <c r="D44" s="27" t="s">
        <v>4268</v>
      </c>
      <c r="E44" s="27">
        <v>70</v>
      </c>
      <c r="F44" s="27"/>
      <c r="G44" s="27"/>
      <c r="H44" s="23" t="str">
        <f t="shared" si="0"/>
        <v>吳＊蘭</v>
      </c>
      <c r="I44" s="23" t="str">
        <f t="shared" si="1"/>
        <v>2＊497650</v>
      </c>
      <c r="J44" s="27">
        <v>1130819</v>
      </c>
      <c r="K44" s="27" t="s">
        <v>73</v>
      </c>
      <c r="L44" s="31" t="s">
        <v>721</v>
      </c>
      <c r="M44" s="28"/>
      <c r="N44" s="26"/>
      <c r="O44" s="26"/>
      <c r="P44" s="26"/>
      <c r="Q44" s="26"/>
      <c r="R44" s="26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6"/>
      <c r="AK44" s="26"/>
      <c r="AL44" s="26"/>
      <c r="AM44" s="28"/>
      <c r="AN44" s="28"/>
      <c r="AO44" s="28"/>
      <c r="AP44" s="28"/>
      <c r="AQ44" s="28"/>
      <c r="AR44" s="26"/>
      <c r="AS44" s="28"/>
      <c r="AT44" s="28"/>
      <c r="AU44" s="28"/>
      <c r="AV44" s="28"/>
      <c r="AW44" s="28"/>
      <c r="AX44" s="29"/>
      <c r="AY44" s="28"/>
      <c r="AZ44" s="28"/>
      <c r="BA44" s="29" t="s">
        <v>9</v>
      </c>
      <c r="BB44" s="28"/>
      <c r="BC44" s="26"/>
      <c r="BD44" s="26"/>
      <c r="BE44" s="28"/>
      <c r="BF44" s="26"/>
      <c r="BG44" s="26"/>
      <c r="BH44" s="26"/>
      <c r="BI44" s="28"/>
      <c r="BJ44" s="6"/>
    </row>
    <row r="45" spans="1:62">
      <c r="A45" s="23">
        <v>41</v>
      </c>
      <c r="B45" s="27" t="s">
        <v>4316</v>
      </c>
      <c r="C45" s="27" t="s">
        <v>957</v>
      </c>
      <c r="D45" s="27" t="s">
        <v>4268</v>
      </c>
      <c r="E45" s="27">
        <v>66</v>
      </c>
      <c r="F45" s="27"/>
      <c r="G45" s="27"/>
      <c r="H45" s="23" t="str">
        <f t="shared" si="0"/>
        <v>郭＊玲</v>
      </c>
      <c r="I45" s="23" t="str">
        <f t="shared" si="1"/>
        <v>1＊731315</v>
      </c>
      <c r="J45" s="27">
        <v>1130819</v>
      </c>
      <c r="K45" s="27" t="s">
        <v>79</v>
      </c>
      <c r="L45" s="31" t="s">
        <v>721</v>
      </c>
      <c r="M45" s="28"/>
      <c r="N45" s="26"/>
      <c r="O45" s="26"/>
      <c r="P45" s="26"/>
      <c r="Q45" s="26"/>
      <c r="R45" s="26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6"/>
      <c r="AK45" s="26"/>
      <c r="AL45" s="26"/>
      <c r="AM45" s="28"/>
      <c r="AN45" s="28"/>
      <c r="AO45" s="28"/>
      <c r="AP45" s="28"/>
      <c r="AQ45" s="28"/>
      <c r="AR45" s="26"/>
      <c r="AS45" s="28"/>
      <c r="AT45" s="28"/>
      <c r="AU45" s="28"/>
      <c r="AV45" s="29" t="s">
        <v>9</v>
      </c>
      <c r="AW45" s="28"/>
      <c r="AX45" s="29"/>
      <c r="AY45" s="28"/>
      <c r="AZ45" s="28"/>
      <c r="BA45" s="28"/>
      <c r="BB45" s="28"/>
      <c r="BC45" s="26"/>
      <c r="BD45" s="26"/>
      <c r="BE45" s="28"/>
      <c r="BF45" s="26"/>
      <c r="BG45" s="26"/>
      <c r="BH45" s="26"/>
      <c r="BI45" s="28"/>
      <c r="BJ45" s="6"/>
    </row>
    <row r="46" spans="1:62">
      <c r="A46" s="23">
        <v>42</v>
      </c>
      <c r="B46" s="27" t="s">
        <v>4317</v>
      </c>
      <c r="C46" s="27" t="s">
        <v>4099</v>
      </c>
      <c r="D46" s="27" t="s">
        <v>4268</v>
      </c>
      <c r="E46" s="27">
        <v>74</v>
      </c>
      <c r="F46" s="27"/>
      <c r="G46" s="27"/>
      <c r="H46" s="23" t="str">
        <f t="shared" si="0"/>
        <v>呂＊娥</v>
      </c>
      <c r="I46" s="23" t="str">
        <f t="shared" si="1"/>
        <v>1＊004274</v>
      </c>
      <c r="J46" s="27">
        <v>1130819</v>
      </c>
      <c r="K46" s="27" t="s">
        <v>72</v>
      </c>
      <c r="L46" s="31" t="s">
        <v>721</v>
      </c>
      <c r="M46" s="28"/>
      <c r="N46" s="26"/>
      <c r="O46" s="26"/>
      <c r="P46" s="26"/>
      <c r="Q46" s="26"/>
      <c r="R46" s="26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6"/>
      <c r="AK46" s="26"/>
      <c r="AL46" s="26"/>
      <c r="AM46" s="28"/>
      <c r="AN46" s="28"/>
      <c r="AO46" s="28"/>
      <c r="AP46" s="28"/>
      <c r="AQ46" s="28"/>
      <c r="AR46" s="26"/>
      <c r="AS46" s="28"/>
      <c r="AT46" s="28"/>
      <c r="AU46" s="28"/>
      <c r="AV46" s="28"/>
      <c r="AW46" s="28"/>
      <c r="AX46" s="29" t="s">
        <v>9</v>
      </c>
      <c r="AY46" s="28"/>
      <c r="AZ46" s="28"/>
      <c r="BA46" s="28"/>
      <c r="BB46" s="28"/>
      <c r="BC46" s="26"/>
      <c r="BD46" s="26"/>
      <c r="BE46" s="28"/>
      <c r="BF46" s="26"/>
      <c r="BG46" s="26"/>
      <c r="BH46" s="26"/>
      <c r="BI46" s="28"/>
      <c r="BJ46" s="6"/>
    </row>
    <row r="47" spans="1:62">
      <c r="A47" s="23">
        <v>43</v>
      </c>
      <c r="B47" s="27" t="s">
        <v>4318</v>
      </c>
      <c r="C47" s="27" t="s">
        <v>2894</v>
      </c>
      <c r="D47" s="27" t="s">
        <v>4274</v>
      </c>
      <c r="E47" s="27">
        <v>67</v>
      </c>
      <c r="F47" s="27"/>
      <c r="G47" s="27"/>
      <c r="H47" s="23" t="str">
        <f t="shared" si="0"/>
        <v>劉＊鈞</v>
      </c>
      <c r="I47" s="23" t="str">
        <f t="shared" si="1"/>
        <v>0＊516923</v>
      </c>
      <c r="J47" s="27">
        <v>1130819</v>
      </c>
      <c r="K47" s="27" t="s">
        <v>72</v>
      </c>
      <c r="L47" s="31" t="s">
        <v>721</v>
      </c>
      <c r="M47" s="28"/>
      <c r="N47" s="26"/>
      <c r="O47" s="26"/>
      <c r="P47" s="26"/>
      <c r="Q47" s="26"/>
      <c r="R47" s="26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6"/>
      <c r="AK47" s="26"/>
      <c r="AL47" s="26"/>
      <c r="AM47" s="28"/>
      <c r="AN47" s="28"/>
      <c r="AO47" s="28"/>
      <c r="AP47" s="28"/>
      <c r="AQ47" s="28"/>
      <c r="AR47" s="26"/>
      <c r="AS47" s="28"/>
      <c r="AT47" s="28"/>
      <c r="AU47" s="28"/>
      <c r="AV47" s="28"/>
      <c r="AW47" s="28"/>
      <c r="AX47" s="29" t="s">
        <v>9</v>
      </c>
      <c r="AY47" s="28"/>
      <c r="AZ47" s="28"/>
      <c r="BA47" s="28"/>
      <c r="BB47" s="28"/>
      <c r="BC47" s="26"/>
      <c r="BD47" s="26"/>
      <c r="BE47" s="28"/>
      <c r="BF47" s="26"/>
      <c r="BG47" s="26"/>
      <c r="BH47" s="26"/>
      <c r="BI47" s="28"/>
      <c r="BJ47" s="6"/>
    </row>
    <row r="48" spans="1:62">
      <c r="A48" s="23">
        <v>44</v>
      </c>
      <c r="B48" s="27" t="s">
        <v>4319</v>
      </c>
      <c r="C48" s="27" t="s">
        <v>1953</v>
      </c>
      <c r="D48" s="27" t="s">
        <v>4274</v>
      </c>
      <c r="E48" s="27">
        <v>64</v>
      </c>
      <c r="F48" s="27"/>
      <c r="G48" s="27"/>
      <c r="H48" s="23" t="str">
        <f t="shared" si="0"/>
        <v>劉＊成</v>
      </c>
      <c r="I48" s="23" t="str">
        <f t="shared" si="1"/>
        <v>0＊297649</v>
      </c>
      <c r="J48" s="27">
        <v>1130819</v>
      </c>
      <c r="K48" s="27" t="s">
        <v>80</v>
      </c>
      <c r="L48" s="31" t="s">
        <v>721</v>
      </c>
      <c r="M48" s="28"/>
      <c r="N48" s="26"/>
      <c r="O48" s="26"/>
      <c r="P48" s="26"/>
      <c r="Q48" s="26"/>
      <c r="R48" s="26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6"/>
      <c r="AK48" s="26"/>
      <c r="AL48" s="26"/>
      <c r="AM48" s="28"/>
      <c r="AN48" s="28"/>
      <c r="AO48" s="28"/>
      <c r="AP48" s="28"/>
      <c r="AQ48" s="28"/>
      <c r="AR48" s="26"/>
      <c r="AS48" s="28"/>
      <c r="AT48" s="28"/>
      <c r="AU48" s="28"/>
      <c r="AV48" s="28"/>
      <c r="AW48" s="29" t="s">
        <v>9</v>
      </c>
      <c r="AX48" s="29"/>
      <c r="AY48" s="28"/>
      <c r="AZ48" s="28"/>
      <c r="BA48" s="28"/>
      <c r="BB48" s="28"/>
      <c r="BC48" s="26"/>
      <c r="BD48" s="26"/>
      <c r="BE48" s="28"/>
      <c r="BF48" s="26"/>
      <c r="BG48" s="26"/>
      <c r="BH48" s="26"/>
      <c r="BI48" s="28"/>
      <c r="BJ48" s="6"/>
    </row>
    <row r="49" spans="1:62">
      <c r="A49" s="23">
        <v>45</v>
      </c>
      <c r="B49" s="27" t="s">
        <v>4320</v>
      </c>
      <c r="C49" s="27" t="s">
        <v>4100</v>
      </c>
      <c r="D49" s="27" t="s">
        <v>4268</v>
      </c>
      <c r="E49" s="27">
        <v>85</v>
      </c>
      <c r="F49" s="27"/>
      <c r="G49" s="27"/>
      <c r="H49" s="23" t="str">
        <f t="shared" si="0"/>
        <v>楊＊花</v>
      </c>
      <c r="I49" s="23" t="str">
        <f t="shared" si="1"/>
        <v>2＊763087</v>
      </c>
      <c r="J49" s="27">
        <v>1130821</v>
      </c>
      <c r="K49" s="27" t="s">
        <v>72</v>
      </c>
      <c r="L49" s="31" t="s">
        <v>721</v>
      </c>
      <c r="M49" s="28"/>
      <c r="N49" s="26"/>
      <c r="O49" s="26"/>
      <c r="P49" s="26"/>
      <c r="Q49" s="26"/>
      <c r="R49" s="26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6"/>
      <c r="AK49" s="26"/>
      <c r="AL49" s="26"/>
      <c r="AM49" s="28"/>
      <c r="AN49" s="28"/>
      <c r="AO49" s="28"/>
      <c r="AP49" s="28"/>
      <c r="AQ49" s="28"/>
      <c r="AR49" s="26"/>
      <c r="AS49" s="28"/>
      <c r="AT49" s="28"/>
      <c r="AU49" s="28"/>
      <c r="AV49" s="28"/>
      <c r="AW49" s="28"/>
      <c r="AX49" s="29" t="s">
        <v>9</v>
      </c>
      <c r="AY49" s="28"/>
      <c r="AZ49" s="28"/>
      <c r="BA49" s="28"/>
      <c r="BB49" s="28"/>
      <c r="BC49" s="26"/>
      <c r="BD49" s="26"/>
      <c r="BE49" s="28"/>
      <c r="BF49" s="26"/>
      <c r="BG49" s="26"/>
      <c r="BH49" s="26"/>
      <c r="BI49" s="28"/>
      <c r="BJ49" s="6"/>
    </row>
    <row r="50" spans="1:62">
      <c r="A50" s="23">
        <v>46</v>
      </c>
      <c r="B50" s="27" t="s">
        <v>4321</v>
      </c>
      <c r="C50" s="27" t="s">
        <v>4102</v>
      </c>
      <c r="D50" s="27" t="s">
        <v>4274</v>
      </c>
      <c r="E50" s="27">
        <v>61</v>
      </c>
      <c r="F50" s="27"/>
      <c r="G50" s="27"/>
      <c r="H50" s="23" t="str">
        <f t="shared" si="0"/>
        <v>陳＊烽</v>
      </c>
      <c r="I50" s="23" t="str">
        <f t="shared" si="1"/>
        <v>2＊762953</v>
      </c>
      <c r="J50" s="27">
        <v>1130821</v>
      </c>
      <c r="K50" s="27" t="s">
        <v>72</v>
      </c>
      <c r="L50" s="31" t="s">
        <v>721</v>
      </c>
      <c r="M50" s="28"/>
      <c r="N50" s="26"/>
      <c r="O50" s="26"/>
      <c r="P50" s="26"/>
      <c r="Q50" s="26"/>
      <c r="R50" s="26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6"/>
      <c r="AK50" s="26"/>
      <c r="AL50" s="26"/>
      <c r="AM50" s="28"/>
      <c r="AN50" s="28"/>
      <c r="AO50" s="28"/>
      <c r="AP50" s="28"/>
      <c r="AQ50" s="28"/>
      <c r="AR50" s="26"/>
      <c r="AS50" s="28"/>
      <c r="AT50" s="28"/>
      <c r="AU50" s="28"/>
      <c r="AV50" s="28"/>
      <c r="AW50" s="28"/>
      <c r="AX50" s="29" t="s">
        <v>9</v>
      </c>
      <c r="AY50" s="28"/>
      <c r="AZ50" s="28"/>
      <c r="BA50" s="28"/>
      <c r="BB50" s="28"/>
      <c r="BC50" s="26"/>
      <c r="BD50" s="26"/>
      <c r="BE50" s="28"/>
      <c r="BF50" s="26"/>
      <c r="BG50" s="26"/>
      <c r="BH50" s="26"/>
      <c r="BI50" s="28"/>
      <c r="BJ50" s="6"/>
    </row>
    <row r="51" spans="1:62">
      <c r="A51" s="23">
        <v>47</v>
      </c>
      <c r="B51" s="27" t="s">
        <v>4322</v>
      </c>
      <c r="C51" s="27" t="s">
        <v>4103</v>
      </c>
      <c r="D51" s="27" t="s">
        <v>4274</v>
      </c>
      <c r="E51" s="27">
        <v>49</v>
      </c>
      <c r="F51" s="27"/>
      <c r="G51" s="27"/>
      <c r="H51" s="23" t="str">
        <f t="shared" si="0"/>
        <v>謝＊聯</v>
      </c>
      <c r="I51" s="23" t="str">
        <f t="shared" si="1"/>
        <v>0＊941241</v>
      </c>
      <c r="J51" s="27">
        <v>1130821</v>
      </c>
      <c r="K51" s="27" t="s">
        <v>72</v>
      </c>
      <c r="L51" s="31" t="s">
        <v>721</v>
      </c>
      <c r="M51" s="28"/>
      <c r="N51" s="26"/>
      <c r="O51" s="26"/>
      <c r="P51" s="26"/>
      <c r="Q51" s="26"/>
      <c r="R51" s="26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6"/>
      <c r="AK51" s="26"/>
      <c r="AL51" s="26"/>
      <c r="AM51" s="28"/>
      <c r="AN51" s="28"/>
      <c r="AO51" s="28"/>
      <c r="AP51" s="28"/>
      <c r="AQ51" s="28"/>
      <c r="AR51" s="26"/>
      <c r="AS51" s="28"/>
      <c r="AT51" s="28"/>
      <c r="AU51" s="28"/>
      <c r="AV51" s="28"/>
      <c r="AW51" s="28"/>
      <c r="AX51" s="29" t="s">
        <v>9</v>
      </c>
      <c r="AY51" s="28"/>
      <c r="AZ51" s="28"/>
      <c r="BA51" s="28"/>
      <c r="BB51" s="28"/>
      <c r="BC51" s="26"/>
      <c r="BD51" s="26"/>
      <c r="BE51" s="28"/>
      <c r="BF51" s="26"/>
      <c r="BG51" s="26"/>
      <c r="BH51" s="26"/>
      <c r="BI51" s="28"/>
      <c r="BJ51" s="6"/>
    </row>
    <row r="52" spans="1:62" ht="31">
      <c r="A52" s="23">
        <v>48</v>
      </c>
      <c r="B52" s="27" t="s">
        <v>4323</v>
      </c>
      <c r="C52" s="27" t="s">
        <v>2840</v>
      </c>
      <c r="D52" s="27" t="s">
        <v>4268</v>
      </c>
      <c r="E52" s="27">
        <v>57</v>
      </c>
      <c r="F52" s="27"/>
      <c r="G52" s="27"/>
      <c r="H52" s="23" t="str">
        <f t="shared" si="0"/>
        <v>楊＊燕</v>
      </c>
      <c r="I52" s="23" t="str">
        <f t="shared" si="1"/>
        <v>0＊154677</v>
      </c>
      <c r="J52" s="27">
        <v>1130821</v>
      </c>
      <c r="K52" s="27" t="s">
        <v>4324</v>
      </c>
      <c r="L52" s="31" t="s">
        <v>721</v>
      </c>
      <c r="M52" s="28"/>
      <c r="N52" s="26"/>
      <c r="O52" s="26"/>
      <c r="P52" s="26"/>
      <c r="Q52" s="26"/>
      <c r="R52" s="26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6"/>
      <c r="AK52" s="26"/>
      <c r="AL52" s="26"/>
      <c r="AM52" s="28"/>
      <c r="AN52" s="28"/>
      <c r="AO52" s="28"/>
      <c r="AP52" s="28"/>
      <c r="AQ52" s="28"/>
      <c r="AR52" s="26"/>
      <c r="AS52" s="28"/>
      <c r="AT52" s="28"/>
      <c r="AU52" s="28"/>
      <c r="AV52" s="29" t="s">
        <v>9</v>
      </c>
      <c r="AW52" s="29" t="s">
        <v>9</v>
      </c>
      <c r="AX52" s="29"/>
      <c r="AY52" s="28"/>
      <c r="AZ52" s="28"/>
      <c r="BA52" s="28"/>
      <c r="BB52" s="28"/>
      <c r="BC52" s="26"/>
      <c r="BD52" s="26"/>
      <c r="BE52" s="28"/>
      <c r="BF52" s="26"/>
      <c r="BG52" s="26"/>
      <c r="BH52" s="26"/>
      <c r="BI52" s="28"/>
      <c r="BJ52" s="6"/>
    </row>
    <row r="53" spans="1:62">
      <c r="A53" s="23">
        <v>49</v>
      </c>
      <c r="B53" s="27" t="s">
        <v>4325</v>
      </c>
      <c r="C53" s="27" t="s">
        <v>584</v>
      </c>
      <c r="D53" s="27" t="s">
        <v>4274</v>
      </c>
      <c r="E53" s="27">
        <v>62</v>
      </c>
      <c r="F53" s="27"/>
      <c r="G53" s="27"/>
      <c r="H53" s="23" t="str">
        <f t="shared" si="0"/>
        <v>張＊財</v>
      </c>
      <c r="I53" s="23" t="str">
        <f t="shared" si="1"/>
        <v>0＊118837</v>
      </c>
      <c r="J53" s="27">
        <v>1130821</v>
      </c>
      <c r="K53" s="27" t="s">
        <v>80</v>
      </c>
      <c r="L53" s="31" t="s">
        <v>721</v>
      </c>
      <c r="M53" s="28"/>
      <c r="N53" s="26"/>
      <c r="O53" s="26"/>
      <c r="P53" s="26"/>
      <c r="Q53" s="26"/>
      <c r="R53" s="26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6"/>
      <c r="AK53" s="26"/>
      <c r="AL53" s="26"/>
      <c r="AM53" s="28"/>
      <c r="AN53" s="28"/>
      <c r="AO53" s="28"/>
      <c r="AP53" s="28"/>
      <c r="AQ53" s="28"/>
      <c r="AR53" s="26"/>
      <c r="AS53" s="28"/>
      <c r="AT53" s="28"/>
      <c r="AU53" s="28"/>
      <c r="AV53" s="28"/>
      <c r="AW53" s="29" t="s">
        <v>9</v>
      </c>
      <c r="AX53" s="29"/>
      <c r="AY53" s="28"/>
      <c r="AZ53" s="28"/>
      <c r="BA53" s="28"/>
      <c r="BB53" s="28"/>
      <c r="BC53" s="26"/>
      <c r="BD53" s="26"/>
      <c r="BE53" s="28"/>
      <c r="BF53" s="26"/>
      <c r="BG53" s="26"/>
      <c r="BH53" s="26"/>
      <c r="BI53" s="28"/>
      <c r="BJ53" s="6"/>
    </row>
    <row r="54" spans="1:62">
      <c r="A54" s="23">
        <v>50</v>
      </c>
      <c r="B54" s="27" t="s">
        <v>4326</v>
      </c>
      <c r="C54" s="27" t="s">
        <v>1463</v>
      </c>
      <c r="D54" s="27" t="s">
        <v>4274</v>
      </c>
      <c r="E54" s="27">
        <v>84</v>
      </c>
      <c r="F54" s="27"/>
      <c r="G54" s="27"/>
      <c r="H54" s="23" t="str">
        <f t="shared" si="0"/>
        <v>陳＊富</v>
      </c>
      <c r="I54" s="23" t="str">
        <f t="shared" si="1"/>
        <v>1＊204317</v>
      </c>
      <c r="J54" s="27">
        <v>1130826</v>
      </c>
      <c r="K54" s="27" t="s">
        <v>79</v>
      </c>
      <c r="L54" s="31" t="s">
        <v>721</v>
      </c>
      <c r="M54" s="28"/>
      <c r="N54" s="26"/>
      <c r="O54" s="26"/>
      <c r="P54" s="26"/>
      <c r="Q54" s="26"/>
      <c r="R54" s="26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6"/>
      <c r="AK54" s="26"/>
      <c r="AL54" s="26"/>
      <c r="AM54" s="28"/>
      <c r="AN54" s="28"/>
      <c r="AO54" s="28"/>
      <c r="AP54" s="28"/>
      <c r="AQ54" s="28"/>
      <c r="AR54" s="26"/>
      <c r="AS54" s="28"/>
      <c r="AT54" s="28"/>
      <c r="AU54" s="28"/>
      <c r="AV54" s="29" t="s">
        <v>9</v>
      </c>
      <c r="AW54" s="28"/>
      <c r="AX54" s="29"/>
      <c r="AY54" s="28"/>
      <c r="AZ54" s="28"/>
      <c r="BA54" s="28"/>
      <c r="BB54" s="28"/>
      <c r="BC54" s="26"/>
      <c r="BD54" s="26"/>
      <c r="BE54" s="28"/>
      <c r="BF54" s="26"/>
      <c r="BG54" s="26"/>
      <c r="BH54" s="26"/>
      <c r="BI54" s="28"/>
      <c r="BJ54" s="6"/>
    </row>
    <row r="55" spans="1:62">
      <c r="A55" s="23">
        <v>51</v>
      </c>
      <c r="B55" s="27" t="s">
        <v>4327</v>
      </c>
      <c r="C55" s="27" t="s">
        <v>3710</v>
      </c>
      <c r="D55" s="27" t="s">
        <v>4268</v>
      </c>
      <c r="E55" s="27">
        <v>67</v>
      </c>
      <c r="F55" s="27"/>
      <c r="G55" s="27"/>
      <c r="H55" s="23" t="str">
        <f t="shared" si="0"/>
        <v>黃＊碧月</v>
      </c>
      <c r="I55" s="23" t="str">
        <f t="shared" si="1"/>
        <v>0＊566621</v>
      </c>
      <c r="J55" s="27">
        <v>1130826</v>
      </c>
      <c r="K55" s="27" t="s">
        <v>77</v>
      </c>
      <c r="L55" s="31" t="s">
        <v>721</v>
      </c>
      <c r="M55" s="28"/>
      <c r="N55" s="26"/>
      <c r="O55" s="26"/>
      <c r="P55" s="26"/>
      <c r="Q55" s="26"/>
      <c r="R55" s="26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6"/>
      <c r="AK55" s="26"/>
      <c r="AL55" s="26"/>
      <c r="AM55" s="28"/>
      <c r="AN55" s="28"/>
      <c r="AO55" s="28"/>
      <c r="AP55" s="28"/>
      <c r="AQ55" s="28"/>
      <c r="AR55" s="26"/>
      <c r="AS55" s="28"/>
      <c r="AT55" s="28"/>
      <c r="AU55" s="28"/>
      <c r="AV55" s="28"/>
      <c r="AW55" s="28"/>
      <c r="AX55" s="29"/>
      <c r="AY55" s="28"/>
      <c r="AZ55" s="28"/>
      <c r="BA55" s="28"/>
      <c r="BB55" s="28"/>
      <c r="BC55" s="26"/>
      <c r="BD55" s="26"/>
      <c r="BE55" s="28"/>
      <c r="BF55" s="26"/>
      <c r="BG55" s="29" t="s">
        <v>9</v>
      </c>
      <c r="BH55" s="26"/>
      <c r="BI55" s="28"/>
      <c r="BJ55" s="6"/>
    </row>
    <row r="56" spans="1:62">
      <c r="A56" s="23">
        <v>52</v>
      </c>
      <c r="B56" s="27" t="s">
        <v>4328</v>
      </c>
      <c r="C56" s="27" t="s">
        <v>4104</v>
      </c>
      <c r="D56" s="27" t="s">
        <v>4274</v>
      </c>
      <c r="E56" s="27">
        <v>55</v>
      </c>
      <c r="F56" s="27"/>
      <c r="G56" s="27"/>
      <c r="H56" s="23" t="str">
        <f t="shared" si="0"/>
        <v>陳＊進</v>
      </c>
      <c r="I56" s="23" t="str">
        <f t="shared" si="1"/>
        <v>0＊287507</v>
      </c>
      <c r="J56" s="27">
        <v>1130826</v>
      </c>
      <c r="K56" s="27" t="s">
        <v>70</v>
      </c>
      <c r="L56" s="31" t="s">
        <v>721</v>
      </c>
      <c r="M56" s="28"/>
      <c r="N56" s="26"/>
      <c r="O56" s="26"/>
      <c r="P56" s="26"/>
      <c r="Q56" s="26"/>
      <c r="R56" s="26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6"/>
      <c r="AK56" s="26"/>
      <c r="AL56" s="26"/>
      <c r="AM56" s="28"/>
      <c r="AN56" s="28"/>
      <c r="AO56" s="28"/>
      <c r="AP56" s="28"/>
      <c r="AQ56" s="28"/>
      <c r="AR56" s="26"/>
      <c r="AS56" s="28"/>
      <c r="AT56" s="29" t="s">
        <v>9</v>
      </c>
      <c r="AU56" s="28"/>
      <c r="AV56" s="28"/>
      <c r="AW56" s="28"/>
      <c r="AX56" s="29"/>
      <c r="AY56" s="28"/>
      <c r="AZ56" s="28"/>
      <c r="BA56" s="28"/>
      <c r="BB56" s="28"/>
      <c r="BC56" s="26"/>
      <c r="BD56" s="26"/>
      <c r="BE56" s="28"/>
      <c r="BF56" s="26"/>
      <c r="BG56" s="26"/>
      <c r="BH56" s="26"/>
      <c r="BI56" s="28"/>
      <c r="BJ56" s="6"/>
    </row>
    <row r="57" spans="1:62">
      <c r="A57" s="23">
        <v>53</v>
      </c>
      <c r="B57" s="27" t="s">
        <v>4329</v>
      </c>
      <c r="C57" s="27" t="s">
        <v>4105</v>
      </c>
      <c r="D57" s="27" t="s">
        <v>4268</v>
      </c>
      <c r="E57" s="27">
        <v>64</v>
      </c>
      <c r="F57" s="27"/>
      <c r="G57" s="27"/>
      <c r="H57" s="23" t="str">
        <f t="shared" si="0"/>
        <v>洪＊玲</v>
      </c>
      <c r="I57" s="23" t="str">
        <f t="shared" si="1"/>
        <v>2＊999725</v>
      </c>
      <c r="J57" s="27">
        <v>1130826</v>
      </c>
      <c r="K57" s="27" t="s">
        <v>72</v>
      </c>
      <c r="L57" s="31" t="s">
        <v>721</v>
      </c>
      <c r="M57" s="28"/>
      <c r="N57" s="26"/>
      <c r="O57" s="26"/>
      <c r="P57" s="26"/>
      <c r="Q57" s="26"/>
      <c r="R57" s="26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6"/>
      <c r="AK57" s="26"/>
      <c r="AL57" s="26"/>
      <c r="AM57" s="28"/>
      <c r="AN57" s="28"/>
      <c r="AO57" s="28"/>
      <c r="AP57" s="28"/>
      <c r="AQ57" s="28"/>
      <c r="AR57" s="26"/>
      <c r="AS57" s="28"/>
      <c r="AT57" s="28"/>
      <c r="AU57" s="28"/>
      <c r="AV57" s="28"/>
      <c r="AW57" s="28"/>
      <c r="AX57" s="29" t="s">
        <v>9</v>
      </c>
      <c r="AY57" s="28"/>
      <c r="AZ57" s="28"/>
      <c r="BA57" s="28"/>
      <c r="BB57" s="28"/>
      <c r="BC57" s="26"/>
      <c r="BD57" s="26"/>
      <c r="BE57" s="28"/>
      <c r="BF57" s="26"/>
      <c r="BG57" s="26"/>
      <c r="BH57" s="26"/>
      <c r="BI57" s="28"/>
      <c r="BJ57" s="6"/>
    </row>
    <row r="58" spans="1:62">
      <c r="A58" s="23">
        <v>54</v>
      </c>
      <c r="B58" s="27" t="s">
        <v>4330</v>
      </c>
      <c r="C58" s="27" t="s">
        <v>4106</v>
      </c>
      <c r="D58" s="27" t="s">
        <v>4268</v>
      </c>
      <c r="E58" s="27">
        <v>79</v>
      </c>
      <c r="F58" s="27"/>
      <c r="G58" s="27"/>
      <c r="H58" s="23" t="str">
        <f t="shared" si="0"/>
        <v>吳＊碧月</v>
      </c>
      <c r="I58" s="23" t="str">
        <f t="shared" si="1"/>
        <v>2＊752235</v>
      </c>
      <c r="J58" s="27">
        <v>1130826</v>
      </c>
      <c r="K58" s="27" t="s">
        <v>72</v>
      </c>
      <c r="L58" s="31" t="s">
        <v>721</v>
      </c>
      <c r="M58" s="28"/>
      <c r="N58" s="26"/>
      <c r="O58" s="26"/>
      <c r="P58" s="26"/>
      <c r="Q58" s="26"/>
      <c r="R58" s="26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6"/>
      <c r="AK58" s="26"/>
      <c r="AL58" s="26"/>
      <c r="AM58" s="28"/>
      <c r="AN58" s="28"/>
      <c r="AO58" s="28"/>
      <c r="AP58" s="28"/>
      <c r="AQ58" s="28"/>
      <c r="AR58" s="26"/>
      <c r="AS58" s="28"/>
      <c r="AT58" s="28"/>
      <c r="AU58" s="28"/>
      <c r="AV58" s="28"/>
      <c r="AW58" s="28"/>
      <c r="AX58" s="29" t="s">
        <v>9</v>
      </c>
      <c r="AY58" s="28"/>
      <c r="AZ58" s="28"/>
      <c r="BA58" s="28"/>
      <c r="BB58" s="28"/>
      <c r="BC58" s="26"/>
      <c r="BD58" s="26"/>
      <c r="BE58" s="28"/>
      <c r="BF58" s="26"/>
      <c r="BG58" s="26"/>
      <c r="BH58" s="26"/>
      <c r="BI58" s="28"/>
      <c r="BJ58" s="6"/>
    </row>
    <row r="59" spans="1:62">
      <c r="A59" s="23">
        <v>55</v>
      </c>
      <c r="B59" s="27" t="s">
        <v>4331</v>
      </c>
      <c r="C59" s="27" t="s">
        <v>4107</v>
      </c>
      <c r="D59" s="27" t="s">
        <v>4274</v>
      </c>
      <c r="E59" s="27">
        <v>56</v>
      </c>
      <c r="F59" s="27"/>
      <c r="G59" s="27"/>
      <c r="H59" s="23" t="str">
        <f t="shared" si="0"/>
        <v>陳＊榮</v>
      </c>
      <c r="I59" s="23" t="str">
        <f t="shared" si="1"/>
        <v>1＊994706</v>
      </c>
      <c r="J59" s="27">
        <v>1130826</v>
      </c>
      <c r="K59" s="27" t="s">
        <v>77</v>
      </c>
      <c r="L59" s="31" t="s">
        <v>721</v>
      </c>
      <c r="M59" s="28"/>
      <c r="N59" s="26"/>
      <c r="O59" s="26"/>
      <c r="P59" s="26"/>
      <c r="Q59" s="26"/>
      <c r="R59" s="26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6"/>
      <c r="AK59" s="26"/>
      <c r="AL59" s="26"/>
      <c r="AM59" s="28"/>
      <c r="AN59" s="28"/>
      <c r="AO59" s="28"/>
      <c r="AP59" s="28"/>
      <c r="AQ59" s="28"/>
      <c r="AR59" s="26"/>
      <c r="AS59" s="28"/>
      <c r="AT59" s="28"/>
      <c r="AU59" s="28"/>
      <c r="AV59" s="28"/>
      <c r="AW59" s="28"/>
      <c r="AX59" s="29"/>
      <c r="AY59" s="28"/>
      <c r="AZ59" s="28"/>
      <c r="BA59" s="28"/>
      <c r="BB59" s="28"/>
      <c r="BC59" s="26"/>
      <c r="BD59" s="26"/>
      <c r="BE59" s="28"/>
      <c r="BF59" s="26"/>
      <c r="BG59" s="29" t="s">
        <v>9</v>
      </c>
      <c r="BH59" s="26"/>
      <c r="BI59" s="28"/>
      <c r="BJ59" s="6"/>
    </row>
    <row r="60" spans="1:62">
      <c r="A60" s="23">
        <v>56</v>
      </c>
      <c r="B60" s="27" t="s">
        <v>4332</v>
      </c>
      <c r="C60" s="27" t="s">
        <v>4108</v>
      </c>
      <c r="D60" s="27" t="s">
        <v>4268</v>
      </c>
      <c r="E60" s="27">
        <v>49</v>
      </c>
      <c r="F60" s="27" t="s">
        <v>4082</v>
      </c>
      <c r="G60" s="27" t="s">
        <v>4075</v>
      </c>
      <c r="H60" s="23" t="str">
        <f t="shared" si="0"/>
        <v>黃＊鈴</v>
      </c>
      <c r="I60" s="23" t="str">
        <f t="shared" si="1"/>
        <v>2＊752329</v>
      </c>
      <c r="J60" s="27">
        <v>1130828</v>
      </c>
      <c r="K60" s="27" t="s">
        <v>77</v>
      </c>
      <c r="L60" s="31" t="s">
        <v>721</v>
      </c>
      <c r="M60" s="28"/>
      <c r="N60" s="26"/>
      <c r="O60" s="26"/>
      <c r="P60" s="26"/>
      <c r="Q60" s="26"/>
      <c r="R60" s="26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6"/>
      <c r="AK60" s="26"/>
      <c r="AL60" s="26"/>
      <c r="AM60" s="28"/>
      <c r="AN60" s="28"/>
      <c r="AO60" s="28"/>
      <c r="AP60" s="28"/>
      <c r="AQ60" s="28"/>
      <c r="AR60" s="26"/>
      <c r="AS60" s="28"/>
      <c r="AT60" s="28"/>
      <c r="AU60" s="28"/>
      <c r="AV60" s="28"/>
      <c r="AW60" s="28"/>
      <c r="AX60" s="29"/>
      <c r="AY60" s="28"/>
      <c r="AZ60" s="28"/>
      <c r="BA60" s="28"/>
      <c r="BB60" s="28"/>
      <c r="BC60" s="26"/>
      <c r="BD60" s="26"/>
      <c r="BE60" s="28"/>
      <c r="BF60" s="26"/>
      <c r="BG60" s="29" t="s">
        <v>9</v>
      </c>
      <c r="BH60" s="26"/>
      <c r="BI60" s="28"/>
      <c r="BJ60" s="6"/>
    </row>
    <row r="61" spans="1:62">
      <c r="A61" s="23">
        <v>57</v>
      </c>
      <c r="B61" s="27" t="s">
        <v>4333</v>
      </c>
      <c r="C61" s="27" t="s">
        <v>4109</v>
      </c>
      <c r="D61" s="27" t="s">
        <v>4268</v>
      </c>
      <c r="E61" s="27">
        <v>48</v>
      </c>
      <c r="F61" s="27"/>
      <c r="G61" s="27"/>
      <c r="H61" s="23" t="str">
        <f t="shared" si="0"/>
        <v>林＊杏</v>
      </c>
      <c r="I61" s="23" t="str">
        <f t="shared" si="1"/>
        <v>2＊766366</v>
      </c>
      <c r="J61" s="27">
        <v>1130828</v>
      </c>
      <c r="K61" s="27" t="s">
        <v>77</v>
      </c>
      <c r="L61" s="31" t="s">
        <v>721</v>
      </c>
      <c r="M61" s="28"/>
      <c r="N61" s="26"/>
      <c r="O61" s="26"/>
      <c r="P61" s="26"/>
      <c r="Q61" s="26"/>
      <c r="R61" s="26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6"/>
      <c r="AK61" s="26"/>
      <c r="AL61" s="26"/>
      <c r="AM61" s="28"/>
      <c r="AN61" s="28"/>
      <c r="AO61" s="28"/>
      <c r="AP61" s="28"/>
      <c r="AQ61" s="28"/>
      <c r="AR61" s="26"/>
      <c r="AS61" s="28"/>
      <c r="AT61" s="28"/>
      <c r="AU61" s="28"/>
      <c r="AV61" s="28"/>
      <c r="AW61" s="28"/>
      <c r="AX61" s="29"/>
      <c r="AY61" s="28"/>
      <c r="AZ61" s="28"/>
      <c r="BA61" s="28"/>
      <c r="BB61" s="28"/>
      <c r="BC61" s="26"/>
      <c r="BD61" s="26"/>
      <c r="BE61" s="28"/>
      <c r="BF61" s="26"/>
      <c r="BG61" s="29" t="s">
        <v>9</v>
      </c>
      <c r="BH61" s="26"/>
      <c r="BI61" s="28"/>
      <c r="BJ61" s="6"/>
    </row>
    <row r="62" spans="1:62">
      <c r="A62" s="23">
        <v>58</v>
      </c>
      <c r="B62" s="27" t="s">
        <v>4334</v>
      </c>
      <c r="C62" s="27" t="s">
        <v>2887</v>
      </c>
      <c r="D62" s="27" t="s">
        <v>4274</v>
      </c>
      <c r="E62" s="27">
        <v>69</v>
      </c>
      <c r="F62" s="27"/>
      <c r="G62" s="27"/>
      <c r="H62" s="23" t="str">
        <f t="shared" si="0"/>
        <v>湯＊禮</v>
      </c>
      <c r="I62" s="23" t="str">
        <f t="shared" si="1"/>
        <v>2＊764283</v>
      </c>
      <c r="J62" s="27">
        <v>1130828</v>
      </c>
      <c r="K62" s="27" t="s">
        <v>77</v>
      </c>
      <c r="L62" s="31" t="s">
        <v>721</v>
      </c>
      <c r="M62" s="28"/>
      <c r="N62" s="26"/>
      <c r="O62" s="26"/>
      <c r="P62" s="26"/>
      <c r="Q62" s="26"/>
      <c r="R62" s="26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6"/>
      <c r="AK62" s="26"/>
      <c r="AL62" s="26"/>
      <c r="AM62" s="28"/>
      <c r="AN62" s="28"/>
      <c r="AO62" s="28"/>
      <c r="AP62" s="28"/>
      <c r="AQ62" s="28"/>
      <c r="AR62" s="26"/>
      <c r="AS62" s="28"/>
      <c r="AT62" s="28"/>
      <c r="AU62" s="28"/>
      <c r="AV62" s="28"/>
      <c r="AW62" s="28"/>
      <c r="AX62" s="29"/>
      <c r="AY62" s="28"/>
      <c r="AZ62" s="28"/>
      <c r="BA62" s="28"/>
      <c r="BB62" s="28"/>
      <c r="BC62" s="26"/>
      <c r="BD62" s="26"/>
      <c r="BE62" s="28"/>
      <c r="BF62" s="26"/>
      <c r="BG62" s="29" t="s">
        <v>9</v>
      </c>
      <c r="BH62" s="26"/>
      <c r="BI62" s="28"/>
      <c r="BJ62" s="6"/>
    </row>
    <row r="63" spans="1:62">
      <c r="A63" s="23">
        <v>59</v>
      </c>
      <c r="B63" s="27" t="s">
        <v>4335</v>
      </c>
      <c r="C63" s="27" t="s">
        <v>2852</v>
      </c>
      <c r="D63" s="27" t="s">
        <v>4268</v>
      </c>
      <c r="E63" s="27">
        <v>37</v>
      </c>
      <c r="F63" s="27"/>
      <c r="G63" s="27"/>
      <c r="H63" s="23" t="str">
        <f t="shared" si="0"/>
        <v>李＊霞</v>
      </c>
      <c r="I63" s="23" t="str">
        <f t="shared" si="1"/>
        <v>2＊738284</v>
      </c>
      <c r="J63" s="27">
        <v>1130828</v>
      </c>
      <c r="K63" s="27" t="s">
        <v>77</v>
      </c>
      <c r="L63" s="31" t="s">
        <v>721</v>
      </c>
      <c r="M63" s="28"/>
      <c r="N63" s="26"/>
      <c r="O63" s="26"/>
      <c r="P63" s="26"/>
      <c r="Q63" s="26"/>
      <c r="R63" s="26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6"/>
      <c r="AK63" s="26"/>
      <c r="AL63" s="26"/>
      <c r="AM63" s="28"/>
      <c r="AN63" s="28"/>
      <c r="AO63" s="28"/>
      <c r="AP63" s="28"/>
      <c r="AQ63" s="28"/>
      <c r="AR63" s="26"/>
      <c r="AS63" s="28"/>
      <c r="AT63" s="28"/>
      <c r="AU63" s="28"/>
      <c r="AV63" s="28"/>
      <c r="AW63" s="28"/>
      <c r="AX63" s="29"/>
      <c r="AY63" s="28"/>
      <c r="AZ63" s="28"/>
      <c r="BA63" s="28"/>
      <c r="BB63" s="28"/>
      <c r="BC63" s="26"/>
      <c r="BD63" s="26"/>
      <c r="BE63" s="28"/>
      <c r="BF63" s="26"/>
      <c r="BG63" s="29" t="s">
        <v>9</v>
      </c>
      <c r="BH63" s="26"/>
      <c r="BI63" s="28"/>
      <c r="BJ63" s="6"/>
    </row>
    <row r="64" spans="1:62">
      <c r="A64" s="23">
        <v>60</v>
      </c>
      <c r="B64" s="27" t="s">
        <v>4336</v>
      </c>
      <c r="C64" s="27" t="s">
        <v>3585</v>
      </c>
      <c r="D64" s="27" t="s">
        <v>4268</v>
      </c>
      <c r="E64" s="27">
        <v>74</v>
      </c>
      <c r="F64" s="27"/>
      <c r="G64" s="27"/>
      <c r="H64" s="23" t="str">
        <f t="shared" si="0"/>
        <v>陳＊雲</v>
      </c>
      <c r="I64" s="23" t="str">
        <f t="shared" si="1"/>
        <v>1＊703406</v>
      </c>
      <c r="J64" s="27">
        <v>1130828</v>
      </c>
      <c r="K64" s="27" t="s">
        <v>72</v>
      </c>
      <c r="L64" s="31" t="s">
        <v>721</v>
      </c>
      <c r="M64" s="28"/>
      <c r="N64" s="26"/>
      <c r="O64" s="26"/>
      <c r="P64" s="26"/>
      <c r="Q64" s="26"/>
      <c r="R64" s="26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6"/>
      <c r="AK64" s="26"/>
      <c r="AL64" s="26"/>
      <c r="AM64" s="28"/>
      <c r="AN64" s="28"/>
      <c r="AO64" s="28"/>
      <c r="AP64" s="28"/>
      <c r="AQ64" s="28"/>
      <c r="AR64" s="26"/>
      <c r="AS64" s="28"/>
      <c r="AT64" s="28"/>
      <c r="AU64" s="28"/>
      <c r="AV64" s="28"/>
      <c r="AW64" s="28"/>
      <c r="AX64" s="29" t="s">
        <v>9</v>
      </c>
      <c r="AY64" s="28"/>
      <c r="AZ64" s="28"/>
      <c r="BA64" s="28"/>
      <c r="BB64" s="28"/>
      <c r="BC64" s="26"/>
      <c r="BD64" s="26"/>
      <c r="BE64" s="28"/>
      <c r="BF64" s="26"/>
      <c r="BG64" s="26"/>
      <c r="BH64" s="26"/>
      <c r="BI64" s="28"/>
      <c r="BJ64" s="6"/>
    </row>
    <row r="65" spans="1:62">
      <c r="A65" s="23">
        <v>61</v>
      </c>
      <c r="B65" s="27" t="s">
        <v>4337</v>
      </c>
      <c r="C65" s="27" t="s">
        <v>2155</v>
      </c>
      <c r="D65" s="27" t="s">
        <v>4268</v>
      </c>
      <c r="E65" s="27">
        <v>77</v>
      </c>
      <c r="F65" s="27"/>
      <c r="G65" s="27"/>
      <c r="H65" s="23" t="str">
        <f t="shared" si="0"/>
        <v>鄂＊連</v>
      </c>
      <c r="I65" s="23" t="str">
        <f t="shared" si="1"/>
        <v>0＊293513</v>
      </c>
      <c r="J65" s="27">
        <v>1130802</v>
      </c>
      <c r="K65" s="27" t="s">
        <v>80</v>
      </c>
      <c r="L65" s="27">
        <v>1173</v>
      </c>
      <c r="M65" s="28"/>
      <c r="N65" s="26"/>
      <c r="O65" s="26"/>
      <c r="P65" s="26"/>
      <c r="Q65" s="26"/>
      <c r="R65" s="26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6"/>
      <c r="AK65" s="26"/>
      <c r="AL65" s="26"/>
      <c r="AM65" s="28"/>
      <c r="AN65" s="28"/>
      <c r="AO65" s="28"/>
      <c r="AP65" s="28"/>
      <c r="AQ65" s="28"/>
      <c r="AR65" s="26"/>
      <c r="AS65" s="28"/>
      <c r="AT65" s="28"/>
      <c r="AU65" s="28"/>
      <c r="AV65" s="28"/>
      <c r="AW65" s="29" t="s">
        <v>9</v>
      </c>
      <c r="AX65" s="29"/>
      <c r="AY65" s="28"/>
      <c r="AZ65" s="28"/>
      <c r="BA65" s="28"/>
      <c r="BB65" s="28"/>
      <c r="BC65" s="26"/>
      <c r="BD65" s="26"/>
      <c r="BE65" s="28"/>
      <c r="BF65" s="26"/>
      <c r="BG65" s="26"/>
      <c r="BH65" s="26"/>
      <c r="BI65" s="28"/>
      <c r="BJ65" s="6"/>
    </row>
    <row r="66" spans="1:62">
      <c r="A66" s="23">
        <v>62</v>
      </c>
      <c r="B66" s="27" t="s">
        <v>4338</v>
      </c>
      <c r="C66" s="27" t="s">
        <v>4111</v>
      </c>
      <c r="D66" s="27" t="s">
        <v>4268</v>
      </c>
      <c r="E66" s="27">
        <v>44</v>
      </c>
      <c r="F66" s="27" t="s">
        <v>3546</v>
      </c>
      <c r="G66" s="27" t="s">
        <v>4064</v>
      </c>
      <c r="H66" s="23" t="str">
        <f t="shared" si="0"/>
        <v>阮＊錦惠</v>
      </c>
      <c r="I66" s="23" t="str">
        <f t="shared" si="1"/>
        <v>2＊724038</v>
      </c>
      <c r="J66" s="27">
        <v>1130805</v>
      </c>
      <c r="K66" s="27" t="s">
        <v>70</v>
      </c>
      <c r="L66" s="27">
        <v>1173</v>
      </c>
      <c r="M66" s="28"/>
      <c r="N66" s="26"/>
      <c r="O66" s="26"/>
      <c r="P66" s="26"/>
      <c r="Q66" s="26"/>
      <c r="R66" s="26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6"/>
      <c r="AK66" s="26"/>
      <c r="AL66" s="26"/>
      <c r="AM66" s="28"/>
      <c r="AN66" s="28"/>
      <c r="AO66" s="28"/>
      <c r="AP66" s="28"/>
      <c r="AQ66" s="28"/>
      <c r="AR66" s="26"/>
      <c r="AS66" s="28"/>
      <c r="AT66" s="29" t="s">
        <v>9</v>
      </c>
      <c r="AU66" s="28"/>
      <c r="AV66" s="28"/>
      <c r="AW66" s="28"/>
      <c r="AX66" s="29"/>
      <c r="AY66" s="28"/>
      <c r="AZ66" s="28"/>
      <c r="BA66" s="28"/>
      <c r="BB66" s="28"/>
      <c r="BC66" s="26"/>
      <c r="BD66" s="26"/>
      <c r="BE66" s="28"/>
      <c r="BF66" s="26"/>
      <c r="BG66" s="26"/>
      <c r="BH66" s="26"/>
      <c r="BI66" s="28"/>
      <c r="BJ66" s="6"/>
    </row>
    <row r="67" spans="1:62" ht="46.5">
      <c r="A67" s="23">
        <v>63</v>
      </c>
      <c r="B67" s="27" t="s">
        <v>4339</v>
      </c>
      <c r="C67" s="27" t="s">
        <v>1374</v>
      </c>
      <c r="D67" s="27" t="s">
        <v>4274</v>
      </c>
      <c r="E67" s="27">
        <v>41</v>
      </c>
      <c r="F67" s="27" t="s">
        <v>4060</v>
      </c>
      <c r="G67" s="27" t="s">
        <v>4112</v>
      </c>
      <c r="H67" s="23" t="str">
        <f t="shared" si="0"/>
        <v>周＊福</v>
      </c>
      <c r="I67" s="23" t="str">
        <f t="shared" si="1"/>
        <v>2＊375871</v>
      </c>
      <c r="J67" s="27">
        <v>1130805</v>
      </c>
      <c r="K67" s="27" t="s">
        <v>4340</v>
      </c>
      <c r="L67" s="27">
        <v>1173</v>
      </c>
      <c r="M67" s="28"/>
      <c r="N67" s="26"/>
      <c r="O67" s="26"/>
      <c r="P67" s="26"/>
      <c r="Q67" s="26"/>
      <c r="R67" s="26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9" t="s">
        <v>9</v>
      </c>
      <c r="AI67" s="28"/>
      <c r="AJ67" s="26"/>
      <c r="AK67" s="26"/>
      <c r="AL67" s="26"/>
      <c r="AM67" s="28"/>
      <c r="AN67" s="29" t="s">
        <v>9</v>
      </c>
      <c r="AO67" s="28"/>
      <c r="AP67" s="28"/>
      <c r="AQ67" s="28" t="s">
        <v>4341</v>
      </c>
      <c r="AR67" s="26"/>
      <c r="AS67" s="28"/>
      <c r="AT67" s="28"/>
      <c r="AU67" s="28"/>
      <c r="AV67" s="28"/>
      <c r="AW67" s="28"/>
      <c r="AX67" s="29"/>
      <c r="AY67" s="28"/>
      <c r="AZ67" s="28"/>
      <c r="BA67" s="28"/>
      <c r="BB67" s="28"/>
      <c r="BC67" s="26"/>
      <c r="BD67" s="26"/>
      <c r="BE67" s="28"/>
      <c r="BF67" s="26"/>
      <c r="BG67" s="26"/>
      <c r="BH67" s="26"/>
      <c r="BI67" s="28" t="s">
        <v>1034</v>
      </c>
      <c r="BJ67" s="6"/>
    </row>
    <row r="68" spans="1:62">
      <c r="A68" s="23">
        <v>64</v>
      </c>
      <c r="B68" s="27" t="s">
        <v>4342</v>
      </c>
      <c r="C68" s="27" t="s">
        <v>4113</v>
      </c>
      <c r="D68" s="27" t="s">
        <v>4274</v>
      </c>
      <c r="E68" s="27">
        <v>83</v>
      </c>
      <c r="F68" s="27"/>
      <c r="G68" s="27"/>
      <c r="H68" s="23" t="str">
        <f t="shared" si="0"/>
        <v>吳＊崎</v>
      </c>
      <c r="I68" s="23" t="str">
        <f t="shared" si="1"/>
        <v>1＊144378</v>
      </c>
      <c r="J68" s="27">
        <v>1130805</v>
      </c>
      <c r="K68" s="27" t="s">
        <v>70</v>
      </c>
      <c r="L68" s="27">
        <v>1173</v>
      </c>
      <c r="M68" s="28"/>
      <c r="N68" s="26"/>
      <c r="O68" s="26"/>
      <c r="P68" s="26"/>
      <c r="Q68" s="26"/>
      <c r="R68" s="26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6"/>
      <c r="AK68" s="26"/>
      <c r="AL68" s="26"/>
      <c r="AM68" s="28"/>
      <c r="AN68" s="28"/>
      <c r="AO68" s="28"/>
      <c r="AP68" s="28"/>
      <c r="AQ68" s="28"/>
      <c r="AR68" s="26"/>
      <c r="AS68" s="28"/>
      <c r="AT68" s="29" t="s">
        <v>9</v>
      </c>
      <c r="AU68" s="28"/>
      <c r="AV68" s="28"/>
      <c r="AW68" s="28"/>
      <c r="AX68" s="29"/>
      <c r="AY68" s="28"/>
      <c r="AZ68" s="28"/>
      <c r="BA68" s="28"/>
      <c r="BB68" s="28"/>
      <c r="BC68" s="26"/>
      <c r="BD68" s="26"/>
      <c r="BE68" s="28"/>
      <c r="BF68" s="26"/>
      <c r="BG68" s="26"/>
      <c r="BH68" s="26"/>
      <c r="BI68" s="28"/>
      <c r="BJ68" s="6"/>
    </row>
    <row r="69" spans="1:62" ht="155">
      <c r="A69" s="23">
        <v>65</v>
      </c>
      <c r="B69" s="27" t="s">
        <v>4343</v>
      </c>
      <c r="C69" s="27" t="s">
        <v>1981</v>
      </c>
      <c r="D69" s="27" t="s">
        <v>4268</v>
      </c>
      <c r="E69" s="27">
        <v>43</v>
      </c>
      <c r="F69" s="27" t="s">
        <v>4062</v>
      </c>
      <c r="G69" s="27" t="s">
        <v>4086</v>
      </c>
      <c r="H69" s="23" t="str">
        <f t="shared" ref="H69:H102" si="2">REPLACE(B69,2,1,"＊")</f>
        <v>林＊秀</v>
      </c>
      <c r="I69" s="23" t="str">
        <f t="shared" ref="I69:I102" si="3">REPLACE(C69,2,1,"＊")</f>
        <v>2＊060990</v>
      </c>
      <c r="J69" s="27">
        <v>1130806</v>
      </c>
      <c r="K69" s="27" t="s">
        <v>4114</v>
      </c>
      <c r="L69" s="27">
        <v>1173</v>
      </c>
      <c r="M69" s="28"/>
      <c r="N69" s="26"/>
      <c r="O69" s="26"/>
      <c r="P69" s="26"/>
      <c r="Q69" s="26"/>
      <c r="R69" s="26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6"/>
      <c r="AK69" s="26"/>
      <c r="AL69" s="26"/>
      <c r="AM69" s="28"/>
      <c r="AN69" s="28"/>
      <c r="AO69" s="28"/>
      <c r="AP69" s="28"/>
      <c r="AQ69" s="28"/>
      <c r="AR69" s="26"/>
      <c r="AS69" s="28"/>
      <c r="AT69" s="28"/>
      <c r="AU69" s="28"/>
      <c r="AV69" s="28"/>
      <c r="AW69" s="28"/>
      <c r="AX69" s="29"/>
      <c r="AY69" s="28"/>
      <c r="AZ69" s="28"/>
      <c r="BA69" s="28"/>
      <c r="BB69" s="28"/>
      <c r="BC69" s="26"/>
      <c r="BD69" s="26"/>
      <c r="BE69" s="28"/>
      <c r="BF69" s="26"/>
      <c r="BG69" s="26"/>
      <c r="BH69" s="26"/>
      <c r="BI69" s="28" t="s">
        <v>4344</v>
      </c>
      <c r="BJ69" s="6"/>
    </row>
    <row r="70" spans="1:62" ht="31">
      <c r="A70" s="23">
        <v>66</v>
      </c>
      <c r="B70" s="27" t="s">
        <v>4345</v>
      </c>
      <c r="C70" s="27" t="s">
        <v>226</v>
      </c>
      <c r="D70" s="27" t="s">
        <v>4268</v>
      </c>
      <c r="E70" s="27">
        <v>88</v>
      </c>
      <c r="F70" s="27"/>
      <c r="G70" s="27"/>
      <c r="H70" s="23" t="str">
        <f t="shared" si="2"/>
        <v>林＊緣</v>
      </c>
      <c r="I70" s="23" t="str">
        <f t="shared" si="3"/>
        <v>1＊461601</v>
      </c>
      <c r="J70" s="27">
        <v>1130806</v>
      </c>
      <c r="K70" s="27" t="s">
        <v>720</v>
      </c>
      <c r="L70" s="27">
        <v>1173</v>
      </c>
      <c r="M70" s="28"/>
      <c r="N70" s="26"/>
      <c r="O70" s="26"/>
      <c r="P70" s="26"/>
      <c r="Q70" s="26"/>
      <c r="R70" s="26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6"/>
      <c r="AK70" s="26"/>
      <c r="AL70" s="26"/>
      <c r="AM70" s="28"/>
      <c r="AN70" s="28"/>
      <c r="AO70" s="28"/>
      <c r="AP70" s="28"/>
      <c r="AQ70" s="28"/>
      <c r="AR70" s="26"/>
      <c r="AS70" s="28"/>
      <c r="AT70" s="28"/>
      <c r="AU70" s="28"/>
      <c r="AV70" s="28"/>
      <c r="AW70" s="28"/>
      <c r="AX70" s="29"/>
      <c r="AY70" s="28"/>
      <c r="AZ70" s="29" t="s">
        <v>9</v>
      </c>
      <c r="BA70" s="29" t="s">
        <v>9</v>
      </c>
      <c r="BB70" s="28"/>
      <c r="BC70" s="26"/>
      <c r="BD70" s="26"/>
      <c r="BE70" s="28"/>
      <c r="BF70" s="26"/>
      <c r="BG70" s="26"/>
      <c r="BH70" s="26"/>
      <c r="BI70" s="28"/>
      <c r="BJ70" s="6"/>
    </row>
    <row r="71" spans="1:62">
      <c r="A71" s="23">
        <v>67</v>
      </c>
      <c r="B71" s="27" t="s">
        <v>4346</v>
      </c>
      <c r="C71" s="27" t="s">
        <v>2138</v>
      </c>
      <c r="D71" s="27" t="s">
        <v>4274</v>
      </c>
      <c r="E71" s="27">
        <v>77</v>
      </c>
      <c r="F71" s="27"/>
      <c r="G71" s="27"/>
      <c r="H71" s="23" t="str">
        <f t="shared" si="2"/>
        <v>陳＊昌</v>
      </c>
      <c r="I71" s="23" t="str">
        <f t="shared" si="3"/>
        <v>2＊608927</v>
      </c>
      <c r="J71" s="27">
        <v>1130808</v>
      </c>
      <c r="K71" s="27" t="s">
        <v>73</v>
      </c>
      <c r="L71" s="27">
        <v>1173</v>
      </c>
      <c r="M71" s="28"/>
      <c r="N71" s="26"/>
      <c r="O71" s="26"/>
      <c r="P71" s="26"/>
      <c r="Q71" s="26"/>
      <c r="R71" s="26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6"/>
      <c r="AK71" s="26"/>
      <c r="AL71" s="26"/>
      <c r="AM71" s="28"/>
      <c r="AN71" s="28"/>
      <c r="AO71" s="28"/>
      <c r="AP71" s="28"/>
      <c r="AQ71" s="28"/>
      <c r="AR71" s="26"/>
      <c r="AS71" s="28"/>
      <c r="AT71" s="28"/>
      <c r="AU71" s="28"/>
      <c r="AV71" s="28"/>
      <c r="AW71" s="28"/>
      <c r="AX71" s="29"/>
      <c r="AY71" s="28"/>
      <c r="AZ71" s="28"/>
      <c r="BA71" s="29" t="s">
        <v>9</v>
      </c>
      <c r="BB71" s="28"/>
      <c r="BC71" s="26"/>
      <c r="BD71" s="26"/>
      <c r="BE71" s="28"/>
      <c r="BF71" s="26"/>
      <c r="BG71" s="26"/>
      <c r="BH71" s="26"/>
      <c r="BI71" s="28"/>
      <c r="BJ71" s="6"/>
    </row>
    <row r="72" spans="1:62">
      <c r="A72" s="23">
        <v>68</v>
      </c>
      <c r="B72" s="27" t="s">
        <v>4347</v>
      </c>
      <c r="C72" s="27" t="s">
        <v>4115</v>
      </c>
      <c r="D72" s="27" t="s">
        <v>4274</v>
      </c>
      <c r="E72" s="27">
        <v>79</v>
      </c>
      <c r="F72" s="27"/>
      <c r="G72" s="27"/>
      <c r="H72" s="23" t="str">
        <f t="shared" si="2"/>
        <v>翁＊道</v>
      </c>
      <c r="I72" s="23" t="str">
        <f t="shared" si="3"/>
        <v>2＊750491</v>
      </c>
      <c r="J72" s="27">
        <v>1130808</v>
      </c>
      <c r="K72" s="27" t="s">
        <v>73</v>
      </c>
      <c r="L72" s="27">
        <v>1173</v>
      </c>
      <c r="M72" s="28"/>
      <c r="N72" s="26"/>
      <c r="O72" s="26"/>
      <c r="P72" s="26"/>
      <c r="Q72" s="26"/>
      <c r="R72" s="26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6"/>
      <c r="AK72" s="26"/>
      <c r="AL72" s="26"/>
      <c r="AM72" s="28"/>
      <c r="AN72" s="28"/>
      <c r="AO72" s="28"/>
      <c r="AP72" s="28"/>
      <c r="AQ72" s="28"/>
      <c r="AR72" s="26"/>
      <c r="AS72" s="28"/>
      <c r="AT72" s="28"/>
      <c r="AU72" s="28"/>
      <c r="AV72" s="28"/>
      <c r="AW72" s="28"/>
      <c r="AX72" s="29"/>
      <c r="AY72" s="28"/>
      <c r="AZ72" s="28"/>
      <c r="BA72" s="29" t="s">
        <v>9</v>
      </c>
      <c r="BB72" s="28"/>
      <c r="BC72" s="26"/>
      <c r="BD72" s="26"/>
      <c r="BE72" s="28"/>
      <c r="BF72" s="26"/>
      <c r="BG72" s="26"/>
      <c r="BH72" s="26"/>
      <c r="BI72" s="28"/>
      <c r="BJ72" s="6"/>
    </row>
    <row r="73" spans="1:62">
      <c r="A73" s="23">
        <v>69</v>
      </c>
      <c r="B73" s="27" t="s">
        <v>4339</v>
      </c>
      <c r="C73" s="27" t="s">
        <v>1374</v>
      </c>
      <c r="D73" s="27" t="s">
        <v>4274</v>
      </c>
      <c r="E73" s="27">
        <v>41</v>
      </c>
      <c r="F73" s="27" t="s">
        <v>4060</v>
      </c>
      <c r="G73" s="27" t="s">
        <v>4112</v>
      </c>
      <c r="H73" s="23" t="str">
        <f t="shared" si="2"/>
        <v>周＊福</v>
      </c>
      <c r="I73" s="23" t="str">
        <f t="shared" si="3"/>
        <v>2＊375871</v>
      </c>
      <c r="J73" s="27">
        <v>1130809</v>
      </c>
      <c r="K73" s="27" t="s">
        <v>73</v>
      </c>
      <c r="L73" s="27">
        <v>1173</v>
      </c>
      <c r="M73" s="28"/>
      <c r="N73" s="26"/>
      <c r="O73" s="26"/>
      <c r="P73" s="26"/>
      <c r="Q73" s="26"/>
      <c r="R73" s="26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9" t="s">
        <v>9</v>
      </c>
      <c r="AI73" s="28"/>
      <c r="AJ73" s="26"/>
      <c r="AK73" s="26"/>
      <c r="AL73" s="26"/>
      <c r="AM73" s="28"/>
      <c r="AN73" s="28"/>
      <c r="AO73" s="28"/>
      <c r="AP73" s="28"/>
      <c r="AQ73" s="28"/>
      <c r="AR73" s="26"/>
      <c r="AS73" s="28"/>
      <c r="AT73" s="28"/>
      <c r="AU73" s="28"/>
      <c r="AV73" s="28"/>
      <c r="AW73" s="28"/>
      <c r="AX73" s="29"/>
      <c r="AY73" s="28"/>
      <c r="AZ73" s="28"/>
      <c r="BA73" s="28"/>
      <c r="BB73" s="28"/>
      <c r="BC73" s="26"/>
      <c r="BD73" s="26"/>
      <c r="BE73" s="28"/>
      <c r="BF73" s="26"/>
      <c r="BG73" s="26"/>
      <c r="BH73" s="26"/>
      <c r="BI73" s="28"/>
      <c r="BJ73" s="6"/>
    </row>
    <row r="74" spans="1:62" ht="124">
      <c r="A74" s="23">
        <v>70</v>
      </c>
      <c r="B74" s="27" t="s">
        <v>4348</v>
      </c>
      <c r="C74" s="27" t="s">
        <v>4110</v>
      </c>
      <c r="D74" s="27" t="s">
        <v>4274</v>
      </c>
      <c r="E74" s="27">
        <v>70</v>
      </c>
      <c r="F74" s="27" t="s">
        <v>3565</v>
      </c>
      <c r="G74" s="27"/>
      <c r="H74" s="23" t="str">
        <f t="shared" si="2"/>
        <v>吳＊顯</v>
      </c>
      <c r="I74" s="23" t="str">
        <f t="shared" si="3"/>
        <v>2＊736820</v>
      </c>
      <c r="J74" s="27">
        <v>1130809</v>
      </c>
      <c r="K74" s="27" t="s">
        <v>4349</v>
      </c>
      <c r="L74" s="27">
        <v>1173</v>
      </c>
      <c r="M74" s="28"/>
      <c r="N74" s="26"/>
      <c r="O74" s="26"/>
      <c r="P74" s="26"/>
      <c r="Q74" s="26"/>
      <c r="R74" s="26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6"/>
      <c r="AK74" s="26"/>
      <c r="AL74" s="26"/>
      <c r="AM74" s="28"/>
      <c r="AN74" s="28"/>
      <c r="AO74" s="28"/>
      <c r="AP74" s="28"/>
      <c r="AQ74" s="28"/>
      <c r="AR74" s="26"/>
      <c r="AS74" s="28"/>
      <c r="AT74" s="28"/>
      <c r="AU74" s="28"/>
      <c r="AV74" s="28"/>
      <c r="AW74" s="28"/>
      <c r="AX74" s="29"/>
      <c r="AY74" s="28"/>
      <c r="AZ74" s="28"/>
      <c r="BA74" s="28"/>
      <c r="BB74" s="28"/>
      <c r="BC74" s="26"/>
      <c r="BD74" s="26"/>
      <c r="BE74" s="28"/>
      <c r="BF74" s="26"/>
      <c r="BG74" s="26"/>
      <c r="BH74" s="26"/>
      <c r="BI74" s="28" t="s">
        <v>4350</v>
      </c>
      <c r="BJ74" s="6"/>
    </row>
    <row r="75" spans="1:62">
      <c r="A75" s="23">
        <v>71</v>
      </c>
      <c r="B75" s="27" t="s">
        <v>4351</v>
      </c>
      <c r="C75" s="27" t="s">
        <v>4116</v>
      </c>
      <c r="D75" s="27" t="s">
        <v>4268</v>
      </c>
      <c r="E75" s="27">
        <v>67</v>
      </c>
      <c r="F75" s="27"/>
      <c r="G75" s="27"/>
      <c r="H75" s="23" t="str">
        <f t="shared" si="2"/>
        <v>蔡＊美</v>
      </c>
      <c r="I75" s="23" t="str">
        <f t="shared" si="3"/>
        <v>2＊457832</v>
      </c>
      <c r="J75" s="27">
        <v>1130812</v>
      </c>
      <c r="K75" s="27" t="s">
        <v>70</v>
      </c>
      <c r="L75" s="27">
        <v>1173</v>
      </c>
      <c r="M75" s="28"/>
      <c r="N75" s="26"/>
      <c r="O75" s="26"/>
      <c r="P75" s="26"/>
      <c r="Q75" s="26"/>
      <c r="R75" s="26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6"/>
      <c r="AK75" s="26"/>
      <c r="AL75" s="26"/>
      <c r="AM75" s="28"/>
      <c r="AN75" s="28"/>
      <c r="AO75" s="28"/>
      <c r="AP75" s="28"/>
      <c r="AQ75" s="28"/>
      <c r="AR75" s="26"/>
      <c r="AS75" s="28"/>
      <c r="AT75" s="28" t="s">
        <v>9</v>
      </c>
      <c r="AU75" s="28"/>
      <c r="AV75" s="28"/>
      <c r="AW75" s="28"/>
      <c r="AX75" s="29"/>
      <c r="AY75" s="28"/>
      <c r="AZ75" s="28"/>
      <c r="BA75" s="28"/>
      <c r="BB75" s="28"/>
      <c r="BC75" s="26"/>
      <c r="BD75" s="26"/>
      <c r="BE75" s="28"/>
      <c r="BF75" s="26"/>
      <c r="BG75" s="26"/>
      <c r="BH75" s="26"/>
      <c r="BI75" s="28"/>
      <c r="BJ75" s="6"/>
    </row>
    <row r="76" spans="1:62" ht="31">
      <c r="A76" s="23">
        <v>72</v>
      </c>
      <c r="B76" s="27" t="s">
        <v>4352</v>
      </c>
      <c r="C76" s="27" t="s">
        <v>4117</v>
      </c>
      <c r="D76" s="27" t="s">
        <v>4268</v>
      </c>
      <c r="E76" s="27">
        <v>63</v>
      </c>
      <c r="F76" s="27" t="s">
        <v>4112</v>
      </c>
      <c r="G76" s="27" t="s">
        <v>4087</v>
      </c>
      <c r="H76" s="23" t="str">
        <f t="shared" si="2"/>
        <v>許＊美</v>
      </c>
      <c r="I76" s="23" t="str">
        <f t="shared" si="3"/>
        <v>0＊092030</v>
      </c>
      <c r="J76" s="27">
        <v>1130812</v>
      </c>
      <c r="K76" s="27" t="s">
        <v>1040</v>
      </c>
      <c r="L76" s="27">
        <v>1173</v>
      </c>
      <c r="M76" s="28"/>
      <c r="N76" s="26" t="s">
        <v>9</v>
      </c>
      <c r="O76" s="26"/>
      <c r="P76" s="26" t="s">
        <v>9</v>
      </c>
      <c r="Q76" s="26"/>
      <c r="R76" s="26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6"/>
      <c r="AK76" s="26"/>
      <c r="AL76" s="26"/>
      <c r="AM76" s="28"/>
      <c r="AN76" s="28"/>
      <c r="AO76" s="28"/>
      <c r="AP76" s="28"/>
      <c r="AQ76" s="28"/>
      <c r="AR76" s="26"/>
      <c r="AS76" s="28"/>
      <c r="AT76" s="28"/>
      <c r="AU76" s="28"/>
      <c r="AV76" s="28"/>
      <c r="AW76" s="28"/>
      <c r="AX76" s="29"/>
      <c r="AY76" s="28"/>
      <c r="AZ76" s="28"/>
      <c r="BA76" s="28"/>
      <c r="BB76" s="28"/>
      <c r="BC76" s="26"/>
      <c r="BD76" s="26"/>
      <c r="BE76" s="28"/>
      <c r="BF76" s="26"/>
      <c r="BG76" s="26"/>
      <c r="BH76" s="26"/>
      <c r="BI76" s="28" t="s">
        <v>1034</v>
      </c>
      <c r="BJ76" s="6"/>
    </row>
    <row r="77" spans="1:62">
      <c r="A77" s="23">
        <v>73</v>
      </c>
      <c r="B77" s="27" t="s">
        <v>4353</v>
      </c>
      <c r="C77" s="27" t="s">
        <v>3723</v>
      </c>
      <c r="D77" s="27" t="s">
        <v>4274</v>
      </c>
      <c r="E77" s="27">
        <v>82</v>
      </c>
      <c r="F77" s="27"/>
      <c r="G77" s="27"/>
      <c r="H77" s="23" t="str">
        <f t="shared" si="2"/>
        <v>張＊義</v>
      </c>
      <c r="I77" s="23" t="str">
        <f t="shared" si="3"/>
        <v>2＊733554</v>
      </c>
      <c r="J77" s="27">
        <v>1130812</v>
      </c>
      <c r="K77" s="27" t="s">
        <v>72</v>
      </c>
      <c r="L77" s="27">
        <v>1173</v>
      </c>
      <c r="M77" s="28"/>
      <c r="N77" s="26"/>
      <c r="O77" s="26"/>
      <c r="P77" s="26"/>
      <c r="Q77" s="26"/>
      <c r="R77" s="26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6"/>
      <c r="AK77" s="26"/>
      <c r="AL77" s="26"/>
      <c r="AM77" s="28"/>
      <c r="AN77" s="28"/>
      <c r="AO77" s="28"/>
      <c r="AP77" s="28"/>
      <c r="AQ77" s="28"/>
      <c r="AR77" s="26"/>
      <c r="AS77" s="28"/>
      <c r="AT77" s="28"/>
      <c r="AU77" s="28"/>
      <c r="AV77" s="28"/>
      <c r="AW77" s="28"/>
      <c r="AX77" s="28" t="s">
        <v>9</v>
      </c>
      <c r="AY77" s="28"/>
      <c r="AZ77" s="28"/>
      <c r="BA77" s="28"/>
      <c r="BB77" s="28"/>
      <c r="BC77" s="26"/>
      <c r="BD77" s="26"/>
      <c r="BE77" s="28"/>
      <c r="BF77" s="26"/>
      <c r="BG77" s="26"/>
      <c r="BH77" s="26"/>
      <c r="BI77" s="28"/>
      <c r="BJ77" s="6"/>
    </row>
    <row r="78" spans="1:62" ht="31">
      <c r="A78" s="23">
        <v>74</v>
      </c>
      <c r="B78" s="27" t="s">
        <v>4354</v>
      </c>
      <c r="C78" s="27" t="s">
        <v>4118</v>
      </c>
      <c r="D78" s="27" t="s">
        <v>4268</v>
      </c>
      <c r="E78" s="27">
        <v>87</v>
      </c>
      <c r="F78" s="27" t="s">
        <v>4064</v>
      </c>
      <c r="G78" s="27" t="s">
        <v>4080</v>
      </c>
      <c r="H78" s="23" t="str">
        <f t="shared" si="2"/>
        <v>王＊理</v>
      </c>
      <c r="I78" s="23" t="str">
        <f t="shared" si="3"/>
        <v>0＊495571</v>
      </c>
      <c r="J78" s="27">
        <v>1130813</v>
      </c>
      <c r="K78" s="27" t="s">
        <v>731</v>
      </c>
      <c r="L78" s="27">
        <v>1173</v>
      </c>
      <c r="M78" s="28"/>
      <c r="N78" s="26"/>
      <c r="O78" s="26"/>
      <c r="P78" s="26"/>
      <c r="Q78" s="26"/>
      <c r="R78" s="26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6"/>
      <c r="AK78" s="26"/>
      <c r="AL78" s="26"/>
      <c r="AM78" s="28"/>
      <c r="AN78" s="28"/>
      <c r="AO78" s="28"/>
      <c r="AP78" s="28"/>
      <c r="AQ78" s="28"/>
      <c r="AR78" s="26"/>
      <c r="AS78" s="28"/>
      <c r="AT78" s="28"/>
      <c r="AU78" s="28"/>
      <c r="AV78" s="28" t="s">
        <v>9</v>
      </c>
      <c r="AW78" s="28"/>
      <c r="AX78" s="29"/>
      <c r="AY78" s="28"/>
      <c r="AZ78" s="28"/>
      <c r="BA78" s="28"/>
      <c r="BB78" s="28"/>
      <c r="BC78" s="26"/>
      <c r="BD78" s="26"/>
      <c r="BE78" s="28"/>
      <c r="BF78" s="26"/>
      <c r="BG78" s="26"/>
      <c r="BH78" s="26"/>
      <c r="BI78" s="28" t="s">
        <v>1034</v>
      </c>
      <c r="BJ78" s="6"/>
    </row>
    <row r="79" spans="1:62" ht="31">
      <c r="A79" s="23">
        <v>75</v>
      </c>
      <c r="B79" s="27" t="s">
        <v>4355</v>
      </c>
      <c r="C79" s="27" t="s">
        <v>984</v>
      </c>
      <c r="D79" s="27" t="s">
        <v>4274</v>
      </c>
      <c r="E79" s="27">
        <v>69</v>
      </c>
      <c r="F79" s="27"/>
      <c r="G79" s="27"/>
      <c r="H79" s="23" t="str">
        <f t="shared" si="2"/>
        <v>李＊來</v>
      </c>
      <c r="I79" s="23" t="str">
        <f t="shared" si="3"/>
        <v>2＊414072</v>
      </c>
      <c r="J79" s="27">
        <v>1130815</v>
      </c>
      <c r="K79" s="27" t="s">
        <v>82</v>
      </c>
      <c r="L79" s="27">
        <v>1173</v>
      </c>
      <c r="M79" s="28"/>
      <c r="N79" s="26"/>
      <c r="O79" s="26"/>
      <c r="P79" s="26"/>
      <c r="Q79" s="26"/>
      <c r="R79" s="26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6"/>
      <c r="AK79" s="26"/>
      <c r="AL79" s="26"/>
      <c r="AM79" s="28"/>
      <c r="AN79" s="28"/>
      <c r="AO79" s="28"/>
      <c r="AP79" s="28"/>
      <c r="AQ79" s="28"/>
      <c r="AR79" s="26"/>
      <c r="AS79" s="28"/>
      <c r="AT79" s="28"/>
      <c r="AU79" s="28"/>
      <c r="AV79" s="28"/>
      <c r="AW79" s="28"/>
      <c r="AX79" s="29"/>
      <c r="AY79" s="28"/>
      <c r="AZ79" s="28"/>
      <c r="BA79" s="28"/>
      <c r="BB79" s="28"/>
      <c r="BC79" s="26"/>
      <c r="BD79" s="26"/>
      <c r="BE79" s="28"/>
      <c r="BF79" s="26"/>
      <c r="BG79" s="26"/>
      <c r="BH79" s="26"/>
      <c r="BI79" s="28" t="s">
        <v>1043</v>
      </c>
      <c r="BJ79" s="6"/>
    </row>
    <row r="80" spans="1:62" ht="31">
      <c r="A80" s="23">
        <v>76</v>
      </c>
      <c r="B80" s="27" t="s">
        <v>4348</v>
      </c>
      <c r="C80" s="27" t="s">
        <v>4110</v>
      </c>
      <c r="D80" s="27" t="s">
        <v>4274</v>
      </c>
      <c r="E80" s="27">
        <v>70</v>
      </c>
      <c r="F80" s="27" t="s">
        <v>3565</v>
      </c>
      <c r="G80" s="27"/>
      <c r="H80" s="23" t="str">
        <f t="shared" si="2"/>
        <v>吳＊顯</v>
      </c>
      <c r="I80" s="23" t="str">
        <f t="shared" si="3"/>
        <v>2＊736820</v>
      </c>
      <c r="J80" s="27">
        <v>1130819</v>
      </c>
      <c r="K80" s="27" t="s">
        <v>731</v>
      </c>
      <c r="L80" s="27">
        <v>1173</v>
      </c>
      <c r="M80" s="28"/>
      <c r="N80" s="26"/>
      <c r="O80" s="26"/>
      <c r="P80" s="26"/>
      <c r="Q80" s="26"/>
      <c r="R80" s="26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6"/>
      <c r="AK80" s="26"/>
      <c r="AL80" s="26"/>
      <c r="AM80" s="28"/>
      <c r="AN80" s="28"/>
      <c r="AO80" s="28"/>
      <c r="AP80" s="28"/>
      <c r="AQ80" s="28"/>
      <c r="AR80" s="26"/>
      <c r="AS80" s="28"/>
      <c r="AT80" s="28"/>
      <c r="AU80" s="28"/>
      <c r="AV80" s="29" t="s">
        <v>9</v>
      </c>
      <c r="AW80" s="28"/>
      <c r="AX80" s="29"/>
      <c r="AY80" s="28"/>
      <c r="AZ80" s="28"/>
      <c r="BA80" s="28"/>
      <c r="BB80" s="28"/>
      <c r="BC80" s="26"/>
      <c r="BD80" s="26"/>
      <c r="BE80" s="28"/>
      <c r="BF80" s="26"/>
      <c r="BG80" s="26"/>
      <c r="BH80" s="26"/>
      <c r="BI80" s="28" t="s">
        <v>1034</v>
      </c>
      <c r="BJ80" s="6"/>
    </row>
    <row r="81" spans="1:62">
      <c r="A81" s="23">
        <v>77</v>
      </c>
      <c r="B81" s="27" t="s">
        <v>4356</v>
      </c>
      <c r="C81" s="27" t="s">
        <v>2962</v>
      </c>
      <c r="D81" s="27" t="s">
        <v>4268</v>
      </c>
      <c r="E81" s="27">
        <v>80</v>
      </c>
      <c r="F81" s="27"/>
      <c r="G81" s="27"/>
      <c r="H81" s="23" t="str">
        <f t="shared" si="2"/>
        <v>姜＊秋伭</v>
      </c>
      <c r="I81" s="23" t="str">
        <f t="shared" si="3"/>
        <v>0＊363339</v>
      </c>
      <c r="J81" s="27">
        <v>1130820</v>
      </c>
      <c r="K81" s="27" t="s">
        <v>73</v>
      </c>
      <c r="L81" s="27">
        <v>1173</v>
      </c>
      <c r="M81" s="28"/>
      <c r="N81" s="26"/>
      <c r="O81" s="26"/>
      <c r="P81" s="26"/>
      <c r="Q81" s="26"/>
      <c r="R81" s="26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6"/>
      <c r="AK81" s="26"/>
      <c r="AL81" s="26"/>
      <c r="AM81" s="28"/>
      <c r="AN81" s="28"/>
      <c r="AO81" s="28"/>
      <c r="AP81" s="28"/>
      <c r="AQ81" s="28"/>
      <c r="AR81" s="26"/>
      <c r="AS81" s="28"/>
      <c r="AT81" s="28"/>
      <c r="AU81" s="28"/>
      <c r="AV81" s="28"/>
      <c r="AW81" s="28"/>
      <c r="AX81" s="29"/>
      <c r="AY81" s="28"/>
      <c r="AZ81" s="28"/>
      <c r="BA81" s="28" t="s">
        <v>9</v>
      </c>
      <c r="BB81" s="28"/>
      <c r="BC81" s="26"/>
      <c r="BD81" s="26"/>
      <c r="BE81" s="28"/>
      <c r="BF81" s="26"/>
      <c r="BG81" s="26"/>
      <c r="BH81" s="26"/>
      <c r="BI81" s="28"/>
      <c r="BJ81" s="6"/>
    </row>
    <row r="82" spans="1:62">
      <c r="A82" s="23">
        <v>78</v>
      </c>
      <c r="B82" s="27" t="s">
        <v>4357</v>
      </c>
      <c r="C82" s="27" t="s">
        <v>4120</v>
      </c>
      <c r="D82" s="27" t="s">
        <v>4274</v>
      </c>
      <c r="E82" s="27">
        <v>68</v>
      </c>
      <c r="F82" s="27"/>
      <c r="G82" s="27"/>
      <c r="H82" s="23" t="str">
        <f t="shared" si="2"/>
        <v>林＊輝</v>
      </c>
      <c r="I82" s="23" t="str">
        <f t="shared" si="3"/>
        <v>2＊674065</v>
      </c>
      <c r="J82" s="27">
        <v>1130820</v>
      </c>
      <c r="K82" s="27" t="s">
        <v>70</v>
      </c>
      <c r="L82" s="27">
        <v>1173</v>
      </c>
      <c r="M82" s="28"/>
      <c r="N82" s="26"/>
      <c r="O82" s="26"/>
      <c r="P82" s="26"/>
      <c r="Q82" s="26"/>
      <c r="R82" s="26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6"/>
      <c r="AK82" s="26"/>
      <c r="AL82" s="26"/>
      <c r="AM82" s="28"/>
      <c r="AN82" s="28"/>
      <c r="AO82" s="28"/>
      <c r="AP82" s="28"/>
      <c r="AQ82" s="28"/>
      <c r="AR82" s="26"/>
      <c r="AS82" s="28"/>
      <c r="AT82" s="28" t="s">
        <v>9</v>
      </c>
      <c r="AU82" s="28"/>
      <c r="AV82" s="28"/>
      <c r="AW82" s="28"/>
      <c r="AX82" s="29"/>
      <c r="AY82" s="28"/>
      <c r="AZ82" s="28"/>
      <c r="BA82" s="28"/>
      <c r="BB82" s="28"/>
      <c r="BC82" s="26"/>
      <c r="BD82" s="26"/>
      <c r="BE82" s="28"/>
      <c r="BF82" s="26"/>
      <c r="BG82" s="26"/>
      <c r="BH82" s="26"/>
      <c r="BI82" s="28"/>
      <c r="BJ82" s="6"/>
    </row>
    <row r="83" spans="1:62" ht="31">
      <c r="A83" s="23">
        <v>79</v>
      </c>
      <c r="B83" s="27" t="s">
        <v>4358</v>
      </c>
      <c r="C83" s="27" t="s">
        <v>4121</v>
      </c>
      <c r="D83" s="27" t="s">
        <v>4268</v>
      </c>
      <c r="E83" s="27">
        <v>70</v>
      </c>
      <c r="F83" s="27" t="s">
        <v>4098</v>
      </c>
      <c r="G83" s="27" t="s">
        <v>4101</v>
      </c>
      <c r="H83" s="23" t="str">
        <f t="shared" si="2"/>
        <v>黃＊真</v>
      </c>
      <c r="I83" s="23" t="str">
        <f t="shared" si="3"/>
        <v>0＊816265</v>
      </c>
      <c r="J83" s="27">
        <v>1130820</v>
      </c>
      <c r="K83" s="27" t="s">
        <v>1895</v>
      </c>
      <c r="L83" s="27">
        <v>1173</v>
      </c>
      <c r="M83" s="28"/>
      <c r="N83" s="26" t="s">
        <v>716</v>
      </c>
      <c r="O83" s="26"/>
      <c r="P83" s="26" t="s">
        <v>9</v>
      </c>
      <c r="Q83" s="26"/>
      <c r="R83" s="26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6"/>
      <c r="AK83" s="26"/>
      <c r="AL83" s="26"/>
      <c r="AM83" s="28"/>
      <c r="AN83" s="28"/>
      <c r="AO83" s="28"/>
      <c r="AP83" s="28"/>
      <c r="AQ83" s="28"/>
      <c r="AR83" s="26"/>
      <c r="AS83" s="28"/>
      <c r="AT83" s="28"/>
      <c r="AU83" s="28"/>
      <c r="AV83" s="28"/>
      <c r="AW83" s="28"/>
      <c r="AX83" s="29"/>
      <c r="AY83" s="28"/>
      <c r="AZ83" s="28"/>
      <c r="BA83" s="28"/>
      <c r="BB83" s="28"/>
      <c r="BC83" s="26"/>
      <c r="BD83" s="26"/>
      <c r="BE83" s="28"/>
      <c r="BF83" s="26"/>
      <c r="BG83" s="26"/>
      <c r="BH83" s="26"/>
      <c r="BI83" s="28" t="s">
        <v>1034</v>
      </c>
      <c r="BJ83" s="6"/>
    </row>
    <row r="84" spans="1:62">
      <c r="A84" s="23">
        <v>80</v>
      </c>
      <c r="B84" s="27" t="s">
        <v>4359</v>
      </c>
      <c r="C84" s="27" t="s">
        <v>1378</v>
      </c>
      <c r="D84" s="27" t="s">
        <v>4274</v>
      </c>
      <c r="E84" s="27">
        <v>74</v>
      </c>
      <c r="F84" s="27"/>
      <c r="G84" s="27"/>
      <c r="H84" s="23" t="str">
        <f t="shared" si="2"/>
        <v>陳＊坤</v>
      </c>
      <c r="I84" s="23" t="str">
        <f t="shared" si="3"/>
        <v>2＊649633</v>
      </c>
      <c r="J84" s="27">
        <v>1130820</v>
      </c>
      <c r="K84" s="27" t="s">
        <v>80</v>
      </c>
      <c r="L84" s="27">
        <v>1173</v>
      </c>
      <c r="M84" s="28"/>
      <c r="N84" s="26"/>
      <c r="O84" s="26"/>
      <c r="P84" s="26"/>
      <c r="Q84" s="26"/>
      <c r="R84" s="26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6"/>
      <c r="AK84" s="26"/>
      <c r="AL84" s="26"/>
      <c r="AM84" s="28"/>
      <c r="AN84" s="28"/>
      <c r="AO84" s="28"/>
      <c r="AP84" s="28"/>
      <c r="AQ84" s="28"/>
      <c r="AR84" s="26"/>
      <c r="AS84" s="28"/>
      <c r="AT84" s="28"/>
      <c r="AU84" s="28"/>
      <c r="AV84" s="28"/>
      <c r="AW84" s="28" t="s">
        <v>9</v>
      </c>
      <c r="AX84" s="29"/>
      <c r="AY84" s="28"/>
      <c r="AZ84" s="28"/>
      <c r="BA84" s="28"/>
      <c r="BB84" s="28"/>
      <c r="BC84" s="26"/>
      <c r="BD84" s="26"/>
      <c r="BE84" s="28"/>
      <c r="BF84" s="26"/>
      <c r="BG84" s="26"/>
      <c r="BH84" s="26"/>
      <c r="BI84" s="28"/>
      <c r="BJ84" s="6"/>
    </row>
    <row r="85" spans="1:62">
      <c r="A85" s="23">
        <v>81</v>
      </c>
      <c r="B85" s="27" t="s">
        <v>4360</v>
      </c>
      <c r="C85" s="27" t="s">
        <v>4122</v>
      </c>
      <c r="D85" s="27" t="s">
        <v>4268</v>
      </c>
      <c r="E85" s="27">
        <v>52</v>
      </c>
      <c r="F85" s="27"/>
      <c r="G85" s="27"/>
      <c r="H85" s="23" t="str">
        <f t="shared" si="2"/>
        <v>白＊玉</v>
      </c>
      <c r="I85" s="23" t="str">
        <f t="shared" si="3"/>
        <v>0＊212269</v>
      </c>
      <c r="J85" s="27">
        <v>1130820</v>
      </c>
      <c r="K85" s="27" t="s">
        <v>70</v>
      </c>
      <c r="L85" s="27">
        <v>1173</v>
      </c>
      <c r="M85" s="28"/>
      <c r="N85" s="26"/>
      <c r="O85" s="26"/>
      <c r="P85" s="26"/>
      <c r="Q85" s="26"/>
      <c r="R85" s="26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6"/>
      <c r="AK85" s="26"/>
      <c r="AL85" s="26"/>
      <c r="AM85" s="28"/>
      <c r="AN85" s="28"/>
      <c r="AO85" s="28"/>
      <c r="AP85" s="28"/>
      <c r="AQ85" s="28"/>
      <c r="AR85" s="26"/>
      <c r="AS85" s="28"/>
      <c r="AT85" s="28" t="s">
        <v>9</v>
      </c>
      <c r="AU85" s="28"/>
      <c r="AV85" s="28"/>
      <c r="AW85" s="28"/>
      <c r="AX85" s="29"/>
      <c r="AY85" s="28"/>
      <c r="AZ85" s="28"/>
      <c r="BA85" s="28"/>
      <c r="BB85" s="28"/>
      <c r="BC85" s="26"/>
      <c r="BD85" s="26"/>
      <c r="BE85" s="28"/>
      <c r="BF85" s="26"/>
      <c r="BG85" s="26"/>
      <c r="BH85" s="26"/>
      <c r="BI85" s="28"/>
      <c r="BJ85" s="6"/>
    </row>
    <row r="86" spans="1:62">
      <c r="A86" s="23">
        <v>82</v>
      </c>
      <c r="B86" s="27" t="s">
        <v>4361</v>
      </c>
      <c r="C86" s="27" t="s">
        <v>4123</v>
      </c>
      <c r="D86" s="27" t="s">
        <v>4274</v>
      </c>
      <c r="E86" s="27">
        <v>58</v>
      </c>
      <c r="F86" s="27"/>
      <c r="G86" s="27"/>
      <c r="H86" s="23" t="str">
        <f t="shared" si="2"/>
        <v>張＊楠</v>
      </c>
      <c r="I86" s="23" t="str">
        <f t="shared" si="3"/>
        <v>0＊646512</v>
      </c>
      <c r="J86" s="27">
        <v>1130820</v>
      </c>
      <c r="K86" s="27" t="s">
        <v>70</v>
      </c>
      <c r="L86" s="27">
        <v>1173</v>
      </c>
      <c r="M86" s="28"/>
      <c r="N86" s="26"/>
      <c r="O86" s="26"/>
      <c r="P86" s="26"/>
      <c r="Q86" s="26"/>
      <c r="R86" s="26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6"/>
      <c r="AK86" s="26"/>
      <c r="AL86" s="26"/>
      <c r="AM86" s="28"/>
      <c r="AN86" s="28"/>
      <c r="AO86" s="28"/>
      <c r="AP86" s="28"/>
      <c r="AQ86" s="28"/>
      <c r="AR86" s="26"/>
      <c r="AS86" s="28"/>
      <c r="AT86" s="28" t="s">
        <v>9</v>
      </c>
      <c r="AU86" s="28"/>
      <c r="AV86" s="28"/>
      <c r="AW86" s="28"/>
      <c r="AX86" s="29"/>
      <c r="AY86" s="28"/>
      <c r="AZ86" s="28"/>
      <c r="BA86" s="28"/>
      <c r="BB86" s="28"/>
      <c r="BC86" s="26"/>
      <c r="BD86" s="26"/>
      <c r="BE86" s="28"/>
      <c r="BF86" s="26"/>
      <c r="BG86" s="26"/>
      <c r="BH86" s="26"/>
      <c r="BI86" s="28"/>
      <c r="BJ86" s="6"/>
    </row>
    <row r="87" spans="1:62" ht="108.5">
      <c r="A87" s="23">
        <v>83</v>
      </c>
      <c r="B87" s="27" t="s">
        <v>4362</v>
      </c>
      <c r="C87" s="27" t="s">
        <v>3601</v>
      </c>
      <c r="D87" s="27" t="s">
        <v>4274</v>
      </c>
      <c r="E87" s="27">
        <v>73</v>
      </c>
      <c r="F87" s="27"/>
      <c r="G87" s="27"/>
      <c r="H87" s="23" t="str">
        <f t="shared" si="2"/>
        <v>陳＊隆</v>
      </c>
      <c r="I87" s="23" t="str">
        <f t="shared" si="3"/>
        <v>0＊447222</v>
      </c>
      <c r="J87" s="27">
        <v>1130821</v>
      </c>
      <c r="K87" s="27" t="s">
        <v>1383</v>
      </c>
      <c r="L87" s="27">
        <v>1173</v>
      </c>
      <c r="M87" s="28"/>
      <c r="N87" s="26"/>
      <c r="O87" s="26"/>
      <c r="P87" s="26"/>
      <c r="Q87" s="26"/>
      <c r="R87" s="26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6"/>
      <c r="AK87" s="26"/>
      <c r="AL87" s="26"/>
      <c r="AM87" s="28"/>
      <c r="AN87" s="28"/>
      <c r="AO87" s="28"/>
      <c r="AP87" s="28"/>
      <c r="AQ87" s="28"/>
      <c r="AR87" s="26"/>
      <c r="AS87" s="28"/>
      <c r="AT87" s="28"/>
      <c r="AU87" s="28"/>
      <c r="AV87" s="28"/>
      <c r="AW87" s="28"/>
      <c r="AX87" s="29"/>
      <c r="AY87" s="28"/>
      <c r="AZ87" s="28"/>
      <c r="BA87" s="28"/>
      <c r="BB87" s="28"/>
      <c r="BC87" s="26"/>
      <c r="BD87" s="26"/>
      <c r="BE87" s="28"/>
      <c r="BF87" s="26"/>
      <c r="BG87" s="26"/>
      <c r="BH87" s="26"/>
      <c r="BI87" s="28" t="s">
        <v>4363</v>
      </c>
      <c r="BJ87" s="6"/>
    </row>
    <row r="88" spans="1:62">
      <c r="A88" s="23">
        <v>84</v>
      </c>
      <c r="B88" s="27" t="s">
        <v>4364</v>
      </c>
      <c r="C88" s="27" t="s">
        <v>4124</v>
      </c>
      <c r="D88" s="27" t="s">
        <v>4268</v>
      </c>
      <c r="E88" s="27">
        <v>70</v>
      </c>
      <c r="F88" s="27" t="s">
        <v>4055</v>
      </c>
      <c r="G88" s="27" t="s">
        <v>4125</v>
      </c>
      <c r="H88" s="23" t="str">
        <f t="shared" si="2"/>
        <v>李＊燕</v>
      </c>
      <c r="I88" s="23" t="str">
        <f t="shared" si="3"/>
        <v>0＊765261</v>
      </c>
      <c r="J88" s="27">
        <v>1130823</v>
      </c>
      <c r="K88" s="27" t="s">
        <v>79</v>
      </c>
      <c r="L88" s="27">
        <v>1173</v>
      </c>
      <c r="M88" s="28"/>
      <c r="N88" s="26"/>
      <c r="O88" s="26"/>
      <c r="P88" s="26"/>
      <c r="Q88" s="26"/>
      <c r="R88" s="26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6"/>
      <c r="AK88" s="26"/>
      <c r="AL88" s="26"/>
      <c r="AM88" s="28"/>
      <c r="AN88" s="28"/>
      <c r="AO88" s="28"/>
      <c r="AP88" s="28"/>
      <c r="AQ88" s="28"/>
      <c r="AR88" s="26"/>
      <c r="AS88" s="28"/>
      <c r="AT88" s="28"/>
      <c r="AU88" s="28"/>
      <c r="AV88" s="28" t="s">
        <v>9</v>
      </c>
      <c r="AW88" s="28"/>
      <c r="AX88" s="29"/>
      <c r="AY88" s="28"/>
      <c r="AZ88" s="28"/>
      <c r="BA88" s="28"/>
      <c r="BB88" s="28"/>
      <c r="BC88" s="26"/>
      <c r="BD88" s="26"/>
      <c r="BE88" s="28"/>
      <c r="BF88" s="26"/>
      <c r="BG88" s="26"/>
      <c r="BH88" s="26"/>
      <c r="BI88" s="28"/>
      <c r="BJ88" s="6"/>
    </row>
    <row r="89" spans="1:62" ht="31">
      <c r="A89" s="23">
        <v>85</v>
      </c>
      <c r="B89" s="27" t="s">
        <v>4365</v>
      </c>
      <c r="C89" s="27" t="s">
        <v>4126</v>
      </c>
      <c r="D89" s="27" t="s">
        <v>4268</v>
      </c>
      <c r="E89" s="27">
        <v>63</v>
      </c>
      <c r="F89" s="27"/>
      <c r="G89" s="27"/>
      <c r="H89" s="23" t="str">
        <f t="shared" si="2"/>
        <v>許＊溱</v>
      </c>
      <c r="I89" s="23" t="str">
        <f t="shared" si="3"/>
        <v>1＊268236</v>
      </c>
      <c r="J89" s="27">
        <v>1130823</v>
      </c>
      <c r="K89" s="27" t="s">
        <v>731</v>
      </c>
      <c r="L89" s="27">
        <v>1173</v>
      </c>
      <c r="M89" s="28"/>
      <c r="N89" s="26"/>
      <c r="O89" s="26"/>
      <c r="P89" s="26"/>
      <c r="Q89" s="26"/>
      <c r="R89" s="26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6"/>
      <c r="AK89" s="26"/>
      <c r="AL89" s="26"/>
      <c r="AM89" s="28"/>
      <c r="AN89" s="28"/>
      <c r="AO89" s="28"/>
      <c r="AP89" s="28"/>
      <c r="AQ89" s="28"/>
      <c r="AR89" s="26"/>
      <c r="AS89" s="28"/>
      <c r="AT89" s="28"/>
      <c r="AU89" s="28"/>
      <c r="AV89" s="28" t="s">
        <v>9</v>
      </c>
      <c r="AW89" s="28"/>
      <c r="AX89" s="29"/>
      <c r="AY89" s="28"/>
      <c r="AZ89" s="28"/>
      <c r="BA89" s="28"/>
      <c r="BB89" s="28"/>
      <c r="BC89" s="26"/>
      <c r="BD89" s="26"/>
      <c r="BE89" s="28"/>
      <c r="BF89" s="26"/>
      <c r="BG89" s="26"/>
      <c r="BH89" s="26"/>
      <c r="BI89" s="28" t="s">
        <v>1034</v>
      </c>
      <c r="BJ89" s="6"/>
    </row>
    <row r="90" spans="1:62" ht="31">
      <c r="A90" s="23">
        <v>86</v>
      </c>
      <c r="B90" s="27" t="s">
        <v>4345</v>
      </c>
      <c r="C90" s="27" t="s">
        <v>226</v>
      </c>
      <c r="D90" s="27" t="s">
        <v>4268</v>
      </c>
      <c r="E90" s="27">
        <v>88</v>
      </c>
      <c r="F90" s="27"/>
      <c r="G90" s="27"/>
      <c r="H90" s="23" t="str">
        <f t="shared" si="2"/>
        <v>林＊緣</v>
      </c>
      <c r="I90" s="23" t="str">
        <f t="shared" si="3"/>
        <v>1＊461601</v>
      </c>
      <c r="J90" s="27">
        <v>1130823</v>
      </c>
      <c r="K90" s="27" t="s">
        <v>4281</v>
      </c>
      <c r="L90" s="27">
        <v>1173</v>
      </c>
      <c r="M90" s="28"/>
      <c r="N90" s="26"/>
      <c r="O90" s="26"/>
      <c r="P90" s="26"/>
      <c r="Q90" s="26"/>
      <c r="R90" s="26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6"/>
      <c r="AK90" s="26"/>
      <c r="AL90" s="26"/>
      <c r="AM90" s="28"/>
      <c r="AN90" s="28"/>
      <c r="AO90" s="28"/>
      <c r="AP90" s="28"/>
      <c r="AQ90" s="28"/>
      <c r="AR90" s="26"/>
      <c r="AS90" s="28"/>
      <c r="AT90" s="28"/>
      <c r="AU90" s="28"/>
      <c r="AV90" s="28"/>
      <c r="AW90" s="29" t="s">
        <v>9</v>
      </c>
      <c r="AX90" s="29"/>
      <c r="AY90" s="28"/>
      <c r="AZ90" s="28"/>
      <c r="BA90" s="28"/>
      <c r="BB90" s="28" t="s">
        <v>1879</v>
      </c>
      <c r="BC90" s="26"/>
      <c r="BD90" s="26"/>
      <c r="BE90" s="28"/>
      <c r="BF90" s="26"/>
      <c r="BG90" s="26"/>
      <c r="BH90" s="26"/>
      <c r="BI90" s="28"/>
      <c r="BJ90" s="6"/>
    </row>
    <row r="91" spans="1:62" ht="31">
      <c r="A91" s="23">
        <v>87</v>
      </c>
      <c r="B91" s="27" t="s">
        <v>4366</v>
      </c>
      <c r="C91" s="27" t="s">
        <v>4127</v>
      </c>
      <c r="D91" s="27" t="s">
        <v>4268</v>
      </c>
      <c r="E91" s="27">
        <v>97</v>
      </c>
      <c r="F91" s="27"/>
      <c r="G91" s="27"/>
      <c r="H91" s="23" t="str">
        <f t="shared" si="2"/>
        <v>陳＊花</v>
      </c>
      <c r="I91" s="23" t="str">
        <f t="shared" si="3"/>
        <v>0＊648125</v>
      </c>
      <c r="J91" s="27">
        <v>1130823</v>
      </c>
      <c r="K91" s="27" t="s">
        <v>731</v>
      </c>
      <c r="L91" s="27">
        <v>1173</v>
      </c>
      <c r="M91" s="28"/>
      <c r="N91" s="26"/>
      <c r="O91" s="26"/>
      <c r="P91" s="26"/>
      <c r="Q91" s="26"/>
      <c r="R91" s="26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6"/>
      <c r="AK91" s="26"/>
      <c r="AL91" s="26"/>
      <c r="AM91" s="28"/>
      <c r="AN91" s="28"/>
      <c r="AO91" s="28"/>
      <c r="AP91" s="28"/>
      <c r="AQ91" s="28"/>
      <c r="AR91" s="26"/>
      <c r="AS91" s="28"/>
      <c r="AT91" s="28"/>
      <c r="AU91" s="28"/>
      <c r="AV91" s="28" t="s">
        <v>9</v>
      </c>
      <c r="AW91" s="28"/>
      <c r="AX91" s="29"/>
      <c r="AY91" s="28"/>
      <c r="AZ91" s="28"/>
      <c r="BA91" s="28"/>
      <c r="BB91" s="28"/>
      <c r="BC91" s="26"/>
      <c r="BD91" s="26"/>
      <c r="BE91" s="28"/>
      <c r="BF91" s="26"/>
      <c r="BG91" s="26"/>
      <c r="BH91" s="26"/>
      <c r="BI91" s="28" t="s">
        <v>1034</v>
      </c>
      <c r="BJ91" s="6"/>
    </row>
    <row r="92" spans="1:62">
      <c r="A92" s="23">
        <v>88</v>
      </c>
      <c r="B92" s="27" t="s">
        <v>4367</v>
      </c>
      <c r="C92" s="27" t="s">
        <v>4128</v>
      </c>
      <c r="D92" s="27" t="s">
        <v>4274</v>
      </c>
      <c r="E92" s="27">
        <v>66</v>
      </c>
      <c r="F92" s="27" t="s">
        <v>4069</v>
      </c>
      <c r="G92" s="27" t="s">
        <v>4097</v>
      </c>
      <c r="H92" s="23" t="str">
        <f t="shared" si="2"/>
        <v>王＊忠</v>
      </c>
      <c r="I92" s="23" t="str">
        <f t="shared" si="3"/>
        <v>2＊523418</v>
      </c>
      <c r="J92" s="27">
        <v>1130823</v>
      </c>
      <c r="K92" s="27" t="s">
        <v>70</v>
      </c>
      <c r="L92" s="27">
        <v>1173</v>
      </c>
      <c r="M92" s="28"/>
      <c r="N92" s="26"/>
      <c r="O92" s="26"/>
      <c r="P92" s="26"/>
      <c r="Q92" s="26"/>
      <c r="R92" s="26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6"/>
      <c r="AK92" s="26"/>
      <c r="AL92" s="26"/>
      <c r="AM92" s="28"/>
      <c r="AN92" s="28"/>
      <c r="AO92" s="28"/>
      <c r="AP92" s="28"/>
      <c r="AQ92" s="28"/>
      <c r="AR92" s="26"/>
      <c r="AS92" s="28"/>
      <c r="AT92" s="28" t="s">
        <v>9</v>
      </c>
      <c r="AU92" s="28"/>
      <c r="AV92" s="28"/>
      <c r="AW92" s="28"/>
      <c r="AX92" s="29"/>
      <c r="AY92" s="28"/>
      <c r="AZ92" s="28"/>
      <c r="BA92" s="28"/>
      <c r="BB92" s="28"/>
      <c r="BC92" s="26"/>
      <c r="BD92" s="26"/>
      <c r="BE92" s="28"/>
      <c r="BF92" s="26"/>
      <c r="BG92" s="26"/>
      <c r="BH92" s="26"/>
      <c r="BI92" s="28"/>
      <c r="BJ92" s="6"/>
    </row>
    <row r="93" spans="1:62">
      <c r="A93" s="23">
        <v>89</v>
      </c>
      <c r="B93" s="27" t="s">
        <v>4368</v>
      </c>
      <c r="C93" s="27" t="s">
        <v>3417</v>
      </c>
      <c r="D93" s="27" t="s">
        <v>4274</v>
      </c>
      <c r="E93" s="27">
        <v>54</v>
      </c>
      <c r="F93" s="27"/>
      <c r="G93" s="27"/>
      <c r="H93" s="23" t="str">
        <f t="shared" si="2"/>
        <v>詹＊一</v>
      </c>
      <c r="I93" s="23" t="str">
        <f t="shared" si="3"/>
        <v>0＊441048</v>
      </c>
      <c r="J93" s="27">
        <v>1130823</v>
      </c>
      <c r="K93" s="27" t="s">
        <v>72</v>
      </c>
      <c r="L93" s="27">
        <v>1173</v>
      </c>
      <c r="M93" s="28"/>
      <c r="N93" s="26"/>
      <c r="O93" s="26"/>
      <c r="P93" s="26"/>
      <c r="Q93" s="26"/>
      <c r="R93" s="26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6"/>
      <c r="AK93" s="26"/>
      <c r="AL93" s="26"/>
      <c r="AM93" s="28"/>
      <c r="AN93" s="28"/>
      <c r="AO93" s="28"/>
      <c r="AP93" s="28"/>
      <c r="AQ93" s="28"/>
      <c r="AR93" s="26"/>
      <c r="AS93" s="28" t="s">
        <v>9</v>
      </c>
      <c r="AT93" s="28"/>
      <c r="AU93" s="28"/>
      <c r="AV93" s="28"/>
      <c r="AW93" s="28"/>
      <c r="AX93" s="29" t="s">
        <v>9</v>
      </c>
      <c r="AY93" s="28"/>
      <c r="AZ93" s="28"/>
      <c r="BA93" s="28"/>
      <c r="BB93" s="28"/>
      <c r="BC93" s="26"/>
      <c r="BD93" s="26"/>
      <c r="BE93" s="28"/>
      <c r="BF93" s="26"/>
      <c r="BG93" s="26"/>
      <c r="BH93" s="26"/>
      <c r="BI93" s="28"/>
      <c r="BJ93" s="6"/>
    </row>
    <row r="94" spans="1:62">
      <c r="A94" s="23">
        <v>90</v>
      </c>
      <c r="B94" s="27" t="s">
        <v>4369</v>
      </c>
      <c r="C94" s="27" t="s">
        <v>4129</v>
      </c>
      <c r="D94" s="27" t="s">
        <v>4274</v>
      </c>
      <c r="E94" s="27">
        <v>76</v>
      </c>
      <c r="F94" s="27"/>
      <c r="G94" s="27"/>
      <c r="H94" s="23" t="str">
        <f t="shared" si="2"/>
        <v>高＊珍</v>
      </c>
      <c r="I94" s="23" t="str">
        <f t="shared" si="3"/>
        <v>0＊017728</v>
      </c>
      <c r="J94" s="27">
        <v>1130823</v>
      </c>
      <c r="K94" s="27" t="s">
        <v>70</v>
      </c>
      <c r="L94" s="27">
        <v>1173</v>
      </c>
      <c r="M94" s="28"/>
      <c r="N94" s="26"/>
      <c r="O94" s="26"/>
      <c r="P94" s="26"/>
      <c r="Q94" s="26"/>
      <c r="R94" s="26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6"/>
      <c r="AK94" s="26"/>
      <c r="AL94" s="26"/>
      <c r="AM94" s="28"/>
      <c r="AN94" s="28"/>
      <c r="AO94" s="28"/>
      <c r="AP94" s="28"/>
      <c r="AQ94" s="28"/>
      <c r="AR94" s="26"/>
      <c r="AS94" s="28"/>
      <c r="AT94" s="28" t="s">
        <v>9</v>
      </c>
      <c r="AU94" s="28"/>
      <c r="AV94" s="28"/>
      <c r="AW94" s="28"/>
      <c r="AX94" s="29"/>
      <c r="AY94" s="28"/>
      <c r="AZ94" s="28"/>
      <c r="BA94" s="28"/>
      <c r="BB94" s="28"/>
      <c r="BC94" s="26"/>
      <c r="BD94" s="26"/>
      <c r="BE94" s="28"/>
      <c r="BF94" s="26"/>
      <c r="BG94" s="26"/>
      <c r="BH94" s="26"/>
      <c r="BI94" s="28"/>
      <c r="BJ94" s="6"/>
    </row>
    <row r="95" spans="1:62">
      <c r="A95" s="23">
        <v>91</v>
      </c>
      <c r="B95" s="27" t="s">
        <v>4370</v>
      </c>
      <c r="C95" s="27" t="s">
        <v>4130</v>
      </c>
      <c r="D95" s="27" t="s">
        <v>4268</v>
      </c>
      <c r="E95" s="27">
        <v>65</v>
      </c>
      <c r="F95" s="27"/>
      <c r="G95" s="27"/>
      <c r="H95" s="23" t="str">
        <f t="shared" si="2"/>
        <v>陳＊芬</v>
      </c>
      <c r="I95" s="23" t="str">
        <f t="shared" si="3"/>
        <v>2＊731202</v>
      </c>
      <c r="J95" s="27">
        <v>1130826</v>
      </c>
      <c r="K95" s="27" t="s">
        <v>70</v>
      </c>
      <c r="L95" s="27">
        <v>1173</v>
      </c>
      <c r="M95" s="28"/>
      <c r="N95" s="26"/>
      <c r="O95" s="26"/>
      <c r="P95" s="26"/>
      <c r="Q95" s="26"/>
      <c r="R95" s="26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6"/>
      <c r="AK95" s="26"/>
      <c r="AL95" s="26"/>
      <c r="AM95" s="28"/>
      <c r="AN95" s="28"/>
      <c r="AO95" s="28"/>
      <c r="AP95" s="28"/>
      <c r="AQ95" s="28"/>
      <c r="AR95" s="26"/>
      <c r="AS95" s="28"/>
      <c r="AT95" s="28"/>
      <c r="AU95" s="28"/>
      <c r="AV95" s="28"/>
      <c r="AW95" s="28"/>
      <c r="AX95" s="29"/>
      <c r="AY95" s="28"/>
      <c r="AZ95" s="28"/>
      <c r="BA95" s="28"/>
      <c r="BB95" s="28"/>
      <c r="BC95" s="26"/>
      <c r="BD95" s="26"/>
      <c r="BE95" s="28"/>
      <c r="BF95" s="26"/>
      <c r="BG95" s="26"/>
      <c r="BH95" s="26"/>
      <c r="BI95" s="28"/>
      <c r="BJ95" s="6"/>
    </row>
    <row r="96" spans="1:62" ht="31">
      <c r="A96" s="23">
        <v>92</v>
      </c>
      <c r="B96" s="27" t="s">
        <v>4371</v>
      </c>
      <c r="C96" s="27" t="s">
        <v>4131</v>
      </c>
      <c r="D96" s="27" t="s">
        <v>4274</v>
      </c>
      <c r="E96" s="27">
        <v>38</v>
      </c>
      <c r="F96" s="27" t="s">
        <v>4132</v>
      </c>
      <c r="G96" s="27"/>
      <c r="H96" s="23" t="str">
        <f t="shared" si="2"/>
        <v>鄭＊哲</v>
      </c>
      <c r="I96" s="23" t="str">
        <f t="shared" si="3"/>
        <v>1＊087799</v>
      </c>
      <c r="J96" s="27">
        <v>1130827</v>
      </c>
      <c r="K96" s="27" t="s">
        <v>729</v>
      </c>
      <c r="L96" s="27">
        <v>1173</v>
      </c>
      <c r="M96" s="28"/>
      <c r="N96" s="26"/>
      <c r="O96" s="26"/>
      <c r="P96" s="26"/>
      <c r="Q96" s="26"/>
      <c r="R96" s="26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6"/>
      <c r="AK96" s="26"/>
      <c r="AL96" s="26"/>
      <c r="AM96" s="28"/>
      <c r="AN96" s="28"/>
      <c r="AO96" s="28"/>
      <c r="AP96" s="28"/>
      <c r="AQ96" s="28"/>
      <c r="AR96" s="26" t="s">
        <v>9</v>
      </c>
      <c r="AS96" s="28"/>
      <c r="AT96" s="28"/>
      <c r="AU96" s="28"/>
      <c r="AV96" s="28"/>
      <c r="AW96" s="28"/>
      <c r="AX96" s="29"/>
      <c r="AY96" s="28"/>
      <c r="AZ96" s="28"/>
      <c r="BA96" s="28"/>
      <c r="BB96" s="28"/>
      <c r="BC96" s="26"/>
      <c r="BD96" s="26"/>
      <c r="BE96" s="28"/>
      <c r="BF96" s="26"/>
      <c r="BG96" s="26"/>
      <c r="BH96" s="26"/>
      <c r="BI96" s="28" t="s">
        <v>1034</v>
      </c>
      <c r="BJ96" s="6"/>
    </row>
    <row r="97" spans="1:62">
      <c r="A97" s="23">
        <v>93</v>
      </c>
      <c r="B97" s="27" t="s">
        <v>4372</v>
      </c>
      <c r="C97" s="27" t="s">
        <v>4133</v>
      </c>
      <c r="D97" s="27" t="s">
        <v>4274</v>
      </c>
      <c r="E97" s="27">
        <v>50</v>
      </c>
      <c r="F97" s="27" t="s">
        <v>4119</v>
      </c>
      <c r="G97" s="27" t="s">
        <v>4134</v>
      </c>
      <c r="H97" s="23" t="str">
        <f t="shared" si="2"/>
        <v>郭＊豪</v>
      </c>
      <c r="I97" s="23" t="str">
        <f t="shared" si="3"/>
        <v>0＊295771</v>
      </c>
      <c r="J97" s="27">
        <v>1130827</v>
      </c>
      <c r="K97" s="27" t="s">
        <v>72</v>
      </c>
      <c r="L97" s="27">
        <v>1173</v>
      </c>
      <c r="M97" s="28"/>
      <c r="N97" s="26"/>
      <c r="O97" s="26"/>
      <c r="P97" s="26"/>
      <c r="Q97" s="26"/>
      <c r="R97" s="26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6"/>
      <c r="AK97" s="26"/>
      <c r="AL97" s="26"/>
      <c r="AM97" s="28"/>
      <c r="AN97" s="28"/>
      <c r="AO97" s="28"/>
      <c r="AP97" s="28"/>
      <c r="AQ97" s="28"/>
      <c r="AR97" s="26"/>
      <c r="AS97" s="28"/>
      <c r="AT97" s="28"/>
      <c r="AU97" s="28"/>
      <c r="AV97" s="28"/>
      <c r="AW97" s="28"/>
      <c r="AX97" s="29" t="s">
        <v>9</v>
      </c>
      <c r="AY97" s="28"/>
      <c r="AZ97" s="28"/>
      <c r="BA97" s="28"/>
      <c r="BB97" s="28"/>
      <c r="BC97" s="26"/>
      <c r="BD97" s="26"/>
      <c r="BE97" s="28"/>
      <c r="BF97" s="26"/>
      <c r="BG97" s="26"/>
      <c r="BH97" s="26"/>
      <c r="BI97" s="28"/>
      <c r="BJ97" s="6"/>
    </row>
    <row r="98" spans="1:62">
      <c r="A98" s="23">
        <v>94</v>
      </c>
      <c r="B98" s="27" t="s">
        <v>4373</v>
      </c>
      <c r="C98" s="27" t="s">
        <v>4135</v>
      </c>
      <c r="D98" s="27" t="s">
        <v>4274</v>
      </c>
      <c r="E98" s="27">
        <v>69</v>
      </c>
      <c r="F98" s="27"/>
      <c r="G98" s="27"/>
      <c r="H98" s="23" t="str">
        <f t="shared" si="2"/>
        <v>謝＊惠</v>
      </c>
      <c r="I98" s="23" t="str">
        <f t="shared" si="3"/>
        <v>0＊805510</v>
      </c>
      <c r="J98" s="27">
        <v>1130830</v>
      </c>
      <c r="K98" s="27" t="s">
        <v>70</v>
      </c>
      <c r="L98" s="27">
        <v>1173</v>
      </c>
      <c r="M98" s="28"/>
      <c r="N98" s="26"/>
      <c r="O98" s="26"/>
      <c r="P98" s="26"/>
      <c r="Q98" s="26"/>
      <c r="R98" s="26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6"/>
      <c r="AK98" s="26"/>
      <c r="AL98" s="26"/>
      <c r="AM98" s="28"/>
      <c r="AN98" s="28"/>
      <c r="AO98" s="28"/>
      <c r="AP98" s="28"/>
      <c r="AQ98" s="28"/>
      <c r="AR98" s="26"/>
      <c r="AS98" s="28" t="s">
        <v>9</v>
      </c>
      <c r="AT98" s="28"/>
      <c r="AU98" s="28"/>
      <c r="AV98" s="28"/>
      <c r="AW98" s="28"/>
      <c r="AX98" s="29"/>
      <c r="AY98" s="28"/>
      <c r="AZ98" s="28"/>
      <c r="BA98" s="28"/>
      <c r="BB98" s="28"/>
      <c r="BC98" s="26"/>
      <c r="BD98" s="26"/>
      <c r="BE98" s="28"/>
      <c r="BF98" s="26"/>
      <c r="BG98" s="26"/>
      <c r="BH98" s="26"/>
      <c r="BI98" s="28"/>
      <c r="BJ98" s="6"/>
    </row>
    <row r="99" spans="1:62" ht="62">
      <c r="A99" s="23">
        <v>95</v>
      </c>
      <c r="B99" s="27" t="s">
        <v>4374</v>
      </c>
      <c r="C99" s="27" t="s">
        <v>1382</v>
      </c>
      <c r="D99" s="27" t="s">
        <v>4268</v>
      </c>
      <c r="E99" s="27">
        <v>76</v>
      </c>
      <c r="F99" s="27"/>
      <c r="G99" s="27"/>
      <c r="H99" s="23" t="str">
        <f t="shared" si="2"/>
        <v>蔡＊淑琴</v>
      </c>
      <c r="I99" s="23" t="str">
        <f t="shared" si="3"/>
        <v>0＊776248</v>
      </c>
      <c r="J99" s="27">
        <v>1130830</v>
      </c>
      <c r="K99" s="27" t="s">
        <v>82</v>
      </c>
      <c r="L99" s="27">
        <v>1173</v>
      </c>
      <c r="M99" s="28"/>
      <c r="N99" s="26"/>
      <c r="O99" s="26"/>
      <c r="P99" s="26"/>
      <c r="Q99" s="26"/>
      <c r="R99" s="26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6"/>
      <c r="AK99" s="26"/>
      <c r="AL99" s="26"/>
      <c r="AM99" s="28"/>
      <c r="AN99" s="28"/>
      <c r="AO99" s="28"/>
      <c r="AP99" s="28"/>
      <c r="AQ99" s="28"/>
      <c r="AR99" s="26"/>
      <c r="AS99" s="28"/>
      <c r="AT99" s="28"/>
      <c r="AU99" s="28"/>
      <c r="AV99" s="28"/>
      <c r="AW99" s="28"/>
      <c r="AX99" s="29"/>
      <c r="AY99" s="28"/>
      <c r="AZ99" s="28"/>
      <c r="BA99" s="28"/>
      <c r="BB99" s="28"/>
      <c r="BC99" s="26"/>
      <c r="BD99" s="26"/>
      <c r="BE99" s="28"/>
      <c r="BF99" s="26"/>
      <c r="BG99" s="26"/>
      <c r="BH99" s="26"/>
      <c r="BI99" s="28" t="s">
        <v>4375</v>
      </c>
      <c r="BJ99" s="6"/>
    </row>
    <row r="100" spans="1:62">
      <c r="A100" s="23">
        <v>96</v>
      </c>
      <c r="B100" s="27" t="s">
        <v>4376</v>
      </c>
      <c r="C100" s="27" t="s">
        <v>4136</v>
      </c>
      <c r="D100" s="27" t="s">
        <v>4268</v>
      </c>
      <c r="E100" s="27">
        <v>39</v>
      </c>
      <c r="F100" s="27"/>
      <c r="G100" s="27"/>
      <c r="H100" s="23" t="str">
        <f t="shared" si="2"/>
        <v>陳＊涵</v>
      </c>
      <c r="I100" s="23" t="str">
        <f t="shared" si="3"/>
        <v>0＊674230</v>
      </c>
      <c r="J100" s="27">
        <v>1130801</v>
      </c>
      <c r="K100" s="27" t="s">
        <v>70</v>
      </c>
      <c r="L100" s="27">
        <v>1551</v>
      </c>
      <c r="M100" s="28"/>
      <c r="N100" s="26"/>
      <c r="O100" s="26"/>
      <c r="P100" s="26"/>
      <c r="Q100" s="26"/>
      <c r="R100" s="26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6"/>
      <c r="AK100" s="26"/>
      <c r="AL100" s="26"/>
      <c r="AM100" s="28"/>
      <c r="AN100" s="28"/>
      <c r="AO100" s="28"/>
      <c r="AP100" s="28"/>
      <c r="AQ100" s="28"/>
      <c r="AR100" s="26"/>
      <c r="AS100" s="28" t="s">
        <v>9</v>
      </c>
      <c r="AT100" s="28"/>
      <c r="AU100" s="28"/>
      <c r="AV100" s="28"/>
      <c r="AW100" s="28"/>
      <c r="AX100" s="29"/>
      <c r="AY100" s="28"/>
      <c r="AZ100" s="28"/>
      <c r="BA100" s="28"/>
      <c r="BB100" s="28"/>
      <c r="BC100" s="26"/>
      <c r="BD100" s="26"/>
      <c r="BE100" s="28"/>
      <c r="BF100" s="26"/>
      <c r="BG100" s="26"/>
      <c r="BH100" s="26"/>
      <c r="BI100" s="28"/>
      <c r="BJ100" s="6"/>
    </row>
    <row r="101" spans="1:62">
      <c r="A101" s="23">
        <v>97</v>
      </c>
      <c r="B101" s="27" t="s">
        <v>4377</v>
      </c>
      <c r="C101" s="27" t="s">
        <v>2008</v>
      </c>
      <c r="D101" s="27" t="s">
        <v>4268</v>
      </c>
      <c r="E101" s="27">
        <v>75</v>
      </c>
      <c r="F101" s="27"/>
      <c r="G101" s="27"/>
      <c r="H101" s="23" t="str">
        <f t="shared" si="2"/>
        <v>游＊梅蘭</v>
      </c>
      <c r="I101" s="23" t="str">
        <f t="shared" si="3"/>
        <v>0＊855670</v>
      </c>
      <c r="J101" s="27">
        <v>1130805</v>
      </c>
      <c r="K101" s="27" t="s">
        <v>72</v>
      </c>
      <c r="L101" s="27">
        <v>1551</v>
      </c>
      <c r="M101" s="28"/>
      <c r="N101" s="26"/>
      <c r="O101" s="26"/>
      <c r="P101" s="26"/>
      <c r="Q101" s="26"/>
      <c r="R101" s="26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6"/>
      <c r="AK101" s="26"/>
      <c r="AL101" s="26"/>
      <c r="AM101" s="28"/>
      <c r="AN101" s="28"/>
      <c r="AO101" s="28"/>
      <c r="AP101" s="28"/>
      <c r="AQ101" s="28"/>
      <c r="AR101" s="26"/>
      <c r="AS101" s="28"/>
      <c r="AT101" s="28"/>
      <c r="AU101" s="28"/>
      <c r="AV101" s="28"/>
      <c r="AW101" s="28"/>
      <c r="AX101" s="29" t="s">
        <v>9</v>
      </c>
      <c r="AY101" s="28"/>
      <c r="AZ101" s="28"/>
      <c r="BA101" s="28"/>
      <c r="BB101" s="28"/>
      <c r="BC101" s="26"/>
      <c r="BD101" s="26"/>
      <c r="BE101" s="28"/>
      <c r="BF101" s="26"/>
      <c r="BG101" s="26"/>
      <c r="BH101" s="26"/>
      <c r="BI101" s="28"/>
      <c r="BJ101" s="6"/>
    </row>
    <row r="102" spans="1:62">
      <c r="A102" s="23">
        <v>98</v>
      </c>
      <c r="B102" s="27" t="s">
        <v>4378</v>
      </c>
      <c r="C102" s="27" t="s">
        <v>4137</v>
      </c>
      <c r="D102" s="27" t="s">
        <v>4268</v>
      </c>
      <c r="E102" s="27">
        <v>50</v>
      </c>
      <c r="F102" s="27" t="s">
        <v>4060</v>
      </c>
      <c r="G102" s="27" t="s">
        <v>4062</v>
      </c>
      <c r="H102" s="23" t="str">
        <f t="shared" si="2"/>
        <v>黃＊卿</v>
      </c>
      <c r="I102" s="23" t="str">
        <f t="shared" si="3"/>
        <v>0＊366955</v>
      </c>
      <c r="J102" s="27">
        <v>1130805</v>
      </c>
      <c r="K102" s="27" t="s">
        <v>70</v>
      </c>
      <c r="L102" s="27">
        <v>1551</v>
      </c>
      <c r="M102" s="28"/>
      <c r="N102" s="26"/>
      <c r="O102" s="26"/>
      <c r="P102" s="26"/>
      <c r="Q102" s="26"/>
      <c r="R102" s="26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6"/>
      <c r="AK102" s="26"/>
      <c r="AL102" s="26"/>
      <c r="AM102" s="28"/>
      <c r="AN102" s="28"/>
      <c r="AO102" s="28"/>
      <c r="AP102" s="28"/>
      <c r="AQ102" s="28"/>
      <c r="AR102" s="26"/>
      <c r="AS102" s="28" t="s">
        <v>9</v>
      </c>
      <c r="AT102" s="28"/>
      <c r="AU102" s="28"/>
      <c r="AV102" s="28"/>
      <c r="AW102" s="28"/>
      <c r="AX102" s="29"/>
      <c r="AY102" s="28"/>
      <c r="AZ102" s="28"/>
      <c r="BA102" s="28"/>
      <c r="BB102" s="28"/>
      <c r="BC102" s="26"/>
      <c r="BD102" s="26"/>
      <c r="BE102" s="28"/>
      <c r="BF102" s="26"/>
      <c r="BG102" s="26"/>
      <c r="BH102" s="26"/>
      <c r="BI102" s="28"/>
      <c r="BJ102" s="6"/>
    </row>
    <row r="103" spans="1:62" ht="31">
      <c r="A103" s="23">
        <v>99</v>
      </c>
      <c r="B103" s="27" t="s">
        <v>4138</v>
      </c>
      <c r="C103" s="27" t="s">
        <v>4139</v>
      </c>
      <c r="D103" s="27" t="s">
        <v>4268</v>
      </c>
      <c r="E103" s="27">
        <v>44</v>
      </c>
      <c r="F103" s="27" t="s">
        <v>4066</v>
      </c>
      <c r="G103" s="27" t="s">
        <v>4140</v>
      </c>
      <c r="H103" s="27" t="s">
        <v>4646</v>
      </c>
      <c r="I103" s="23" t="str">
        <f>REPLACE(C103,2,1,"＊")</f>
        <v>2＊748751</v>
      </c>
      <c r="J103" s="27">
        <v>1130816</v>
      </c>
      <c r="K103" s="27" t="s">
        <v>4379</v>
      </c>
      <c r="L103" s="27">
        <v>1551</v>
      </c>
      <c r="M103" s="28"/>
      <c r="N103" s="26" t="s">
        <v>716</v>
      </c>
      <c r="O103" s="26"/>
      <c r="P103" s="26" t="s">
        <v>9</v>
      </c>
      <c r="Q103" s="26" t="s">
        <v>9</v>
      </c>
      <c r="R103" s="26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6"/>
      <c r="AK103" s="26"/>
      <c r="AL103" s="26"/>
      <c r="AM103" s="28"/>
      <c r="AN103" s="28"/>
      <c r="AO103" s="28"/>
      <c r="AP103" s="28"/>
      <c r="AQ103" s="28"/>
      <c r="AR103" s="26"/>
      <c r="AS103" s="28"/>
      <c r="AT103" s="28"/>
      <c r="AU103" s="28"/>
      <c r="AV103" s="28"/>
      <c r="AW103" s="28"/>
      <c r="AX103" s="29"/>
      <c r="AY103" s="28"/>
      <c r="AZ103" s="28"/>
      <c r="BA103" s="28"/>
      <c r="BB103" s="28"/>
      <c r="BC103" s="26"/>
      <c r="BD103" s="26"/>
      <c r="BE103" s="28"/>
      <c r="BF103" s="26"/>
      <c r="BG103" s="26"/>
      <c r="BH103" s="26"/>
      <c r="BI103" s="28" t="s">
        <v>1034</v>
      </c>
      <c r="BJ103" s="6"/>
    </row>
    <row r="104" spans="1:62">
      <c r="A104" s="23">
        <v>100</v>
      </c>
      <c r="B104" s="27" t="s">
        <v>4380</v>
      </c>
      <c r="C104" s="27" t="s">
        <v>4141</v>
      </c>
      <c r="D104" s="27" t="s">
        <v>4268</v>
      </c>
      <c r="E104" s="27">
        <v>71</v>
      </c>
      <c r="F104" s="27"/>
      <c r="G104" s="27"/>
      <c r="H104" s="23" t="str">
        <f t="shared" ref="H104:H167" si="4">REPLACE(B104,2,1,"＊")</f>
        <v>蕭＊英</v>
      </c>
      <c r="I104" s="23" t="str">
        <f t="shared" ref="I104:I167" si="5">REPLACE(C104,2,1,"＊")</f>
        <v>1＊405797</v>
      </c>
      <c r="J104" s="27">
        <v>1130819</v>
      </c>
      <c r="K104" s="27" t="s">
        <v>70</v>
      </c>
      <c r="L104" s="27">
        <v>1551</v>
      </c>
      <c r="M104" s="28"/>
      <c r="N104" s="26"/>
      <c r="O104" s="26"/>
      <c r="P104" s="26"/>
      <c r="Q104" s="26"/>
      <c r="R104" s="26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6"/>
      <c r="AK104" s="26"/>
      <c r="AL104" s="26"/>
      <c r="AM104" s="28"/>
      <c r="AN104" s="28"/>
      <c r="AO104" s="28"/>
      <c r="AP104" s="28"/>
      <c r="AQ104" s="28"/>
      <c r="AR104" s="26"/>
      <c r="AS104" s="28" t="s">
        <v>9</v>
      </c>
      <c r="AT104" s="28"/>
      <c r="AU104" s="28"/>
      <c r="AV104" s="28"/>
      <c r="AW104" s="28"/>
      <c r="AX104" s="29"/>
      <c r="AY104" s="28"/>
      <c r="AZ104" s="28"/>
      <c r="BA104" s="28"/>
      <c r="BB104" s="28"/>
      <c r="BC104" s="26"/>
      <c r="BD104" s="26"/>
      <c r="BE104" s="28"/>
      <c r="BF104" s="26"/>
      <c r="BG104" s="26"/>
      <c r="BH104" s="26"/>
      <c r="BI104" s="28"/>
      <c r="BJ104" s="6"/>
    </row>
    <row r="105" spans="1:62">
      <c r="A105" s="23">
        <v>101</v>
      </c>
      <c r="B105" s="27" t="s">
        <v>4381</v>
      </c>
      <c r="C105" s="27" t="s">
        <v>4142</v>
      </c>
      <c r="D105" s="27" t="s">
        <v>4268</v>
      </c>
      <c r="E105" s="27">
        <v>62</v>
      </c>
      <c r="F105" s="27"/>
      <c r="G105" s="27"/>
      <c r="H105" s="23" t="str">
        <f t="shared" si="4"/>
        <v>孫＊妙</v>
      </c>
      <c r="I105" s="23" t="str">
        <f t="shared" si="5"/>
        <v>0＊131226</v>
      </c>
      <c r="J105" s="27">
        <v>1130820</v>
      </c>
      <c r="K105" s="27" t="s">
        <v>70</v>
      </c>
      <c r="L105" s="27">
        <v>1551</v>
      </c>
      <c r="M105" s="28"/>
      <c r="N105" s="26"/>
      <c r="O105" s="26"/>
      <c r="P105" s="26"/>
      <c r="Q105" s="26"/>
      <c r="R105" s="26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6"/>
      <c r="AK105" s="26"/>
      <c r="AL105" s="26"/>
      <c r="AM105" s="28"/>
      <c r="AN105" s="28"/>
      <c r="AO105" s="28"/>
      <c r="AP105" s="28"/>
      <c r="AQ105" s="28"/>
      <c r="AR105" s="26"/>
      <c r="AS105" s="28"/>
      <c r="AT105" s="28" t="s">
        <v>9</v>
      </c>
      <c r="AU105" s="28"/>
      <c r="AV105" s="28"/>
      <c r="AW105" s="28"/>
      <c r="AX105" s="29"/>
      <c r="AY105" s="28"/>
      <c r="AZ105" s="28"/>
      <c r="BA105" s="28"/>
      <c r="BB105" s="28"/>
      <c r="BC105" s="26"/>
      <c r="BD105" s="26"/>
      <c r="BE105" s="28"/>
      <c r="BF105" s="26"/>
      <c r="BG105" s="26"/>
      <c r="BH105" s="26"/>
      <c r="BI105" s="28"/>
      <c r="BJ105" s="6"/>
    </row>
    <row r="106" spans="1:62">
      <c r="A106" s="23">
        <v>102</v>
      </c>
      <c r="B106" s="27" t="s">
        <v>4382</v>
      </c>
      <c r="C106" s="27" t="s">
        <v>4143</v>
      </c>
      <c r="D106" s="27" t="s">
        <v>4274</v>
      </c>
      <c r="E106" s="27">
        <v>24</v>
      </c>
      <c r="F106" s="27" t="s">
        <v>4073</v>
      </c>
      <c r="G106" s="27"/>
      <c r="H106" s="23" t="str">
        <f t="shared" si="4"/>
        <v>李＊安</v>
      </c>
      <c r="I106" s="23" t="str">
        <f t="shared" si="5"/>
        <v>1＊981954</v>
      </c>
      <c r="J106" s="27">
        <v>1130827</v>
      </c>
      <c r="K106" s="27" t="s">
        <v>70</v>
      </c>
      <c r="L106" s="27">
        <v>1551</v>
      </c>
      <c r="M106" s="28"/>
      <c r="N106" s="26"/>
      <c r="O106" s="26"/>
      <c r="P106" s="26"/>
      <c r="Q106" s="26"/>
      <c r="R106" s="26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6"/>
      <c r="AK106" s="26"/>
      <c r="AL106" s="26"/>
      <c r="AM106" s="28"/>
      <c r="AN106" s="28"/>
      <c r="AO106" s="28"/>
      <c r="AP106" s="28"/>
      <c r="AQ106" s="28"/>
      <c r="AR106" s="26"/>
      <c r="AS106" s="28" t="s">
        <v>9</v>
      </c>
      <c r="AT106" s="28"/>
      <c r="AU106" s="28"/>
      <c r="AV106" s="28"/>
      <c r="AW106" s="28"/>
      <c r="AX106" s="29"/>
      <c r="AY106" s="28"/>
      <c r="AZ106" s="28"/>
      <c r="BA106" s="28"/>
      <c r="BB106" s="28"/>
      <c r="BC106" s="26"/>
      <c r="BD106" s="26"/>
      <c r="BE106" s="28"/>
      <c r="BF106" s="26"/>
      <c r="BG106" s="26"/>
      <c r="BH106" s="26"/>
      <c r="BI106" s="28"/>
      <c r="BJ106" s="6"/>
    </row>
    <row r="107" spans="1:62">
      <c r="A107" s="23">
        <v>103</v>
      </c>
      <c r="B107" s="27" t="s">
        <v>4383</v>
      </c>
      <c r="C107" s="27" t="s">
        <v>4144</v>
      </c>
      <c r="D107" s="27" t="s">
        <v>4268</v>
      </c>
      <c r="E107" s="27">
        <v>57</v>
      </c>
      <c r="F107" s="27"/>
      <c r="G107" s="27"/>
      <c r="H107" s="23" t="str">
        <f t="shared" si="4"/>
        <v>吳＊蘭</v>
      </c>
      <c r="I107" s="23" t="str">
        <f t="shared" si="5"/>
        <v>2＊752581</v>
      </c>
      <c r="J107" s="27">
        <v>1130829</v>
      </c>
      <c r="K107" s="27" t="s">
        <v>4145</v>
      </c>
      <c r="L107" s="27">
        <v>1551</v>
      </c>
      <c r="M107" s="28" t="s">
        <v>9</v>
      </c>
      <c r="N107" s="26"/>
      <c r="O107" s="26"/>
      <c r="P107" s="26"/>
      <c r="Q107" s="26"/>
      <c r="R107" s="26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6"/>
      <c r="AK107" s="26"/>
      <c r="AL107" s="26"/>
      <c r="AM107" s="28"/>
      <c r="AN107" s="28"/>
      <c r="AO107" s="28"/>
      <c r="AP107" s="28"/>
      <c r="AQ107" s="28"/>
      <c r="AR107" s="26"/>
      <c r="AS107" s="28"/>
      <c r="AT107" s="28"/>
      <c r="AU107" s="28"/>
      <c r="AV107" s="28"/>
      <c r="AW107" s="28"/>
      <c r="AX107" s="29"/>
      <c r="AY107" s="28"/>
      <c r="AZ107" s="28"/>
      <c r="BA107" s="28"/>
      <c r="BB107" s="28"/>
      <c r="BC107" s="26"/>
      <c r="BD107" s="26"/>
      <c r="BE107" s="28"/>
      <c r="BF107" s="26"/>
      <c r="BG107" s="26"/>
      <c r="BH107" s="26"/>
      <c r="BI107" s="28"/>
      <c r="BJ107" s="6"/>
    </row>
    <row r="108" spans="1:62">
      <c r="A108" s="23">
        <v>104</v>
      </c>
      <c r="B108" s="27" t="s">
        <v>4384</v>
      </c>
      <c r="C108" s="27" t="s">
        <v>4146</v>
      </c>
      <c r="D108" s="27" t="s">
        <v>4268</v>
      </c>
      <c r="E108" s="27">
        <v>65</v>
      </c>
      <c r="F108" s="27"/>
      <c r="G108" s="27"/>
      <c r="H108" s="23" t="str">
        <f t="shared" si="4"/>
        <v>江＊雪</v>
      </c>
      <c r="I108" s="23" t="str">
        <f t="shared" si="5"/>
        <v>1＊822087</v>
      </c>
      <c r="J108" s="27">
        <v>1130805</v>
      </c>
      <c r="K108" s="27" t="s">
        <v>72</v>
      </c>
      <c r="L108" s="27">
        <v>1410</v>
      </c>
      <c r="M108" s="28"/>
      <c r="N108" s="26"/>
      <c r="O108" s="26"/>
      <c r="P108" s="26"/>
      <c r="Q108" s="26"/>
      <c r="R108" s="26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6"/>
      <c r="AK108" s="26"/>
      <c r="AL108" s="26"/>
      <c r="AM108" s="28"/>
      <c r="AN108" s="28"/>
      <c r="AO108" s="28"/>
      <c r="AP108" s="28"/>
      <c r="AQ108" s="28"/>
      <c r="AR108" s="26"/>
      <c r="AS108" s="28"/>
      <c r="AT108" s="28"/>
      <c r="AU108" s="28"/>
      <c r="AV108" s="28"/>
      <c r="AW108" s="28"/>
      <c r="AX108" s="29" t="s">
        <v>9</v>
      </c>
      <c r="AY108" s="28"/>
      <c r="AZ108" s="28"/>
      <c r="BA108" s="28"/>
      <c r="BB108" s="28"/>
      <c r="BC108" s="26"/>
      <c r="BD108" s="26"/>
      <c r="BE108" s="28"/>
      <c r="BF108" s="26"/>
      <c r="BG108" s="26"/>
      <c r="BH108" s="26"/>
      <c r="BI108" s="28"/>
      <c r="BJ108" s="6"/>
    </row>
    <row r="109" spans="1:62">
      <c r="A109" s="23">
        <v>105</v>
      </c>
      <c r="B109" s="27" t="s">
        <v>4385</v>
      </c>
      <c r="C109" s="27" t="s">
        <v>4147</v>
      </c>
      <c r="D109" s="27" t="s">
        <v>4274</v>
      </c>
      <c r="E109" s="27">
        <v>75</v>
      </c>
      <c r="F109" s="27"/>
      <c r="G109" s="27"/>
      <c r="H109" s="23" t="str">
        <f t="shared" si="4"/>
        <v>楊＊傳</v>
      </c>
      <c r="I109" s="23" t="str">
        <f t="shared" si="5"/>
        <v>1＊381439</v>
      </c>
      <c r="J109" s="27">
        <v>1130806</v>
      </c>
      <c r="K109" s="27" t="s">
        <v>79</v>
      </c>
      <c r="L109" s="27">
        <v>1410</v>
      </c>
      <c r="M109" s="28"/>
      <c r="N109" s="26"/>
      <c r="O109" s="26"/>
      <c r="P109" s="26"/>
      <c r="Q109" s="26"/>
      <c r="R109" s="26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6"/>
      <c r="AK109" s="26"/>
      <c r="AL109" s="26"/>
      <c r="AM109" s="28"/>
      <c r="AN109" s="28"/>
      <c r="AO109" s="28"/>
      <c r="AP109" s="28"/>
      <c r="AQ109" s="28"/>
      <c r="AR109" s="26"/>
      <c r="AS109" s="28"/>
      <c r="AT109" s="28"/>
      <c r="AU109" s="28"/>
      <c r="AV109" s="28" t="s">
        <v>9</v>
      </c>
      <c r="AW109" s="28"/>
      <c r="AX109" s="29"/>
      <c r="AY109" s="28"/>
      <c r="AZ109" s="28"/>
      <c r="BA109" s="28"/>
      <c r="BB109" s="28"/>
      <c r="BC109" s="26"/>
      <c r="BD109" s="26"/>
      <c r="BE109" s="28"/>
      <c r="BF109" s="26"/>
      <c r="BG109" s="26"/>
      <c r="BH109" s="26"/>
      <c r="BI109" s="28"/>
      <c r="BJ109" s="6"/>
    </row>
    <row r="110" spans="1:62">
      <c r="A110" s="23">
        <v>106</v>
      </c>
      <c r="B110" s="27" t="s">
        <v>4386</v>
      </c>
      <c r="C110" s="27" t="s">
        <v>4148</v>
      </c>
      <c r="D110" s="27" t="s">
        <v>4268</v>
      </c>
      <c r="E110" s="27">
        <v>60</v>
      </c>
      <c r="F110" s="27"/>
      <c r="G110" s="27"/>
      <c r="H110" s="23" t="str">
        <f t="shared" si="4"/>
        <v>唐＊芳</v>
      </c>
      <c r="I110" s="23" t="str">
        <f t="shared" si="5"/>
        <v>1＊961396</v>
      </c>
      <c r="J110" s="27">
        <v>1130806</v>
      </c>
      <c r="K110" s="27" t="s">
        <v>72</v>
      </c>
      <c r="L110" s="27">
        <v>1410</v>
      </c>
      <c r="M110" s="28"/>
      <c r="N110" s="26"/>
      <c r="O110" s="26"/>
      <c r="P110" s="26"/>
      <c r="Q110" s="26"/>
      <c r="R110" s="26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6"/>
      <c r="AK110" s="26"/>
      <c r="AL110" s="26"/>
      <c r="AM110" s="28"/>
      <c r="AN110" s="28"/>
      <c r="AO110" s="28"/>
      <c r="AP110" s="28"/>
      <c r="AQ110" s="28"/>
      <c r="AR110" s="26"/>
      <c r="AS110" s="28"/>
      <c r="AT110" s="28"/>
      <c r="AU110" s="28"/>
      <c r="AV110" s="28"/>
      <c r="AW110" s="28"/>
      <c r="AX110" s="29" t="s">
        <v>9</v>
      </c>
      <c r="AY110" s="28"/>
      <c r="AZ110" s="28"/>
      <c r="BA110" s="28"/>
      <c r="BB110" s="28"/>
      <c r="BC110" s="26"/>
      <c r="BD110" s="26"/>
      <c r="BE110" s="28"/>
      <c r="BF110" s="26"/>
      <c r="BG110" s="26"/>
      <c r="BH110" s="26"/>
      <c r="BI110" s="28"/>
      <c r="BJ110" s="6"/>
    </row>
    <row r="111" spans="1:62">
      <c r="A111" s="23">
        <v>107</v>
      </c>
      <c r="B111" s="27" t="s">
        <v>4387</v>
      </c>
      <c r="C111" s="27" t="s">
        <v>2645</v>
      </c>
      <c r="D111" s="27" t="s">
        <v>4268</v>
      </c>
      <c r="E111" s="27">
        <v>68</v>
      </c>
      <c r="F111" s="27" t="s">
        <v>4064</v>
      </c>
      <c r="G111" s="27" t="s">
        <v>4090</v>
      </c>
      <c r="H111" s="23" t="str">
        <f t="shared" si="4"/>
        <v>陳＊宥鎂</v>
      </c>
      <c r="I111" s="23" t="str">
        <f t="shared" si="5"/>
        <v>0＊688965</v>
      </c>
      <c r="J111" s="27">
        <v>1130809</v>
      </c>
      <c r="K111" s="27" t="s">
        <v>70</v>
      </c>
      <c r="L111" s="27">
        <v>1410</v>
      </c>
      <c r="M111" s="28"/>
      <c r="N111" s="26"/>
      <c r="O111" s="26"/>
      <c r="P111" s="26"/>
      <c r="Q111" s="26"/>
      <c r="R111" s="26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6"/>
      <c r="AK111" s="26"/>
      <c r="AL111" s="26"/>
      <c r="AM111" s="28"/>
      <c r="AN111" s="28"/>
      <c r="AO111" s="28"/>
      <c r="AP111" s="28"/>
      <c r="AQ111" s="28"/>
      <c r="AR111" s="26"/>
      <c r="AS111" s="28"/>
      <c r="AT111" s="28" t="s">
        <v>9</v>
      </c>
      <c r="AU111" s="28"/>
      <c r="AV111" s="28"/>
      <c r="AW111" s="28"/>
      <c r="AX111" s="29"/>
      <c r="AY111" s="28"/>
      <c r="AZ111" s="28"/>
      <c r="BA111" s="28"/>
      <c r="BB111" s="28"/>
      <c r="BC111" s="26"/>
      <c r="BD111" s="26"/>
      <c r="BE111" s="28"/>
      <c r="BF111" s="26"/>
      <c r="BG111" s="26"/>
      <c r="BH111" s="26"/>
      <c r="BI111" s="28"/>
      <c r="BJ111" s="6"/>
    </row>
    <row r="112" spans="1:62">
      <c r="A112" s="23">
        <v>108</v>
      </c>
      <c r="B112" s="27" t="s">
        <v>4388</v>
      </c>
      <c r="C112" s="27" t="s">
        <v>4149</v>
      </c>
      <c r="D112" s="27" t="s">
        <v>4268</v>
      </c>
      <c r="E112" s="27">
        <v>32</v>
      </c>
      <c r="F112" s="27"/>
      <c r="G112" s="27"/>
      <c r="H112" s="23" t="str">
        <f t="shared" si="4"/>
        <v>簡＊華</v>
      </c>
      <c r="I112" s="23" t="str">
        <f t="shared" si="5"/>
        <v>0＊125852</v>
      </c>
      <c r="J112" s="27">
        <v>1130812</v>
      </c>
      <c r="K112" s="27" t="s">
        <v>70</v>
      </c>
      <c r="L112" s="27">
        <v>1410</v>
      </c>
      <c r="M112" s="28"/>
      <c r="N112" s="26"/>
      <c r="O112" s="26"/>
      <c r="P112" s="26"/>
      <c r="Q112" s="26"/>
      <c r="R112" s="26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6"/>
      <c r="AK112" s="26"/>
      <c r="AL112" s="26"/>
      <c r="AM112" s="28"/>
      <c r="AN112" s="28"/>
      <c r="AO112" s="28"/>
      <c r="AP112" s="28"/>
      <c r="AQ112" s="28"/>
      <c r="AR112" s="26"/>
      <c r="AS112" s="28"/>
      <c r="AT112" s="28" t="s">
        <v>9</v>
      </c>
      <c r="AU112" s="28"/>
      <c r="AV112" s="28"/>
      <c r="AW112" s="28"/>
      <c r="AX112" s="29"/>
      <c r="AY112" s="28"/>
      <c r="AZ112" s="28"/>
      <c r="BA112" s="28"/>
      <c r="BB112" s="28"/>
      <c r="BC112" s="26"/>
      <c r="BD112" s="26"/>
      <c r="BE112" s="28"/>
      <c r="BF112" s="26"/>
      <c r="BG112" s="26"/>
      <c r="BH112" s="26"/>
      <c r="BI112" s="28"/>
      <c r="BJ112" s="6"/>
    </row>
    <row r="113" spans="1:62">
      <c r="A113" s="23">
        <v>109</v>
      </c>
      <c r="B113" s="27" t="s">
        <v>4389</v>
      </c>
      <c r="C113" s="27" t="s">
        <v>1576</v>
      </c>
      <c r="D113" s="27" t="s">
        <v>4268</v>
      </c>
      <c r="E113" s="27">
        <v>61</v>
      </c>
      <c r="F113" s="27"/>
      <c r="G113" s="27"/>
      <c r="H113" s="23" t="str">
        <f t="shared" si="4"/>
        <v>黃＊香</v>
      </c>
      <c r="I113" s="23" t="str">
        <f t="shared" si="5"/>
        <v>1＊710456</v>
      </c>
      <c r="J113" s="27">
        <v>1130812</v>
      </c>
      <c r="K113" s="27" t="s">
        <v>72</v>
      </c>
      <c r="L113" s="27">
        <v>1410</v>
      </c>
      <c r="M113" s="28"/>
      <c r="N113" s="26"/>
      <c r="O113" s="26"/>
      <c r="P113" s="26"/>
      <c r="Q113" s="26"/>
      <c r="R113" s="26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6"/>
      <c r="AK113" s="26"/>
      <c r="AL113" s="26"/>
      <c r="AM113" s="28"/>
      <c r="AN113" s="28"/>
      <c r="AO113" s="28"/>
      <c r="AP113" s="28"/>
      <c r="AQ113" s="28"/>
      <c r="AR113" s="26"/>
      <c r="AS113" s="28"/>
      <c r="AT113" s="28"/>
      <c r="AU113" s="28"/>
      <c r="AV113" s="28"/>
      <c r="AW113" s="28"/>
      <c r="AX113" s="29" t="s">
        <v>9</v>
      </c>
      <c r="AY113" s="28"/>
      <c r="AZ113" s="28"/>
      <c r="BA113" s="28"/>
      <c r="BB113" s="28"/>
      <c r="BC113" s="26"/>
      <c r="BD113" s="26"/>
      <c r="BE113" s="28"/>
      <c r="BF113" s="26"/>
      <c r="BG113" s="26"/>
      <c r="BH113" s="26"/>
      <c r="BI113" s="28"/>
      <c r="BJ113" s="6"/>
    </row>
    <row r="114" spans="1:62">
      <c r="A114" s="23">
        <v>110</v>
      </c>
      <c r="B114" s="27" t="s">
        <v>4390</v>
      </c>
      <c r="C114" s="27" t="s">
        <v>4150</v>
      </c>
      <c r="D114" s="27" t="s">
        <v>4274</v>
      </c>
      <c r="E114" s="27">
        <v>81</v>
      </c>
      <c r="F114" s="27" t="s">
        <v>4112</v>
      </c>
      <c r="G114" s="27" t="s">
        <v>4073</v>
      </c>
      <c r="H114" s="23" t="str">
        <f t="shared" si="4"/>
        <v>涂＊夫</v>
      </c>
      <c r="I114" s="23" t="str">
        <f t="shared" si="5"/>
        <v>2＊410788</v>
      </c>
      <c r="J114" s="27">
        <v>1130819</v>
      </c>
      <c r="K114" s="27" t="s">
        <v>70</v>
      </c>
      <c r="L114" s="27">
        <v>1410</v>
      </c>
      <c r="M114" s="28"/>
      <c r="N114" s="26"/>
      <c r="O114" s="26"/>
      <c r="P114" s="26"/>
      <c r="Q114" s="26"/>
      <c r="R114" s="26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6"/>
      <c r="AK114" s="26"/>
      <c r="AL114" s="26"/>
      <c r="AM114" s="28"/>
      <c r="AN114" s="28"/>
      <c r="AO114" s="28"/>
      <c r="AP114" s="28"/>
      <c r="AQ114" s="28"/>
      <c r="AR114" s="26"/>
      <c r="AS114" s="28"/>
      <c r="AT114" s="28" t="s">
        <v>9</v>
      </c>
      <c r="AU114" s="28"/>
      <c r="AV114" s="28"/>
      <c r="AW114" s="28"/>
      <c r="AX114" s="29"/>
      <c r="AY114" s="28"/>
      <c r="AZ114" s="28"/>
      <c r="BA114" s="28"/>
      <c r="BB114" s="28"/>
      <c r="BC114" s="26"/>
      <c r="BD114" s="26"/>
      <c r="BE114" s="28"/>
      <c r="BF114" s="26"/>
      <c r="BG114" s="26"/>
      <c r="BH114" s="26"/>
      <c r="BI114" s="28"/>
      <c r="BJ114" s="6"/>
    </row>
    <row r="115" spans="1:62">
      <c r="A115" s="23">
        <v>111</v>
      </c>
      <c r="B115" s="27" t="s">
        <v>4391</v>
      </c>
      <c r="C115" s="27" t="s">
        <v>4151</v>
      </c>
      <c r="D115" s="27" t="s">
        <v>4274</v>
      </c>
      <c r="E115" s="27">
        <v>75</v>
      </c>
      <c r="F115" s="27" t="s">
        <v>4089</v>
      </c>
      <c r="G115" s="27" t="s">
        <v>4101</v>
      </c>
      <c r="H115" s="23" t="str">
        <f t="shared" si="4"/>
        <v>吳＊發</v>
      </c>
      <c r="I115" s="23" t="str">
        <f t="shared" si="5"/>
        <v>1＊968839</v>
      </c>
      <c r="J115" s="27">
        <v>1130819</v>
      </c>
      <c r="K115" s="27" t="s">
        <v>72</v>
      </c>
      <c r="L115" s="27">
        <v>1410</v>
      </c>
      <c r="M115" s="28"/>
      <c r="N115" s="26"/>
      <c r="O115" s="26"/>
      <c r="P115" s="26"/>
      <c r="Q115" s="26"/>
      <c r="R115" s="26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6"/>
      <c r="AK115" s="26"/>
      <c r="AL115" s="26"/>
      <c r="AM115" s="28"/>
      <c r="AN115" s="28"/>
      <c r="AO115" s="28"/>
      <c r="AP115" s="28"/>
      <c r="AQ115" s="28"/>
      <c r="AR115" s="26"/>
      <c r="AS115" s="28"/>
      <c r="AT115" s="28"/>
      <c r="AU115" s="28"/>
      <c r="AV115" s="28"/>
      <c r="AW115" s="28"/>
      <c r="AX115" s="29" t="s">
        <v>9</v>
      </c>
      <c r="AY115" s="28"/>
      <c r="AZ115" s="28"/>
      <c r="BA115" s="28"/>
      <c r="BB115" s="28"/>
      <c r="BC115" s="26"/>
      <c r="BD115" s="26"/>
      <c r="BE115" s="28"/>
      <c r="BF115" s="26"/>
      <c r="BG115" s="26"/>
      <c r="BH115" s="26"/>
      <c r="BI115" s="28"/>
      <c r="BJ115" s="6"/>
    </row>
    <row r="116" spans="1:62">
      <c r="A116" s="23">
        <v>112</v>
      </c>
      <c r="B116" s="27" t="s">
        <v>4392</v>
      </c>
      <c r="C116" s="27" t="s">
        <v>3491</v>
      </c>
      <c r="D116" s="27" t="s">
        <v>4268</v>
      </c>
      <c r="E116" s="27">
        <v>82</v>
      </c>
      <c r="F116" s="27"/>
      <c r="G116" s="27"/>
      <c r="H116" s="23" t="str">
        <f t="shared" si="4"/>
        <v>鍾＊文</v>
      </c>
      <c r="I116" s="23" t="str">
        <f t="shared" si="5"/>
        <v>2＊794992</v>
      </c>
      <c r="J116" s="27">
        <v>1130819</v>
      </c>
      <c r="K116" s="27" t="s">
        <v>70</v>
      </c>
      <c r="L116" s="27">
        <v>1410</v>
      </c>
      <c r="M116" s="28"/>
      <c r="N116" s="26"/>
      <c r="O116" s="26"/>
      <c r="P116" s="26"/>
      <c r="Q116" s="26"/>
      <c r="R116" s="26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6"/>
      <c r="AK116" s="26"/>
      <c r="AL116" s="26"/>
      <c r="AM116" s="28"/>
      <c r="AN116" s="28"/>
      <c r="AO116" s="28"/>
      <c r="AP116" s="28"/>
      <c r="AQ116" s="28"/>
      <c r="AR116" s="26"/>
      <c r="AS116" s="28" t="s">
        <v>9</v>
      </c>
      <c r="AT116" s="28"/>
      <c r="AU116" s="28"/>
      <c r="AV116" s="28"/>
      <c r="AW116" s="28"/>
      <c r="AX116" s="29"/>
      <c r="AY116" s="28"/>
      <c r="AZ116" s="28"/>
      <c r="BA116" s="28"/>
      <c r="BB116" s="28"/>
      <c r="BC116" s="26"/>
      <c r="BD116" s="26"/>
      <c r="BE116" s="28"/>
      <c r="BF116" s="26"/>
      <c r="BG116" s="26"/>
      <c r="BH116" s="26"/>
      <c r="BI116" s="28"/>
      <c r="BJ116" s="6"/>
    </row>
    <row r="117" spans="1:62">
      <c r="A117" s="23">
        <v>113</v>
      </c>
      <c r="B117" s="27" t="s">
        <v>4393</v>
      </c>
      <c r="C117" s="27" t="s">
        <v>4152</v>
      </c>
      <c r="D117" s="27" t="s">
        <v>4268</v>
      </c>
      <c r="E117" s="27">
        <v>72</v>
      </c>
      <c r="F117" s="27" t="s">
        <v>4080</v>
      </c>
      <c r="G117" s="27"/>
      <c r="H117" s="23" t="str">
        <f t="shared" si="4"/>
        <v>黃＊珠</v>
      </c>
      <c r="I117" s="23" t="str">
        <f t="shared" si="5"/>
        <v>0＊957325</v>
      </c>
      <c r="J117" s="27">
        <v>1130826</v>
      </c>
      <c r="K117" s="27" t="s">
        <v>70</v>
      </c>
      <c r="L117" s="27">
        <v>1410</v>
      </c>
      <c r="M117" s="28"/>
      <c r="N117" s="26"/>
      <c r="O117" s="26"/>
      <c r="P117" s="26"/>
      <c r="Q117" s="26"/>
      <c r="R117" s="26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6"/>
      <c r="AK117" s="26"/>
      <c r="AL117" s="26"/>
      <c r="AM117" s="28"/>
      <c r="AN117" s="28"/>
      <c r="AO117" s="28"/>
      <c r="AP117" s="28"/>
      <c r="AQ117" s="28"/>
      <c r="AR117" s="26"/>
      <c r="AS117" s="28"/>
      <c r="AT117" s="28" t="s">
        <v>9</v>
      </c>
      <c r="AU117" s="28"/>
      <c r="AV117" s="28"/>
      <c r="AW117" s="28"/>
      <c r="AX117" s="29"/>
      <c r="AY117" s="28"/>
      <c r="AZ117" s="28"/>
      <c r="BA117" s="28"/>
      <c r="BB117" s="28"/>
      <c r="BC117" s="26"/>
      <c r="BD117" s="26"/>
      <c r="BE117" s="28"/>
      <c r="BF117" s="26"/>
      <c r="BG117" s="26"/>
      <c r="BH117" s="26"/>
      <c r="BI117" s="28"/>
      <c r="BJ117" s="6"/>
    </row>
    <row r="118" spans="1:62">
      <c r="A118" s="23">
        <v>114</v>
      </c>
      <c r="B118" s="27" t="s">
        <v>4394</v>
      </c>
      <c r="C118" s="27" t="s">
        <v>1015</v>
      </c>
      <c r="D118" s="27" t="s">
        <v>4274</v>
      </c>
      <c r="E118" s="27">
        <v>72</v>
      </c>
      <c r="F118" s="27"/>
      <c r="G118" s="27"/>
      <c r="H118" s="23" t="str">
        <f t="shared" si="4"/>
        <v>陳＊樹</v>
      </c>
      <c r="I118" s="23" t="str">
        <f t="shared" si="5"/>
        <v>1＊627452</v>
      </c>
      <c r="J118" s="27">
        <v>1130826</v>
      </c>
      <c r="K118" s="27" t="s">
        <v>77</v>
      </c>
      <c r="L118" s="27">
        <v>1410</v>
      </c>
      <c r="M118" s="28"/>
      <c r="N118" s="26"/>
      <c r="O118" s="26"/>
      <c r="P118" s="26"/>
      <c r="Q118" s="26"/>
      <c r="R118" s="26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6"/>
      <c r="AK118" s="26"/>
      <c r="AL118" s="26"/>
      <c r="AM118" s="28"/>
      <c r="AN118" s="28"/>
      <c r="AO118" s="28"/>
      <c r="AP118" s="28"/>
      <c r="AQ118" s="28"/>
      <c r="AR118" s="26"/>
      <c r="AS118" s="28"/>
      <c r="AT118" s="28"/>
      <c r="AU118" s="28"/>
      <c r="AV118" s="28"/>
      <c r="AW118" s="28"/>
      <c r="AX118" s="29"/>
      <c r="AY118" s="28"/>
      <c r="AZ118" s="28"/>
      <c r="BA118" s="28"/>
      <c r="BB118" s="28"/>
      <c r="BC118" s="26"/>
      <c r="BD118" s="26"/>
      <c r="BE118" s="28"/>
      <c r="BF118" s="26"/>
      <c r="BG118" s="26" t="s">
        <v>9</v>
      </c>
      <c r="BH118" s="26"/>
      <c r="BI118" s="28"/>
      <c r="BJ118" s="6"/>
    </row>
    <row r="119" spans="1:62" ht="31">
      <c r="A119" s="23">
        <v>115</v>
      </c>
      <c r="B119" s="27" t="s">
        <v>4395</v>
      </c>
      <c r="C119" s="27" t="s">
        <v>3128</v>
      </c>
      <c r="D119" s="27" t="s">
        <v>4268</v>
      </c>
      <c r="E119" s="27">
        <v>53</v>
      </c>
      <c r="F119" s="27" t="s">
        <v>195</v>
      </c>
      <c r="G119" s="27" t="s">
        <v>195</v>
      </c>
      <c r="H119" s="23" t="str">
        <f t="shared" si="4"/>
        <v>林＊芬</v>
      </c>
      <c r="I119" s="23" t="str">
        <f t="shared" si="5"/>
        <v>1＊310025</v>
      </c>
      <c r="J119" s="27">
        <v>1130801</v>
      </c>
      <c r="K119" s="27" t="s">
        <v>734</v>
      </c>
      <c r="L119" s="27">
        <v>1058</v>
      </c>
      <c r="M119" s="28"/>
      <c r="N119" s="26"/>
      <c r="O119" s="26"/>
      <c r="P119" s="26"/>
      <c r="Q119" s="26"/>
      <c r="R119" s="26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6"/>
      <c r="AK119" s="26"/>
      <c r="AL119" s="26"/>
      <c r="AM119" s="28"/>
      <c r="AN119" s="28"/>
      <c r="AO119" s="28"/>
      <c r="AP119" s="28"/>
      <c r="AQ119" s="28"/>
      <c r="AR119" s="26"/>
      <c r="AS119" s="28"/>
      <c r="AT119" s="28"/>
      <c r="AU119" s="28"/>
      <c r="AV119" s="28"/>
      <c r="AW119" s="28"/>
      <c r="AX119" s="29"/>
      <c r="AY119" s="28"/>
      <c r="AZ119" s="28"/>
      <c r="BA119" s="28" t="s">
        <v>1899</v>
      </c>
      <c r="BB119" s="28"/>
      <c r="BC119" s="26"/>
      <c r="BD119" s="26"/>
      <c r="BE119" s="28" t="s">
        <v>736</v>
      </c>
      <c r="BF119" s="26"/>
      <c r="BG119" s="26"/>
      <c r="BH119" s="26"/>
      <c r="BI119" s="28"/>
      <c r="BJ119" s="6"/>
    </row>
    <row r="120" spans="1:62" ht="31">
      <c r="A120" s="23">
        <v>116</v>
      </c>
      <c r="B120" s="27" t="s">
        <v>4396</v>
      </c>
      <c r="C120" s="27" t="s">
        <v>227</v>
      </c>
      <c r="D120" s="27" t="s">
        <v>4268</v>
      </c>
      <c r="E120" s="27">
        <v>64</v>
      </c>
      <c r="F120" s="27" t="s">
        <v>195</v>
      </c>
      <c r="G120" s="27" t="s">
        <v>195</v>
      </c>
      <c r="H120" s="23" t="str">
        <f t="shared" si="4"/>
        <v>廖＊</v>
      </c>
      <c r="I120" s="23" t="str">
        <f t="shared" si="5"/>
        <v>1＊367635</v>
      </c>
      <c r="J120" s="27">
        <v>1130801</v>
      </c>
      <c r="K120" s="27" t="s">
        <v>734</v>
      </c>
      <c r="L120" s="27">
        <v>1058</v>
      </c>
      <c r="M120" s="28"/>
      <c r="N120" s="26"/>
      <c r="O120" s="26"/>
      <c r="P120" s="26"/>
      <c r="Q120" s="26"/>
      <c r="R120" s="26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6"/>
      <c r="AK120" s="26"/>
      <c r="AL120" s="26"/>
      <c r="AM120" s="28"/>
      <c r="AN120" s="28"/>
      <c r="AO120" s="28"/>
      <c r="AP120" s="28"/>
      <c r="AQ120" s="28"/>
      <c r="AR120" s="26"/>
      <c r="AS120" s="28"/>
      <c r="AT120" s="28"/>
      <c r="AU120" s="28"/>
      <c r="AV120" s="28"/>
      <c r="AW120" s="28"/>
      <c r="AX120" s="29"/>
      <c r="AY120" s="28"/>
      <c r="AZ120" s="28"/>
      <c r="BA120" s="28" t="s">
        <v>9</v>
      </c>
      <c r="BB120" s="28"/>
      <c r="BC120" s="26"/>
      <c r="BD120" s="26"/>
      <c r="BE120" s="28"/>
      <c r="BF120" s="26"/>
      <c r="BG120" s="26"/>
      <c r="BH120" s="26"/>
      <c r="BI120" s="28"/>
      <c r="BJ120" s="6"/>
    </row>
    <row r="121" spans="1:62" ht="46.5">
      <c r="A121" s="23">
        <v>117</v>
      </c>
      <c r="B121" s="27" t="s">
        <v>4397</v>
      </c>
      <c r="C121" s="27" t="s">
        <v>850</v>
      </c>
      <c r="D121" s="27" t="s">
        <v>4268</v>
      </c>
      <c r="E121" s="27">
        <v>55</v>
      </c>
      <c r="F121" s="27" t="s">
        <v>195</v>
      </c>
      <c r="G121" s="27" t="s">
        <v>195</v>
      </c>
      <c r="H121" s="23" t="str">
        <f t="shared" si="4"/>
        <v>鄭＊青</v>
      </c>
      <c r="I121" s="23" t="str">
        <f t="shared" si="5"/>
        <v>1＊292352</v>
      </c>
      <c r="J121" s="27">
        <v>1130805</v>
      </c>
      <c r="K121" s="27" t="s">
        <v>738</v>
      </c>
      <c r="L121" s="27">
        <v>1058</v>
      </c>
      <c r="M121" s="28"/>
      <c r="N121" s="26"/>
      <c r="O121" s="26"/>
      <c r="P121" s="26"/>
      <c r="Q121" s="26"/>
      <c r="R121" s="26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6"/>
      <c r="AK121" s="26"/>
      <c r="AL121" s="26"/>
      <c r="AM121" s="28"/>
      <c r="AN121" s="28"/>
      <c r="AO121" s="28"/>
      <c r="AP121" s="28"/>
      <c r="AQ121" s="28"/>
      <c r="AR121" s="26"/>
      <c r="AS121" s="28"/>
      <c r="AT121" s="28"/>
      <c r="AU121" s="28"/>
      <c r="AV121" s="28"/>
      <c r="AW121" s="28"/>
      <c r="AX121" s="29"/>
      <c r="AY121" s="28"/>
      <c r="AZ121" s="28" t="s">
        <v>9</v>
      </c>
      <c r="BA121" s="28" t="s">
        <v>9</v>
      </c>
      <c r="BB121" s="28"/>
      <c r="BC121" s="26"/>
      <c r="BD121" s="26"/>
      <c r="BE121" s="28"/>
      <c r="BF121" s="26"/>
      <c r="BG121" s="26"/>
      <c r="BH121" s="26"/>
      <c r="BI121" s="28"/>
      <c r="BJ121" s="6"/>
    </row>
    <row r="122" spans="1:62" ht="46.5">
      <c r="A122" s="23">
        <v>118</v>
      </c>
      <c r="B122" s="27" t="s">
        <v>4280</v>
      </c>
      <c r="C122" s="27" t="s">
        <v>3641</v>
      </c>
      <c r="D122" s="27" t="s">
        <v>4274</v>
      </c>
      <c r="E122" s="27">
        <v>69</v>
      </c>
      <c r="F122" s="27" t="s">
        <v>195</v>
      </c>
      <c r="G122" s="27" t="s">
        <v>195</v>
      </c>
      <c r="H122" s="23" t="str">
        <f t="shared" si="4"/>
        <v>楊＊榮</v>
      </c>
      <c r="I122" s="23" t="str">
        <f t="shared" si="5"/>
        <v>1＊665247</v>
      </c>
      <c r="J122" s="27">
        <v>1130805</v>
      </c>
      <c r="K122" s="27" t="s">
        <v>741</v>
      </c>
      <c r="L122" s="27">
        <v>1058</v>
      </c>
      <c r="M122" s="28"/>
      <c r="N122" s="26"/>
      <c r="O122" s="26"/>
      <c r="P122" s="26"/>
      <c r="Q122" s="26"/>
      <c r="R122" s="26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6"/>
      <c r="AK122" s="26"/>
      <c r="AL122" s="26"/>
      <c r="AM122" s="28"/>
      <c r="AN122" s="28"/>
      <c r="AO122" s="28"/>
      <c r="AP122" s="28"/>
      <c r="AQ122" s="28"/>
      <c r="AR122" s="26"/>
      <c r="AS122" s="28"/>
      <c r="AT122" s="28"/>
      <c r="AU122" s="28"/>
      <c r="AV122" s="28"/>
      <c r="AW122" s="28"/>
      <c r="AX122" s="29"/>
      <c r="AY122" s="28"/>
      <c r="AZ122" s="28" t="s">
        <v>9</v>
      </c>
      <c r="BA122" s="28"/>
      <c r="BB122" s="28" t="s">
        <v>1879</v>
      </c>
      <c r="BC122" s="26"/>
      <c r="BD122" s="26"/>
      <c r="BE122" s="28"/>
      <c r="BF122" s="26"/>
      <c r="BG122" s="26"/>
      <c r="BH122" s="26"/>
      <c r="BI122" s="28"/>
      <c r="BJ122" s="6"/>
    </row>
    <row r="123" spans="1:62" ht="31">
      <c r="A123" s="23">
        <v>119</v>
      </c>
      <c r="B123" s="27" t="s">
        <v>4398</v>
      </c>
      <c r="C123" s="27" t="s">
        <v>4154</v>
      </c>
      <c r="D123" s="27" t="s">
        <v>4268</v>
      </c>
      <c r="E123" s="27">
        <v>30</v>
      </c>
      <c r="F123" s="27" t="s">
        <v>195</v>
      </c>
      <c r="G123" s="27" t="s">
        <v>195</v>
      </c>
      <c r="H123" s="23" t="str">
        <f t="shared" si="4"/>
        <v>黃＊慧</v>
      </c>
      <c r="I123" s="23" t="str">
        <f t="shared" si="5"/>
        <v>2＊434586</v>
      </c>
      <c r="J123" s="27">
        <v>1130805</v>
      </c>
      <c r="K123" s="27" t="s">
        <v>734</v>
      </c>
      <c r="L123" s="27">
        <v>1058</v>
      </c>
      <c r="M123" s="28"/>
      <c r="N123" s="26"/>
      <c r="O123" s="26"/>
      <c r="P123" s="26"/>
      <c r="Q123" s="26"/>
      <c r="R123" s="26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6"/>
      <c r="AK123" s="26"/>
      <c r="AL123" s="26"/>
      <c r="AM123" s="28"/>
      <c r="AN123" s="28"/>
      <c r="AO123" s="28"/>
      <c r="AP123" s="28"/>
      <c r="AQ123" s="28"/>
      <c r="AR123" s="26"/>
      <c r="AS123" s="28"/>
      <c r="AT123" s="28"/>
      <c r="AU123" s="28"/>
      <c r="AV123" s="28"/>
      <c r="AW123" s="28"/>
      <c r="AX123" s="29"/>
      <c r="AY123" s="28"/>
      <c r="AZ123" s="28"/>
      <c r="BA123" s="28" t="s">
        <v>9</v>
      </c>
      <c r="BB123" s="28"/>
      <c r="BC123" s="26"/>
      <c r="BD123" s="26"/>
      <c r="BE123" s="28"/>
      <c r="BF123" s="26"/>
      <c r="BG123" s="26"/>
      <c r="BH123" s="26"/>
      <c r="BI123" s="28"/>
      <c r="BJ123" s="6"/>
    </row>
    <row r="124" spans="1:62" ht="31">
      <c r="A124" s="23">
        <v>120</v>
      </c>
      <c r="B124" s="27" t="s">
        <v>4399</v>
      </c>
      <c r="C124" s="27" t="s">
        <v>4155</v>
      </c>
      <c r="D124" s="27" t="s">
        <v>4268</v>
      </c>
      <c r="E124" s="27">
        <v>76</v>
      </c>
      <c r="F124" s="27" t="s">
        <v>195</v>
      </c>
      <c r="G124" s="27" t="s">
        <v>195</v>
      </c>
      <c r="H124" s="23" t="str">
        <f t="shared" si="4"/>
        <v>吳＊英</v>
      </c>
      <c r="I124" s="23" t="str">
        <f t="shared" si="5"/>
        <v>0＊119363</v>
      </c>
      <c r="J124" s="27">
        <v>1130808</v>
      </c>
      <c r="K124" s="27" t="s">
        <v>734</v>
      </c>
      <c r="L124" s="27">
        <v>1058</v>
      </c>
      <c r="M124" s="28"/>
      <c r="N124" s="26"/>
      <c r="O124" s="26"/>
      <c r="P124" s="26"/>
      <c r="Q124" s="26"/>
      <c r="R124" s="26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6"/>
      <c r="AK124" s="26"/>
      <c r="AL124" s="26"/>
      <c r="AM124" s="28"/>
      <c r="AN124" s="28"/>
      <c r="AO124" s="28"/>
      <c r="AP124" s="28"/>
      <c r="AQ124" s="28"/>
      <c r="AR124" s="26"/>
      <c r="AS124" s="28"/>
      <c r="AT124" s="28"/>
      <c r="AU124" s="28"/>
      <c r="AV124" s="28"/>
      <c r="AW124" s="28"/>
      <c r="AX124" s="29"/>
      <c r="AY124" s="28"/>
      <c r="AZ124" s="28"/>
      <c r="BA124" s="28" t="s">
        <v>9</v>
      </c>
      <c r="BB124" s="28"/>
      <c r="BC124" s="26"/>
      <c r="BD124" s="26"/>
      <c r="BE124" s="28"/>
      <c r="BF124" s="26"/>
      <c r="BG124" s="26"/>
      <c r="BH124" s="26"/>
      <c r="BI124" s="28"/>
      <c r="BJ124" s="6"/>
    </row>
    <row r="125" spans="1:62" ht="31">
      <c r="A125" s="23">
        <v>121</v>
      </c>
      <c r="B125" s="27" t="s">
        <v>4400</v>
      </c>
      <c r="C125" s="27" t="s">
        <v>4157</v>
      </c>
      <c r="D125" s="27" t="s">
        <v>4274</v>
      </c>
      <c r="E125" s="27">
        <v>72</v>
      </c>
      <c r="F125" s="27" t="s">
        <v>195</v>
      </c>
      <c r="G125" s="27" t="s">
        <v>195</v>
      </c>
      <c r="H125" s="23" t="str">
        <f t="shared" si="4"/>
        <v>高＊昌</v>
      </c>
      <c r="I125" s="23" t="str">
        <f t="shared" si="5"/>
        <v>0＊472896</v>
      </c>
      <c r="J125" s="27">
        <v>1130808</v>
      </c>
      <c r="K125" s="27" t="s">
        <v>734</v>
      </c>
      <c r="L125" s="27">
        <v>1058</v>
      </c>
      <c r="M125" s="28"/>
      <c r="N125" s="26"/>
      <c r="O125" s="26"/>
      <c r="P125" s="26"/>
      <c r="Q125" s="26"/>
      <c r="R125" s="26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6"/>
      <c r="AK125" s="26"/>
      <c r="AL125" s="26"/>
      <c r="AM125" s="28"/>
      <c r="AN125" s="28"/>
      <c r="AO125" s="28"/>
      <c r="AP125" s="28"/>
      <c r="AQ125" s="28"/>
      <c r="AR125" s="26"/>
      <c r="AS125" s="28"/>
      <c r="AT125" s="28"/>
      <c r="AU125" s="28"/>
      <c r="AV125" s="28"/>
      <c r="AW125" s="28"/>
      <c r="AX125" s="29"/>
      <c r="AY125" s="28"/>
      <c r="AZ125" s="28"/>
      <c r="BA125" s="28" t="s">
        <v>9</v>
      </c>
      <c r="BB125" s="28"/>
      <c r="BC125" s="26"/>
      <c r="BD125" s="26"/>
      <c r="BE125" s="28"/>
      <c r="BF125" s="26"/>
      <c r="BG125" s="26"/>
      <c r="BH125" s="26"/>
      <c r="BI125" s="28"/>
      <c r="BJ125" s="6"/>
    </row>
    <row r="126" spans="1:62" ht="46.5">
      <c r="A126" s="23">
        <v>122</v>
      </c>
      <c r="B126" s="27" t="s">
        <v>4280</v>
      </c>
      <c r="C126" s="27" t="s">
        <v>3641</v>
      </c>
      <c r="D126" s="27" t="s">
        <v>4274</v>
      </c>
      <c r="E126" s="27">
        <v>69</v>
      </c>
      <c r="F126" s="27" t="s">
        <v>195</v>
      </c>
      <c r="G126" s="27" t="s">
        <v>195</v>
      </c>
      <c r="H126" s="23" t="str">
        <f t="shared" si="4"/>
        <v>楊＊榮</v>
      </c>
      <c r="I126" s="23" t="str">
        <f t="shared" si="5"/>
        <v>1＊665247</v>
      </c>
      <c r="J126" s="27">
        <v>1130808</v>
      </c>
      <c r="K126" s="27" t="s">
        <v>4401</v>
      </c>
      <c r="L126" s="27">
        <v>1058</v>
      </c>
      <c r="M126" s="28"/>
      <c r="N126" s="26"/>
      <c r="O126" s="26"/>
      <c r="P126" s="26"/>
      <c r="Q126" s="26"/>
      <c r="R126" s="26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6"/>
      <c r="AK126" s="26"/>
      <c r="AL126" s="26"/>
      <c r="AM126" s="28"/>
      <c r="AN126" s="28"/>
      <c r="AO126" s="28"/>
      <c r="AP126" s="28"/>
      <c r="AQ126" s="28"/>
      <c r="AR126" s="26"/>
      <c r="AS126" s="28"/>
      <c r="AT126" s="28"/>
      <c r="AU126" s="28"/>
      <c r="AV126" s="28" t="s">
        <v>9</v>
      </c>
      <c r="AW126" s="28"/>
      <c r="AX126" s="29"/>
      <c r="AY126" s="28"/>
      <c r="AZ126" s="28"/>
      <c r="BA126" s="28"/>
      <c r="BB126" s="28"/>
      <c r="BC126" s="26" t="s">
        <v>9</v>
      </c>
      <c r="BD126" s="26"/>
      <c r="BE126" s="28"/>
      <c r="BF126" s="26"/>
      <c r="BG126" s="26"/>
      <c r="BH126" s="26"/>
      <c r="BI126" s="28" t="s">
        <v>1034</v>
      </c>
      <c r="BJ126" s="6"/>
    </row>
    <row r="127" spans="1:62" ht="31">
      <c r="A127" s="23">
        <v>123</v>
      </c>
      <c r="B127" s="27" t="s">
        <v>4402</v>
      </c>
      <c r="C127" s="27" t="s">
        <v>4158</v>
      </c>
      <c r="D127" s="27" t="s">
        <v>4268</v>
      </c>
      <c r="E127" s="27">
        <v>85</v>
      </c>
      <c r="F127" s="27" t="s">
        <v>195</v>
      </c>
      <c r="G127" s="27" t="s">
        <v>195</v>
      </c>
      <c r="H127" s="23" t="str">
        <f t="shared" si="4"/>
        <v>簡＊桂</v>
      </c>
      <c r="I127" s="23" t="str">
        <f t="shared" si="5"/>
        <v>0＊721643</v>
      </c>
      <c r="J127" s="27">
        <v>1130812</v>
      </c>
      <c r="K127" s="27" t="s">
        <v>732</v>
      </c>
      <c r="L127" s="27">
        <v>1058</v>
      </c>
      <c r="M127" s="28"/>
      <c r="N127" s="26"/>
      <c r="O127" s="26"/>
      <c r="P127" s="26"/>
      <c r="Q127" s="26"/>
      <c r="R127" s="26"/>
      <c r="S127" s="28"/>
      <c r="T127" s="28"/>
      <c r="U127" s="28"/>
      <c r="V127" s="28"/>
      <c r="W127" s="28" t="s">
        <v>9</v>
      </c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6"/>
      <c r="AK127" s="26"/>
      <c r="AL127" s="26"/>
      <c r="AM127" s="28"/>
      <c r="AN127" s="28"/>
      <c r="AO127" s="28"/>
      <c r="AP127" s="28"/>
      <c r="AQ127" s="28"/>
      <c r="AR127" s="26"/>
      <c r="AS127" s="28"/>
      <c r="AT127" s="28"/>
      <c r="AU127" s="28"/>
      <c r="AV127" s="28"/>
      <c r="AW127" s="28"/>
      <c r="AX127" s="29"/>
      <c r="AY127" s="28"/>
      <c r="AZ127" s="28"/>
      <c r="BA127" s="28"/>
      <c r="BB127" s="28"/>
      <c r="BC127" s="26"/>
      <c r="BD127" s="26"/>
      <c r="BE127" s="28"/>
      <c r="BF127" s="26"/>
      <c r="BG127" s="26"/>
      <c r="BH127" s="26"/>
      <c r="BI127" s="28"/>
      <c r="BJ127" s="6"/>
    </row>
    <row r="128" spans="1:62" ht="46.5">
      <c r="A128" s="23">
        <v>124</v>
      </c>
      <c r="B128" s="27" t="s">
        <v>4403</v>
      </c>
      <c r="C128" s="27" t="s">
        <v>152</v>
      </c>
      <c r="D128" s="27" t="s">
        <v>4268</v>
      </c>
      <c r="E128" s="27">
        <v>53</v>
      </c>
      <c r="F128" s="27" t="s">
        <v>195</v>
      </c>
      <c r="G128" s="27" t="s">
        <v>195</v>
      </c>
      <c r="H128" s="23" t="str">
        <f t="shared" si="4"/>
        <v>李＊君</v>
      </c>
      <c r="I128" s="23" t="str">
        <f t="shared" si="5"/>
        <v>1＊805014</v>
      </c>
      <c r="J128" s="27">
        <v>1130815</v>
      </c>
      <c r="K128" s="27" t="s">
        <v>738</v>
      </c>
      <c r="L128" s="27">
        <v>1058</v>
      </c>
      <c r="M128" s="28"/>
      <c r="N128" s="26"/>
      <c r="O128" s="26"/>
      <c r="P128" s="26"/>
      <c r="Q128" s="26"/>
      <c r="R128" s="26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6"/>
      <c r="AK128" s="26"/>
      <c r="AL128" s="26"/>
      <c r="AM128" s="28"/>
      <c r="AN128" s="28"/>
      <c r="AO128" s="28"/>
      <c r="AP128" s="28"/>
      <c r="AQ128" s="28"/>
      <c r="AR128" s="26"/>
      <c r="AS128" s="28"/>
      <c r="AT128" s="28"/>
      <c r="AU128" s="28"/>
      <c r="AV128" s="28"/>
      <c r="AW128" s="28"/>
      <c r="AX128" s="29"/>
      <c r="AY128" s="28"/>
      <c r="AZ128" s="28" t="s">
        <v>9</v>
      </c>
      <c r="BA128" s="28" t="s">
        <v>1899</v>
      </c>
      <c r="BB128" s="28"/>
      <c r="BC128" s="26"/>
      <c r="BD128" s="26"/>
      <c r="BE128" s="28"/>
      <c r="BF128" s="26"/>
      <c r="BG128" s="26"/>
      <c r="BH128" s="26"/>
      <c r="BI128" s="28"/>
      <c r="BJ128" s="6"/>
    </row>
    <row r="129" spans="1:62" ht="46.5">
      <c r="A129" s="23">
        <v>125</v>
      </c>
      <c r="B129" s="27" t="s">
        <v>4404</v>
      </c>
      <c r="C129" s="27" t="s">
        <v>840</v>
      </c>
      <c r="D129" s="27" t="s">
        <v>4268</v>
      </c>
      <c r="E129" s="27">
        <v>68</v>
      </c>
      <c r="F129" s="27" t="s">
        <v>4161</v>
      </c>
      <c r="G129" s="27" t="s">
        <v>4162</v>
      </c>
      <c r="H129" s="23" t="str">
        <f t="shared" si="4"/>
        <v>黃＊英</v>
      </c>
      <c r="I129" s="23" t="str">
        <f t="shared" si="5"/>
        <v>0＊329014</v>
      </c>
      <c r="J129" s="27">
        <v>1130829</v>
      </c>
      <c r="K129" s="27" t="s">
        <v>748</v>
      </c>
      <c r="L129" s="27">
        <v>1058</v>
      </c>
      <c r="M129" s="28"/>
      <c r="N129" s="26"/>
      <c r="O129" s="26"/>
      <c r="P129" s="26"/>
      <c r="Q129" s="26"/>
      <c r="R129" s="26"/>
      <c r="S129" s="28"/>
      <c r="T129" s="28"/>
      <c r="U129" s="28"/>
      <c r="V129" s="28"/>
      <c r="W129" s="28" t="s">
        <v>9</v>
      </c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6"/>
      <c r="AK129" s="26"/>
      <c r="AL129" s="26"/>
      <c r="AM129" s="28"/>
      <c r="AN129" s="28"/>
      <c r="AO129" s="28"/>
      <c r="AP129" s="28"/>
      <c r="AQ129" s="28"/>
      <c r="AR129" s="26"/>
      <c r="AS129" s="28"/>
      <c r="AT129" s="28"/>
      <c r="AU129" s="28"/>
      <c r="AV129" s="28"/>
      <c r="AW129" s="28"/>
      <c r="AX129" s="29"/>
      <c r="AY129" s="28"/>
      <c r="AZ129" s="28"/>
      <c r="BA129" s="28"/>
      <c r="BB129" s="28"/>
      <c r="BC129" s="26"/>
      <c r="BD129" s="26"/>
      <c r="BE129" s="28"/>
      <c r="BF129" s="26"/>
      <c r="BG129" s="26"/>
      <c r="BH129" s="26"/>
      <c r="BI129" s="28" t="s">
        <v>1034</v>
      </c>
      <c r="BJ129" s="6"/>
    </row>
    <row r="130" spans="1:62">
      <c r="A130" s="23">
        <v>126</v>
      </c>
      <c r="B130" s="27" t="s">
        <v>4405</v>
      </c>
      <c r="C130" s="27" t="s">
        <v>2148</v>
      </c>
      <c r="D130" s="27" t="s">
        <v>4268</v>
      </c>
      <c r="E130" s="27">
        <v>50</v>
      </c>
      <c r="F130" s="27" t="s">
        <v>195</v>
      </c>
      <c r="G130" s="27" t="s">
        <v>195</v>
      </c>
      <c r="H130" s="23" t="str">
        <f t="shared" si="4"/>
        <v>陳＊琴</v>
      </c>
      <c r="I130" s="23" t="str">
        <f t="shared" si="5"/>
        <v>0＊849462</v>
      </c>
      <c r="J130" s="27">
        <v>1130830</v>
      </c>
      <c r="K130" s="27">
        <v>5761300</v>
      </c>
      <c r="L130" s="27">
        <v>1058</v>
      </c>
      <c r="M130" s="28"/>
      <c r="N130" s="26"/>
      <c r="O130" s="26"/>
      <c r="P130" s="26"/>
      <c r="Q130" s="26"/>
      <c r="R130" s="26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6"/>
      <c r="AK130" s="26"/>
      <c r="AL130" s="26"/>
      <c r="AM130" s="28"/>
      <c r="AN130" s="28"/>
      <c r="AO130" s="28"/>
      <c r="AP130" s="28"/>
      <c r="AQ130" s="28"/>
      <c r="AR130" s="26"/>
      <c r="AS130" s="28"/>
      <c r="AT130" s="28"/>
      <c r="AU130" s="28" t="s">
        <v>9</v>
      </c>
      <c r="AV130" s="28"/>
      <c r="AW130" s="28"/>
      <c r="AX130" s="29"/>
      <c r="AY130" s="28"/>
      <c r="AZ130" s="28"/>
      <c r="BA130" s="28"/>
      <c r="BB130" s="28"/>
      <c r="BC130" s="26"/>
      <c r="BD130" s="26"/>
      <c r="BE130" s="28"/>
      <c r="BF130" s="26"/>
      <c r="BG130" s="26"/>
      <c r="BH130" s="26"/>
      <c r="BI130" s="28"/>
      <c r="BJ130" s="6"/>
    </row>
    <row r="131" spans="1:62" ht="31">
      <c r="A131" s="23">
        <v>127</v>
      </c>
      <c r="B131" s="27" t="s">
        <v>4406</v>
      </c>
      <c r="C131" s="27" t="s">
        <v>4164</v>
      </c>
      <c r="D131" s="27" t="s">
        <v>4274</v>
      </c>
      <c r="E131" s="27">
        <v>55</v>
      </c>
      <c r="F131" s="27" t="s">
        <v>195</v>
      </c>
      <c r="G131" s="27" t="s">
        <v>195</v>
      </c>
      <c r="H131" s="23" t="str">
        <f t="shared" si="4"/>
        <v>鄭＊政</v>
      </c>
      <c r="I131" s="23" t="str">
        <f t="shared" si="5"/>
        <v>0＊246686</v>
      </c>
      <c r="J131" s="27">
        <v>1130801</v>
      </c>
      <c r="K131" s="27" t="s">
        <v>734</v>
      </c>
      <c r="L131" s="27">
        <v>1125</v>
      </c>
      <c r="M131" s="28"/>
      <c r="N131" s="26"/>
      <c r="O131" s="26"/>
      <c r="P131" s="26"/>
      <c r="Q131" s="26"/>
      <c r="R131" s="26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6"/>
      <c r="AK131" s="26"/>
      <c r="AL131" s="26"/>
      <c r="AM131" s="28"/>
      <c r="AN131" s="28"/>
      <c r="AO131" s="28"/>
      <c r="AP131" s="28"/>
      <c r="AQ131" s="28"/>
      <c r="AR131" s="26"/>
      <c r="AS131" s="28"/>
      <c r="AT131" s="28"/>
      <c r="AU131" s="28"/>
      <c r="AV131" s="28"/>
      <c r="AW131" s="28"/>
      <c r="AX131" s="29"/>
      <c r="AY131" s="28"/>
      <c r="AZ131" s="28"/>
      <c r="BA131" s="28" t="s">
        <v>9</v>
      </c>
      <c r="BB131" s="28"/>
      <c r="BC131" s="26"/>
      <c r="BD131" s="26"/>
      <c r="BE131" s="28"/>
      <c r="BF131" s="26"/>
      <c r="BG131" s="26"/>
      <c r="BH131" s="26"/>
      <c r="BI131" s="28"/>
      <c r="BJ131" s="6"/>
    </row>
    <row r="132" spans="1:62" ht="31">
      <c r="A132" s="23">
        <v>128</v>
      </c>
      <c r="B132" s="27" t="s">
        <v>4407</v>
      </c>
      <c r="C132" s="27" t="s">
        <v>145</v>
      </c>
      <c r="D132" s="27" t="s">
        <v>4274</v>
      </c>
      <c r="E132" s="27">
        <v>83</v>
      </c>
      <c r="F132" s="27" t="s">
        <v>195</v>
      </c>
      <c r="G132" s="27" t="s">
        <v>195</v>
      </c>
      <c r="H132" s="23" t="str">
        <f t="shared" si="4"/>
        <v>許＊斌</v>
      </c>
      <c r="I132" s="23" t="str">
        <f t="shared" si="5"/>
        <v>0＊481303</v>
      </c>
      <c r="J132" s="27">
        <v>1130801</v>
      </c>
      <c r="K132" s="27" t="s">
        <v>734</v>
      </c>
      <c r="L132" s="27">
        <v>1125</v>
      </c>
      <c r="M132" s="28"/>
      <c r="N132" s="26"/>
      <c r="O132" s="26"/>
      <c r="P132" s="26"/>
      <c r="Q132" s="26"/>
      <c r="R132" s="26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6"/>
      <c r="AK132" s="26"/>
      <c r="AL132" s="26"/>
      <c r="AM132" s="28"/>
      <c r="AN132" s="28"/>
      <c r="AO132" s="28"/>
      <c r="AP132" s="28"/>
      <c r="AQ132" s="28"/>
      <c r="AR132" s="26"/>
      <c r="AS132" s="28"/>
      <c r="AT132" s="28"/>
      <c r="AU132" s="28"/>
      <c r="AV132" s="28"/>
      <c r="AW132" s="28"/>
      <c r="AX132" s="29"/>
      <c r="AY132" s="28"/>
      <c r="AZ132" s="28"/>
      <c r="BA132" s="28" t="s">
        <v>9</v>
      </c>
      <c r="BB132" s="28"/>
      <c r="BC132" s="26"/>
      <c r="BD132" s="26"/>
      <c r="BE132" s="28"/>
      <c r="BF132" s="26"/>
      <c r="BG132" s="26"/>
      <c r="BH132" s="26"/>
      <c r="BI132" s="28"/>
      <c r="BJ132" s="6"/>
    </row>
    <row r="133" spans="1:62" ht="31">
      <c r="A133" s="23">
        <v>129</v>
      </c>
      <c r="B133" s="27" t="s">
        <v>4408</v>
      </c>
      <c r="C133" s="27" t="s">
        <v>317</v>
      </c>
      <c r="D133" s="27" t="s">
        <v>4268</v>
      </c>
      <c r="E133" s="27">
        <v>68</v>
      </c>
      <c r="F133" s="27" t="s">
        <v>195</v>
      </c>
      <c r="G133" s="27" t="s">
        <v>195</v>
      </c>
      <c r="H133" s="23" t="str">
        <f t="shared" si="4"/>
        <v>謝＊惠</v>
      </c>
      <c r="I133" s="23" t="str">
        <f t="shared" si="5"/>
        <v>1＊791786</v>
      </c>
      <c r="J133" s="27">
        <v>1130801</v>
      </c>
      <c r="K133" s="27" t="s">
        <v>734</v>
      </c>
      <c r="L133" s="27">
        <v>1125</v>
      </c>
      <c r="M133" s="28"/>
      <c r="N133" s="26"/>
      <c r="O133" s="26"/>
      <c r="P133" s="26"/>
      <c r="Q133" s="26"/>
      <c r="R133" s="26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6"/>
      <c r="AK133" s="26"/>
      <c r="AL133" s="26"/>
      <c r="AM133" s="28"/>
      <c r="AN133" s="28"/>
      <c r="AO133" s="28"/>
      <c r="AP133" s="28"/>
      <c r="AQ133" s="28"/>
      <c r="AR133" s="26"/>
      <c r="AS133" s="28"/>
      <c r="AT133" s="28"/>
      <c r="AU133" s="28"/>
      <c r="AV133" s="28"/>
      <c r="AW133" s="28"/>
      <c r="AX133" s="29"/>
      <c r="AY133" s="28"/>
      <c r="AZ133" s="28"/>
      <c r="BA133" s="28" t="s">
        <v>9</v>
      </c>
      <c r="BB133" s="28"/>
      <c r="BC133" s="26"/>
      <c r="BD133" s="26"/>
      <c r="BE133" s="28"/>
      <c r="BF133" s="26"/>
      <c r="BG133" s="26"/>
      <c r="BH133" s="26"/>
      <c r="BI133" s="28"/>
      <c r="BJ133" s="6"/>
    </row>
    <row r="134" spans="1:62" ht="46.5">
      <c r="A134" s="23">
        <v>130</v>
      </c>
      <c r="B134" s="27" t="s">
        <v>4409</v>
      </c>
      <c r="C134" s="27" t="s">
        <v>242</v>
      </c>
      <c r="D134" s="27" t="s">
        <v>4274</v>
      </c>
      <c r="E134" s="27">
        <v>65</v>
      </c>
      <c r="F134" s="27" t="s">
        <v>195</v>
      </c>
      <c r="G134" s="27" t="s">
        <v>195</v>
      </c>
      <c r="H134" s="23" t="str">
        <f t="shared" si="4"/>
        <v>李＊壽</v>
      </c>
      <c r="I134" s="23" t="str">
        <f t="shared" si="5"/>
        <v>1＊379096</v>
      </c>
      <c r="J134" s="27">
        <v>1130801</v>
      </c>
      <c r="K134" s="27" t="s">
        <v>738</v>
      </c>
      <c r="L134" s="27">
        <v>1125</v>
      </c>
      <c r="M134" s="28"/>
      <c r="N134" s="26"/>
      <c r="O134" s="26"/>
      <c r="P134" s="26"/>
      <c r="Q134" s="26"/>
      <c r="R134" s="26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6"/>
      <c r="AK134" s="26"/>
      <c r="AL134" s="26"/>
      <c r="AM134" s="28"/>
      <c r="AN134" s="28"/>
      <c r="AO134" s="28"/>
      <c r="AP134" s="28"/>
      <c r="AQ134" s="28"/>
      <c r="AR134" s="26"/>
      <c r="AS134" s="28"/>
      <c r="AT134" s="28"/>
      <c r="AU134" s="28"/>
      <c r="AV134" s="28"/>
      <c r="AW134" s="28"/>
      <c r="AX134" s="29"/>
      <c r="AY134" s="28"/>
      <c r="AZ134" s="28" t="s">
        <v>9</v>
      </c>
      <c r="BA134" s="28" t="s">
        <v>9</v>
      </c>
      <c r="BB134" s="28"/>
      <c r="BC134" s="26"/>
      <c r="BD134" s="26"/>
      <c r="BE134" s="28"/>
      <c r="BF134" s="26"/>
      <c r="BG134" s="26"/>
      <c r="BH134" s="26"/>
      <c r="BI134" s="28"/>
      <c r="BJ134" s="6"/>
    </row>
    <row r="135" spans="1:62" ht="31">
      <c r="A135" s="23">
        <v>131</v>
      </c>
      <c r="B135" s="27" t="s">
        <v>4410</v>
      </c>
      <c r="C135" s="27" t="s">
        <v>198</v>
      </c>
      <c r="D135" s="27" t="s">
        <v>4274</v>
      </c>
      <c r="E135" s="27">
        <v>60</v>
      </c>
      <c r="F135" s="27" t="s">
        <v>195</v>
      </c>
      <c r="G135" s="27" t="s">
        <v>195</v>
      </c>
      <c r="H135" s="23" t="str">
        <f t="shared" si="4"/>
        <v>林＊延</v>
      </c>
      <c r="I135" s="23" t="str">
        <f t="shared" si="5"/>
        <v>2＊005396</v>
      </c>
      <c r="J135" s="27">
        <v>1130801</v>
      </c>
      <c r="K135" s="27" t="s">
        <v>732</v>
      </c>
      <c r="L135" s="27">
        <v>1125</v>
      </c>
      <c r="M135" s="28"/>
      <c r="N135" s="26"/>
      <c r="O135" s="26"/>
      <c r="P135" s="26"/>
      <c r="Q135" s="26"/>
      <c r="R135" s="26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6"/>
      <c r="AK135" s="26"/>
      <c r="AL135" s="26"/>
      <c r="AM135" s="28"/>
      <c r="AN135" s="28"/>
      <c r="AO135" s="28"/>
      <c r="AP135" s="28"/>
      <c r="AQ135" s="28"/>
      <c r="AR135" s="26"/>
      <c r="AS135" s="28"/>
      <c r="AT135" s="28"/>
      <c r="AU135" s="28"/>
      <c r="AV135" s="28"/>
      <c r="AW135" s="28"/>
      <c r="AX135" s="29"/>
      <c r="AY135" s="28"/>
      <c r="AZ135" s="28"/>
      <c r="BA135" s="28"/>
      <c r="BB135" s="28" t="s">
        <v>2225</v>
      </c>
      <c r="BC135" s="26"/>
      <c r="BD135" s="26"/>
      <c r="BE135" s="28"/>
      <c r="BF135" s="26"/>
      <c r="BG135" s="26"/>
      <c r="BH135" s="26"/>
      <c r="BI135" s="28"/>
      <c r="BJ135" s="6"/>
    </row>
    <row r="136" spans="1:62" ht="31">
      <c r="A136" s="23">
        <v>132</v>
      </c>
      <c r="B136" s="27" t="s">
        <v>4411</v>
      </c>
      <c r="C136" s="27" t="s">
        <v>4165</v>
      </c>
      <c r="D136" s="27" t="s">
        <v>4274</v>
      </c>
      <c r="E136" s="27">
        <v>64</v>
      </c>
      <c r="F136" s="27" t="s">
        <v>195</v>
      </c>
      <c r="G136" s="27" t="s">
        <v>195</v>
      </c>
      <c r="H136" s="23" t="str">
        <f t="shared" si="4"/>
        <v>黃＊貴</v>
      </c>
      <c r="I136" s="23" t="str">
        <f t="shared" si="5"/>
        <v>2＊502258</v>
      </c>
      <c r="J136" s="27">
        <v>1130801</v>
      </c>
      <c r="K136" s="27" t="s">
        <v>732</v>
      </c>
      <c r="L136" s="27">
        <v>1125</v>
      </c>
      <c r="M136" s="28"/>
      <c r="N136" s="26"/>
      <c r="O136" s="26"/>
      <c r="P136" s="26"/>
      <c r="Q136" s="26"/>
      <c r="R136" s="26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6"/>
      <c r="AK136" s="26"/>
      <c r="AL136" s="26"/>
      <c r="AM136" s="28"/>
      <c r="AN136" s="28"/>
      <c r="AO136" s="28"/>
      <c r="AP136" s="28"/>
      <c r="AQ136" s="28"/>
      <c r="AR136" s="26"/>
      <c r="AS136" s="28"/>
      <c r="AT136" s="28"/>
      <c r="AU136" s="28"/>
      <c r="AV136" s="28"/>
      <c r="AW136" s="28"/>
      <c r="AX136" s="29"/>
      <c r="AY136" s="28"/>
      <c r="AZ136" s="28"/>
      <c r="BA136" s="28"/>
      <c r="BB136" s="28" t="s">
        <v>1899</v>
      </c>
      <c r="BC136" s="26"/>
      <c r="BD136" s="26"/>
      <c r="BE136" s="28"/>
      <c r="BF136" s="26"/>
      <c r="BG136" s="26"/>
      <c r="BH136" s="26"/>
      <c r="BI136" s="28"/>
      <c r="BJ136" s="6"/>
    </row>
    <row r="137" spans="1:62" ht="31">
      <c r="A137" s="23">
        <v>133</v>
      </c>
      <c r="B137" s="27" t="s">
        <v>4412</v>
      </c>
      <c r="C137" s="27" t="s">
        <v>1427</v>
      </c>
      <c r="D137" s="27" t="s">
        <v>4274</v>
      </c>
      <c r="E137" s="27">
        <v>65</v>
      </c>
      <c r="F137" s="27" t="s">
        <v>195</v>
      </c>
      <c r="G137" s="27" t="s">
        <v>195</v>
      </c>
      <c r="H137" s="23" t="str">
        <f t="shared" si="4"/>
        <v>羅＊政</v>
      </c>
      <c r="I137" s="23" t="str">
        <f t="shared" si="5"/>
        <v>2＊573468</v>
      </c>
      <c r="J137" s="27">
        <v>1130801</v>
      </c>
      <c r="K137" s="27" t="s">
        <v>734</v>
      </c>
      <c r="L137" s="27">
        <v>1125</v>
      </c>
      <c r="M137" s="28"/>
      <c r="N137" s="26"/>
      <c r="O137" s="26"/>
      <c r="P137" s="26"/>
      <c r="Q137" s="26"/>
      <c r="R137" s="26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6"/>
      <c r="AK137" s="26"/>
      <c r="AL137" s="26"/>
      <c r="AM137" s="28"/>
      <c r="AN137" s="28"/>
      <c r="AO137" s="28"/>
      <c r="AP137" s="28"/>
      <c r="AQ137" s="28"/>
      <c r="AR137" s="26"/>
      <c r="AS137" s="28"/>
      <c r="AT137" s="28"/>
      <c r="AU137" s="28"/>
      <c r="AV137" s="28"/>
      <c r="AW137" s="28"/>
      <c r="AX137" s="29"/>
      <c r="AY137" s="28"/>
      <c r="AZ137" s="28"/>
      <c r="BA137" s="28" t="s">
        <v>9</v>
      </c>
      <c r="BB137" s="28"/>
      <c r="BC137" s="26"/>
      <c r="BD137" s="26"/>
      <c r="BE137" s="28"/>
      <c r="BF137" s="26"/>
      <c r="BG137" s="26"/>
      <c r="BH137" s="26"/>
      <c r="BI137" s="28"/>
      <c r="BJ137" s="6"/>
    </row>
    <row r="138" spans="1:62" ht="31">
      <c r="A138" s="23">
        <v>134</v>
      </c>
      <c r="B138" s="27" t="s">
        <v>4413</v>
      </c>
      <c r="C138" s="27" t="s">
        <v>95</v>
      </c>
      <c r="D138" s="27" t="s">
        <v>4268</v>
      </c>
      <c r="E138" s="27">
        <v>54</v>
      </c>
      <c r="F138" s="27" t="s">
        <v>195</v>
      </c>
      <c r="G138" s="27" t="s">
        <v>195</v>
      </c>
      <c r="H138" s="23" t="str">
        <f t="shared" si="4"/>
        <v>林＊凌</v>
      </c>
      <c r="I138" s="23" t="str">
        <f t="shared" si="5"/>
        <v>0＊386524</v>
      </c>
      <c r="J138" s="27">
        <v>1130807</v>
      </c>
      <c r="K138" s="27" t="s">
        <v>734</v>
      </c>
      <c r="L138" s="27">
        <v>1125</v>
      </c>
      <c r="M138" s="28"/>
      <c r="N138" s="26"/>
      <c r="O138" s="26"/>
      <c r="P138" s="26"/>
      <c r="Q138" s="26"/>
      <c r="R138" s="26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6"/>
      <c r="AK138" s="26"/>
      <c r="AL138" s="26"/>
      <c r="AM138" s="28"/>
      <c r="AN138" s="28"/>
      <c r="AO138" s="28"/>
      <c r="AP138" s="28"/>
      <c r="AQ138" s="28"/>
      <c r="AR138" s="26"/>
      <c r="AS138" s="28"/>
      <c r="AT138" s="28"/>
      <c r="AU138" s="28"/>
      <c r="AV138" s="28"/>
      <c r="AW138" s="28"/>
      <c r="AX138" s="29"/>
      <c r="AY138" s="28"/>
      <c r="AZ138" s="28"/>
      <c r="BA138" s="28" t="s">
        <v>9</v>
      </c>
      <c r="BB138" s="28"/>
      <c r="BC138" s="26"/>
      <c r="BD138" s="26"/>
      <c r="BE138" s="28"/>
      <c r="BF138" s="26"/>
      <c r="BG138" s="26"/>
      <c r="BH138" s="26"/>
      <c r="BI138" s="28"/>
      <c r="BJ138" s="6"/>
    </row>
    <row r="139" spans="1:62" ht="31">
      <c r="A139" s="23">
        <v>135</v>
      </c>
      <c r="B139" s="27" t="s">
        <v>4414</v>
      </c>
      <c r="C139" s="27" t="s">
        <v>313</v>
      </c>
      <c r="D139" s="27" t="s">
        <v>4274</v>
      </c>
      <c r="E139" s="27">
        <v>87</v>
      </c>
      <c r="F139" s="27" t="s">
        <v>195</v>
      </c>
      <c r="G139" s="27" t="s">
        <v>195</v>
      </c>
      <c r="H139" s="23" t="str">
        <f t="shared" si="4"/>
        <v>丁＊定</v>
      </c>
      <c r="I139" s="23" t="str">
        <f t="shared" si="5"/>
        <v>0＊998396</v>
      </c>
      <c r="J139" s="27">
        <v>1130807</v>
      </c>
      <c r="K139" s="27" t="s">
        <v>734</v>
      </c>
      <c r="L139" s="27">
        <v>1125</v>
      </c>
      <c r="M139" s="28"/>
      <c r="N139" s="26"/>
      <c r="O139" s="26"/>
      <c r="P139" s="26"/>
      <c r="Q139" s="26"/>
      <c r="R139" s="26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6"/>
      <c r="AK139" s="26"/>
      <c r="AL139" s="26"/>
      <c r="AM139" s="28"/>
      <c r="AN139" s="28"/>
      <c r="AO139" s="28"/>
      <c r="AP139" s="28"/>
      <c r="AQ139" s="28"/>
      <c r="AR139" s="26"/>
      <c r="AS139" s="28"/>
      <c r="AT139" s="28"/>
      <c r="AU139" s="28"/>
      <c r="AV139" s="28"/>
      <c r="AW139" s="28"/>
      <c r="AX139" s="29"/>
      <c r="AY139" s="28"/>
      <c r="AZ139" s="28"/>
      <c r="BA139" s="28" t="s">
        <v>9</v>
      </c>
      <c r="BB139" s="28"/>
      <c r="BC139" s="26"/>
      <c r="BD139" s="26"/>
      <c r="BE139" s="28"/>
      <c r="BF139" s="26"/>
      <c r="BG139" s="26"/>
      <c r="BH139" s="26"/>
      <c r="BI139" s="28"/>
      <c r="BJ139" s="6"/>
    </row>
    <row r="140" spans="1:62" ht="31">
      <c r="A140" s="23">
        <v>136</v>
      </c>
      <c r="B140" s="27" t="s">
        <v>4415</v>
      </c>
      <c r="C140" s="27" t="s">
        <v>1336</v>
      </c>
      <c r="D140" s="27" t="s">
        <v>4268</v>
      </c>
      <c r="E140" s="27">
        <v>64</v>
      </c>
      <c r="F140" s="27" t="s">
        <v>195</v>
      </c>
      <c r="G140" s="27" t="s">
        <v>195</v>
      </c>
      <c r="H140" s="23" t="str">
        <f t="shared" si="4"/>
        <v>郭＊枝</v>
      </c>
      <c r="I140" s="23" t="str">
        <f t="shared" si="5"/>
        <v>0＊275906</v>
      </c>
      <c r="J140" s="27">
        <v>1130807</v>
      </c>
      <c r="K140" s="27" t="s">
        <v>732</v>
      </c>
      <c r="L140" s="27">
        <v>1125</v>
      </c>
      <c r="M140" s="28"/>
      <c r="N140" s="26"/>
      <c r="O140" s="26"/>
      <c r="P140" s="26"/>
      <c r="Q140" s="26"/>
      <c r="R140" s="26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6"/>
      <c r="AK140" s="26"/>
      <c r="AL140" s="26"/>
      <c r="AM140" s="28"/>
      <c r="AN140" s="28"/>
      <c r="AO140" s="28"/>
      <c r="AP140" s="28"/>
      <c r="AQ140" s="28"/>
      <c r="AR140" s="26"/>
      <c r="AS140" s="28"/>
      <c r="AT140" s="28"/>
      <c r="AU140" s="28"/>
      <c r="AV140" s="28"/>
      <c r="AW140" s="28"/>
      <c r="AX140" s="29"/>
      <c r="AY140" s="28"/>
      <c r="AZ140" s="28"/>
      <c r="BA140" s="28"/>
      <c r="BB140" s="28" t="s">
        <v>744</v>
      </c>
      <c r="BC140" s="26"/>
      <c r="BD140" s="26"/>
      <c r="BE140" s="28"/>
      <c r="BF140" s="26"/>
      <c r="BG140" s="26"/>
      <c r="BH140" s="26"/>
      <c r="BI140" s="28"/>
      <c r="BJ140" s="6"/>
    </row>
    <row r="141" spans="1:62" ht="46.5">
      <c r="A141" s="23">
        <v>137</v>
      </c>
      <c r="B141" s="27" t="s">
        <v>4416</v>
      </c>
      <c r="C141" s="27" t="s">
        <v>2541</v>
      </c>
      <c r="D141" s="27" t="s">
        <v>4274</v>
      </c>
      <c r="E141" s="27">
        <v>74</v>
      </c>
      <c r="F141" s="27" t="s">
        <v>195</v>
      </c>
      <c r="G141" s="27" t="s">
        <v>195</v>
      </c>
      <c r="H141" s="23" t="str">
        <f t="shared" si="4"/>
        <v>陳＊塗</v>
      </c>
      <c r="I141" s="23" t="str">
        <f t="shared" si="5"/>
        <v>1＊438347</v>
      </c>
      <c r="J141" s="27">
        <v>1130807</v>
      </c>
      <c r="K141" s="27" t="s">
        <v>738</v>
      </c>
      <c r="L141" s="27">
        <v>1125</v>
      </c>
      <c r="M141" s="28"/>
      <c r="N141" s="26"/>
      <c r="O141" s="26"/>
      <c r="P141" s="26"/>
      <c r="Q141" s="26"/>
      <c r="R141" s="26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6"/>
      <c r="AK141" s="26"/>
      <c r="AL141" s="26"/>
      <c r="AM141" s="28"/>
      <c r="AN141" s="28"/>
      <c r="AO141" s="28"/>
      <c r="AP141" s="28"/>
      <c r="AQ141" s="28"/>
      <c r="AR141" s="26"/>
      <c r="AS141" s="28"/>
      <c r="AT141" s="28"/>
      <c r="AU141" s="28"/>
      <c r="AV141" s="28"/>
      <c r="AW141" s="28"/>
      <c r="AX141" s="29"/>
      <c r="AY141" s="28"/>
      <c r="AZ141" s="28" t="s">
        <v>9</v>
      </c>
      <c r="BA141" s="28" t="s">
        <v>9</v>
      </c>
      <c r="BB141" s="28"/>
      <c r="BC141" s="26"/>
      <c r="BD141" s="26"/>
      <c r="BE141" s="28" t="s">
        <v>736</v>
      </c>
      <c r="BF141" s="26"/>
      <c r="BG141" s="26"/>
      <c r="BH141" s="26"/>
      <c r="BI141" s="28"/>
      <c r="BJ141" s="6"/>
    </row>
    <row r="142" spans="1:62" ht="31">
      <c r="A142" s="23">
        <v>138</v>
      </c>
      <c r="B142" s="27" t="s">
        <v>4417</v>
      </c>
      <c r="C142" s="27" t="s">
        <v>4166</v>
      </c>
      <c r="D142" s="27" t="s">
        <v>4268</v>
      </c>
      <c r="E142" s="27">
        <v>71</v>
      </c>
      <c r="F142" s="27" t="s">
        <v>195</v>
      </c>
      <c r="G142" s="27" t="s">
        <v>195</v>
      </c>
      <c r="H142" s="23" t="str">
        <f t="shared" si="4"/>
        <v>邱＊珠</v>
      </c>
      <c r="I142" s="23" t="str">
        <f t="shared" si="5"/>
        <v>2＊610027</v>
      </c>
      <c r="J142" s="27">
        <v>1130807</v>
      </c>
      <c r="K142" s="27" t="s">
        <v>734</v>
      </c>
      <c r="L142" s="27">
        <v>1125</v>
      </c>
      <c r="M142" s="28"/>
      <c r="N142" s="26"/>
      <c r="O142" s="26"/>
      <c r="P142" s="26"/>
      <c r="Q142" s="26"/>
      <c r="R142" s="26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6"/>
      <c r="AK142" s="26"/>
      <c r="AL142" s="26"/>
      <c r="AM142" s="28"/>
      <c r="AN142" s="28"/>
      <c r="AO142" s="28"/>
      <c r="AP142" s="28"/>
      <c r="AQ142" s="28"/>
      <c r="AR142" s="26"/>
      <c r="AS142" s="28"/>
      <c r="AT142" s="28"/>
      <c r="AU142" s="28"/>
      <c r="AV142" s="28"/>
      <c r="AW142" s="28"/>
      <c r="AX142" s="29"/>
      <c r="AY142" s="28"/>
      <c r="AZ142" s="28"/>
      <c r="BA142" s="28" t="s">
        <v>9</v>
      </c>
      <c r="BB142" s="28"/>
      <c r="BC142" s="26"/>
      <c r="BD142" s="26"/>
      <c r="BE142" s="28"/>
      <c r="BF142" s="26"/>
      <c r="BG142" s="26"/>
      <c r="BH142" s="26"/>
      <c r="BI142" s="28"/>
      <c r="BJ142" s="6"/>
    </row>
    <row r="143" spans="1:62" ht="31">
      <c r="A143" s="23">
        <v>139</v>
      </c>
      <c r="B143" s="27" t="s">
        <v>4418</v>
      </c>
      <c r="C143" s="27" t="s">
        <v>4167</v>
      </c>
      <c r="D143" s="27" t="s">
        <v>4268</v>
      </c>
      <c r="E143" s="27">
        <v>56</v>
      </c>
      <c r="F143" s="27" t="s">
        <v>195</v>
      </c>
      <c r="G143" s="27" t="s">
        <v>195</v>
      </c>
      <c r="H143" s="23" t="str">
        <f t="shared" si="4"/>
        <v>郭＊娟</v>
      </c>
      <c r="I143" s="23" t="str">
        <f t="shared" si="5"/>
        <v>2＊775695</v>
      </c>
      <c r="J143" s="27">
        <v>1130807</v>
      </c>
      <c r="K143" s="27" t="s">
        <v>734</v>
      </c>
      <c r="L143" s="27">
        <v>1125</v>
      </c>
      <c r="M143" s="28"/>
      <c r="N143" s="26"/>
      <c r="O143" s="26"/>
      <c r="P143" s="26"/>
      <c r="Q143" s="26"/>
      <c r="R143" s="26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6"/>
      <c r="AK143" s="26"/>
      <c r="AL143" s="26"/>
      <c r="AM143" s="28"/>
      <c r="AN143" s="28"/>
      <c r="AO143" s="28"/>
      <c r="AP143" s="28"/>
      <c r="AQ143" s="28"/>
      <c r="AR143" s="26"/>
      <c r="AS143" s="28"/>
      <c r="AT143" s="28"/>
      <c r="AU143" s="28"/>
      <c r="AV143" s="28"/>
      <c r="AW143" s="28"/>
      <c r="AX143" s="29"/>
      <c r="AY143" s="28"/>
      <c r="AZ143" s="28"/>
      <c r="BA143" s="28" t="s">
        <v>9</v>
      </c>
      <c r="BB143" s="28"/>
      <c r="BC143" s="26"/>
      <c r="BD143" s="26"/>
      <c r="BE143" s="28"/>
      <c r="BF143" s="26"/>
      <c r="BG143" s="26"/>
      <c r="BH143" s="26"/>
      <c r="BI143" s="28"/>
      <c r="BJ143" s="6"/>
    </row>
    <row r="144" spans="1:62" ht="31">
      <c r="A144" s="23">
        <v>140</v>
      </c>
      <c r="B144" s="27" t="s">
        <v>4419</v>
      </c>
      <c r="C144" s="27" t="s">
        <v>865</v>
      </c>
      <c r="D144" s="27" t="s">
        <v>4274</v>
      </c>
      <c r="E144" s="27">
        <v>73</v>
      </c>
      <c r="F144" s="27" t="s">
        <v>195</v>
      </c>
      <c r="G144" s="27" t="s">
        <v>195</v>
      </c>
      <c r="H144" s="23" t="str">
        <f t="shared" si="4"/>
        <v>陳＊卿</v>
      </c>
      <c r="I144" s="23" t="str">
        <f t="shared" si="5"/>
        <v>2＊647509</v>
      </c>
      <c r="J144" s="27">
        <v>1130807</v>
      </c>
      <c r="K144" s="27" t="s">
        <v>734</v>
      </c>
      <c r="L144" s="27">
        <v>1125</v>
      </c>
      <c r="M144" s="28"/>
      <c r="N144" s="26"/>
      <c r="O144" s="26"/>
      <c r="P144" s="26"/>
      <c r="Q144" s="26"/>
      <c r="R144" s="26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6"/>
      <c r="AK144" s="26"/>
      <c r="AL144" s="26"/>
      <c r="AM144" s="28"/>
      <c r="AN144" s="28"/>
      <c r="AO144" s="28"/>
      <c r="AP144" s="28"/>
      <c r="AQ144" s="28"/>
      <c r="AR144" s="26"/>
      <c r="AS144" s="28"/>
      <c r="AT144" s="28"/>
      <c r="AU144" s="28"/>
      <c r="AV144" s="28"/>
      <c r="AW144" s="28"/>
      <c r="AX144" s="29"/>
      <c r="AY144" s="28"/>
      <c r="AZ144" s="28"/>
      <c r="BA144" s="28" t="s">
        <v>9</v>
      </c>
      <c r="BB144" s="28"/>
      <c r="BC144" s="26"/>
      <c r="BD144" s="26"/>
      <c r="BE144" s="28"/>
      <c r="BF144" s="26"/>
      <c r="BG144" s="26"/>
      <c r="BH144" s="26"/>
      <c r="BI144" s="28"/>
      <c r="BJ144" s="6"/>
    </row>
    <row r="145" spans="1:62" ht="31">
      <c r="A145" s="23">
        <v>141</v>
      </c>
      <c r="B145" s="27" t="s">
        <v>4420</v>
      </c>
      <c r="C145" s="27" t="s">
        <v>206</v>
      </c>
      <c r="D145" s="27" t="s">
        <v>4268</v>
      </c>
      <c r="E145" s="27">
        <v>70</v>
      </c>
      <c r="F145" s="27" t="s">
        <v>195</v>
      </c>
      <c r="G145" s="27" t="s">
        <v>195</v>
      </c>
      <c r="H145" s="23" t="str">
        <f t="shared" si="4"/>
        <v>黃＊樹蘭</v>
      </c>
      <c r="I145" s="23" t="str">
        <f t="shared" si="5"/>
        <v>0＊261745</v>
      </c>
      <c r="J145" s="27">
        <v>1130808</v>
      </c>
      <c r="K145" s="27" t="s">
        <v>734</v>
      </c>
      <c r="L145" s="27">
        <v>1125</v>
      </c>
      <c r="M145" s="28"/>
      <c r="N145" s="26"/>
      <c r="O145" s="26"/>
      <c r="P145" s="26"/>
      <c r="Q145" s="26"/>
      <c r="R145" s="26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6"/>
      <c r="AK145" s="26"/>
      <c r="AL145" s="26"/>
      <c r="AM145" s="28"/>
      <c r="AN145" s="28"/>
      <c r="AO145" s="28"/>
      <c r="AP145" s="28"/>
      <c r="AQ145" s="28"/>
      <c r="AR145" s="26"/>
      <c r="AS145" s="28"/>
      <c r="AT145" s="28"/>
      <c r="AU145" s="28"/>
      <c r="AV145" s="28"/>
      <c r="AW145" s="28"/>
      <c r="AX145" s="29"/>
      <c r="AY145" s="28"/>
      <c r="AZ145" s="28"/>
      <c r="BA145" s="28" t="s">
        <v>9</v>
      </c>
      <c r="BB145" s="28"/>
      <c r="BC145" s="26"/>
      <c r="BD145" s="26"/>
      <c r="BE145" s="28"/>
      <c r="BF145" s="26"/>
      <c r="BG145" s="26"/>
      <c r="BH145" s="26"/>
      <c r="BI145" s="28"/>
      <c r="BJ145" s="6"/>
    </row>
    <row r="146" spans="1:62" ht="31">
      <c r="A146" s="23">
        <v>142</v>
      </c>
      <c r="B146" s="27" t="s">
        <v>4421</v>
      </c>
      <c r="C146" s="27" t="s">
        <v>897</v>
      </c>
      <c r="D146" s="27" t="s">
        <v>4268</v>
      </c>
      <c r="E146" s="27">
        <v>69</v>
      </c>
      <c r="F146" s="27" t="s">
        <v>195</v>
      </c>
      <c r="G146" s="27" t="s">
        <v>195</v>
      </c>
      <c r="H146" s="23" t="str">
        <f t="shared" si="4"/>
        <v>吳＊棉</v>
      </c>
      <c r="I146" s="23" t="str">
        <f t="shared" si="5"/>
        <v>0＊720883</v>
      </c>
      <c r="J146" s="27">
        <v>1130808</v>
      </c>
      <c r="K146" s="27" t="s">
        <v>734</v>
      </c>
      <c r="L146" s="27">
        <v>1125</v>
      </c>
      <c r="M146" s="28"/>
      <c r="N146" s="26"/>
      <c r="O146" s="26"/>
      <c r="P146" s="26"/>
      <c r="Q146" s="26"/>
      <c r="R146" s="26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6"/>
      <c r="AK146" s="26"/>
      <c r="AL146" s="26"/>
      <c r="AM146" s="28"/>
      <c r="AN146" s="28"/>
      <c r="AO146" s="28"/>
      <c r="AP146" s="28"/>
      <c r="AQ146" s="28"/>
      <c r="AR146" s="26"/>
      <c r="AS146" s="28"/>
      <c r="AT146" s="28"/>
      <c r="AU146" s="28"/>
      <c r="AV146" s="28"/>
      <c r="AW146" s="28"/>
      <c r="AX146" s="29"/>
      <c r="AY146" s="28"/>
      <c r="AZ146" s="28"/>
      <c r="BA146" s="28" t="s">
        <v>9</v>
      </c>
      <c r="BB146" s="28"/>
      <c r="BC146" s="26"/>
      <c r="BD146" s="26"/>
      <c r="BE146" s="28"/>
      <c r="BF146" s="26"/>
      <c r="BG146" s="26"/>
      <c r="BH146" s="26"/>
      <c r="BI146" s="28"/>
      <c r="BJ146" s="6"/>
    </row>
    <row r="147" spans="1:62" ht="31">
      <c r="A147" s="23">
        <v>143</v>
      </c>
      <c r="B147" s="27" t="s">
        <v>4422</v>
      </c>
      <c r="C147" s="27" t="s">
        <v>4168</v>
      </c>
      <c r="D147" s="27" t="s">
        <v>4274</v>
      </c>
      <c r="E147" s="27">
        <v>68</v>
      </c>
      <c r="F147" s="27" t="s">
        <v>195</v>
      </c>
      <c r="G147" s="27" t="s">
        <v>195</v>
      </c>
      <c r="H147" s="23" t="str">
        <f t="shared" si="4"/>
        <v>林＊象</v>
      </c>
      <c r="I147" s="23" t="str">
        <f t="shared" si="5"/>
        <v>1＊599708</v>
      </c>
      <c r="J147" s="27">
        <v>1130808</v>
      </c>
      <c r="K147" s="27" t="s">
        <v>734</v>
      </c>
      <c r="L147" s="27">
        <v>1125</v>
      </c>
      <c r="M147" s="28"/>
      <c r="N147" s="26"/>
      <c r="O147" s="26"/>
      <c r="P147" s="26"/>
      <c r="Q147" s="26"/>
      <c r="R147" s="26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6"/>
      <c r="AK147" s="26"/>
      <c r="AL147" s="26"/>
      <c r="AM147" s="28"/>
      <c r="AN147" s="28"/>
      <c r="AO147" s="28"/>
      <c r="AP147" s="28"/>
      <c r="AQ147" s="28"/>
      <c r="AR147" s="26"/>
      <c r="AS147" s="28"/>
      <c r="AT147" s="28"/>
      <c r="AU147" s="28"/>
      <c r="AV147" s="28"/>
      <c r="AW147" s="28"/>
      <c r="AX147" s="29"/>
      <c r="AY147" s="28"/>
      <c r="AZ147" s="28"/>
      <c r="BA147" s="28" t="s">
        <v>9</v>
      </c>
      <c r="BB147" s="28"/>
      <c r="BC147" s="26"/>
      <c r="BD147" s="26"/>
      <c r="BE147" s="28"/>
      <c r="BF147" s="26"/>
      <c r="BG147" s="26"/>
      <c r="BH147" s="26"/>
      <c r="BI147" s="28"/>
      <c r="BJ147" s="6"/>
    </row>
    <row r="148" spans="1:62" ht="31">
      <c r="A148" s="23">
        <v>144</v>
      </c>
      <c r="B148" s="27" t="s">
        <v>4423</v>
      </c>
      <c r="C148" s="27" t="s">
        <v>4169</v>
      </c>
      <c r="D148" s="27" t="s">
        <v>4268</v>
      </c>
      <c r="E148" s="27">
        <v>68</v>
      </c>
      <c r="F148" s="27" t="s">
        <v>195</v>
      </c>
      <c r="G148" s="27" t="s">
        <v>195</v>
      </c>
      <c r="H148" s="23" t="str">
        <f t="shared" si="4"/>
        <v>呂＊育</v>
      </c>
      <c r="I148" s="23" t="str">
        <f t="shared" si="5"/>
        <v>1＊290387</v>
      </c>
      <c r="J148" s="27">
        <v>1130808</v>
      </c>
      <c r="K148" s="27" t="s">
        <v>732</v>
      </c>
      <c r="L148" s="27">
        <v>1125</v>
      </c>
      <c r="M148" s="28"/>
      <c r="N148" s="26"/>
      <c r="O148" s="26"/>
      <c r="P148" s="26"/>
      <c r="Q148" s="26"/>
      <c r="R148" s="26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6"/>
      <c r="AK148" s="26"/>
      <c r="AL148" s="26"/>
      <c r="AM148" s="28"/>
      <c r="AN148" s="28"/>
      <c r="AO148" s="28"/>
      <c r="AP148" s="28"/>
      <c r="AQ148" s="28"/>
      <c r="AR148" s="26"/>
      <c r="AS148" s="28"/>
      <c r="AT148" s="28"/>
      <c r="AU148" s="28"/>
      <c r="AV148" s="28"/>
      <c r="AW148" s="28"/>
      <c r="AX148" s="29"/>
      <c r="AY148" s="28"/>
      <c r="AZ148" s="28"/>
      <c r="BA148" s="28"/>
      <c r="BB148" s="28" t="s">
        <v>2225</v>
      </c>
      <c r="BC148" s="26"/>
      <c r="BD148" s="26"/>
      <c r="BE148" s="28" t="s">
        <v>736</v>
      </c>
      <c r="BF148" s="26"/>
      <c r="BG148" s="26"/>
      <c r="BH148" s="26"/>
      <c r="BI148" s="28"/>
      <c r="BJ148" s="6"/>
    </row>
    <row r="149" spans="1:62" ht="31">
      <c r="A149" s="23">
        <v>145</v>
      </c>
      <c r="B149" s="27" t="s">
        <v>4424</v>
      </c>
      <c r="C149" s="27" t="s">
        <v>4170</v>
      </c>
      <c r="D149" s="27" t="s">
        <v>4268</v>
      </c>
      <c r="E149" s="27">
        <v>51</v>
      </c>
      <c r="F149" s="27" t="s">
        <v>195</v>
      </c>
      <c r="G149" s="27" t="s">
        <v>195</v>
      </c>
      <c r="H149" s="23" t="str">
        <f t="shared" si="4"/>
        <v>陳＊平</v>
      </c>
      <c r="I149" s="23" t="str">
        <f t="shared" si="5"/>
        <v>1＊911397</v>
      </c>
      <c r="J149" s="27">
        <v>1130808</v>
      </c>
      <c r="K149" s="27" t="s">
        <v>734</v>
      </c>
      <c r="L149" s="27">
        <v>1125</v>
      </c>
      <c r="M149" s="28"/>
      <c r="N149" s="26"/>
      <c r="O149" s="26"/>
      <c r="P149" s="26"/>
      <c r="Q149" s="26"/>
      <c r="R149" s="26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6"/>
      <c r="AK149" s="26"/>
      <c r="AL149" s="26"/>
      <c r="AM149" s="28"/>
      <c r="AN149" s="28"/>
      <c r="AO149" s="28"/>
      <c r="AP149" s="28"/>
      <c r="AQ149" s="28"/>
      <c r="AR149" s="26"/>
      <c r="AS149" s="28"/>
      <c r="AT149" s="28"/>
      <c r="AU149" s="28"/>
      <c r="AV149" s="28"/>
      <c r="AW149" s="28"/>
      <c r="AX149" s="29"/>
      <c r="AY149" s="28"/>
      <c r="AZ149" s="28"/>
      <c r="BA149" s="28" t="s">
        <v>9</v>
      </c>
      <c r="BB149" s="28"/>
      <c r="BC149" s="26"/>
      <c r="BD149" s="26"/>
      <c r="BE149" s="28"/>
      <c r="BF149" s="26"/>
      <c r="BG149" s="26"/>
      <c r="BH149" s="26"/>
      <c r="BI149" s="28"/>
      <c r="BJ149" s="6"/>
    </row>
    <row r="150" spans="1:62" ht="46.5">
      <c r="A150" s="23">
        <v>146</v>
      </c>
      <c r="B150" s="27" t="s">
        <v>4425</v>
      </c>
      <c r="C150" s="27" t="s">
        <v>4171</v>
      </c>
      <c r="D150" s="27" t="s">
        <v>4274</v>
      </c>
      <c r="E150" s="27">
        <v>81</v>
      </c>
      <c r="F150" s="27" t="s">
        <v>195</v>
      </c>
      <c r="G150" s="27" t="s">
        <v>195</v>
      </c>
      <c r="H150" s="23" t="str">
        <f t="shared" si="4"/>
        <v>陳＊富</v>
      </c>
      <c r="I150" s="23" t="str">
        <f t="shared" si="5"/>
        <v>2＊923153</v>
      </c>
      <c r="J150" s="27">
        <v>1130808</v>
      </c>
      <c r="K150" s="27" t="s">
        <v>738</v>
      </c>
      <c r="L150" s="27">
        <v>1125</v>
      </c>
      <c r="M150" s="28"/>
      <c r="N150" s="26"/>
      <c r="O150" s="26"/>
      <c r="P150" s="26"/>
      <c r="Q150" s="26"/>
      <c r="R150" s="26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6"/>
      <c r="AK150" s="26"/>
      <c r="AL150" s="26"/>
      <c r="AM150" s="28"/>
      <c r="AN150" s="28"/>
      <c r="AO150" s="28"/>
      <c r="AP150" s="28"/>
      <c r="AQ150" s="28"/>
      <c r="AR150" s="26"/>
      <c r="AS150" s="28"/>
      <c r="AT150" s="28"/>
      <c r="AU150" s="28"/>
      <c r="AV150" s="28"/>
      <c r="AW150" s="28"/>
      <c r="AX150" s="29"/>
      <c r="AY150" s="28"/>
      <c r="AZ150" s="28" t="s">
        <v>9</v>
      </c>
      <c r="BA150" s="28" t="s">
        <v>9</v>
      </c>
      <c r="BB150" s="28"/>
      <c r="BC150" s="26"/>
      <c r="BD150" s="26"/>
      <c r="BE150" s="28"/>
      <c r="BF150" s="26"/>
      <c r="BG150" s="26"/>
      <c r="BH150" s="26"/>
      <c r="BI150" s="28"/>
      <c r="BJ150" s="6"/>
    </row>
    <row r="151" spans="1:62" ht="31">
      <c r="A151" s="23">
        <v>147</v>
      </c>
      <c r="B151" s="27" t="s">
        <v>4426</v>
      </c>
      <c r="C151" s="27" t="s">
        <v>4172</v>
      </c>
      <c r="D151" s="27" t="s">
        <v>4274</v>
      </c>
      <c r="E151" s="27">
        <v>68</v>
      </c>
      <c r="F151" s="27" t="s">
        <v>195</v>
      </c>
      <c r="G151" s="27" t="s">
        <v>195</v>
      </c>
      <c r="H151" s="23" t="str">
        <f t="shared" si="4"/>
        <v>陳＊德</v>
      </c>
      <c r="I151" s="23" t="str">
        <f t="shared" si="5"/>
        <v>2＊091274</v>
      </c>
      <c r="J151" s="27">
        <v>1130808</v>
      </c>
      <c r="K151" s="27" t="s">
        <v>734</v>
      </c>
      <c r="L151" s="27">
        <v>1125</v>
      </c>
      <c r="M151" s="28"/>
      <c r="N151" s="26"/>
      <c r="O151" s="26"/>
      <c r="P151" s="26"/>
      <c r="Q151" s="26"/>
      <c r="R151" s="26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6"/>
      <c r="AK151" s="26"/>
      <c r="AL151" s="26"/>
      <c r="AM151" s="28"/>
      <c r="AN151" s="28"/>
      <c r="AO151" s="28"/>
      <c r="AP151" s="28"/>
      <c r="AQ151" s="28"/>
      <c r="AR151" s="26"/>
      <c r="AS151" s="28"/>
      <c r="AT151" s="28"/>
      <c r="AU151" s="28"/>
      <c r="AV151" s="28"/>
      <c r="AW151" s="28"/>
      <c r="AX151" s="29"/>
      <c r="AY151" s="28"/>
      <c r="AZ151" s="28"/>
      <c r="BA151" s="28" t="s">
        <v>9</v>
      </c>
      <c r="BB151" s="28"/>
      <c r="BC151" s="26"/>
      <c r="BD151" s="26"/>
      <c r="BE151" s="28"/>
      <c r="BF151" s="26"/>
      <c r="BG151" s="26"/>
      <c r="BH151" s="26"/>
      <c r="BI151" s="28"/>
      <c r="BJ151" s="6"/>
    </row>
    <row r="152" spans="1:62" ht="31">
      <c r="A152" s="23">
        <v>148</v>
      </c>
      <c r="B152" s="27" t="s">
        <v>4301</v>
      </c>
      <c r="C152" s="27" t="s">
        <v>4085</v>
      </c>
      <c r="D152" s="27" t="s">
        <v>4274</v>
      </c>
      <c r="E152" s="27">
        <v>70</v>
      </c>
      <c r="F152" s="27" t="s">
        <v>195</v>
      </c>
      <c r="G152" s="27" t="s">
        <v>195</v>
      </c>
      <c r="H152" s="23" t="str">
        <f t="shared" si="4"/>
        <v>張＊千</v>
      </c>
      <c r="I152" s="23" t="str">
        <f t="shared" si="5"/>
        <v>2＊350956</v>
      </c>
      <c r="J152" s="27">
        <v>1130808</v>
      </c>
      <c r="K152" s="27" t="s">
        <v>751</v>
      </c>
      <c r="L152" s="27">
        <v>1125</v>
      </c>
      <c r="M152" s="28"/>
      <c r="N152" s="26"/>
      <c r="O152" s="26"/>
      <c r="P152" s="26"/>
      <c r="Q152" s="26"/>
      <c r="R152" s="26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6"/>
      <c r="AK152" s="26"/>
      <c r="AL152" s="26"/>
      <c r="AM152" s="28"/>
      <c r="AN152" s="28"/>
      <c r="AO152" s="28"/>
      <c r="AP152" s="28"/>
      <c r="AQ152" s="28"/>
      <c r="AR152" s="26"/>
      <c r="AS152" s="28"/>
      <c r="AT152" s="28"/>
      <c r="AU152" s="28"/>
      <c r="AV152" s="28"/>
      <c r="AW152" s="28"/>
      <c r="AX152" s="29"/>
      <c r="AY152" s="28"/>
      <c r="AZ152" s="28"/>
      <c r="BA152" s="28"/>
      <c r="BB152" s="28"/>
      <c r="BC152" s="26" t="s">
        <v>9</v>
      </c>
      <c r="BD152" s="26"/>
      <c r="BE152" s="28"/>
      <c r="BF152" s="26"/>
      <c r="BG152" s="26"/>
      <c r="BH152" s="26"/>
      <c r="BI152" s="28"/>
      <c r="BJ152" s="6"/>
    </row>
    <row r="153" spans="1:62" ht="31">
      <c r="A153" s="23">
        <v>149</v>
      </c>
      <c r="B153" s="27" t="s">
        <v>4427</v>
      </c>
      <c r="C153" s="27" t="s">
        <v>559</v>
      </c>
      <c r="D153" s="27" t="s">
        <v>4274</v>
      </c>
      <c r="E153" s="27">
        <v>86</v>
      </c>
      <c r="F153" s="27" t="s">
        <v>195</v>
      </c>
      <c r="G153" s="27" t="s">
        <v>195</v>
      </c>
      <c r="H153" s="23" t="str">
        <f t="shared" si="4"/>
        <v>林＊騰</v>
      </c>
      <c r="I153" s="23" t="str">
        <f t="shared" si="5"/>
        <v>2＊498496</v>
      </c>
      <c r="J153" s="27">
        <v>1130808</v>
      </c>
      <c r="K153" s="27" t="s">
        <v>732</v>
      </c>
      <c r="L153" s="27">
        <v>1125</v>
      </c>
      <c r="M153" s="28"/>
      <c r="N153" s="26"/>
      <c r="O153" s="26"/>
      <c r="P153" s="26"/>
      <c r="Q153" s="26"/>
      <c r="R153" s="26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6"/>
      <c r="AK153" s="26"/>
      <c r="AL153" s="26"/>
      <c r="AM153" s="28"/>
      <c r="AN153" s="28"/>
      <c r="AO153" s="28"/>
      <c r="AP153" s="28"/>
      <c r="AQ153" s="28"/>
      <c r="AR153" s="26"/>
      <c r="AS153" s="28"/>
      <c r="AT153" s="28"/>
      <c r="AU153" s="28"/>
      <c r="AV153" s="28"/>
      <c r="AW153" s="28"/>
      <c r="AX153" s="29"/>
      <c r="AY153" s="28"/>
      <c r="AZ153" s="28"/>
      <c r="BA153" s="28"/>
      <c r="BB153" s="28" t="s">
        <v>1879</v>
      </c>
      <c r="BC153" s="26"/>
      <c r="BD153" s="26"/>
      <c r="BE153" s="28"/>
      <c r="BF153" s="26"/>
      <c r="BG153" s="26"/>
      <c r="BH153" s="26"/>
      <c r="BI153" s="28"/>
      <c r="BJ153" s="6"/>
    </row>
    <row r="154" spans="1:62" ht="31">
      <c r="A154" s="23">
        <v>150</v>
      </c>
      <c r="B154" s="27" t="s">
        <v>4428</v>
      </c>
      <c r="C154" s="27" t="s">
        <v>4173</v>
      </c>
      <c r="D154" s="27" t="s">
        <v>4268</v>
      </c>
      <c r="E154" s="27">
        <v>86</v>
      </c>
      <c r="F154" s="27" t="s">
        <v>195</v>
      </c>
      <c r="G154" s="27" t="s">
        <v>195</v>
      </c>
      <c r="H154" s="23" t="str">
        <f t="shared" si="4"/>
        <v>陳＊束</v>
      </c>
      <c r="I154" s="23" t="str">
        <f t="shared" si="5"/>
        <v>0＊161584</v>
      </c>
      <c r="J154" s="27">
        <v>1130809</v>
      </c>
      <c r="K154" s="27" t="s">
        <v>734</v>
      </c>
      <c r="L154" s="27">
        <v>1125</v>
      </c>
      <c r="M154" s="28"/>
      <c r="N154" s="26"/>
      <c r="O154" s="26"/>
      <c r="P154" s="26"/>
      <c r="Q154" s="26"/>
      <c r="R154" s="26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6"/>
      <c r="AK154" s="26"/>
      <c r="AL154" s="26"/>
      <c r="AM154" s="28"/>
      <c r="AN154" s="28"/>
      <c r="AO154" s="28"/>
      <c r="AP154" s="28"/>
      <c r="AQ154" s="28"/>
      <c r="AR154" s="26"/>
      <c r="AS154" s="28"/>
      <c r="AT154" s="28"/>
      <c r="AU154" s="28"/>
      <c r="AV154" s="28"/>
      <c r="AW154" s="28"/>
      <c r="AX154" s="29"/>
      <c r="AY154" s="28"/>
      <c r="AZ154" s="28"/>
      <c r="BA154" s="28" t="s">
        <v>9</v>
      </c>
      <c r="BB154" s="28"/>
      <c r="BC154" s="26"/>
      <c r="BD154" s="26"/>
      <c r="BE154" s="28"/>
      <c r="BF154" s="26"/>
      <c r="BG154" s="26"/>
      <c r="BH154" s="26"/>
      <c r="BI154" s="28"/>
      <c r="BJ154" s="6"/>
    </row>
    <row r="155" spans="1:62" ht="31">
      <c r="A155" s="23">
        <v>151</v>
      </c>
      <c r="B155" s="27" t="s">
        <v>4429</v>
      </c>
      <c r="C155" s="27" t="s">
        <v>424</v>
      </c>
      <c r="D155" s="27" t="s">
        <v>4274</v>
      </c>
      <c r="E155" s="27">
        <v>63</v>
      </c>
      <c r="F155" s="27" t="s">
        <v>195</v>
      </c>
      <c r="G155" s="27" t="s">
        <v>195</v>
      </c>
      <c r="H155" s="23" t="str">
        <f t="shared" si="4"/>
        <v>張＊賓</v>
      </c>
      <c r="I155" s="23" t="str">
        <f t="shared" si="5"/>
        <v>0＊703872</v>
      </c>
      <c r="J155" s="27">
        <v>1130809</v>
      </c>
      <c r="K155" s="27" t="s">
        <v>734</v>
      </c>
      <c r="L155" s="27">
        <v>1125</v>
      </c>
      <c r="M155" s="28"/>
      <c r="N155" s="26"/>
      <c r="O155" s="26"/>
      <c r="P155" s="26"/>
      <c r="Q155" s="26"/>
      <c r="R155" s="26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6"/>
      <c r="AK155" s="26"/>
      <c r="AL155" s="26"/>
      <c r="AM155" s="28"/>
      <c r="AN155" s="28"/>
      <c r="AO155" s="28"/>
      <c r="AP155" s="28"/>
      <c r="AQ155" s="28"/>
      <c r="AR155" s="26"/>
      <c r="AS155" s="28"/>
      <c r="AT155" s="28"/>
      <c r="AU155" s="28"/>
      <c r="AV155" s="28"/>
      <c r="AW155" s="28"/>
      <c r="AX155" s="29"/>
      <c r="AY155" s="28"/>
      <c r="AZ155" s="28"/>
      <c r="BA155" s="28" t="s">
        <v>9</v>
      </c>
      <c r="BB155" s="28"/>
      <c r="BC155" s="26"/>
      <c r="BD155" s="26"/>
      <c r="BE155" s="28"/>
      <c r="BF155" s="26"/>
      <c r="BG155" s="26"/>
      <c r="BH155" s="26"/>
      <c r="BI155" s="28"/>
      <c r="BJ155" s="6"/>
    </row>
    <row r="156" spans="1:62" ht="31">
      <c r="A156" s="23">
        <v>152</v>
      </c>
      <c r="B156" s="27" t="s">
        <v>4430</v>
      </c>
      <c r="C156" s="27" t="s">
        <v>76</v>
      </c>
      <c r="D156" s="27" t="s">
        <v>4274</v>
      </c>
      <c r="E156" s="27">
        <v>88</v>
      </c>
      <c r="F156" s="27" t="s">
        <v>195</v>
      </c>
      <c r="G156" s="27" t="s">
        <v>195</v>
      </c>
      <c r="H156" s="23" t="str">
        <f t="shared" si="4"/>
        <v>張＊金</v>
      </c>
      <c r="I156" s="23" t="str">
        <f t="shared" si="5"/>
        <v>0＊757260</v>
      </c>
      <c r="J156" s="27">
        <v>1130809</v>
      </c>
      <c r="K156" s="27" t="s">
        <v>734</v>
      </c>
      <c r="L156" s="27">
        <v>1125</v>
      </c>
      <c r="M156" s="28"/>
      <c r="N156" s="26"/>
      <c r="O156" s="26"/>
      <c r="P156" s="26"/>
      <c r="Q156" s="26"/>
      <c r="R156" s="26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6"/>
      <c r="AK156" s="26"/>
      <c r="AL156" s="26"/>
      <c r="AM156" s="28"/>
      <c r="AN156" s="28"/>
      <c r="AO156" s="28"/>
      <c r="AP156" s="28"/>
      <c r="AQ156" s="28"/>
      <c r="AR156" s="26"/>
      <c r="AS156" s="28"/>
      <c r="AT156" s="28"/>
      <c r="AU156" s="28"/>
      <c r="AV156" s="28"/>
      <c r="AW156" s="28"/>
      <c r="AX156" s="29"/>
      <c r="AY156" s="28"/>
      <c r="AZ156" s="28"/>
      <c r="BA156" s="28" t="s">
        <v>9</v>
      </c>
      <c r="BB156" s="28"/>
      <c r="BC156" s="26"/>
      <c r="BD156" s="26"/>
      <c r="BE156" s="28"/>
      <c r="BF156" s="26"/>
      <c r="BG156" s="26"/>
      <c r="BH156" s="26"/>
      <c r="BI156" s="28"/>
      <c r="BJ156" s="6"/>
    </row>
    <row r="157" spans="1:62" ht="31">
      <c r="A157" s="23">
        <v>153</v>
      </c>
      <c r="B157" s="27" t="s">
        <v>4431</v>
      </c>
      <c r="C157" s="27" t="s">
        <v>4175</v>
      </c>
      <c r="D157" s="27" t="s">
        <v>4268</v>
      </c>
      <c r="E157" s="27">
        <v>80</v>
      </c>
      <c r="F157" s="27" t="s">
        <v>195</v>
      </c>
      <c r="G157" s="27" t="s">
        <v>195</v>
      </c>
      <c r="H157" s="23" t="str">
        <f t="shared" si="4"/>
        <v>張＊子</v>
      </c>
      <c r="I157" s="23" t="str">
        <f t="shared" si="5"/>
        <v>0＊202015</v>
      </c>
      <c r="J157" s="27">
        <v>1130809</v>
      </c>
      <c r="K157" s="27" t="s">
        <v>734</v>
      </c>
      <c r="L157" s="27">
        <v>1125</v>
      </c>
      <c r="M157" s="28"/>
      <c r="N157" s="26"/>
      <c r="O157" s="26"/>
      <c r="P157" s="26"/>
      <c r="Q157" s="26"/>
      <c r="R157" s="26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6"/>
      <c r="AK157" s="26"/>
      <c r="AL157" s="26"/>
      <c r="AM157" s="28"/>
      <c r="AN157" s="28"/>
      <c r="AO157" s="28"/>
      <c r="AP157" s="28"/>
      <c r="AQ157" s="28"/>
      <c r="AR157" s="26"/>
      <c r="AS157" s="28"/>
      <c r="AT157" s="28"/>
      <c r="AU157" s="28"/>
      <c r="AV157" s="28"/>
      <c r="AW157" s="28"/>
      <c r="AX157" s="29"/>
      <c r="AY157" s="28"/>
      <c r="AZ157" s="28"/>
      <c r="BA157" s="28" t="s">
        <v>9</v>
      </c>
      <c r="BB157" s="28"/>
      <c r="BC157" s="26"/>
      <c r="BD157" s="26"/>
      <c r="BE157" s="28"/>
      <c r="BF157" s="26"/>
      <c r="BG157" s="26"/>
      <c r="BH157" s="26"/>
      <c r="BI157" s="28"/>
      <c r="BJ157" s="6"/>
    </row>
    <row r="158" spans="1:62" ht="31">
      <c r="A158" s="23">
        <v>154</v>
      </c>
      <c r="B158" s="27" t="s">
        <v>4432</v>
      </c>
      <c r="C158" s="27" t="s">
        <v>4176</v>
      </c>
      <c r="D158" s="27" t="s">
        <v>4268</v>
      </c>
      <c r="E158" s="27">
        <v>73</v>
      </c>
      <c r="F158" s="27" t="s">
        <v>195</v>
      </c>
      <c r="G158" s="27" t="s">
        <v>195</v>
      </c>
      <c r="H158" s="23" t="str">
        <f t="shared" si="4"/>
        <v>邱＊蘭</v>
      </c>
      <c r="I158" s="23" t="str">
        <f t="shared" si="5"/>
        <v>2＊751347</v>
      </c>
      <c r="J158" s="27">
        <v>1130809</v>
      </c>
      <c r="K158" s="27" t="s">
        <v>734</v>
      </c>
      <c r="L158" s="27">
        <v>1125</v>
      </c>
      <c r="M158" s="28"/>
      <c r="N158" s="26"/>
      <c r="O158" s="26"/>
      <c r="P158" s="26"/>
      <c r="Q158" s="26"/>
      <c r="R158" s="26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6"/>
      <c r="AK158" s="26"/>
      <c r="AL158" s="26"/>
      <c r="AM158" s="28"/>
      <c r="AN158" s="28"/>
      <c r="AO158" s="28"/>
      <c r="AP158" s="28"/>
      <c r="AQ158" s="28"/>
      <c r="AR158" s="26"/>
      <c r="AS158" s="28"/>
      <c r="AT158" s="28"/>
      <c r="AU158" s="28"/>
      <c r="AV158" s="28"/>
      <c r="AW158" s="28"/>
      <c r="AX158" s="29"/>
      <c r="AY158" s="28"/>
      <c r="AZ158" s="28"/>
      <c r="BA158" s="28" t="s">
        <v>9</v>
      </c>
      <c r="BB158" s="28"/>
      <c r="BC158" s="26"/>
      <c r="BD158" s="26"/>
      <c r="BE158" s="28"/>
      <c r="BF158" s="26"/>
      <c r="BG158" s="26"/>
      <c r="BH158" s="26"/>
      <c r="BI158" s="28"/>
      <c r="BJ158" s="6"/>
    </row>
    <row r="159" spans="1:62" ht="31">
      <c r="A159" s="23">
        <v>155</v>
      </c>
      <c r="B159" s="27" t="s">
        <v>4433</v>
      </c>
      <c r="C159" s="27" t="s">
        <v>859</v>
      </c>
      <c r="D159" s="27" t="s">
        <v>4274</v>
      </c>
      <c r="E159" s="27">
        <v>67</v>
      </c>
      <c r="F159" s="27" t="s">
        <v>195</v>
      </c>
      <c r="G159" s="27" t="s">
        <v>195</v>
      </c>
      <c r="H159" s="23" t="str">
        <f t="shared" si="4"/>
        <v>吳＊梯</v>
      </c>
      <c r="I159" s="23" t="str">
        <f t="shared" si="5"/>
        <v>1＊091220</v>
      </c>
      <c r="J159" s="27">
        <v>1130814</v>
      </c>
      <c r="K159" s="27" t="s">
        <v>734</v>
      </c>
      <c r="L159" s="27">
        <v>1125</v>
      </c>
      <c r="M159" s="28"/>
      <c r="N159" s="26"/>
      <c r="O159" s="26"/>
      <c r="P159" s="26"/>
      <c r="Q159" s="26"/>
      <c r="R159" s="26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6"/>
      <c r="AK159" s="26"/>
      <c r="AL159" s="26"/>
      <c r="AM159" s="28"/>
      <c r="AN159" s="28"/>
      <c r="AO159" s="28"/>
      <c r="AP159" s="28"/>
      <c r="AQ159" s="28"/>
      <c r="AR159" s="26"/>
      <c r="AS159" s="28"/>
      <c r="AT159" s="28"/>
      <c r="AU159" s="28"/>
      <c r="AV159" s="28"/>
      <c r="AW159" s="28"/>
      <c r="AX159" s="29"/>
      <c r="AY159" s="28"/>
      <c r="AZ159" s="28"/>
      <c r="BA159" s="28" t="s">
        <v>9</v>
      </c>
      <c r="BB159" s="28"/>
      <c r="BC159" s="26"/>
      <c r="BD159" s="26"/>
      <c r="BE159" s="28"/>
      <c r="BF159" s="26"/>
      <c r="BG159" s="26"/>
      <c r="BH159" s="26"/>
      <c r="BI159" s="28"/>
      <c r="BJ159" s="6"/>
    </row>
    <row r="160" spans="1:62" ht="31">
      <c r="A160" s="23">
        <v>156</v>
      </c>
      <c r="B160" s="27" t="s">
        <v>4434</v>
      </c>
      <c r="C160" s="27" t="s">
        <v>240</v>
      </c>
      <c r="D160" s="27" t="s">
        <v>4274</v>
      </c>
      <c r="E160" s="27">
        <v>82</v>
      </c>
      <c r="F160" s="27" t="s">
        <v>195</v>
      </c>
      <c r="G160" s="27" t="s">
        <v>195</v>
      </c>
      <c r="H160" s="23" t="str">
        <f t="shared" si="4"/>
        <v>張＊清</v>
      </c>
      <c r="I160" s="23" t="str">
        <f t="shared" si="5"/>
        <v>1＊763688</v>
      </c>
      <c r="J160" s="27">
        <v>1130814</v>
      </c>
      <c r="K160" s="27" t="s">
        <v>749</v>
      </c>
      <c r="L160" s="27">
        <v>1125</v>
      </c>
      <c r="M160" s="28"/>
      <c r="N160" s="26"/>
      <c r="O160" s="26"/>
      <c r="P160" s="26"/>
      <c r="Q160" s="26"/>
      <c r="R160" s="26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6"/>
      <c r="AK160" s="26"/>
      <c r="AL160" s="26"/>
      <c r="AM160" s="28"/>
      <c r="AN160" s="28"/>
      <c r="AO160" s="28"/>
      <c r="AP160" s="28"/>
      <c r="AQ160" s="28"/>
      <c r="AR160" s="26"/>
      <c r="AS160" s="28"/>
      <c r="AT160" s="28"/>
      <c r="AU160" s="28"/>
      <c r="AV160" s="28"/>
      <c r="AW160" s="28"/>
      <c r="AX160" s="29"/>
      <c r="AY160" s="28"/>
      <c r="AZ160" s="28"/>
      <c r="BA160" s="28"/>
      <c r="BB160" s="28"/>
      <c r="BC160" s="26"/>
      <c r="BD160" s="26"/>
      <c r="BE160" s="28"/>
      <c r="BF160" s="26" t="s">
        <v>736</v>
      </c>
      <c r="BG160" s="26"/>
      <c r="BH160" s="26"/>
      <c r="BI160" s="28"/>
      <c r="BJ160" s="6"/>
    </row>
    <row r="161" spans="1:62" ht="31">
      <c r="A161" s="23">
        <v>157</v>
      </c>
      <c r="B161" s="27" t="s">
        <v>4435</v>
      </c>
      <c r="C161" s="27" t="s">
        <v>271</v>
      </c>
      <c r="D161" s="27" t="s">
        <v>4268</v>
      </c>
      <c r="E161" s="27">
        <v>86</v>
      </c>
      <c r="F161" s="27" t="s">
        <v>195</v>
      </c>
      <c r="G161" s="27" t="s">
        <v>195</v>
      </c>
      <c r="H161" s="23" t="str">
        <f t="shared" si="4"/>
        <v>楊＊惠</v>
      </c>
      <c r="I161" s="23" t="str">
        <f t="shared" si="5"/>
        <v>1＊559672</v>
      </c>
      <c r="J161" s="27">
        <v>1130814</v>
      </c>
      <c r="K161" s="27" t="s">
        <v>734</v>
      </c>
      <c r="L161" s="27">
        <v>1125</v>
      </c>
      <c r="M161" s="28"/>
      <c r="N161" s="26"/>
      <c r="O161" s="26"/>
      <c r="P161" s="26"/>
      <c r="Q161" s="26"/>
      <c r="R161" s="26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6"/>
      <c r="AK161" s="26"/>
      <c r="AL161" s="26"/>
      <c r="AM161" s="28"/>
      <c r="AN161" s="28"/>
      <c r="AO161" s="28"/>
      <c r="AP161" s="28"/>
      <c r="AQ161" s="28"/>
      <c r="AR161" s="26"/>
      <c r="AS161" s="28"/>
      <c r="AT161" s="28"/>
      <c r="AU161" s="28"/>
      <c r="AV161" s="28"/>
      <c r="AW161" s="28"/>
      <c r="AX161" s="29"/>
      <c r="AY161" s="28"/>
      <c r="AZ161" s="28"/>
      <c r="BA161" s="28" t="s">
        <v>9</v>
      </c>
      <c r="BB161" s="28"/>
      <c r="BC161" s="26"/>
      <c r="BD161" s="26"/>
      <c r="BE161" s="28"/>
      <c r="BF161" s="26"/>
      <c r="BG161" s="26"/>
      <c r="BH161" s="26"/>
      <c r="BI161" s="28"/>
      <c r="BJ161" s="6"/>
    </row>
    <row r="162" spans="1:62" ht="31">
      <c r="A162" s="23">
        <v>158</v>
      </c>
      <c r="B162" s="27" t="s">
        <v>4436</v>
      </c>
      <c r="C162" s="27" t="s">
        <v>375</v>
      </c>
      <c r="D162" s="27" t="s">
        <v>4268</v>
      </c>
      <c r="E162" s="27">
        <v>75</v>
      </c>
      <c r="F162" s="27" t="s">
        <v>195</v>
      </c>
      <c r="G162" s="27" t="s">
        <v>195</v>
      </c>
      <c r="H162" s="23" t="str">
        <f t="shared" si="4"/>
        <v>蔡＊金枝</v>
      </c>
      <c r="I162" s="23" t="str">
        <f t="shared" si="5"/>
        <v>2＊409303</v>
      </c>
      <c r="J162" s="27">
        <v>1130814</v>
      </c>
      <c r="K162" s="27" t="s">
        <v>734</v>
      </c>
      <c r="L162" s="27">
        <v>1125</v>
      </c>
      <c r="M162" s="28"/>
      <c r="N162" s="26"/>
      <c r="O162" s="26"/>
      <c r="P162" s="26"/>
      <c r="Q162" s="26"/>
      <c r="R162" s="26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6"/>
      <c r="AK162" s="26"/>
      <c r="AL162" s="26"/>
      <c r="AM162" s="28"/>
      <c r="AN162" s="28"/>
      <c r="AO162" s="28"/>
      <c r="AP162" s="28"/>
      <c r="AQ162" s="28"/>
      <c r="AR162" s="26"/>
      <c r="AS162" s="28"/>
      <c r="AT162" s="28"/>
      <c r="AU162" s="28"/>
      <c r="AV162" s="28"/>
      <c r="AW162" s="28"/>
      <c r="AX162" s="29"/>
      <c r="AY162" s="28"/>
      <c r="AZ162" s="28"/>
      <c r="BA162" s="28" t="s">
        <v>9</v>
      </c>
      <c r="BB162" s="28"/>
      <c r="BC162" s="26"/>
      <c r="BD162" s="26"/>
      <c r="BE162" s="28"/>
      <c r="BF162" s="26"/>
      <c r="BG162" s="26"/>
      <c r="BH162" s="26"/>
      <c r="BI162" s="28"/>
      <c r="BJ162" s="6"/>
    </row>
    <row r="163" spans="1:62" ht="46.5">
      <c r="A163" s="23">
        <v>159</v>
      </c>
      <c r="B163" s="27" t="s">
        <v>4437</v>
      </c>
      <c r="C163" s="27" t="s">
        <v>4177</v>
      </c>
      <c r="D163" s="27" t="s">
        <v>4274</v>
      </c>
      <c r="E163" s="27">
        <v>78</v>
      </c>
      <c r="F163" s="27" t="s">
        <v>195</v>
      </c>
      <c r="G163" s="27" t="s">
        <v>195</v>
      </c>
      <c r="H163" s="23" t="str">
        <f t="shared" si="4"/>
        <v>蔡＊道</v>
      </c>
      <c r="I163" s="23" t="str">
        <f t="shared" si="5"/>
        <v>2＊756981</v>
      </c>
      <c r="J163" s="27">
        <v>1130814</v>
      </c>
      <c r="K163" s="27" t="s">
        <v>738</v>
      </c>
      <c r="L163" s="27">
        <v>1125</v>
      </c>
      <c r="M163" s="28"/>
      <c r="N163" s="26"/>
      <c r="O163" s="26"/>
      <c r="P163" s="26"/>
      <c r="Q163" s="26"/>
      <c r="R163" s="26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6"/>
      <c r="AK163" s="26"/>
      <c r="AL163" s="26"/>
      <c r="AM163" s="28"/>
      <c r="AN163" s="28"/>
      <c r="AO163" s="28"/>
      <c r="AP163" s="28"/>
      <c r="AQ163" s="28"/>
      <c r="AR163" s="26"/>
      <c r="AS163" s="28"/>
      <c r="AT163" s="28"/>
      <c r="AU163" s="28"/>
      <c r="AV163" s="28"/>
      <c r="AW163" s="28"/>
      <c r="AX163" s="29"/>
      <c r="AY163" s="28"/>
      <c r="AZ163" s="28" t="s">
        <v>9</v>
      </c>
      <c r="BA163" s="28" t="s">
        <v>9</v>
      </c>
      <c r="BB163" s="28"/>
      <c r="BC163" s="26"/>
      <c r="BD163" s="26"/>
      <c r="BE163" s="28"/>
      <c r="BF163" s="26"/>
      <c r="BG163" s="26"/>
      <c r="BH163" s="26"/>
      <c r="BI163" s="28"/>
      <c r="BJ163" s="6"/>
    </row>
    <row r="164" spans="1:62" ht="31">
      <c r="A164" s="23">
        <v>160</v>
      </c>
      <c r="B164" s="27" t="s">
        <v>4438</v>
      </c>
      <c r="C164" s="27" t="s">
        <v>245</v>
      </c>
      <c r="D164" s="27" t="s">
        <v>4268</v>
      </c>
      <c r="E164" s="27">
        <v>79</v>
      </c>
      <c r="F164" s="27" t="s">
        <v>195</v>
      </c>
      <c r="G164" s="27" t="s">
        <v>195</v>
      </c>
      <c r="H164" s="23" t="str">
        <f t="shared" si="4"/>
        <v>鄭＊雪子</v>
      </c>
      <c r="I164" s="23" t="str">
        <f t="shared" si="5"/>
        <v>0＊175864</v>
      </c>
      <c r="J164" s="27">
        <v>1130815</v>
      </c>
      <c r="K164" s="27" t="s">
        <v>734</v>
      </c>
      <c r="L164" s="27">
        <v>1125</v>
      </c>
      <c r="M164" s="28"/>
      <c r="N164" s="26"/>
      <c r="O164" s="26"/>
      <c r="P164" s="26"/>
      <c r="Q164" s="26"/>
      <c r="R164" s="26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6"/>
      <c r="AK164" s="26"/>
      <c r="AL164" s="26"/>
      <c r="AM164" s="28"/>
      <c r="AN164" s="28"/>
      <c r="AO164" s="28"/>
      <c r="AP164" s="28"/>
      <c r="AQ164" s="28"/>
      <c r="AR164" s="26"/>
      <c r="AS164" s="28"/>
      <c r="AT164" s="28"/>
      <c r="AU164" s="28"/>
      <c r="AV164" s="28"/>
      <c r="AW164" s="28"/>
      <c r="AX164" s="29"/>
      <c r="AY164" s="28"/>
      <c r="AZ164" s="28"/>
      <c r="BA164" s="28" t="s">
        <v>9</v>
      </c>
      <c r="BB164" s="28"/>
      <c r="BC164" s="26"/>
      <c r="BD164" s="26"/>
      <c r="BE164" s="28"/>
      <c r="BF164" s="26"/>
      <c r="BG164" s="26"/>
      <c r="BH164" s="26"/>
      <c r="BI164" s="28"/>
      <c r="BJ164" s="6"/>
    </row>
    <row r="165" spans="1:62">
      <c r="A165" s="23">
        <v>161</v>
      </c>
      <c r="B165" s="27" t="s">
        <v>4439</v>
      </c>
      <c r="C165" s="27" t="s">
        <v>1432</v>
      </c>
      <c r="D165" s="27" t="s">
        <v>4268</v>
      </c>
      <c r="E165" s="27">
        <v>66</v>
      </c>
      <c r="F165" s="27" t="s">
        <v>195</v>
      </c>
      <c r="G165" s="27" t="s">
        <v>195</v>
      </c>
      <c r="H165" s="23" t="str">
        <f t="shared" si="4"/>
        <v>戴＊芬</v>
      </c>
      <c r="I165" s="23" t="str">
        <f t="shared" si="5"/>
        <v>0＊908496</v>
      </c>
      <c r="J165" s="27">
        <v>1130815</v>
      </c>
      <c r="K165" s="27">
        <v>5761300</v>
      </c>
      <c r="L165" s="27">
        <v>1125</v>
      </c>
      <c r="M165" s="28"/>
      <c r="N165" s="26"/>
      <c r="O165" s="26"/>
      <c r="P165" s="26"/>
      <c r="Q165" s="26"/>
      <c r="R165" s="26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6"/>
      <c r="AK165" s="26"/>
      <c r="AL165" s="26"/>
      <c r="AM165" s="28"/>
      <c r="AN165" s="28"/>
      <c r="AO165" s="28"/>
      <c r="AP165" s="28"/>
      <c r="AQ165" s="28"/>
      <c r="AR165" s="26"/>
      <c r="AS165" s="28"/>
      <c r="AT165" s="28"/>
      <c r="AU165" s="28" t="s">
        <v>9</v>
      </c>
      <c r="AV165" s="28"/>
      <c r="AW165" s="28"/>
      <c r="AX165" s="29"/>
      <c r="AY165" s="28"/>
      <c r="AZ165" s="28"/>
      <c r="BA165" s="28"/>
      <c r="BB165" s="28"/>
      <c r="BC165" s="26"/>
      <c r="BD165" s="26"/>
      <c r="BE165" s="28"/>
      <c r="BF165" s="26"/>
      <c r="BG165" s="26"/>
      <c r="BH165" s="26"/>
      <c r="BI165" s="28"/>
      <c r="BJ165" s="6"/>
    </row>
    <row r="166" spans="1:62" ht="31">
      <c r="A166" s="23">
        <v>162</v>
      </c>
      <c r="B166" s="27" t="s">
        <v>4440</v>
      </c>
      <c r="C166" s="27" t="s">
        <v>2770</v>
      </c>
      <c r="D166" s="27" t="s">
        <v>4268</v>
      </c>
      <c r="E166" s="27">
        <v>84</v>
      </c>
      <c r="F166" s="27" t="s">
        <v>195</v>
      </c>
      <c r="G166" s="27" t="s">
        <v>195</v>
      </c>
      <c r="H166" s="23" t="str">
        <f t="shared" si="4"/>
        <v>洪＊靜子</v>
      </c>
      <c r="I166" s="23" t="str">
        <f t="shared" si="5"/>
        <v>1＊547798</v>
      </c>
      <c r="J166" s="27">
        <v>1130815</v>
      </c>
      <c r="K166" s="27" t="s">
        <v>734</v>
      </c>
      <c r="L166" s="27">
        <v>1125</v>
      </c>
      <c r="M166" s="28"/>
      <c r="N166" s="26"/>
      <c r="O166" s="26"/>
      <c r="P166" s="26"/>
      <c r="Q166" s="26"/>
      <c r="R166" s="26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6"/>
      <c r="AK166" s="26"/>
      <c r="AL166" s="26"/>
      <c r="AM166" s="28"/>
      <c r="AN166" s="28"/>
      <c r="AO166" s="28"/>
      <c r="AP166" s="28"/>
      <c r="AQ166" s="28"/>
      <c r="AR166" s="26"/>
      <c r="AS166" s="28"/>
      <c r="AT166" s="28"/>
      <c r="AU166" s="28"/>
      <c r="AV166" s="28"/>
      <c r="AW166" s="28"/>
      <c r="AX166" s="29"/>
      <c r="AY166" s="28"/>
      <c r="AZ166" s="28"/>
      <c r="BA166" s="28" t="s">
        <v>9</v>
      </c>
      <c r="BB166" s="28"/>
      <c r="BC166" s="26"/>
      <c r="BD166" s="26"/>
      <c r="BE166" s="28"/>
      <c r="BF166" s="26"/>
      <c r="BG166" s="26"/>
      <c r="BH166" s="26"/>
      <c r="BI166" s="28"/>
      <c r="BJ166" s="6"/>
    </row>
    <row r="167" spans="1:62" ht="31">
      <c r="A167" s="23">
        <v>163</v>
      </c>
      <c r="B167" s="27" t="s">
        <v>4441</v>
      </c>
      <c r="C167" s="27" t="s">
        <v>861</v>
      </c>
      <c r="D167" s="27" t="s">
        <v>4268</v>
      </c>
      <c r="E167" s="27">
        <v>73</v>
      </c>
      <c r="F167" s="27" t="s">
        <v>195</v>
      </c>
      <c r="G167" s="27" t="s">
        <v>195</v>
      </c>
      <c r="H167" s="23" t="str">
        <f t="shared" si="4"/>
        <v>林＊春圓</v>
      </c>
      <c r="I167" s="23" t="str">
        <f t="shared" si="5"/>
        <v>2＊085992</v>
      </c>
      <c r="J167" s="27">
        <v>1130815</v>
      </c>
      <c r="K167" s="27" t="s">
        <v>732</v>
      </c>
      <c r="L167" s="27">
        <v>1125</v>
      </c>
      <c r="M167" s="28"/>
      <c r="N167" s="26"/>
      <c r="O167" s="26"/>
      <c r="P167" s="26"/>
      <c r="Q167" s="26"/>
      <c r="R167" s="26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6"/>
      <c r="AK167" s="26"/>
      <c r="AL167" s="26"/>
      <c r="AM167" s="28"/>
      <c r="AN167" s="28"/>
      <c r="AO167" s="28"/>
      <c r="AP167" s="28"/>
      <c r="AQ167" s="28"/>
      <c r="AR167" s="26"/>
      <c r="AS167" s="28"/>
      <c r="AT167" s="28"/>
      <c r="AU167" s="28"/>
      <c r="AV167" s="28"/>
      <c r="AW167" s="28"/>
      <c r="AX167" s="29"/>
      <c r="AY167" s="28"/>
      <c r="AZ167" s="28"/>
      <c r="BA167" s="28"/>
      <c r="BB167" s="28" t="s">
        <v>1899</v>
      </c>
      <c r="BC167" s="26"/>
      <c r="BD167" s="26"/>
      <c r="BE167" s="28"/>
      <c r="BF167" s="26"/>
      <c r="BG167" s="26"/>
      <c r="BH167" s="26"/>
      <c r="BI167" s="28"/>
      <c r="BJ167" s="6"/>
    </row>
    <row r="168" spans="1:62" ht="31">
      <c r="A168" s="23">
        <v>164</v>
      </c>
      <c r="B168" s="27" t="s">
        <v>4442</v>
      </c>
      <c r="C168" s="27" t="s">
        <v>2543</v>
      </c>
      <c r="D168" s="27" t="s">
        <v>4274</v>
      </c>
      <c r="E168" s="27">
        <v>68</v>
      </c>
      <c r="F168" s="27" t="s">
        <v>195</v>
      </c>
      <c r="G168" s="27" t="s">
        <v>195</v>
      </c>
      <c r="H168" s="23" t="str">
        <f t="shared" ref="H168:H231" si="6">REPLACE(B168,2,1,"＊")</f>
        <v>潘＊華</v>
      </c>
      <c r="I168" s="23" t="str">
        <f t="shared" ref="I168:I231" si="7">REPLACE(C168,2,1,"＊")</f>
        <v>2＊268318</v>
      </c>
      <c r="J168" s="27">
        <v>1130815</v>
      </c>
      <c r="K168" s="27" t="s">
        <v>734</v>
      </c>
      <c r="L168" s="27">
        <v>1125</v>
      </c>
      <c r="M168" s="28"/>
      <c r="N168" s="26"/>
      <c r="O168" s="26"/>
      <c r="P168" s="26"/>
      <c r="Q168" s="26"/>
      <c r="R168" s="26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6"/>
      <c r="AK168" s="26"/>
      <c r="AL168" s="26"/>
      <c r="AM168" s="28"/>
      <c r="AN168" s="28"/>
      <c r="AO168" s="28"/>
      <c r="AP168" s="28"/>
      <c r="AQ168" s="28"/>
      <c r="AR168" s="26"/>
      <c r="AS168" s="28"/>
      <c r="AT168" s="28"/>
      <c r="AU168" s="28"/>
      <c r="AV168" s="28"/>
      <c r="AW168" s="28"/>
      <c r="AX168" s="29"/>
      <c r="AY168" s="28"/>
      <c r="AZ168" s="28"/>
      <c r="BA168" s="28" t="s">
        <v>9</v>
      </c>
      <c r="BB168" s="28"/>
      <c r="BC168" s="26"/>
      <c r="BD168" s="26"/>
      <c r="BE168" s="28"/>
      <c r="BF168" s="26"/>
      <c r="BG168" s="26"/>
      <c r="BH168" s="26"/>
      <c r="BI168" s="28"/>
      <c r="BJ168" s="6"/>
    </row>
    <row r="169" spans="1:62" ht="31">
      <c r="A169" s="23">
        <v>165</v>
      </c>
      <c r="B169" s="27" t="s">
        <v>4443</v>
      </c>
      <c r="C169" s="27" t="s">
        <v>4178</v>
      </c>
      <c r="D169" s="27" t="s">
        <v>4268</v>
      </c>
      <c r="E169" s="27">
        <v>68</v>
      </c>
      <c r="F169" s="27" t="s">
        <v>195</v>
      </c>
      <c r="G169" s="27" t="s">
        <v>195</v>
      </c>
      <c r="H169" s="23" t="str">
        <f t="shared" si="6"/>
        <v>陳＊在錦</v>
      </c>
      <c r="I169" s="23" t="str">
        <f t="shared" si="7"/>
        <v>2＊615357</v>
      </c>
      <c r="J169" s="27">
        <v>1130815</v>
      </c>
      <c r="K169" s="27" t="s">
        <v>734</v>
      </c>
      <c r="L169" s="27">
        <v>1125</v>
      </c>
      <c r="M169" s="28"/>
      <c r="N169" s="26"/>
      <c r="O169" s="26"/>
      <c r="P169" s="26"/>
      <c r="Q169" s="26"/>
      <c r="R169" s="26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6"/>
      <c r="AK169" s="26"/>
      <c r="AL169" s="26"/>
      <c r="AM169" s="28"/>
      <c r="AN169" s="28"/>
      <c r="AO169" s="28"/>
      <c r="AP169" s="28"/>
      <c r="AQ169" s="28"/>
      <c r="AR169" s="26"/>
      <c r="AS169" s="28"/>
      <c r="AT169" s="28"/>
      <c r="AU169" s="28"/>
      <c r="AV169" s="28"/>
      <c r="AW169" s="28"/>
      <c r="AX169" s="29"/>
      <c r="AY169" s="28"/>
      <c r="AZ169" s="28"/>
      <c r="BA169" s="28" t="s">
        <v>9</v>
      </c>
      <c r="BB169" s="28"/>
      <c r="BC169" s="26"/>
      <c r="BD169" s="26"/>
      <c r="BE169" s="28"/>
      <c r="BF169" s="26"/>
      <c r="BG169" s="26"/>
      <c r="BH169" s="26"/>
      <c r="BI169" s="28"/>
      <c r="BJ169" s="6"/>
    </row>
    <row r="170" spans="1:62" ht="31">
      <c r="A170" s="23">
        <v>166</v>
      </c>
      <c r="B170" s="27" t="s">
        <v>4444</v>
      </c>
      <c r="C170" s="27" t="s">
        <v>3294</v>
      </c>
      <c r="D170" s="27" t="s">
        <v>4268</v>
      </c>
      <c r="E170" s="27">
        <v>77</v>
      </c>
      <c r="F170" s="27" t="s">
        <v>195</v>
      </c>
      <c r="G170" s="27" t="s">
        <v>195</v>
      </c>
      <c r="H170" s="23" t="str">
        <f t="shared" si="6"/>
        <v>劉＊錦蓮</v>
      </c>
      <c r="I170" s="23" t="str">
        <f t="shared" si="7"/>
        <v>2＊965157</v>
      </c>
      <c r="J170" s="27">
        <v>1130815</v>
      </c>
      <c r="K170" s="27" t="s">
        <v>732</v>
      </c>
      <c r="L170" s="27">
        <v>1125</v>
      </c>
      <c r="M170" s="28"/>
      <c r="N170" s="26"/>
      <c r="O170" s="26"/>
      <c r="P170" s="26"/>
      <c r="Q170" s="26"/>
      <c r="R170" s="26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6"/>
      <c r="AK170" s="26"/>
      <c r="AL170" s="26"/>
      <c r="AM170" s="28"/>
      <c r="AN170" s="28"/>
      <c r="AO170" s="28"/>
      <c r="AP170" s="28"/>
      <c r="AQ170" s="28"/>
      <c r="AR170" s="26"/>
      <c r="AS170" s="28"/>
      <c r="AT170" s="28"/>
      <c r="AU170" s="28"/>
      <c r="AV170" s="28"/>
      <c r="AW170" s="28"/>
      <c r="AX170" s="29"/>
      <c r="AY170" s="28"/>
      <c r="AZ170" s="28"/>
      <c r="BA170" s="28"/>
      <c r="BB170" s="28" t="s">
        <v>1879</v>
      </c>
      <c r="BC170" s="26"/>
      <c r="BD170" s="26"/>
      <c r="BE170" s="28"/>
      <c r="BF170" s="26"/>
      <c r="BG170" s="26"/>
      <c r="BH170" s="26"/>
      <c r="BI170" s="28"/>
      <c r="BJ170" s="6"/>
    </row>
    <row r="171" spans="1:62" ht="31">
      <c r="A171" s="23">
        <v>167</v>
      </c>
      <c r="B171" s="27" t="s">
        <v>4445</v>
      </c>
      <c r="C171" s="27" t="s">
        <v>902</v>
      </c>
      <c r="D171" s="27" t="s">
        <v>4268</v>
      </c>
      <c r="E171" s="27">
        <v>68</v>
      </c>
      <c r="F171" s="27" t="s">
        <v>195</v>
      </c>
      <c r="G171" s="27" t="s">
        <v>195</v>
      </c>
      <c r="H171" s="23" t="str">
        <f t="shared" si="6"/>
        <v>陳＊蘭</v>
      </c>
      <c r="I171" s="23" t="str">
        <f t="shared" si="7"/>
        <v>2＊194626</v>
      </c>
      <c r="J171" s="27">
        <v>1130815</v>
      </c>
      <c r="K171" s="27" t="s">
        <v>734</v>
      </c>
      <c r="L171" s="27">
        <v>1125</v>
      </c>
      <c r="M171" s="28"/>
      <c r="N171" s="26"/>
      <c r="O171" s="26"/>
      <c r="P171" s="26"/>
      <c r="Q171" s="26"/>
      <c r="R171" s="26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6"/>
      <c r="AK171" s="26"/>
      <c r="AL171" s="26"/>
      <c r="AM171" s="28"/>
      <c r="AN171" s="28"/>
      <c r="AO171" s="28"/>
      <c r="AP171" s="28"/>
      <c r="AQ171" s="28"/>
      <c r="AR171" s="26"/>
      <c r="AS171" s="28"/>
      <c r="AT171" s="28"/>
      <c r="AU171" s="28"/>
      <c r="AV171" s="28"/>
      <c r="AW171" s="28"/>
      <c r="AX171" s="29"/>
      <c r="AY171" s="28"/>
      <c r="AZ171" s="28"/>
      <c r="BA171" s="28" t="s">
        <v>9</v>
      </c>
      <c r="BB171" s="28"/>
      <c r="BC171" s="26"/>
      <c r="BD171" s="26"/>
      <c r="BE171" s="28"/>
      <c r="BF171" s="26"/>
      <c r="BG171" s="26"/>
      <c r="BH171" s="26"/>
      <c r="BI171" s="28"/>
      <c r="BJ171" s="6"/>
    </row>
    <row r="172" spans="1:62" ht="31">
      <c r="A172" s="23">
        <v>168</v>
      </c>
      <c r="B172" s="27" t="s">
        <v>4446</v>
      </c>
      <c r="C172" s="27" t="s">
        <v>856</v>
      </c>
      <c r="D172" s="27" t="s">
        <v>4268</v>
      </c>
      <c r="E172" s="27">
        <v>57</v>
      </c>
      <c r="F172" s="27" t="s">
        <v>195</v>
      </c>
      <c r="G172" s="27" t="s">
        <v>195</v>
      </c>
      <c r="H172" s="23" t="str">
        <f t="shared" si="6"/>
        <v>黃＊珠</v>
      </c>
      <c r="I172" s="23" t="str">
        <f t="shared" si="7"/>
        <v>0＊063183</v>
      </c>
      <c r="J172" s="27">
        <v>1130816</v>
      </c>
      <c r="K172" s="27" t="s">
        <v>734</v>
      </c>
      <c r="L172" s="27">
        <v>1125</v>
      </c>
      <c r="M172" s="28"/>
      <c r="N172" s="26"/>
      <c r="O172" s="26"/>
      <c r="P172" s="26"/>
      <c r="Q172" s="26"/>
      <c r="R172" s="26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6"/>
      <c r="AK172" s="26"/>
      <c r="AL172" s="26"/>
      <c r="AM172" s="28"/>
      <c r="AN172" s="28"/>
      <c r="AO172" s="28"/>
      <c r="AP172" s="28"/>
      <c r="AQ172" s="28"/>
      <c r="AR172" s="26"/>
      <c r="AS172" s="28"/>
      <c r="AT172" s="28"/>
      <c r="AU172" s="28"/>
      <c r="AV172" s="28"/>
      <c r="AW172" s="28"/>
      <c r="AX172" s="29"/>
      <c r="AY172" s="28"/>
      <c r="AZ172" s="28"/>
      <c r="BA172" s="28" t="s">
        <v>9</v>
      </c>
      <c r="BB172" s="28"/>
      <c r="BC172" s="26"/>
      <c r="BD172" s="26"/>
      <c r="BE172" s="28"/>
      <c r="BF172" s="26"/>
      <c r="BG172" s="26"/>
      <c r="BH172" s="26"/>
      <c r="BI172" s="28"/>
      <c r="BJ172" s="6"/>
    </row>
    <row r="173" spans="1:62" ht="46.5">
      <c r="A173" s="23">
        <v>169</v>
      </c>
      <c r="B173" s="27" t="s">
        <v>4447</v>
      </c>
      <c r="C173" s="27" t="s">
        <v>319</v>
      </c>
      <c r="D173" s="27" t="s">
        <v>4268</v>
      </c>
      <c r="E173" s="27">
        <v>59</v>
      </c>
      <c r="F173" s="27" t="s">
        <v>195</v>
      </c>
      <c r="G173" s="27" t="s">
        <v>195</v>
      </c>
      <c r="H173" s="23" t="str">
        <f t="shared" si="6"/>
        <v>江＊英</v>
      </c>
      <c r="I173" s="23" t="str">
        <f t="shared" si="7"/>
        <v>0＊507388</v>
      </c>
      <c r="J173" s="27">
        <v>1130816</v>
      </c>
      <c r="K173" s="27" t="s">
        <v>741</v>
      </c>
      <c r="L173" s="27">
        <v>1125</v>
      </c>
      <c r="M173" s="28"/>
      <c r="N173" s="26"/>
      <c r="O173" s="26"/>
      <c r="P173" s="26"/>
      <c r="Q173" s="26"/>
      <c r="R173" s="26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6"/>
      <c r="AK173" s="26"/>
      <c r="AL173" s="26"/>
      <c r="AM173" s="28"/>
      <c r="AN173" s="28"/>
      <c r="AO173" s="28"/>
      <c r="AP173" s="28"/>
      <c r="AQ173" s="28"/>
      <c r="AR173" s="26"/>
      <c r="AS173" s="28"/>
      <c r="AT173" s="28"/>
      <c r="AU173" s="28"/>
      <c r="AV173" s="28"/>
      <c r="AW173" s="28"/>
      <c r="AX173" s="29"/>
      <c r="AY173" s="28"/>
      <c r="AZ173" s="28" t="s">
        <v>9</v>
      </c>
      <c r="BA173" s="28"/>
      <c r="BB173" s="28" t="s">
        <v>747</v>
      </c>
      <c r="BC173" s="26"/>
      <c r="BD173" s="26"/>
      <c r="BE173" s="28"/>
      <c r="BF173" s="26"/>
      <c r="BG173" s="26"/>
      <c r="BH173" s="26"/>
      <c r="BI173" s="28"/>
      <c r="BJ173" s="6"/>
    </row>
    <row r="174" spans="1:62" ht="46.5">
      <c r="A174" s="23">
        <v>170</v>
      </c>
      <c r="B174" s="27" t="s">
        <v>4448</v>
      </c>
      <c r="C174" s="27" t="s">
        <v>99</v>
      </c>
      <c r="D174" s="27" t="s">
        <v>4274</v>
      </c>
      <c r="E174" s="27">
        <v>62</v>
      </c>
      <c r="F174" s="27" t="s">
        <v>4180</v>
      </c>
      <c r="G174" s="27" t="s">
        <v>4181</v>
      </c>
      <c r="H174" s="23" t="str">
        <f t="shared" si="6"/>
        <v>蕭＊康</v>
      </c>
      <c r="I174" s="23" t="str">
        <f t="shared" si="7"/>
        <v>2＊016676</v>
      </c>
      <c r="J174" s="27">
        <v>1130826</v>
      </c>
      <c r="K174" s="27" t="s">
        <v>748</v>
      </c>
      <c r="L174" s="27">
        <v>1125</v>
      </c>
      <c r="M174" s="28"/>
      <c r="N174" s="26"/>
      <c r="O174" s="26"/>
      <c r="P174" s="26"/>
      <c r="Q174" s="26"/>
      <c r="R174" s="26"/>
      <c r="S174" s="28"/>
      <c r="T174" s="28"/>
      <c r="U174" s="28"/>
      <c r="V174" s="28"/>
      <c r="W174" s="28" t="s">
        <v>9</v>
      </c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6"/>
      <c r="AK174" s="26"/>
      <c r="AL174" s="26"/>
      <c r="AM174" s="28"/>
      <c r="AN174" s="28"/>
      <c r="AO174" s="28"/>
      <c r="AP174" s="28"/>
      <c r="AQ174" s="28"/>
      <c r="AR174" s="26"/>
      <c r="AS174" s="28"/>
      <c r="AT174" s="28"/>
      <c r="AU174" s="28"/>
      <c r="AV174" s="28"/>
      <c r="AW174" s="28"/>
      <c r="AX174" s="29"/>
      <c r="AY174" s="28"/>
      <c r="AZ174" s="28"/>
      <c r="BA174" s="28"/>
      <c r="BB174" s="28"/>
      <c r="BC174" s="26"/>
      <c r="BD174" s="26"/>
      <c r="BE174" s="28"/>
      <c r="BF174" s="26"/>
      <c r="BG174" s="26"/>
      <c r="BH174" s="26"/>
      <c r="BI174" s="28" t="s">
        <v>1034</v>
      </c>
      <c r="BJ174" s="6"/>
    </row>
    <row r="175" spans="1:62" ht="31">
      <c r="A175" s="23">
        <v>171</v>
      </c>
      <c r="B175" s="27" t="s">
        <v>4449</v>
      </c>
      <c r="C175" s="27" t="s">
        <v>4183</v>
      </c>
      <c r="D175" s="27" t="s">
        <v>4274</v>
      </c>
      <c r="E175" s="27">
        <v>57</v>
      </c>
      <c r="F175" s="27" t="s">
        <v>195</v>
      </c>
      <c r="G175" s="27" t="s">
        <v>195</v>
      </c>
      <c r="H175" s="23" t="str">
        <f t="shared" si="6"/>
        <v>翟＊和</v>
      </c>
      <c r="I175" s="23" t="str">
        <f t="shared" si="7"/>
        <v>2＊257117</v>
      </c>
      <c r="J175" s="27">
        <v>1130826</v>
      </c>
      <c r="K175" s="27" t="s">
        <v>734</v>
      </c>
      <c r="L175" s="27">
        <v>1125</v>
      </c>
      <c r="M175" s="28"/>
      <c r="N175" s="26"/>
      <c r="O175" s="26"/>
      <c r="P175" s="26"/>
      <c r="Q175" s="26"/>
      <c r="R175" s="26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6"/>
      <c r="AK175" s="26"/>
      <c r="AL175" s="26"/>
      <c r="AM175" s="28"/>
      <c r="AN175" s="28"/>
      <c r="AO175" s="28"/>
      <c r="AP175" s="28"/>
      <c r="AQ175" s="28"/>
      <c r="AR175" s="26"/>
      <c r="AS175" s="28"/>
      <c r="AT175" s="28"/>
      <c r="AU175" s="28"/>
      <c r="AV175" s="28"/>
      <c r="AW175" s="28"/>
      <c r="AX175" s="29"/>
      <c r="AY175" s="28"/>
      <c r="AZ175" s="28"/>
      <c r="BA175" s="28" t="s">
        <v>9</v>
      </c>
      <c r="BB175" s="28"/>
      <c r="BC175" s="26"/>
      <c r="BD175" s="26"/>
      <c r="BE175" s="28"/>
      <c r="BF175" s="26"/>
      <c r="BG175" s="26"/>
      <c r="BH175" s="26"/>
      <c r="BI175" s="28"/>
      <c r="BJ175" s="6"/>
    </row>
    <row r="176" spans="1:62" ht="46.5">
      <c r="A176" s="23">
        <v>172</v>
      </c>
      <c r="B176" s="27" t="s">
        <v>4450</v>
      </c>
      <c r="C176" s="27" t="s">
        <v>4184</v>
      </c>
      <c r="D176" s="27" t="s">
        <v>4274</v>
      </c>
      <c r="E176" s="27">
        <v>42</v>
      </c>
      <c r="F176" s="27" t="s">
        <v>3375</v>
      </c>
      <c r="G176" s="27"/>
      <c r="H176" s="23" t="str">
        <f t="shared" si="6"/>
        <v>陳＊呈</v>
      </c>
      <c r="I176" s="23" t="str">
        <f t="shared" si="7"/>
        <v>1＊637752</v>
      </c>
      <c r="J176" s="27">
        <v>1130826</v>
      </c>
      <c r="K176" s="27" t="s">
        <v>756</v>
      </c>
      <c r="L176" s="27">
        <v>1125</v>
      </c>
      <c r="M176" s="28"/>
      <c r="N176" s="26"/>
      <c r="O176" s="26"/>
      <c r="P176" s="26"/>
      <c r="Q176" s="26"/>
      <c r="R176" s="26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6"/>
      <c r="AK176" s="26"/>
      <c r="AL176" s="26"/>
      <c r="AM176" s="28"/>
      <c r="AN176" s="28"/>
      <c r="AO176" s="28"/>
      <c r="AP176" s="28"/>
      <c r="AQ176" s="28"/>
      <c r="AR176" s="26"/>
      <c r="AS176" s="28"/>
      <c r="AT176" s="28"/>
      <c r="AU176" s="28"/>
      <c r="AV176" s="28"/>
      <c r="AW176" s="28"/>
      <c r="AX176" s="29"/>
      <c r="AY176" s="28"/>
      <c r="AZ176" s="28"/>
      <c r="BA176" s="28" t="s">
        <v>9</v>
      </c>
      <c r="BB176" s="28"/>
      <c r="BC176" s="26"/>
      <c r="BD176" s="26"/>
      <c r="BE176" s="28"/>
      <c r="BF176" s="26" t="s">
        <v>760</v>
      </c>
      <c r="BG176" s="26"/>
      <c r="BH176" s="26"/>
      <c r="BI176" s="28"/>
      <c r="BJ176" s="6"/>
    </row>
    <row r="177" spans="1:62" ht="31">
      <c r="A177" s="23">
        <v>173</v>
      </c>
      <c r="B177" s="27" t="s">
        <v>4451</v>
      </c>
      <c r="C177" s="27" t="s">
        <v>2058</v>
      </c>
      <c r="D177" s="27" t="s">
        <v>4274</v>
      </c>
      <c r="E177" s="27">
        <v>71</v>
      </c>
      <c r="F177" s="27" t="s">
        <v>195</v>
      </c>
      <c r="G177" s="27" t="s">
        <v>195</v>
      </c>
      <c r="H177" s="23" t="str">
        <f t="shared" si="6"/>
        <v>呂＊宗</v>
      </c>
      <c r="I177" s="23" t="str">
        <f t="shared" si="7"/>
        <v>1＊016325</v>
      </c>
      <c r="J177" s="27">
        <v>1130828</v>
      </c>
      <c r="K177" s="27" t="s">
        <v>734</v>
      </c>
      <c r="L177" s="27">
        <v>1125</v>
      </c>
      <c r="M177" s="28"/>
      <c r="N177" s="26"/>
      <c r="O177" s="26"/>
      <c r="P177" s="26"/>
      <c r="Q177" s="26"/>
      <c r="R177" s="26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6"/>
      <c r="AK177" s="26"/>
      <c r="AL177" s="26"/>
      <c r="AM177" s="28"/>
      <c r="AN177" s="28"/>
      <c r="AO177" s="28"/>
      <c r="AP177" s="28"/>
      <c r="AQ177" s="28"/>
      <c r="AR177" s="26"/>
      <c r="AS177" s="28"/>
      <c r="AT177" s="28"/>
      <c r="AU177" s="28"/>
      <c r="AV177" s="28"/>
      <c r="AW177" s="28"/>
      <c r="AX177" s="29"/>
      <c r="AY177" s="28"/>
      <c r="AZ177" s="28"/>
      <c r="BA177" s="28" t="s">
        <v>9</v>
      </c>
      <c r="BB177" s="28"/>
      <c r="BC177" s="26"/>
      <c r="BD177" s="26"/>
      <c r="BE177" s="28"/>
      <c r="BF177" s="26"/>
      <c r="BG177" s="26"/>
      <c r="BH177" s="26"/>
      <c r="BI177" s="28"/>
      <c r="BJ177" s="6"/>
    </row>
    <row r="178" spans="1:62" ht="31">
      <c r="A178" s="23">
        <v>174</v>
      </c>
      <c r="B178" s="27" t="s">
        <v>4452</v>
      </c>
      <c r="C178" s="27" t="s">
        <v>2046</v>
      </c>
      <c r="D178" s="27" t="s">
        <v>4274</v>
      </c>
      <c r="E178" s="27">
        <v>60</v>
      </c>
      <c r="F178" s="27" t="s">
        <v>195</v>
      </c>
      <c r="G178" s="27" t="s">
        <v>195</v>
      </c>
      <c r="H178" s="23" t="str">
        <f t="shared" si="6"/>
        <v>楊＊隆</v>
      </c>
      <c r="I178" s="23" t="str">
        <f t="shared" si="7"/>
        <v>1＊552933</v>
      </c>
      <c r="J178" s="27">
        <v>1130828</v>
      </c>
      <c r="K178" s="27" t="s">
        <v>732</v>
      </c>
      <c r="L178" s="27">
        <v>1125</v>
      </c>
      <c r="M178" s="28"/>
      <c r="N178" s="26"/>
      <c r="O178" s="26"/>
      <c r="P178" s="26"/>
      <c r="Q178" s="26"/>
      <c r="R178" s="26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6"/>
      <c r="AK178" s="26"/>
      <c r="AL178" s="26"/>
      <c r="AM178" s="28"/>
      <c r="AN178" s="28"/>
      <c r="AO178" s="28"/>
      <c r="AP178" s="28"/>
      <c r="AQ178" s="28"/>
      <c r="AR178" s="26"/>
      <c r="AS178" s="28"/>
      <c r="AT178" s="28"/>
      <c r="AU178" s="28"/>
      <c r="AV178" s="28"/>
      <c r="AW178" s="28"/>
      <c r="AX178" s="29"/>
      <c r="AY178" s="28"/>
      <c r="AZ178" s="28"/>
      <c r="BA178" s="28"/>
      <c r="BB178" s="28" t="s">
        <v>747</v>
      </c>
      <c r="BC178" s="26"/>
      <c r="BD178" s="26"/>
      <c r="BE178" s="28"/>
      <c r="BF178" s="26"/>
      <c r="BG178" s="26"/>
      <c r="BH178" s="26"/>
      <c r="BI178" s="28"/>
      <c r="BJ178" s="6"/>
    </row>
    <row r="179" spans="1:62" ht="62">
      <c r="A179" s="23">
        <v>175</v>
      </c>
      <c r="B179" s="27" t="s">
        <v>4453</v>
      </c>
      <c r="C179" s="27" t="s">
        <v>4185</v>
      </c>
      <c r="D179" s="27" t="s">
        <v>4274</v>
      </c>
      <c r="E179" s="27">
        <v>57</v>
      </c>
      <c r="F179" s="27" t="s">
        <v>4186</v>
      </c>
      <c r="G179" s="27"/>
      <c r="H179" s="23" t="str">
        <f t="shared" si="6"/>
        <v>林＊志</v>
      </c>
      <c r="I179" s="23" t="str">
        <f t="shared" si="7"/>
        <v>2＊129551</v>
      </c>
      <c r="J179" s="27">
        <v>1130828</v>
      </c>
      <c r="K179" s="27" t="s">
        <v>2221</v>
      </c>
      <c r="L179" s="27">
        <v>1125</v>
      </c>
      <c r="M179" s="28"/>
      <c r="N179" s="26"/>
      <c r="O179" s="26"/>
      <c r="P179" s="26"/>
      <c r="Q179" s="26"/>
      <c r="R179" s="26"/>
      <c r="S179" s="28"/>
      <c r="T179" s="28"/>
      <c r="U179" s="28"/>
      <c r="V179" s="28"/>
      <c r="W179" s="28" t="s">
        <v>9</v>
      </c>
      <c r="X179" s="28"/>
      <c r="Y179" s="28" t="s">
        <v>4653</v>
      </c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6"/>
      <c r="AK179" s="26"/>
      <c r="AL179" s="26"/>
      <c r="AM179" s="28"/>
      <c r="AN179" s="28"/>
      <c r="AO179" s="28"/>
      <c r="AP179" s="28"/>
      <c r="AQ179" s="28"/>
      <c r="AR179" s="26"/>
      <c r="AS179" s="28"/>
      <c r="AT179" s="28"/>
      <c r="AU179" s="28"/>
      <c r="AV179" s="28"/>
      <c r="AW179" s="28"/>
      <c r="AX179" s="29"/>
      <c r="AY179" s="28"/>
      <c r="AZ179" s="28"/>
      <c r="BA179" s="28"/>
      <c r="BB179" s="28"/>
      <c r="BC179" s="26"/>
      <c r="BD179" s="26"/>
      <c r="BE179" s="28"/>
      <c r="BF179" s="26"/>
      <c r="BG179" s="26"/>
      <c r="BH179" s="26"/>
      <c r="BI179" s="28" t="s">
        <v>1034</v>
      </c>
      <c r="BJ179" s="6"/>
    </row>
    <row r="180" spans="1:62" ht="31">
      <c r="A180" s="23">
        <v>176</v>
      </c>
      <c r="B180" s="27" t="s">
        <v>4454</v>
      </c>
      <c r="C180" s="27" t="s">
        <v>4187</v>
      </c>
      <c r="D180" s="27" t="s">
        <v>4274</v>
      </c>
      <c r="E180" s="27">
        <v>76</v>
      </c>
      <c r="F180" s="27" t="s">
        <v>195</v>
      </c>
      <c r="G180" s="27" t="s">
        <v>195</v>
      </c>
      <c r="H180" s="23" t="str">
        <f t="shared" si="6"/>
        <v>羅＊益</v>
      </c>
      <c r="I180" s="23" t="str">
        <f t="shared" si="7"/>
        <v>2＊078818</v>
      </c>
      <c r="J180" s="27">
        <v>1130828</v>
      </c>
      <c r="K180" s="27" t="s">
        <v>734</v>
      </c>
      <c r="L180" s="27">
        <v>1125</v>
      </c>
      <c r="M180" s="28"/>
      <c r="N180" s="26"/>
      <c r="O180" s="26"/>
      <c r="P180" s="26"/>
      <c r="Q180" s="26"/>
      <c r="R180" s="26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6"/>
      <c r="AK180" s="26"/>
      <c r="AL180" s="26"/>
      <c r="AM180" s="28"/>
      <c r="AN180" s="28"/>
      <c r="AO180" s="28"/>
      <c r="AP180" s="28"/>
      <c r="AQ180" s="28"/>
      <c r="AR180" s="26"/>
      <c r="AS180" s="28"/>
      <c r="AT180" s="28"/>
      <c r="AU180" s="28"/>
      <c r="AV180" s="28"/>
      <c r="AW180" s="28"/>
      <c r="AX180" s="29"/>
      <c r="AY180" s="28"/>
      <c r="AZ180" s="28"/>
      <c r="BA180" s="28" t="s">
        <v>9</v>
      </c>
      <c r="BB180" s="28"/>
      <c r="BC180" s="26"/>
      <c r="BD180" s="26"/>
      <c r="BE180" s="28"/>
      <c r="BF180" s="26"/>
      <c r="BG180" s="26"/>
      <c r="BH180" s="26"/>
      <c r="BI180" s="28"/>
      <c r="BJ180" s="6"/>
    </row>
    <row r="181" spans="1:62" ht="46.5">
      <c r="A181" s="23">
        <v>177</v>
      </c>
      <c r="B181" s="27" t="s">
        <v>4455</v>
      </c>
      <c r="C181" s="27" t="s">
        <v>2064</v>
      </c>
      <c r="D181" s="27" t="s">
        <v>4274</v>
      </c>
      <c r="E181" s="27">
        <v>65</v>
      </c>
      <c r="F181" s="27" t="s">
        <v>4161</v>
      </c>
      <c r="G181" s="27" t="s">
        <v>4163</v>
      </c>
      <c r="H181" s="23" t="str">
        <f t="shared" si="6"/>
        <v>詹＊樹</v>
      </c>
      <c r="I181" s="23" t="str">
        <f t="shared" si="7"/>
        <v>0＊678737</v>
      </c>
      <c r="J181" s="27">
        <v>1130829</v>
      </c>
      <c r="K181" s="27" t="s">
        <v>741</v>
      </c>
      <c r="L181" s="27">
        <v>1125</v>
      </c>
      <c r="M181" s="28"/>
      <c r="N181" s="26"/>
      <c r="O181" s="26"/>
      <c r="P181" s="26"/>
      <c r="Q181" s="26"/>
      <c r="R181" s="26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6"/>
      <c r="AK181" s="26"/>
      <c r="AL181" s="26"/>
      <c r="AM181" s="28"/>
      <c r="AN181" s="28"/>
      <c r="AO181" s="28"/>
      <c r="AP181" s="28"/>
      <c r="AQ181" s="28"/>
      <c r="AR181" s="26"/>
      <c r="AS181" s="28"/>
      <c r="AT181" s="28"/>
      <c r="AU181" s="28"/>
      <c r="AV181" s="28"/>
      <c r="AW181" s="28"/>
      <c r="AX181" s="29"/>
      <c r="AY181" s="28"/>
      <c r="AZ181" s="28" t="s">
        <v>9</v>
      </c>
      <c r="BA181" s="28"/>
      <c r="BB181" s="28" t="s">
        <v>2210</v>
      </c>
      <c r="BC181" s="26"/>
      <c r="BD181" s="26"/>
      <c r="BE181" s="28" t="s">
        <v>736</v>
      </c>
      <c r="BF181" s="26"/>
      <c r="BG181" s="26"/>
      <c r="BH181" s="26"/>
      <c r="BI181" s="28"/>
      <c r="BJ181" s="6"/>
    </row>
    <row r="182" spans="1:62" ht="31">
      <c r="A182" s="23">
        <v>178</v>
      </c>
      <c r="B182" s="27" t="s">
        <v>4456</v>
      </c>
      <c r="C182" s="27" t="s">
        <v>546</v>
      </c>
      <c r="D182" s="27" t="s">
        <v>4274</v>
      </c>
      <c r="E182" s="27">
        <v>71</v>
      </c>
      <c r="F182" s="27" t="s">
        <v>195</v>
      </c>
      <c r="G182" s="27" t="s">
        <v>195</v>
      </c>
      <c r="H182" s="23" t="str">
        <f t="shared" si="6"/>
        <v>黃＊興</v>
      </c>
      <c r="I182" s="23" t="str">
        <f t="shared" si="7"/>
        <v>1＊345165</v>
      </c>
      <c r="J182" s="27">
        <v>1130829</v>
      </c>
      <c r="K182" s="27" t="s">
        <v>734</v>
      </c>
      <c r="L182" s="27">
        <v>1125</v>
      </c>
      <c r="M182" s="28"/>
      <c r="N182" s="26"/>
      <c r="O182" s="26"/>
      <c r="P182" s="26"/>
      <c r="Q182" s="26"/>
      <c r="R182" s="26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6"/>
      <c r="AK182" s="26"/>
      <c r="AL182" s="26"/>
      <c r="AM182" s="28"/>
      <c r="AN182" s="28"/>
      <c r="AO182" s="28"/>
      <c r="AP182" s="28"/>
      <c r="AQ182" s="28"/>
      <c r="AR182" s="26"/>
      <c r="AS182" s="28"/>
      <c r="AT182" s="28"/>
      <c r="AU182" s="28"/>
      <c r="AV182" s="28"/>
      <c r="AW182" s="28"/>
      <c r="AX182" s="29"/>
      <c r="AY182" s="28"/>
      <c r="AZ182" s="28"/>
      <c r="BA182" s="28" t="s">
        <v>9</v>
      </c>
      <c r="BB182" s="28"/>
      <c r="BC182" s="26"/>
      <c r="BD182" s="26"/>
      <c r="BE182" s="28"/>
      <c r="BF182" s="26"/>
      <c r="BG182" s="26"/>
      <c r="BH182" s="26"/>
      <c r="BI182" s="28"/>
      <c r="BJ182" s="6"/>
    </row>
    <row r="183" spans="1:62" ht="31">
      <c r="A183" s="23">
        <v>179</v>
      </c>
      <c r="B183" s="27" t="s">
        <v>4457</v>
      </c>
      <c r="C183" s="27" t="s">
        <v>4188</v>
      </c>
      <c r="D183" s="27" t="s">
        <v>4274</v>
      </c>
      <c r="E183" s="27">
        <v>85</v>
      </c>
      <c r="F183" s="27" t="s">
        <v>195</v>
      </c>
      <c r="G183" s="27" t="s">
        <v>195</v>
      </c>
      <c r="H183" s="23" t="str">
        <f t="shared" si="6"/>
        <v>李＊盛</v>
      </c>
      <c r="I183" s="23" t="str">
        <f t="shared" si="7"/>
        <v>1＊599474</v>
      </c>
      <c r="J183" s="27">
        <v>1130829</v>
      </c>
      <c r="K183" s="27" t="s">
        <v>734</v>
      </c>
      <c r="L183" s="27">
        <v>1125</v>
      </c>
      <c r="M183" s="28"/>
      <c r="N183" s="26"/>
      <c r="O183" s="26"/>
      <c r="P183" s="26"/>
      <c r="Q183" s="26"/>
      <c r="R183" s="26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6"/>
      <c r="AK183" s="26"/>
      <c r="AL183" s="26"/>
      <c r="AM183" s="28"/>
      <c r="AN183" s="28"/>
      <c r="AO183" s="28"/>
      <c r="AP183" s="28"/>
      <c r="AQ183" s="28"/>
      <c r="AR183" s="26"/>
      <c r="AS183" s="28"/>
      <c r="AT183" s="28"/>
      <c r="AU183" s="28"/>
      <c r="AV183" s="28"/>
      <c r="AW183" s="28"/>
      <c r="AX183" s="29"/>
      <c r="AY183" s="28"/>
      <c r="AZ183" s="28"/>
      <c r="BA183" s="28" t="s">
        <v>9</v>
      </c>
      <c r="BB183" s="28"/>
      <c r="BC183" s="26"/>
      <c r="BD183" s="26"/>
      <c r="BE183" s="28"/>
      <c r="BF183" s="26"/>
      <c r="BG183" s="26"/>
      <c r="BH183" s="26"/>
      <c r="BI183" s="28"/>
      <c r="BJ183" s="6"/>
    </row>
    <row r="184" spans="1:62">
      <c r="A184" s="23">
        <v>180</v>
      </c>
      <c r="B184" s="27" t="s">
        <v>4442</v>
      </c>
      <c r="C184" s="27" t="s">
        <v>2543</v>
      </c>
      <c r="D184" s="27" t="s">
        <v>4274</v>
      </c>
      <c r="E184" s="27">
        <v>68</v>
      </c>
      <c r="F184" s="27" t="s">
        <v>195</v>
      </c>
      <c r="G184" s="27" t="s">
        <v>195</v>
      </c>
      <c r="H184" s="23" t="str">
        <f t="shared" si="6"/>
        <v>潘＊華</v>
      </c>
      <c r="I184" s="23" t="str">
        <f t="shared" si="7"/>
        <v>2＊268318</v>
      </c>
      <c r="J184" s="27">
        <v>1130829</v>
      </c>
      <c r="K184" s="27">
        <v>5761300</v>
      </c>
      <c r="L184" s="27">
        <v>1125</v>
      </c>
      <c r="M184" s="28"/>
      <c r="N184" s="26"/>
      <c r="O184" s="26"/>
      <c r="P184" s="26"/>
      <c r="Q184" s="26"/>
      <c r="R184" s="26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6"/>
      <c r="AK184" s="26"/>
      <c r="AL184" s="26"/>
      <c r="AM184" s="28"/>
      <c r="AN184" s="28"/>
      <c r="AO184" s="28"/>
      <c r="AP184" s="28"/>
      <c r="AQ184" s="28"/>
      <c r="AR184" s="26"/>
      <c r="AS184" s="28"/>
      <c r="AT184" s="28"/>
      <c r="AU184" s="28" t="s">
        <v>9</v>
      </c>
      <c r="AV184" s="28"/>
      <c r="AW184" s="28"/>
      <c r="AX184" s="29"/>
      <c r="AY184" s="28"/>
      <c r="AZ184" s="28"/>
      <c r="BA184" s="28"/>
      <c r="BB184" s="28"/>
      <c r="BC184" s="26"/>
      <c r="BD184" s="26"/>
      <c r="BE184" s="28"/>
      <c r="BF184" s="26"/>
      <c r="BG184" s="26"/>
      <c r="BH184" s="26"/>
      <c r="BI184" s="28"/>
      <c r="BJ184" s="6"/>
    </row>
    <row r="185" spans="1:62" ht="31">
      <c r="A185" s="23">
        <v>181</v>
      </c>
      <c r="B185" s="27" t="s">
        <v>4458</v>
      </c>
      <c r="C185" s="27" t="s">
        <v>126</v>
      </c>
      <c r="D185" s="27" t="s">
        <v>4268</v>
      </c>
      <c r="E185" s="27">
        <v>76</v>
      </c>
      <c r="F185" s="27" t="s">
        <v>195</v>
      </c>
      <c r="G185" s="27" t="s">
        <v>195</v>
      </c>
      <c r="H185" s="23" t="str">
        <f t="shared" si="6"/>
        <v>廖＊秀貞</v>
      </c>
      <c r="I185" s="23" t="str">
        <f t="shared" si="7"/>
        <v>0＊844437</v>
      </c>
      <c r="J185" s="27">
        <v>1130830</v>
      </c>
      <c r="K185" s="27" t="s">
        <v>734</v>
      </c>
      <c r="L185" s="27">
        <v>1125</v>
      </c>
      <c r="M185" s="28"/>
      <c r="N185" s="26"/>
      <c r="O185" s="26"/>
      <c r="P185" s="26"/>
      <c r="Q185" s="26"/>
      <c r="R185" s="26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6"/>
      <c r="AK185" s="26"/>
      <c r="AL185" s="26"/>
      <c r="AM185" s="28"/>
      <c r="AN185" s="28"/>
      <c r="AO185" s="28"/>
      <c r="AP185" s="28"/>
      <c r="AQ185" s="28"/>
      <c r="AR185" s="26"/>
      <c r="AS185" s="28"/>
      <c r="AT185" s="28"/>
      <c r="AU185" s="28"/>
      <c r="AV185" s="28"/>
      <c r="AW185" s="28"/>
      <c r="AX185" s="29"/>
      <c r="AY185" s="28"/>
      <c r="AZ185" s="28"/>
      <c r="BA185" s="28" t="s">
        <v>9</v>
      </c>
      <c r="BB185" s="28"/>
      <c r="BC185" s="26"/>
      <c r="BD185" s="26"/>
      <c r="BE185" s="28"/>
      <c r="BF185" s="26"/>
      <c r="BG185" s="26"/>
      <c r="BH185" s="26"/>
      <c r="BI185" s="28"/>
      <c r="BJ185" s="6"/>
    </row>
    <row r="186" spans="1:62" ht="31">
      <c r="A186" s="23">
        <v>182</v>
      </c>
      <c r="B186" s="27" t="s">
        <v>4459</v>
      </c>
      <c r="C186" s="27" t="s">
        <v>1486</v>
      </c>
      <c r="D186" s="27" t="s">
        <v>4274</v>
      </c>
      <c r="E186" s="27">
        <v>84</v>
      </c>
      <c r="F186" s="27" t="s">
        <v>195</v>
      </c>
      <c r="G186" s="27" t="s">
        <v>195</v>
      </c>
      <c r="H186" s="23" t="str">
        <f t="shared" si="6"/>
        <v>楊＊弘</v>
      </c>
      <c r="I186" s="23" t="str">
        <f t="shared" si="7"/>
        <v>0＊285194</v>
      </c>
      <c r="J186" s="27">
        <v>1130806</v>
      </c>
      <c r="K186" s="27" t="s">
        <v>734</v>
      </c>
      <c r="L186" s="31" t="s">
        <v>721</v>
      </c>
      <c r="M186" s="28"/>
      <c r="N186" s="26"/>
      <c r="O186" s="26"/>
      <c r="P186" s="26"/>
      <c r="Q186" s="26"/>
      <c r="R186" s="26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6"/>
      <c r="AK186" s="26"/>
      <c r="AL186" s="26"/>
      <c r="AM186" s="28"/>
      <c r="AN186" s="28"/>
      <c r="AO186" s="28"/>
      <c r="AP186" s="28"/>
      <c r="AQ186" s="28"/>
      <c r="AR186" s="26"/>
      <c r="AS186" s="28"/>
      <c r="AT186" s="28"/>
      <c r="AU186" s="28"/>
      <c r="AV186" s="28"/>
      <c r="AW186" s="28"/>
      <c r="AX186" s="29"/>
      <c r="AY186" s="28"/>
      <c r="AZ186" s="28"/>
      <c r="BA186" s="28" t="s">
        <v>9</v>
      </c>
      <c r="BB186" s="28"/>
      <c r="BC186" s="26"/>
      <c r="BD186" s="26"/>
      <c r="BE186" s="28"/>
      <c r="BF186" s="26"/>
      <c r="BG186" s="26"/>
      <c r="BH186" s="26"/>
      <c r="BI186" s="28"/>
      <c r="BJ186" s="6"/>
    </row>
    <row r="187" spans="1:62">
      <c r="A187" s="23">
        <v>183</v>
      </c>
      <c r="B187" s="27" t="s">
        <v>4460</v>
      </c>
      <c r="C187" s="27" t="s">
        <v>328</v>
      </c>
      <c r="D187" s="27" t="s">
        <v>4268</v>
      </c>
      <c r="E187" s="27">
        <v>86</v>
      </c>
      <c r="F187" s="27" t="s">
        <v>195</v>
      </c>
      <c r="G187" s="27" t="s">
        <v>195</v>
      </c>
      <c r="H187" s="23" t="str">
        <f t="shared" si="6"/>
        <v>石＊麗</v>
      </c>
      <c r="I187" s="23" t="str">
        <f t="shared" si="7"/>
        <v>0＊008703</v>
      </c>
      <c r="J187" s="27">
        <v>1130806</v>
      </c>
      <c r="K187" s="27">
        <v>5761110</v>
      </c>
      <c r="L187" s="31" t="s">
        <v>721</v>
      </c>
      <c r="M187" s="28"/>
      <c r="N187" s="26"/>
      <c r="O187" s="26"/>
      <c r="P187" s="26"/>
      <c r="Q187" s="26"/>
      <c r="R187" s="26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6"/>
      <c r="AK187" s="26"/>
      <c r="AL187" s="26"/>
      <c r="AM187" s="28"/>
      <c r="AN187" s="28"/>
      <c r="AO187" s="28"/>
      <c r="AP187" s="28"/>
      <c r="AQ187" s="28"/>
      <c r="AR187" s="26"/>
      <c r="AS187" s="28"/>
      <c r="AT187" s="28"/>
      <c r="AU187" s="28"/>
      <c r="AV187" s="28" t="s">
        <v>9</v>
      </c>
      <c r="AW187" s="28"/>
      <c r="AX187" s="29"/>
      <c r="AY187" s="28"/>
      <c r="AZ187" s="28"/>
      <c r="BA187" s="28"/>
      <c r="BB187" s="28"/>
      <c r="BC187" s="26"/>
      <c r="BD187" s="26"/>
      <c r="BE187" s="28"/>
      <c r="BF187" s="26"/>
      <c r="BG187" s="26"/>
      <c r="BH187" s="26"/>
      <c r="BI187" s="28"/>
      <c r="BJ187" s="6"/>
    </row>
    <row r="188" spans="1:62" ht="46.5">
      <c r="A188" s="23">
        <v>184</v>
      </c>
      <c r="B188" s="27" t="s">
        <v>4461</v>
      </c>
      <c r="C188" s="27" t="s">
        <v>2558</v>
      </c>
      <c r="D188" s="27" t="s">
        <v>4274</v>
      </c>
      <c r="E188" s="27">
        <v>74</v>
      </c>
      <c r="F188" s="27" t="s">
        <v>195</v>
      </c>
      <c r="G188" s="27" t="s">
        <v>195</v>
      </c>
      <c r="H188" s="23" t="str">
        <f t="shared" si="6"/>
        <v>吳＊奠</v>
      </c>
      <c r="I188" s="23" t="str">
        <f t="shared" si="7"/>
        <v>0＊157206</v>
      </c>
      <c r="J188" s="27">
        <v>1130806</v>
      </c>
      <c r="K188" s="27" t="s">
        <v>741</v>
      </c>
      <c r="L188" s="31" t="s">
        <v>721</v>
      </c>
      <c r="M188" s="28"/>
      <c r="N188" s="26"/>
      <c r="O188" s="26"/>
      <c r="P188" s="26"/>
      <c r="Q188" s="26"/>
      <c r="R188" s="26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6"/>
      <c r="AK188" s="26"/>
      <c r="AL188" s="26"/>
      <c r="AM188" s="28"/>
      <c r="AN188" s="28"/>
      <c r="AO188" s="28"/>
      <c r="AP188" s="28"/>
      <c r="AQ188" s="28"/>
      <c r="AR188" s="26"/>
      <c r="AS188" s="28"/>
      <c r="AT188" s="28"/>
      <c r="AU188" s="28"/>
      <c r="AV188" s="28"/>
      <c r="AW188" s="28"/>
      <c r="AX188" s="29"/>
      <c r="AY188" s="28"/>
      <c r="AZ188" s="28" t="s">
        <v>9</v>
      </c>
      <c r="BA188" s="28"/>
      <c r="BB188" s="28" t="s">
        <v>1879</v>
      </c>
      <c r="BC188" s="26"/>
      <c r="BD188" s="26"/>
      <c r="BE188" s="28"/>
      <c r="BF188" s="26"/>
      <c r="BG188" s="26"/>
      <c r="BH188" s="26"/>
      <c r="BI188" s="28"/>
      <c r="BJ188" s="6"/>
    </row>
    <row r="189" spans="1:62" ht="31">
      <c r="A189" s="23">
        <v>185</v>
      </c>
      <c r="B189" s="27" t="s">
        <v>4462</v>
      </c>
      <c r="C189" s="27" t="s">
        <v>2868</v>
      </c>
      <c r="D189" s="27" t="s">
        <v>4268</v>
      </c>
      <c r="E189" s="27">
        <v>80</v>
      </c>
      <c r="F189" s="27" t="s">
        <v>195</v>
      </c>
      <c r="G189" s="27" t="s">
        <v>195</v>
      </c>
      <c r="H189" s="23" t="str">
        <f t="shared" si="6"/>
        <v>張＊束</v>
      </c>
      <c r="I189" s="23" t="str">
        <f t="shared" si="7"/>
        <v>0＊576750</v>
      </c>
      <c r="J189" s="27">
        <v>1130806</v>
      </c>
      <c r="K189" s="27" t="s">
        <v>732</v>
      </c>
      <c r="L189" s="31" t="s">
        <v>721</v>
      </c>
      <c r="M189" s="28"/>
      <c r="N189" s="26"/>
      <c r="O189" s="26"/>
      <c r="P189" s="26"/>
      <c r="Q189" s="26"/>
      <c r="R189" s="26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6"/>
      <c r="AK189" s="26"/>
      <c r="AL189" s="26"/>
      <c r="AM189" s="28"/>
      <c r="AN189" s="28"/>
      <c r="AO189" s="28"/>
      <c r="AP189" s="28"/>
      <c r="AQ189" s="28"/>
      <c r="AR189" s="26"/>
      <c r="AS189" s="28"/>
      <c r="AT189" s="28"/>
      <c r="AU189" s="28"/>
      <c r="AV189" s="28"/>
      <c r="AW189" s="28"/>
      <c r="AX189" s="29"/>
      <c r="AY189" s="28"/>
      <c r="AZ189" s="28"/>
      <c r="BA189" s="28"/>
      <c r="BB189" s="28" t="s">
        <v>1899</v>
      </c>
      <c r="BC189" s="26"/>
      <c r="BD189" s="26"/>
      <c r="BE189" s="28"/>
      <c r="BF189" s="26"/>
      <c r="BG189" s="26"/>
      <c r="BH189" s="26"/>
      <c r="BI189" s="28"/>
      <c r="BJ189" s="6"/>
    </row>
    <row r="190" spans="1:62" ht="31">
      <c r="A190" s="23">
        <v>186</v>
      </c>
      <c r="B190" s="27" t="s">
        <v>4463</v>
      </c>
      <c r="C190" s="27" t="s">
        <v>2082</v>
      </c>
      <c r="D190" s="27" t="s">
        <v>4268</v>
      </c>
      <c r="E190" s="27">
        <v>43</v>
      </c>
      <c r="F190" s="27" t="s">
        <v>195</v>
      </c>
      <c r="G190" s="27" t="s">
        <v>195</v>
      </c>
      <c r="H190" s="23" t="str">
        <f t="shared" si="6"/>
        <v>劉＊樺</v>
      </c>
      <c r="I190" s="23" t="str">
        <f t="shared" si="7"/>
        <v>0＊972581</v>
      </c>
      <c r="J190" s="27">
        <v>1130806</v>
      </c>
      <c r="K190" s="27" t="s">
        <v>734</v>
      </c>
      <c r="L190" s="31" t="s">
        <v>721</v>
      </c>
      <c r="M190" s="28"/>
      <c r="N190" s="26"/>
      <c r="O190" s="26"/>
      <c r="P190" s="26"/>
      <c r="Q190" s="26"/>
      <c r="R190" s="26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6"/>
      <c r="AK190" s="26"/>
      <c r="AL190" s="26"/>
      <c r="AM190" s="28"/>
      <c r="AN190" s="28"/>
      <c r="AO190" s="28"/>
      <c r="AP190" s="28"/>
      <c r="AQ190" s="28"/>
      <c r="AR190" s="26"/>
      <c r="AS190" s="28"/>
      <c r="AT190" s="28"/>
      <c r="AU190" s="28"/>
      <c r="AV190" s="28"/>
      <c r="AW190" s="28"/>
      <c r="AX190" s="29"/>
      <c r="AY190" s="28"/>
      <c r="AZ190" s="28"/>
      <c r="BA190" s="28" t="s">
        <v>9</v>
      </c>
      <c r="BB190" s="28"/>
      <c r="BC190" s="26"/>
      <c r="BD190" s="26"/>
      <c r="BE190" s="28"/>
      <c r="BF190" s="26"/>
      <c r="BG190" s="26"/>
      <c r="BH190" s="26"/>
      <c r="BI190" s="28"/>
      <c r="BJ190" s="6"/>
    </row>
    <row r="191" spans="1:62" ht="31">
      <c r="A191" s="23">
        <v>187</v>
      </c>
      <c r="B191" s="27" t="s">
        <v>4464</v>
      </c>
      <c r="C191" s="27" t="s">
        <v>611</v>
      </c>
      <c r="D191" s="27" t="s">
        <v>4268</v>
      </c>
      <c r="E191" s="27">
        <v>70</v>
      </c>
      <c r="F191" s="27" t="s">
        <v>195</v>
      </c>
      <c r="G191" s="27" t="s">
        <v>195</v>
      </c>
      <c r="H191" s="23" t="str">
        <f t="shared" si="6"/>
        <v>白＊寶桂</v>
      </c>
      <c r="I191" s="23" t="str">
        <f t="shared" si="7"/>
        <v>1＊117678</v>
      </c>
      <c r="J191" s="27">
        <v>1130806</v>
      </c>
      <c r="K191" s="27" t="s">
        <v>732</v>
      </c>
      <c r="L191" s="31" t="s">
        <v>721</v>
      </c>
      <c r="M191" s="28"/>
      <c r="N191" s="26"/>
      <c r="O191" s="26"/>
      <c r="P191" s="26"/>
      <c r="Q191" s="26"/>
      <c r="R191" s="26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6"/>
      <c r="AK191" s="26"/>
      <c r="AL191" s="26"/>
      <c r="AM191" s="28"/>
      <c r="AN191" s="28"/>
      <c r="AO191" s="28"/>
      <c r="AP191" s="28"/>
      <c r="AQ191" s="28"/>
      <c r="AR191" s="26"/>
      <c r="AS191" s="28"/>
      <c r="AT191" s="28"/>
      <c r="AU191" s="28"/>
      <c r="AV191" s="28"/>
      <c r="AW191" s="28"/>
      <c r="AX191" s="29"/>
      <c r="AY191" s="28"/>
      <c r="AZ191" s="28"/>
      <c r="BA191" s="28"/>
      <c r="BB191" s="28" t="s">
        <v>1879</v>
      </c>
      <c r="BC191" s="26"/>
      <c r="BD191" s="26"/>
      <c r="BE191" s="28"/>
      <c r="BF191" s="26"/>
      <c r="BG191" s="26"/>
      <c r="BH191" s="26"/>
      <c r="BI191" s="28"/>
      <c r="BJ191" s="6"/>
    </row>
    <row r="192" spans="1:62" ht="31">
      <c r="A192" s="23">
        <v>188</v>
      </c>
      <c r="B192" s="27" t="s">
        <v>4465</v>
      </c>
      <c r="C192" s="27" t="s">
        <v>4189</v>
      </c>
      <c r="D192" s="27" t="s">
        <v>4274</v>
      </c>
      <c r="E192" s="27">
        <v>58</v>
      </c>
      <c r="F192" s="27" t="s">
        <v>195</v>
      </c>
      <c r="G192" s="27" t="s">
        <v>195</v>
      </c>
      <c r="H192" s="23" t="str">
        <f t="shared" si="6"/>
        <v>蕭＊森</v>
      </c>
      <c r="I192" s="23" t="str">
        <f t="shared" si="7"/>
        <v>1＊202128</v>
      </c>
      <c r="J192" s="27">
        <v>1130806</v>
      </c>
      <c r="K192" s="27" t="s">
        <v>734</v>
      </c>
      <c r="L192" s="31" t="s">
        <v>721</v>
      </c>
      <c r="M192" s="28"/>
      <c r="N192" s="26"/>
      <c r="O192" s="26"/>
      <c r="P192" s="26"/>
      <c r="Q192" s="26"/>
      <c r="R192" s="26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6"/>
      <c r="AK192" s="26"/>
      <c r="AL192" s="26"/>
      <c r="AM192" s="28"/>
      <c r="AN192" s="28"/>
      <c r="AO192" s="28"/>
      <c r="AP192" s="28"/>
      <c r="AQ192" s="28"/>
      <c r="AR192" s="26"/>
      <c r="AS192" s="28"/>
      <c r="AT192" s="28"/>
      <c r="AU192" s="28"/>
      <c r="AV192" s="28"/>
      <c r="AW192" s="28"/>
      <c r="AX192" s="29"/>
      <c r="AY192" s="28"/>
      <c r="AZ192" s="28"/>
      <c r="BA192" s="28" t="s">
        <v>9</v>
      </c>
      <c r="BB192" s="28"/>
      <c r="BC192" s="26"/>
      <c r="BD192" s="26"/>
      <c r="BE192" s="28"/>
      <c r="BF192" s="26"/>
      <c r="BG192" s="26"/>
      <c r="BH192" s="26"/>
      <c r="BI192" s="28"/>
      <c r="BJ192" s="6"/>
    </row>
    <row r="193" spans="1:62" ht="31">
      <c r="A193" s="23">
        <v>189</v>
      </c>
      <c r="B193" s="27" t="s">
        <v>4336</v>
      </c>
      <c r="C193" s="27" t="s">
        <v>3585</v>
      </c>
      <c r="D193" s="27" t="s">
        <v>4268</v>
      </c>
      <c r="E193" s="27">
        <v>74</v>
      </c>
      <c r="F193" s="27" t="s">
        <v>195</v>
      </c>
      <c r="G193" s="27" t="s">
        <v>195</v>
      </c>
      <c r="H193" s="23" t="str">
        <f t="shared" si="6"/>
        <v>陳＊雲</v>
      </c>
      <c r="I193" s="23" t="str">
        <f t="shared" si="7"/>
        <v>1＊703406</v>
      </c>
      <c r="J193" s="27">
        <v>1130806</v>
      </c>
      <c r="K193" s="27">
        <v>5761085</v>
      </c>
      <c r="L193" s="31" t="s">
        <v>721</v>
      </c>
      <c r="M193" s="28"/>
      <c r="N193" s="26"/>
      <c r="O193" s="26"/>
      <c r="P193" s="26"/>
      <c r="Q193" s="26"/>
      <c r="R193" s="26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6"/>
      <c r="AK193" s="26"/>
      <c r="AL193" s="26"/>
      <c r="AM193" s="28"/>
      <c r="AN193" s="28"/>
      <c r="AO193" s="28"/>
      <c r="AP193" s="28"/>
      <c r="AQ193" s="28"/>
      <c r="AR193" s="26"/>
      <c r="AS193" s="28"/>
      <c r="AT193" s="28"/>
      <c r="AU193" s="28"/>
      <c r="AV193" s="28"/>
      <c r="AW193" s="28"/>
      <c r="AX193" s="29"/>
      <c r="AY193" s="28"/>
      <c r="AZ193" s="28"/>
      <c r="BA193" s="28"/>
      <c r="BB193" s="28"/>
      <c r="BC193" s="26"/>
      <c r="BD193" s="26"/>
      <c r="BE193" s="28"/>
      <c r="BF193" s="26"/>
      <c r="BG193" s="26"/>
      <c r="BH193" s="26"/>
      <c r="BI193" s="28" t="s">
        <v>1043</v>
      </c>
      <c r="BJ193" s="6"/>
    </row>
    <row r="194" spans="1:62" ht="31">
      <c r="A194" s="23">
        <v>190</v>
      </c>
      <c r="B194" s="27" t="s">
        <v>4312</v>
      </c>
      <c r="C194" s="27" t="s">
        <v>4095</v>
      </c>
      <c r="D194" s="27" t="s">
        <v>4268</v>
      </c>
      <c r="E194" s="27">
        <v>67</v>
      </c>
      <c r="F194" s="27" t="s">
        <v>195</v>
      </c>
      <c r="G194" s="27" t="s">
        <v>195</v>
      </c>
      <c r="H194" s="23" t="str">
        <f t="shared" si="6"/>
        <v>蔡＊秀</v>
      </c>
      <c r="I194" s="23" t="str">
        <f t="shared" si="7"/>
        <v>1＊758289</v>
      </c>
      <c r="J194" s="27">
        <v>1130806</v>
      </c>
      <c r="K194" s="27" t="s">
        <v>734</v>
      </c>
      <c r="L194" s="31" t="s">
        <v>721</v>
      </c>
      <c r="M194" s="28"/>
      <c r="N194" s="26"/>
      <c r="O194" s="26"/>
      <c r="P194" s="26"/>
      <c r="Q194" s="26"/>
      <c r="R194" s="26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6"/>
      <c r="AK194" s="26"/>
      <c r="AL194" s="26"/>
      <c r="AM194" s="28"/>
      <c r="AN194" s="28"/>
      <c r="AO194" s="28"/>
      <c r="AP194" s="28"/>
      <c r="AQ194" s="28"/>
      <c r="AR194" s="26"/>
      <c r="AS194" s="28"/>
      <c r="AT194" s="28"/>
      <c r="AU194" s="28"/>
      <c r="AV194" s="28"/>
      <c r="AW194" s="28"/>
      <c r="AX194" s="29"/>
      <c r="AY194" s="28"/>
      <c r="AZ194" s="28"/>
      <c r="BA194" s="28" t="s">
        <v>9</v>
      </c>
      <c r="BB194" s="28"/>
      <c r="BC194" s="26"/>
      <c r="BD194" s="26"/>
      <c r="BE194" s="28"/>
      <c r="BF194" s="26"/>
      <c r="BG194" s="26"/>
      <c r="BH194" s="26"/>
      <c r="BI194" s="28"/>
      <c r="BJ194" s="6"/>
    </row>
    <row r="195" spans="1:62" ht="46.5">
      <c r="A195" s="23">
        <v>191</v>
      </c>
      <c r="B195" s="27" t="s">
        <v>4466</v>
      </c>
      <c r="C195" s="27" t="s">
        <v>961</v>
      </c>
      <c r="D195" s="27" t="s">
        <v>4274</v>
      </c>
      <c r="E195" s="27">
        <v>87</v>
      </c>
      <c r="F195" s="27" t="s">
        <v>195</v>
      </c>
      <c r="G195" s="27" t="s">
        <v>195</v>
      </c>
      <c r="H195" s="23" t="str">
        <f t="shared" si="6"/>
        <v>施＊榕</v>
      </c>
      <c r="I195" s="23" t="str">
        <f t="shared" si="7"/>
        <v>1＊766190</v>
      </c>
      <c r="J195" s="27">
        <v>1130806</v>
      </c>
      <c r="K195" s="27" t="s">
        <v>738</v>
      </c>
      <c r="L195" s="31" t="s">
        <v>721</v>
      </c>
      <c r="M195" s="28"/>
      <c r="N195" s="26"/>
      <c r="O195" s="26"/>
      <c r="P195" s="26"/>
      <c r="Q195" s="26"/>
      <c r="R195" s="26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6"/>
      <c r="AK195" s="26"/>
      <c r="AL195" s="26"/>
      <c r="AM195" s="28"/>
      <c r="AN195" s="28"/>
      <c r="AO195" s="28"/>
      <c r="AP195" s="28"/>
      <c r="AQ195" s="28"/>
      <c r="AR195" s="26"/>
      <c r="AS195" s="28"/>
      <c r="AT195" s="28"/>
      <c r="AU195" s="28"/>
      <c r="AV195" s="28"/>
      <c r="AW195" s="28"/>
      <c r="AX195" s="29"/>
      <c r="AY195" s="28"/>
      <c r="AZ195" s="28" t="s">
        <v>9</v>
      </c>
      <c r="BA195" s="28" t="s">
        <v>9</v>
      </c>
      <c r="BB195" s="28"/>
      <c r="BC195" s="26"/>
      <c r="BD195" s="26"/>
      <c r="BE195" s="28"/>
      <c r="BF195" s="26"/>
      <c r="BG195" s="26"/>
      <c r="BH195" s="26"/>
      <c r="BI195" s="28"/>
      <c r="BJ195" s="6"/>
    </row>
    <row r="196" spans="1:62" ht="31">
      <c r="A196" s="23">
        <v>192</v>
      </c>
      <c r="B196" s="27" t="s">
        <v>4467</v>
      </c>
      <c r="C196" s="27" t="s">
        <v>1354</v>
      </c>
      <c r="D196" s="27" t="s">
        <v>4274</v>
      </c>
      <c r="E196" s="27">
        <v>48</v>
      </c>
      <c r="F196" s="27" t="s">
        <v>195</v>
      </c>
      <c r="G196" s="27" t="s">
        <v>195</v>
      </c>
      <c r="H196" s="23" t="str">
        <f t="shared" si="6"/>
        <v>簡＊輝</v>
      </c>
      <c r="I196" s="23" t="str">
        <f t="shared" si="7"/>
        <v>2＊733709</v>
      </c>
      <c r="J196" s="27">
        <v>1130806</v>
      </c>
      <c r="K196" s="27" t="s">
        <v>734</v>
      </c>
      <c r="L196" s="31" t="s">
        <v>721</v>
      </c>
      <c r="M196" s="28"/>
      <c r="N196" s="26"/>
      <c r="O196" s="26"/>
      <c r="P196" s="26"/>
      <c r="Q196" s="26"/>
      <c r="R196" s="26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6"/>
      <c r="AK196" s="26"/>
      <c r="AL196" s="26"/>
      <c r="AM196" s="28"/>
      <c r="AN196" s="28"/>
      <c r="AO196" s="28"/>
      <c r="AP196" s="28"/>
      <c r="AQ196" s="28"/>
      <c r="AR196" s="26"/>
      <c r="AS196" s="28"/>
      <c r="AT196" s="28"/>
      <c r="AU196" s="28"/>
      <c r="AV196" s="28"/>
      <c r="AW196" s="28"/>
      <c r="AX196" s="29"/>
      <c r="AY196" s="28"/>
      <c r="AZ196" s="28"/>
      <c r="BA196" s="28" t="s">
        <v>9</v>
      </c>
      <c r="BB196" s="28"/>
      <c r="BC196" s="26"/>
      <c r="BD196" s="26"/>
      <c r="BE196" s="28"/>
      <c r="BF196" s="26"/>
      <c r="BG196" s="26"/>
      <c r="BH196" s="26"/>
      <c r="BI196" s="28"/>
      <c r="BJ196" s="6"/>
    </row>
    <row r="197" spans="1:62" ht="46.5">
      <c r="A197" s="23">
        <v>193</v>
      </c>
      <c r="B197" s="27" t="s">
        <v>4468</v>
      </c>
      <c r="C197" s="27" t="s">
        <v>4190</v>
      </c>
      <c r="D197" s="27" t="s">
        <v>4274</v>
      </c>
      <c r="E197" s="27">
        <v>44</v>
      </c>
      <c r="F197" s="27" t="s">
        <v>195</v>
      </c>
      <c r="G197" s="27" t="s">
        <v>195</v>
      </c>
      <c r="H197" s="23" t="str">
        <f t="shared" si="6"/>
        <v>洪＊銘</v>
      </c>
      <c r="I197" s="23" t="str">
        <f t="shared" si="7"/>
        <v>2＊511824</v>
      </c>
      <c r="J197" s="27">
        <v>1130806</v>
      </c>
      <c r="K197" s="27" t="s">
        <v>741</v>
      </c>
      <c r="L197" s="31" t="s">
        <v>721</v>
      </c>
      <c r="M197" s="28"/>
      <c r="N197" s="26"/>
      <c r="O197" s="26"/>
      <c r="P197" s="26"/>
      <c r="Q197" s="26"/>
      <c r="R197" s="26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6"/>
      <c r="AK197" s="26"/>
      <c r="AL197" s="26"/>
      <c r="AM197" s="28"/>
      <c r="AN197" s="28"/>
      <c r="AO197" s="28"/>
      <c r="AP197" s="28"/>
      <c r="AQ197" s="28"/>
      <c r="AR197" s="26"/>
      <c r="AS197" s="28"/>
      <c r="AT197" s="28"/>
      <c r="AU197" s="28"/>
      <c r="AV197" s="28"/>
      <c r="AW197" s="28"/>
      <c r="AX197" s="29"/>
      <c r="AY197" s="28"/>
      <c r="AZ197" s="28" t="s">
        <v>9</v>
      </c>
      <c r="BA197" s="28"/>
      <c r="BB197" s="28" t="s">
        <v>1899</v>
      </c>
      <c r="BC197" s="26"/>
      <c r="BD197" s="26"/>
      <c r="BE197" s="28"/>
      <c r="BF197" s="26"/>
      <c r="BG197" s="26"/>
      <c r="BH197" s="26"/>
      <c r="BI197" s="28"/>
      <c r="BJ197" s="6"/>
    </row>
    <row r="198" spans="1:62" ht="46.5">
      <c r="A198" s="23">
        <v>194</v>
      </c>
      <c r="B198" s="27" t="s">
        <v>4469</v>
      </c>
      <c r="C198" s="27" t="s">
        <v>4191</v>
      </c>
      <c r="D198" s="27" t="s">
        <v>4268</v>
      </c>
      <c r="E198" s="27">
        <v>75</v>
      </c>
      <c r="F198" s="27" t="s">
        <v>195</v>
      </c>
      <c r="G198" s="27" t="s">
        <v>195</v>
      </c>
      <c r="H198" s="23" t="str">
        <f t="shared" si="6"/>
        <v>張＊</v>
      </c>
      <c r="I198" s="23" t="str">
        <f t="shared" si="7"/>
        <v>2＊879830</v>
      </c>
      <c r="J198" s="27">
        <v>1130806</v>
      </c>
      <c r="K198" s="27" t="s">
        <v>738</v>
      </c>
      <c r="L198" s="31" t="s">
        <v>721</v>
      </c>
      <c r="M198" s="28"/>
      <c r="N198" s="26"/>
      <c r="O198" s="26"/>
      <c r="P198" s="26"/>
      <c r="Q198" s="26"/>
      <c r="R198" s="26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6"/>
      <c r="AK198" s="26"/>
      <c r="AL198" s="26"/>
      <c r="AM198" s="28"/>
      <c r="AN198" s="28"/>
      <c r="AO198" s="28"/>
      <c r="AP198" s="28"/>
      <c r="AQ198" s="28"/>
      <c r="AR198" s="26"/>
      <c r="AS198" s="28"/>
      <c r="AT198" s="28"/>
      <c r="AU198" s="28"/>
      <c r="AV198" s="28"/>
      <c r="AW198" s="28"/>
      <c r="AX198" s="29"/>
      <c r="AY198" s="28"/>
      <c r="AZ198" s="28" t="s">
        <v>9</v>
      </c>
      <c r="BA198" s="28" t="s">
        <v>9</v>
      </c>
      <c r="BB198" s="28"/>
      <c r="BC198" s="26"/>
      <c r="BD198" s="26"/>
      <c r="BE198" s="28"/>
      <c r="BF198" s="26"/>
      <c r="BG198" s="26"/>
      <c r="BH198" s="26"/>
      <c r="BI198" s="28"/>
      <c r="BJ198" s="6"/>
    </row>
    <row r="199" spans="1:62">
      <c r="A199" s="23">
        <v>195</v>
      </c>
      <c r="B199" s="27" t="s">
        <v>4470</v>
      </c>
      <c r="C199" s="27" t="s">
        <v>4192</v>
      </c>
      <c r="D199" s="27" t="s">
        <v>4274</v>
      </c>
      <c r="E199" s="27">
        <v>65</v>
      </c>
      <c r="F199" s="27" t="s">
        <v>195</v>
      </c>
      <c r="G199" s="27" t="s">
        <v>195</v>
      </c>
      <c r="H199" s="23" t="str">
        <f t="shared" si="6"/>
        <v>洪＊琦</v>
      </c>
      <c r="I199" s="23" t="str">
        <f t="shared" si="7"/>
        <v>2＊851304</v>
      </c>
      <c r="J199" s="27">
        <v>1130806</v>
      </c>
      <c r="K199" s="27">
        <v>5761110</v>
      </c>
      <c r="L199" s="31" t="s">
        <v>721</v>
      </c>
      <c r="M199" s="28"/>
      <c r="N199" s="26"/>
      <c r="O199" s="26"/>
      <c r="P199" s="26"/>
      <c r="Q199" s="26"/>
      <c r="R199" s="26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6"/>
      <c r="AK199" s="26"/>
      <c r="AL199" s="26"/>
      <c r="AM199" s="28"/>
      <c r="AN199" s="28"/>
      <c r="AO199" s="28"/>
      <c r="AP199" s="28"/>
      <c r="AQ199" s="28"/>
      <c r="AR199" s="26"/>
      <c r="AS199" s="28"/>
      <c r="AT199" s="28"/>
      <c r="AU199" s="28"/>
      <c r="AV199" s="28" t="s">
        <v>9</v>
      </c>
      <c r="AW199" s="28"/>
      <c r="AX199" s="29"/>
      <c r="AY199" s="28"/>
      <c r="AZ199" s="28"/>
      <c r="BA199" s="28"/>
      <c r="BB199" s="28"/>
      <c r="BC199" s="26"/>
      <c r="BD199" s="26"/>
      <c r="BE199" s="28"/>
      <c r="BF199" s="26"/>
      <c r="BG199" s="26"/>
      <c r="BH199" s="26"/>
      <c r="BI199" s="28"/>
      <c r="BJ199" s="6"/>
    </row>
    <row r="200" spans="1:62" ht="46.5">
      <c r="A200" s="23">
        <v>196</v>
      </c>
      <c r="B200" s="27" t="s">
        <v>4471</v>
      </c>
      <c r="C200" s="27" t="s">
        <v>2583</v>
      </c>
      <c r="D200" s="27" t="s">
        <v>4274</v>
      </c>
      <c r="E200" s="27">
        <v>51</v>
      </c>
      <c r="F200" s="27" t="s">
        <v>195</v>
      </c>
      <c r="G200" s="27" t="s">
        <v>195</v>
      </c>
      <c r="H200" s="23" t="str">
        <f t="shared" si="6"/>
        <v>王＊偉</v>
      </c>
      <c r="I200" s="23" t="str">
        <f t="shared" si="7"/>
        <v>2＊381128</v>
      </c>
      <c r="J200" s="27">
        <v>1130806</v>
      </c>
      <c r="K200" s="27" t="s">
        <v>738</v>
      </c>
      <c r="L200" s="31" t="s">
        <v>721</v>
      </c>
      <c r="M200" s="28"/>
      <c r="N200" s="26"/>
      <c r="O200" s="26"/>
      <c r="P200" s="26"/>
      <c r="Q200" s="26"/>
      <c r="R200" s="26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6"/>
      <c r="AK200" s="26"/>
      <c r="AL200" s="26"/>
      <c r="AM200" s="28"/>
      <c r="AN200" s="28"/>
      <c r="AO200" s="28"/>
      <c r="AP200" s="28"/>
      <c r="AQ200" s="28"/>
      <c r="AR200" s="26"/>
      <c r="AS200" s="28"/>
      <c r="AT200" s="28"/>
      <c r="AU200" s="28"/>
      <c r="AV200" s="28"/>
      <c r="AW200" s="28"/>
      <c r="AX200" s="29"/>
      <c r="AY200" s="28"/>
      <c r="AZ200" s="28" t="s">
        <v>9</v>
      </c>
      <c r="BA200" s="28" t="s">
        <v>9</v>
      </c>
      <c r="BB200" s="28"/>
      <c r="BC200" s="26"/>
      <c r="BD200" s="26"/>
      <c r="BE200" s="28"/>
      <c r="BF200" s="26"/>
      <c r="BG200" s="26"/>
      <c r="BH200" s="26"/>
      <c r="BI200" s="28"/>
      <c r="BJ200" s="6"/>
    </row>
    <row r="201" spans="1:62" ht="46.5">
      <c r="A201" s="23">
        <v>197</v>
      </c>
      <c r="B201" s="27" t="s">
        <v>4472</v>
      </c>
      <c r="C201" s="27" t="s">
        <v>931</v>
      </c>
      <c r="D201" s="27" t="s">
        <v>4268</v>
      </c>
      <c r="E201" s="27">
        <v>90</v>
      </c>
      <c r="F201" s="27" t="s">
        <v>195</v>
      </c>
      <c r="G201" s="27" t="s">
        <v>195</v>
      </c>
      <c r="H201" s="23" t="str">
        <f t="shared" si="6"/>
        <v>林＊月娥</v>
      </c>
      <c r="I201" s="23" t="str">
        <f t="shared" si="7"/>
        <v>2＊392381</v>
      </c>
      <c r="J201" s="27">
        <v>1130806</v>
      </c>
      <c r="K201" s="27" t="s">
        <v>2224</v>
      </c>
      <c r="L201" s="31" t="s">
        <v>721</v>
      </c>
      <c r="M201" s="28"/>
      <c r="N201" s="26"/>
      <c r="O201" s="26"/>
      <c r="P201" s="26"/>
      <c r="Q201" s="26"/>
      <c r="R201" s="26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6"/>
      <c r="AK201" s="26"/>
      <c r="AL201" s="26"/>
      <c r="AM201" s="28"/>
      <c r="AN201" s="28"/>
      <c r="AO201" s="28"/>
      <c r="AP201" s="28"/>
      <c r="AQ201" s="28"/>
      <c r="AR201" s="26"/>
      <c r="AS201" s="28"/>
      <c r="AT201" s="28"/>
      <c r="AU201" s="28"/>
      <c r="AV201" s="28" t="s">
        <v>9</v>
      </c>
      <c r="AW201" s="28"/>
      <c r="AX201" s="29"/>
      <c r="AY201" s="28"/>
      <c r="AZ201" s="28"/>
      <c r="BA201" s="28" t="s">
        <v>9</v>
      </c>
      <c r="BB201" s="28"/>
      <c r="BC201" s="26"/>
      <c r="BD201" s="26"/>
      <c r="BE201" s="28"/>
      <c r="BF201" s="26"/>
      <c r="BG201" s="26"/>
      <c r="BH201" s="26"/>
      <c r="BI201" s="28"/>
      <c r="BJ201" s="6"/>
    </row>
    <row r="202" spans="1:62" ht="31">
      <c r="A202" s="23">
        <v>198</v>
      </c>
      <c r="B202" s="27" t="s">
        <v>4473</v>
      </c>
      <c r="C202" s="27" t="s">
        <v>4193</v>
      </c>
      <c r="D202" s="27" t="s">
        <v>4274</v>
      </c>
      <c r="E202" s="27">
        <v>72</v>
      </c>
      <c r="F202" s="27" t="s">
        <v>195</v>
      </c>
      <c r="G202" s="27" t="s">
        <v>195</v>
      </c>
      <c r="H202" s="23" t="str">
        <f t="shared" si="6"/>
        <v>張＊龍</v>
      </c>
      <c r="I202" s="23" t="str">
        <f t="shared" si="7"/>
        <v>0＊025310</v>
      </c>
      <c r="J202" s="27">
        <v>1130809</v>
      </c>
      <c r="K202" s="27" t="s">
        <v>734</v>
      </c>
      <c r="L202" s="31" t="s">
        <v>721</v>
      </c>
      <c r="M202" s="28"/>
      <c r="N202" s="26"/>
      <c r="O202" s="26"/>
      <c r="P202" s="26"/>
      <c r="Q202" s="26"/>
      <c r="R202" s="26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6"/>
      <c r="AK202" s="26"/>
      <c r="AL202" s="26"/>
      <c r="AM202" s="28"/>
      <c r="AN202" s="28"/>
      <c r="AO202" s="28"/>
      <c r="AP202" s="28"/>
      <c r="AQ202" s="28"/>
      <c r="AR202" s="26"/>
      <c r="AS202" s="28"/>
      <c r="AT202" s="28"/>
      <c r="AU202" s="28"/>
      <c r="AV202" s="28"/>
      <c r="AW202" s="28"/>
      <c r="AX202" s="29"/>
      <c r="AY202" s="28"/>
      <c r="AZ202" s="28"/>
      <c r="BA202" s="28" t="s">
        <v>9</v>
      </c>
      <c r="BB202" s="28"/>
      <c r="BC202" s="26"/>
      <c r="BD202" s="26"/>
      <c r="BE202" s="28"/>
      <c r="BF202" s="26"/>
      <c r="BG202" s="26"/>
      <c r="BH202" s="26"/>
      <c r="BI202" s="28"/>
      <c r="BJ202" s="6"/>
    </row>
    <row r="203" spans="1:62" ht="31">
      <c r="A203" s="23">
        <v>199</v>
      </c>
      <c r="B203" s="27" t="s">
        <v>4474</v>
      </c>
      <c r="C203" s="27" t="s">
        <v>928</v>
      </c>
      <c r="D203" s="27" t="s">
        <v>4274</v>
      </c>
      <c r="E203" s="27">
        <v>75</v>
      </c>
      <c r="F203" s="27" t="s">
        <v>195</v>
      </c>
      <c r="G203" s="27" t="s">
        <v>195</v>
      </c>
      <c r="H203" s="23" t="str">
        <f t="shared" si="6"/>
        <v>郭＊富</v>
      </c>
      <c r="I203" s="23" t="str">
        <f t="shared" si="7"/>
        <v>2＊392273</v>
      </c>
      <c r="J203" s="27">
        <v>1130809</v>
      </c>
      <c r="K203" s="27" t="s">
        <v>732</v>
      </c>
      <c r="L203" s="31" t="s">
        <v>721</v>
      </c>
      <c r="M203" s="28"/>
      <c r="N203" s="26"/>
      <c r="O203" s="26"/>
      <c r="P203" s="26"/>
      <c r="Q203" s="26"/>
      <c r="R203" s="26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6"/>
      <c r="AK203" s="26"/>
      <c r="AL203" s="26"/>
      <c r="AM203" s="28"/>
      <c r="AN203" s="28"/>
      <c r="AO203" s="28"/>
      <c r="AP203" s="28"/>
      <c r="AQ203" s="28"/>
      <c r="AR203" s="26"/>
      <c r="AS203" s="28"/>
      <c r="AT203" s="28"/>
      <c r="AU203" s="28"/>
      <c r="AV203" s="28"/>
      <c r="AW203" s="28"/>
      <c r="AX203" s="29"/>
      <c r="AY203" s="28"/>
      <c r="AZ203" s="28"/>
      <c r="BA203" s="28"/>
      <c r="BB203" s="28" t="s">
        <v>1899</v>
      </c>
      <c r="BC203" s="26"/>
      <c r="BD203" s="26"/>
      <c r="BE203" s="28"/>
      <c r="BF203" s="26"/>
      <c r="BG203" s="26"/>
      <c r="BH203" s="26"/>
      <c r="BI203" s="28"/>
      <c r="BJ203" s="6"/>
    </row>
    <row r="204" spans="1:62" ht="31">
      <c r="A204" s="23">
        <v>200</v>
      </c>
      <c r="B204" s="27" t="s">
        <v>4475</v>
      </c>
      <c r="C204" s="27" t="s">
        <v>250</v>
      </c>
      <c r="D204" s="27" t="s">
        <v>4268</v>
      </c>
      <c r="E204" s="27">
        <v>61</v>
      </c>
      <c r="F204" s="27" t="s">
        <v>195</v>
      </c>
      <c r="G204" s="27" t="s">
        <v>195</v>
      </c>
      <c r="H204" s="23" t="str">
        <f t="shared" si="6"/>
        <v>林＊姬</v>
      </c>
      <c r="I204" s="23" t="str">
        <f t="shared" si="7"/>
        <v>2＊491366</v>
      </c>
      <c r="J204" s="27">
        <v>1130809</v>
      </c>
      <c r="K204" s="27" t="s">
        <v>734</v>
      </c>
      <c r="L204" s="31" t="s">
        <v>721</v>
      </c>
      <c r="M204" s="28"/>
      <c r="N204" s="26"/>
      <c r="O204" s="26"/>
      <c r="P204" s="26"/>
      <c r="Q204" s="26"/>
      <c r="R204" s="26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6"/>
      <c r="AK204" s="26"/>
      <c r="AL204" s="26"/>
      <c r="AM204" s="28"/>
      <c r="AN204" s="28"/>
      <c r="AO204" s="28"/>
      <c r="AP204" s="28"/>
      <c r="AQ204" s="28"/>
      <c r="AR204" s="26"/>
      <c r="AS204" s="28"/>
      <c r="AT204" s="28"/>
      <c r="AU204" s="28"/>
      <c r="AV204" s="28"/>
      <c r="AW204" s="28"/>
      <c r="AX204" s="29"/>
      <c r="AY204" s="28"/>
      <c r="AZ204" s="28"/>
      <c r="BA204" s="28" t="s">
        <v>9</v>
      </c>
      <c r="BB204" s="28"/>
      <c r="BC204" s="26"/>
      <c r="BD204" s="26"/>
      <c r="BE204" s="28"/>
      <c r="BF204" s="26"/>
      <c r="BG204" s="26"/>
      <c r="BH204" s="26"/>
      <c r="BI204" s="28"/>
      <c r="BJ204" s="6"/>
    </row>
    <row r="205" spans="1:62">
      <c r="A205" s="23">
        <v>201</v>
      </c>
      <c r="B205" s="27" t="s">
        <v>4476</v>
      </c>
      <c r="C205" s="27" t="s">
        <v>3586</v>
      </c>
      <c r="D205" s="27" t="s">
        <v>4268</v>
      </c>
      <c r="E205" s="27">
        <v>62</v>
      </c>
      <c r="F205" s="27" t="s">
        <v>195</v>
      </c>
      <c r="G205" s="27" t="s">
        <v>195</v>
      </c>
      <c r="H205" s="23" t="str">
        <f t="shared" si="6"/>
        <v>賴＊玉</v>
      </c>
      <c r="I205" s="23" t="str">
        <f t="shared" si="7"/>
        <v>2＊720560</v>
      </c>
      <c r="J205" s="27">
        <v>1130809</v>
      </c>
      <c r="K205" s="27">
        <v>5761300</v>
      </c>
      <c r="L205" s="31" t="s">
        <v>721</v>
      </c>
      <c r="M205" s="28"/>
      <c r="N205" s="26"/>
      <c r="O205" s="26"/>
      <c r="P205" s="26"/>
      <c r="Q205" s="26"/>
      <c r="R205" s="26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6"/>
      <c r="AK205" s="26"/>
      <c r="AL205" s="26"/>
      <c r="AM205" s="28"/>
      <c r="AN205" s="28"/>
      <c r="AO205" s="28"/>
      <c r="AP205" s="28"/>
      <c r="AQ205" s="28"/>
      <c r="AR205" s="26"/>
      <c r="AS205" s="28"/>
      <c r="AT205" s="28"/>
      <c r="AU205" s="28" t="s">
        <v>9</v>
      </c>
      <c r="AV205" s="28"/>
      <c r="AW205" s="28"/>
      <c r="AX205" s="29"/>
      <c r="AY205" s="28"/>
      <c r="AZ205" s="28"/>
      <c r="BA205" s="28"/>
      <c r="BB205" s="28"/>
      <c r="BC205" s="26"/>
      <c r="BD205" s="26"/>
      <c r="BE205" s="28"/>
      <c r="BF205" s="26"/>
      <c r="BG205" s="26"/>
      <c r="BH205" s="26"/>
      <c r="BI205" s="28"/>
      <c r="BJ205" s="6"/>
    </row>
    <row r="206" spans="1:62" ht="46.5">
      <c r="A206" s="23">
        <v>202</v>
      </c>
      <c r="B206" s="27" t="s">
        <v>4477</v>
      </c>
      <c r="C206" s="27" t="s">
        <v>253</v>
      </c>
      <c r="D206" s="27" t="s">
        <v>4268</v>
      </c>
      <c r="E206" s="27">
        <v>81</v>
      </c>
      <c r="F206" s="27" t="s">
        <v>195</v>
      </c>
      <c r="G206" s="27" t="s">
        <v>195</v>
      </c>
      <c r="H206" s="23" t="str">
        <f t="shared" si="6"/>
        <v>郭＊琴</v>
      </c>
      <c r="I206" s="23" t="str">
        <f t="shared" si="7"/>
        <v>0＊522115</v>
      </c>
      <c r="J206" s="27">
        <v>1130810</v>
      </c>
      <c r="K206" s="27" t="s">
        <v>738</v>
      </c>
      <c r="L206" s="31" t="s">
        <v>721</v>
      </c>
      <c r="M206" s="28"/>
      <c r="N206" s="26"/>
      <c r="O206" s="26"/>
      <c r="P206" s="26"/>
      <c r="Q206" s="26"/>
      <c r="R206" s="26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6"/>
      <c r="AK206" s="26"/>
      <c r="AL206" s="26"/>
      <c r="AM206" s="28"/>
      <c r="AN206" s="28"/>
      <c r="AO206" s="28"/>
      <c r="AP206" s="28"/>
      <c r="AQ206" s="28"/>
      <c r="AR206" s="26"/>
      <c r="AS206" s="28"/>
      <c r="AT206" s="28"/>
      <c r="AU206" s="28"/>
      <c r="AV206" s="28"/>
      <c r="AW206" s="28"/>
      <c r="AX206" s="29"/>
      <c r="AY206" s="28"/>
      <c r="AZ206" s="28" t="s">
        <v>9</v>
      </c>
      <c r="BA206" s="28" t="s">
        <v>9</v>
      </c>
      <c r="BB206" s="28"/>
      <c r="BC206" s="26"/>
      <c r="BD206" s="26"/>
      <c r="BE206" s="28"/>
      <c r="BF206" s="26"/>
      <c r="BG206" s="26"/>
      <c r="BH206" s="26"/>
      <c r="BI206" s="28"/>
      <c r="BJ206" s="6"/>
    </row>
    <row r="207" spans="1:62">
      <c r="A207" s="23">
        <v>203</v>
      </c>
      <c r="B207" s="27" t="s">
        <v>4468</v>
      </c>
      <c r="C207" s="27" t="s">
        <v>4190</v>
      </c>
      <c r="D207" s="27" t="s">
        <v>4274</v>
      </c>
      <c r="E207" s="27">
        <v>44</v>
      </c>
      <c r="F207" s="27" t="s">
        <v>195</v>
      </c>
      <c r="G207" s="27" t="s">
        <v>195</v>
      </c>
      <c r="H207" s="23" t="str">
        <f t="shared" si="6"/>
        <v>洪＊銘</v>
      </c>
      <c r="I207" s="23" t="str">
        <f t="shared" si="7"/>
        <v>2＊511824</v>
      </c>
      <c r="J207" s="27">
        <v>1130810</v>
      </c>
      <c r="K207" s="27">
        <v>5761110</v>
      </c>
      <c r="L207" s="31" t="s">
        <v>721</v>
      </c>
      <c r="M207" s="28"/>
      <c r="N207" s="26"/>
      <c r="O207" s="26"/>
      <c r="P207" s="26"/>
      <c r="Q207" s="26"/>
      <c r="R207" s="26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6"/>
      <c r="AK207" s="26"/>
      <c r="AL207" s="26"/>
      <c r="AM207" s="28"/>
      <c r="AN207" s="28"/>
      <c r="AO207" s="28"/>
      <c r="AP207" s="28"/>
      <c r="AQ207" s="28"/>
      <c r="AR207" s="26"/>
      <c r="AS207" s="28"/>
      <c r="AT207" s="28"/>
      <c r="AU207" s="28"/>
      <c r="AV207" s="28" t="s">
        <v>9</v>
      </c>
      <c r="AW207" s="28"/>
      <c r="AX207" s="29"/>
      <c r="AY207" s="28"/>
      <c r="AZ207" s="28"/>
      <c r="BA207" s="28"/>
      <c r="BB207" s="28"/>
      <c r="BC207" s="26"/>
      <c r="BD207" s="26"/>
      <c r="BE207" s="28"/>
      <c r="BF207" s="26"/>
      <c r="BG207" s="26"/>
      <c r="BH207" s="26"/>
      <c r="BI207" s="28"/>
      <c r="BJ207" s="6"/>
    </row>
    <row r="208" spans="1:62" ht="31">
      <c r="A208" s="23">
        <v>204</v>
      </c>
      <c r="B208" s="27" t="s">
        <v>4478</v>
      </c>
      <c r="C208" s="27" t="s">
        <v>4194</v>
      </c>
      <c r="D208" s="27" t="s">
        <v>4268</v>
      </c>
      <c r="E208" s="27">
        <v>64</v>
      </c>
      <c r="F208" s="27" t="s">
        <v>195</v>
      </c>
      <c r="G208" s="27" t="s">
        <v>195</v>
      </c>
      <c r="H208" s="23" t="str">
        <f t="shared" si="6"/>
        <v>蔡＊嬌</v>
      </c>
      <c r="I208" s="23" t="str">
        <f t="shared" si="7"/>
        <v>1＊802076</v>
      </c>
      <c r="J208" s="27">
        <v>1130812</v>
      </c>
      <c r="K208" s="27" t="s">
        <v>734</v>
      </c>
      <c r="L208" s="31" t="s">
        <v>721</v>
      </c>
      <c r="M208" s="28"/>
      <c r="N208" s="26"/>
      <c r="O208" s="26"/>
      <c r="P208" s="26"/>
      <c r="Q208" s="26"/>
      <c r="R208" s="26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6"/>
      <c r="AK208" s="26"/>
      <c r="AL208" s="26"/>
      <c r="AM208" s="28"/>
      <c r="AN208" s="28"/>
      <c r="AO208" s="28"/>
      <c r="AP208" s="28"/>
      <c r="AQ208" s="28"/>
      <c r="AR208" s="26"/>
      <c r="AS208" s="28"/>
      <c r="AT208" s="28"/>
      <c r="AU208" s="28"/>
      <c r="AV208" s="28"/>
      <c r="AW208" s="28"/>
      <c r="AX208" s="29"/>
      <c r="AY208" s="28"/>
      <c r="AZ208" s="28"/>
      <c r="BA208" s="28" t="s">
        <v>9</v>
      </c>
      <c r="BB208" s="28"/>
      <c r="BC208" s="26"/>
      <c r="BD208" s="26"/>
      <c r="BE208" s="28"/>
      <c r="BF208" s="26"/>
      <c r="BG208" s="26"/>
      <c r="BH208" s="26"/>
      <c r="BI208" s="28"/>
      <c r="BJ208" s="6"/>
    </row>
    <row r="209" spans="1:62" ht="31">
      <c r="A209" s="23">
        <v>205</v>
      </c>
      <c r="B209" s="27" t="s">
        <v>4479</v>
      </c>
      <c r="C209" s="27" t="s">
        <v>951</v>
      </c>
      <c r="D209" s="27" t="s">
        <v>4268</v>
      </c>
      <c r="E209" s="27">
        <v>71</v>
      </c>
      <c r="F209" s="27" t="s">
        <v>195</v>
      </c>
      <c r="G209" s="27" t="s">
        <v>195</v>
      </c>
      <c r="H209" s="23" t="str">
        <f t="shared" si="6"/>
        <v>黃＊榮</v>
      </c>
      <c r="I209" s="23" t="str">
        <f t="shared" si="7"/>
        <v>0＊831399</v>
      </c>
      <c r="J209" s="27">
        <v>1130813</v>
      </c>
      <c r="K209" s="27" t="s">
        <v>732</v>
      </c>
      <c r="L209" s="31" t="s">
        <v>721</v>
      </c>
      <c r="M209" s="28"/>
      <c r="N209" s="26"/>
      <c r="O209" s="26"/>
      <c r="P209" s="26"/>
      <c r="Q209" s="26"/>
      <c r="R209" s="26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6"/>
      <c r="AK209" s="26"/>
      <c r="AL209" s="26"/>
      <c r="AM209" s="28"/>
      <c r="AN209" s="28"/>
      <c r="AO209" s="28"/>
      <c r="AP209" s="28"/>
      <c r="AQ209" s="28"/>
      <c r="AR209" s="26"/>
      <c r="AS209" s="28"/>
      <c r="AT209" s="28"/>
      <c r="AU209" s="28"/>
      <c r="AV209" s="28"/>
      <c r="AW209" s="28"/>
      <c r="AX209" s="29"/>
      <c r="AY209" s="28"/>
      <c r="AZ209" s="28"/>
      <c r="BA209" s="28"/>
      <c r="BB209" s="28" t="s">
        <v>1879</v>
      </c>
      <c r="BC209" s="26"/>
      <c r="BD209" s="26"/>
      <c r="BE209" s="28"/>
      <c r="BF209" s="26"/>
      <c r="BG209" s="26"/>
      <c r="BH209" s="26"/>
      <c r="BI209" s="28"/>
      <c r="BJ209" s="6"/>
    </row>
    <row r="210" spans="1:62" ht="31">
      <c r="A210" s="23">
        <v>206</v>
      </c>
      <c r="B210" s="27" t="s">
        <v>4480</v>
      </c>
      <c r="C210" s="27" t="s">
        <v>4196</v>
      </c>
      <c r="D210" s="27" t="s">
        <v>4268</v>
      </c>
      <c r="E210" s="27">
        <v>57</v>
      </c>
      <c r="F210" s="27" t="s">
        <v>195</v>
      </c>
      <c r="G210" s="27" t="s">
        <v>195</v>
      </c>
      <c r="H210" s="23" t="str">
        <f t="shared" si="6"/>
        <v>蔡＊芸</v>
      </c>
      <c r="I210" s="23" t="str">
        <f t="shared" si="7"/>
        <v>0＊509939</v>
      </c>
      <c r="J210" s="27">
        <v>1130813</v>
      </c>
      <c r="K210" s="27" t="s">
        <v>734</v>
      </c>
      <c r="L210" s="31" t="s">
        <v>721</v>
      </c>
      <c r="M210" s="28"/>
      <c r="N210" s="26"/>
      <c r="O210" s="26"/>
      <c r="P210" s="26"/>
      <c r="Q210" s="26"/>
      <c r="R210" s="26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6"/>
      <c r="AK210" s="26"/>
      <c r="AL210" s="26"/>
      <c r="AM210" s="28"/>
      <c r="AN210" s="28"/>
      <c r="AO210" s="28"/>
      <c r="AP210" s="28"/>
      <c r="AQ210" s="28"/>
      <c r="AR210" s="26"/>
      <c r="AS210" s="28"/>
      <c r="AT210" s="28"/>
      <c r="AU210" s="28"/>
      <c r="AV210" s="28"/>
      <c r="AW210" s="28"/>
      <c r="AX210" s="29"/>
      <c r="AY210" s="28"/>
      <c r="AZ210" s="28"/>
      <c r="BA210" s="28" t="s">
        <v>9</v>
      </c>
      <c r="BB210" s="28"/>
      <c r="BC210" s="26"/>
      <c r="BD210" s="26"/>
      <c r="BE210" s="28"/>
      <c r="BF210" s="26"/>
      <c r="BG210" s="26"/>
      <c r="BH210" s="26"/>
      <c r="BI210" s="28"/>
      <c r="BJ210" s="6"/>
    </row>
    <row r="211" spans="1:62" ht="31">
      <c r="A211" s="23">
        <v>207</v>
      </c>
      <c r="B211" s="27" t="s">
        <v>4481</v>
      </c>
      <c r="C211" s="27" t="s">
        <v>2111</v>
      </c>
      <c r="D211" s="27" t="s">
        <v>4274</v>
      </c>
      <c r="E211" s="27">
        <v>51</v>
      </c>
      <c r="F211" s="27" t="s">
        <v>195</v>
      </c>
      <c r="G211" s="27" t="s">
        <v>195</v>
      </c>
      <c r="H211" s="23" t="str">
        <f t="shared" si="6"/>
        <v>林＊明</v>
      </c>
      <c r="I211" s="23" t="str">
        <f t="shared" si="7"/>
        <v>0＊166991</v>
      </c>
      <c r="J211" s="27">
        <v>1130813</v>
      </c>
      <c r="K211" s="27" t="s">
        <v>734</v>
      </c>
      <c r="L211" s="31" t="s">
        <v>721</v>
      </c>
      <c r="M211" s="28"/>
      <c r="N211" s="26"/>
      <c r="O211" s="26"/>
      <c r="P211" s="26"/>
      <c r="Q211" s="26"/>
      <c r="R211" s="26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6"/>
      <c r="AK211" s="26"/>
      <c r="AL211" s="26"/>
      <c r="AM211" s="28"/>
      <c r="AN211" s="28"/>
      <c r="AO211" s="28"/>
      <c r="AP211" s="28"/>
      <c r="AQ211" s="28"/>
      <c r="AR211" s="26"/>
      <c r="AS211" s="28"/>
      <c r="AT211" s="28"/>
      <c r="AU211" s="28"/>
      <c r="AV211" s="28"/>
      <c r="AW211" s="28"/>
      <c r="AX211" s="29"/>
      <c r="AY211" s="28"/>
      <c r="AZ211" s="28"/>
      <c r="BA211" s="28" t="s">
        <v>9</v>
      </c>
      <c r="BB211" s="28"/>
      <c r="BC211" s="26"/>
      <c r="BD211" s="26"/>
      <c r="BE211" s="28"/>
      <c r="BF211" s="26"/>
      <c r="BG211" s="26"/>
      <c r="BH211" s="26"/>
      <c r="BI211" s="28"/>
      <c r="BJ211" s="6"/>
    </row>
    <row r="212" spans="1:62" ht="31">
      <c r="A212" s="23">
        <v>208</v>
      </c>
      <c r="B212" s="27" t="s">
        <v>4482</v>
      </c>
      <c r="C212" s="27" t="s">
        <v>703</v>
      </c>
      <c r="D212" s="27" t="s">
        <v>4274</v>
      </c>
      <c r="E212" s="27">
        <v>77</v>
      </c>
      <c r="F212" s="27" t="s">
        <v>195</v>
      </c>
      <c r="G212" s="27" t="s">
        <v>195</v>
      </c>
      <c r="H212" s="23" t="str">
        <f t="shared" si="6"/>
        <v>陳＊傑</v>
      </c>
      <c r="I212" s="23" t="str">
        <f t="shared" si="7"/>
        <v>0＊797545</v>
      </c>
      <c r="J212" s="27">
        <v>1130813</v>
      </c>
      <c r="K212" s="27" t="s">
        <v>734</v>
      </c>
      <c r="L212" s="31" t="s">
        <v>721</v>
      </c>
      <c r="M212" s="28"/>
      <c r="N212" s="26"/>
      <c r="O212" s="26"/>
      <c r="P212" s="26"/>
      <c r="Q212" s="26"/>
      <c r="R212" s="26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6"/>
      <c r="AK212" s="26"/>
      <c r="AL212" s="26"/>
      <c r="AM212" s="28"/>
      <c r="AN212" s="28"/>
      <c r="AO212" s="28"/>
      <c r="AP212" s="28"/>
      <c r="AQ212" s="28"/>
      <c r="AR212" s="26"/>
      <c r="AS212" s="28"/>
      <c r="AT212" s="28"/>
      <c r="AU212" s="28"/>
      <c r="AV212" s="28"/>
      <c r="AW212" s="28"/>
      <c r="AX212" s="29"/>
      <c r="AY212" s="28"/>
      <c r="AZ212" s="28"/>
      <c r="BA212" s="28" t="s">
        <v>9</v>
      </c>
      <c r="BB212" s="28"/>
      <c r="BC212" s="26"/>
      <c r="BD212" s="26"/>
      <c r="BE212" s="28"/>
      <c r="BF212" s="26"/>
      <c r="BG212" s="26"/>
      <c r="BH212" s="26"/>
      <c r="BI212" s="28"/>
      <c r="BJ212" s="6"/>
    </row>
    <row r="213" spans="1:62" ht="31">
      <c r="A213" s="23">
        <v>209</v>
      </c>
      <c r="B213" s="27" t="s">
        <v>4483</v>
      </c>
      <c r="C213" s="27" t="s">
        <v>2100</v>
      </c>
      <c r="D213" s="27" t="s">
        <v>4274</v>
      </c>
      <c r="E213" s="27">
        <v>50</v>
      </c>
      <c r="F213" s="27" t="s">
        <v>195</v>
      </c>
      <c r="G213" s="27" t="s">
        <v>195</v>
      </c>
      <c r="H213" s="23" t="str">
        <f t="shared" si="6"/>
        <v>張＊明</v>
      </c>
      <c r="I213" s="23" t="str">
        <f t="shared" si="7"/>
        <v>0＊436122</v>
      </c>
      <c r="J213" s="27">
        <v>1130813</v>
      </c>
      <c r="K213" s="27" t="s">
        <v>734</v>
      </c>
      <c r="L213" s="31" t="s">
        <v>721</v>
      </c>
      <c r="M213" s="28"/>
      <c r="N213" s="26"/>
      <c r="O213" s="26"/>
      <c r="P213" s="26"/>
      <c r="Q213" s="26"/>
      <c r="R213" s="26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6"/>
      <c r="AK213" s="26"/>
      <c r="AL213" s="26"/>
      <c r="AM213" s="28"/>
      <c r="AN213" s="28"/>
      <c r="AO213" s="28"/>
      <c r="AP213" s="28"/>
      <c r="AQ213" s="28"/>
      <c r="AR213" s="26"/>
      <c r="AS213" s="28"/>
      <c r="AT213" s="28"/>
      <c r="AU213" s="28"/>
      <c r="AV213" s="28"/>
      <c r="AW213" s="28"/>
      <c r="AX213" s="29"/>
      <c r="AY213" s="28"/>
      <c r="AZ213" s="28"/>
      <c r="BA213" s="28" t="s">
        <v>9</v>
      </c>
      <c r="BB213" s="28"/>
      <c r="BC213" s="26"/>
      <c r="BD213" s="26"/>
      <c r="BE213" s="28"/>
      <c r="BF213" s="26"/>
      <c r="BG213" s="26"/>
      <c r="BH213" s="26"/>
      <c r="BI213" s="28"/>
      <c r="BJ213" s="6"/>
    </row>
    <row r="214" spans="1:62" ht="31">
      <c r="A214" s="23">
        <v>210</v>
      </c>
      <c r="B214" s="27" t="s">
        <v>4484</v>
      </c>
      <c r="C214" s="27" t="s">
        <v>4197</v>
      </c>
      <c r="D214" s="27" t="s">
        <v>4268</v>
      </c>
      <c r="E214" s="27">
        <v>53</v>
      </c>
      <c r="F214" s="27" t="s">
        <v>195</v>
      </c>
      <c r="G214" s="27" t="s">
        <v>195</v>
      </c>
      <c r="H214" s="23" t="str">
        <f t="shared" si="6"/>
        <v>郭＊珠</v>
      </c>
      <c r="I214" s="23" t="str">
        <f t="shared" si="7"/>
        <v>0＊795998</v>
      </c>
      <c r="J214" s="27">
        <v>1130813</v>
      </c>
      <c r="K214" s="27" t="s">
        <v>734</v>
      </c>
      <c r="L214" s="31" t="s">
        <v>721</v>
      </c>
      <c r="M214" s="28"/>
      <c r="N214" s="26"/>
      <c r="O214" s="26"/>
      <c r="P214" s="26"/>
      <c r="Q214" s="26"/>
      <c r="R214" s="26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6"/>
      <c r="AK214" s="26"/>
      <c r="AL214" s="26"/>
      <c r="AM214" s="28"/>
      <c r="AN214" s="28"/>
      <c r="AO214" s="28"/>
      <c r="AP214" s="28"/>
      <c r="AQ214" s="28"/>
      <c r="AR214" s="26"/>
      <c r="AS214" s="28"/>
      <c r="AT214" s="28"/>
      <c r="AU214" s="28"/>
      <c r="AV214" s="28"/>
      <c r="AW214" s="28"/>
      <c r="AX214" s="29"/>
      <c r="AY214" s="28"/>
      <c r="AZ214" s="28"/>
      <c r="BA214" s="28" t="s">
        <v>9</v>
      </c>
      <c r="BB214" s="28"/>
      <c r="BC214" s="26"/>
      <c r="BD214" s="26"/>
      <c r="BE214" s="28"/>
      <c r="BF214" s="26"/>
      <c r="BG214" s="26"/>
      <c r="BH214" s="26"/>
      <c r="BI214" s="28"/>
      <c r="BJ214" s="6"/>
    </row>
    <row r="215" spans="1:62" ht="31">
      <c r="A215" s="23">
        <v>211</v>
      </c>
      <c r="B215" s="27" t="s">
        <v>4485</v>
      </c>
      <c r="C215" s="27" t="s">
        <v>104</v>
      </c>
      <c r="D215" s="27" t="s">
        <v>4274</v>
      </c>
      <c r="E215" s="27">
        <v>67</v>
      </c>
      <c r="F215" s="27" t="s">
        <v>195</v>
      </c>
      <c r="G215" s="27" t="s">
        <v>195</v>
      </c>
      <c r="H215" s="23" t="str">
        <f t="shared" si="6"/>
        <v>李＊鎮</v>
      </c>
      <c r="I215" s="23" t="str">
        <f t="shared" si="7"/>
        <v>1＊604412</v>
      </c>
      <c r="J215" s="27">
        <v>1130813</v>
      </c>
      <c r="K215" s="27" t="s">
        <v>734</v>
      </c>
      <c r="L215" s="31" t="s">
        <v>721</v>
      </c>
      <c r="M215" s="28"/>
      <c r="N215" s="26"/>
      <c r="O215" s="26"/>
      <c r="P215" s="26"/>
      <c r="Q215" s="26"/>
      <c r="R215" s="26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6"/>
      <c r="AK215" s="26"/>
      <c r="AL215" s="26"/>
      <c r="AM215" s="28"/>
      <c r="AN215" s="28"/>
      <c r="AO215" s="28"/>
      <c r="AP215" s="28"/>
      <c r="AQ215" s="28"/>
      <c r="AR215" s="26"/>
      <c r="AS215" s="28"/>
      <c r="AT215" s="28"/>
      <c r="AU215" s="28"/>
      <c r="AV215" s="28"/>
      <c r="AW215" s="28"/>
      <c r="AX215" s="29"/>
      <c r="AY215" s="28"/>
      <c r="AZ215" s="28"/>
      <c r="BA215" s="28" t="s">
        <v>1899</v>
      </c>
      <c r="BB215" s="28"/>
      <c r="BC215" s="26"/>
      <c r="BD215" s="26"/>
      <c r="BE215" s="28"/>
      <c r="BF215" s="26"/>
      <c r="BG215" s="26"/>
      <c r="BH215" s="26"/>
      <c r="BI215" s="28"/>
      <c r="BJ215" s="6"/>
    </row>
    <row r="216" spans="1:62" ht="31">
      <c r="A216" s="23">
        <v>212</v>
      </c>
      <c r="B216" s="27" t="s">
        <v>4486</v>
      </c>
      <c r="C216" s="27" t="s">
        <v>1499</v>
      </c>
      <c r="D216" s="27" t="s">
        <v>4274</v>
      </c>
      <c r="E216" s="27">
        <v>86</v>
      </c>
      <c r="F216" s="27" t="s">
        <v>195</v>
      </c>
      <c r="G216" s="27" t="s">
        <v>195</v>
      </c>
      <c r="H216" s="23" t="str">
        <f t="shared" si="6"/>
        <v>陳＊厚</v>
      </c>
      <c r="I216" s="23" t="str">
        <f t="shared" si="7"/>
        <v>1＊958294</v>
      </c>
      <c r="J216" s="27">
        <v>1130813</v>
      </c>
      <c r="K216" s="27" t="s">
        <v>734</v>
      </c>
      <c r="L216" s="31" t="s">
        <v>721</v>
      </c>
      <c r="M216" s="28"/>
      <c r="N216" s="26"/>
      <c r="O216" s="26"/>
      <c r="P216" s="26"/>
      <c r="Q216" s="26"/>
      <c r="R216" s="26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6"/>
      <c r="AK216" s="26"/>
      <c r="AL216" s="26"/>
      <c r="AM216" s="28"/>
      <c r="AN216" s="28"/>
      <c r="AO216" s="28"/>
      <c r="AP216" s="28"/>
      <c r="AQ216" s="28"/>
      <c r="AR216" s="26"/>
      <c r="AS216" s="28"/>
      <c r="AT216" s="28"/>
      <c r="AU216" s="28"/>
      <c r="AV216" s="28"/>
      <c r="AW216" s="28"/>
      <c r="AX216" s="29"/>
      <c r="AY216" s="28"/>
      <c r="AZ216" s="28"/>
      <c r="BA216" s="28" t="s">
        <v>9</v>
      </c>
      <c r="BB216" s="28"/>
      <c r="BC216" s="26"/>
      <c r="BD216" s="26"/>
      <c r="BE216" s="28"/>
      <c r="BF216" s="26"/>
      <c r="BG216" s="26"/>
      <c r="BH216" s="26"/>
      <c r="BI216" s="28"/>
      <c r="BJ216" s="6"/>
    </row>
    <row r="217" spans="1:62" ht="31">
      <c r="A217" s="23">
        <v>213</v>
      </c>
      <c r="B217" s="27" t="s">
        <v>4487</v>
      </c>
      <c r="C217" s="27" t="s">
        <v>171</v>
      </c>
      <c r="D217" s="27" t="s">
        <v>4268</v>
      </c>
      <c r="E217" s="27">
        <v>65</v>
      </c>
      <c r="F217" s="27" t="s">
        <v>195</v>
      </c>
      <c r="G217" s="27" t="s">
        <v>195</v>
      </c>
      <c r="H217" s="23" t="str">
        <f t="shared" si="6"/>
        <v>黃＊玉</v>
      </c>
      <c r="I217" s="23" t="str">
        <f t="shared" si="7"/>
        <v>2＊359729</v>
      </c>
      <c r="J217" s="27">
        <v>1130813</v>
      </c>
      <c r="K217" s="27" t="s">
        <v>734</v>
      </c>
      <c r="L217" s="31" t="s">
        <v>721</v>
      </c>
      <c r="M217" s="28"/>
      <c r="N217" s="26"/>
      <c r="O217" s="26"/>
      <c r="P217" s="26"/>
      <c r="Q217" s="26"/>
      <c r="R217" s="26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6"/>
      <c r="AK217" s="26"/>
      <c r="AL217" s="26"/>
      <c r="AM217" s="28"/>
      <c r="AN217" s="28"/>
      <c r="AO217" s="28"/>
      <c r="AP217" s="28"/>
      <c r="AQ217" s="28"/>
      <c r="AR217" s="26"/>
      <c r="AS217" s="28"/>
      <c r="AT217" s="28"/>
      <c r="AU217" s="28"/>
      <c r="AV217" s="28"/>
      <c r="AW217" s="28"/>
      <c r="AX217" s="29"/>
      <c r="AY217" s="28"/>
      <c r="AZ217" s="28"/>
      <c r="BA217" s="28" t="s">
        <v>9</v>
      </c>
      <c r="BB217" s="28"/>
      <c r="BC217" s="26"/>
      <c r="BD217" s="26"/>
      <c r="BE217" s="28"/>
      <c r="BF217" s="26"/>
      <c r="BG217" s="26"/>
      <c r="BH217" s="26"/>
      <c r="BI217" s="28"/>
      <c r="BJ217" s="6"/>
    </row>
    <row r="218" spans="1:62" ht="46.5">
      <c r="A218" s="23">
        <v>214</v>
      </c>
      <c r="B218" s="27" t="s">
        <v>4488</v>
      </c>
      <c r="C218" s="27" t="s">
        <v>4198</v>
      </c>
      <c r="D218" s="27" t="s">
        <v>4274</v>
      </c>
      <c r="E218" s="27">
        <v>61</v>
      </c>
      <c r="F218" s="27" t="s">
        <v>195</v>
      </c>
      <c r="G218" s="27" t="s">
        <v>195</v>
      </c>
      <c r="H218" s="23" t="str">
        <f t="shared" si="6"/>
        <v>凌＊國</v>
      </c>
      <c r="I218" s="23" t="str">
        <f t="shared" si="7"/>
        <v>2＊759112</v>
      </c>
      <c r="J218" s="27">
        <v>1130813</v>
      </c>
      <c r="K218" s="27" t="s">
        <v>756</v>
      </c>
      <c r="L218" s="31" t="s">
        <v>721</v>
      </c>
      <c r="M218" s="28"/>
      <c r="N218" s="26"/>
      <c r="O218" s="26"/>
      <c r="P218" s="26"/>
      <c r="Q218" s="26"/>
      <c r="R218" s="26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6"/>
      <c r="AK218" s="26"/>
      <c r="AL218" s="26"/>
      <c r="AM218" s="28"/>
      <c r="AN218" s="28"/>
      <c r="AO218" s="28"/>
      <c r="AP218" s="28"/>
      <c r="AQ218" s="28"/>
      <c r="AR218" s="26"/>
      <c r="AS218" s="28"/>
      <c r="AT218" s="28"/>
      <c r="AU218" s="28"/>
      <c r="AV218" s="28"/>
      <c r="AW218" s="28"/>
      <c r="AX218" s="29"/>
      <c r="AY218" s="28"/>
      <c r="AZ218" s="28"/>
      <c r="BA218" s="28" t="s">
        <v>9</v>
      </c>
      <c r="BB218" s="28"/>
      <c r="BC218" s="26"/>
      <c r="BD218" s="26"/>
      <c r="BE218" s="28"/>
      <c r="BF218" s="26" t="s">
        <v>736</v>
      </c>
      <c r="BG218" s="26"/>
      <c r="BH218" s="26"/>
      <c r="BI218" s="28"/>
      <c r="BJ218" s="6"/>
    </row>
    <row r="219" spans="1:62" ht="31">
      <c r="A219" s="23">
        <v>215</v>
      </c>
      <c r="B219" s="27" t="s">
        <v>4489</v>
      </c>
      <c r="C219" s="27" t="s">
        <v>4199</v>
      </c>
      <c r="D219" s="27" t="s">
        <v>4268</v>
      </c>
      <c r="E219" s="27">
        <v>70</v>
      </c>
      <c r="F219" s="27" t="s">
        <v>195</v>
      </c>
      <c r="G219" s="27" t="s">
        <v>195</v>
      </c>
      <c r="H219" s="23" t="str">
        <f t="shared" si="6"/>
        <v>郭＊美</v>
      </c>
      <c r="I219" s="23" t="str">
        <f t="shared" si="7"/>
        <v>2＊857184</v>
      </c>
      <c r="J219" s="27">
        <v>1130813</v>
      </c>
      <c r="K219" s="27" t="s">
        <v>734</v>
      </c>
      <c r="L219" s="31" t="s">
        <v>721</v>
      </c>
      <c r="M219" s="28"/>
      <c r="N219" s="26"/>
      <c r="O219" s="26"/>
      <c r="P219" s="26"/>
      <c r="Q219" s="26"/>
      <c r="R219" s="26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6"/>
      <c r="AK219" s="26"/>
      <c r="AL219" s="26"/>
      <c r="AM219" s="28"/>
      <c r="AN219" s="28"/>
      <c r="AO219" s="28"/>
      <c r="AP219" s="28"/>
      <c r="AQ219" s="28"/>
      <c r="AR219" s="26"/>
      <c r="AS219" s="28"/>
      <c r="AT219" s="28"/>
      <c r="AU219" s="28"/>
      <c r="AV219" s="28"/>
      <c r="AW219" s="28"/>
      <c r="AX219" s="29"/>
      <c r="AY219" s="28"/>
      <c r="AZ219" s="28"/>
      <c r="BA219" s="28" t="s">
        <v>2210</v>
      </c>
      <c r="BB219" s="28"/>
      <c r="BC219" s="26"/>
      <c r="BD219" s="26"/>
      <c r="BE219" s="28"/>
      <c r="BF219" s="26"/>
      <c r="BG219" s="26"/>
      <c r="BH219" s="26"/>
      <c r="BI219" s="28"/>
      <c r="BJ219" s="6"/>
    </row>
    <row r="220" spans="1:62" ht="46.5">
      <c r="A220" s="23">
        <v>216</v>
      </c>
      <c r="B220" s="27" t="s">
        <v>4490</v>
      </c>
      <c r="C220" s="27" t="s">
        <v>4200</v>
      </c>
      <c r="D220" s="27" t="s">
        <v>4268</v>
      </c>
      <c r="E220" s="27">
        <v>66</v>
      </c>
      <c r="F220" s="27" t="s">
        <v>195</v>
      </c>
      <c r="G220" s="27" t="s">
        <v>195</v>
      </c>
      <c r="H220" s="23" t="str">
        <f t="shared" si="6"/>
        <v>陳＊玉珍</v>
      </c>
      <c r="I220" s="23" t="str">
        <f t="shared" si="7"/>
        <v>2＊972792</v>
      </c>
      <c r="J220" s="27">
        <v>1130813</v>
      </c>
      <c r="K220" s="27" t="s">
        <v>738</v>
      </c>
      <c r="L220" s="31" t="s">
        <v>721</v>
      </c>
      <c r="M220" s="28"/>
      <c r="N220" s="26"/>
      <c r="O220" s="26"/>
      <c r="P220" s="26"/>
      <c r="Q220" s="26"/>
      <c r="R220" s="26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6"/>
      <c r="AK220" s="26"/>
      <c r="AL220" s="26"/>
      <c r="AM220" s="28"/>
      <c r="AN220" s="28"/>
      <c r="AO220" s="28"/>
      <c r="AP220" s="28"/>
      <c r="AQ220" s="28"/>
      <c r="AR220" s="26"/>
      <c r="AS220" s="28"/>
      <c r="AT220" s="28"/>
      <c r="AU220" s="28"/>
      <c r="AV220" s="28"/>
      <c r="AW220" s="28"/>
      <c r="AX220" s="29"/>
      <c r="AY220" s="28"/>
      <c r="AZ220" s="28" t="s">
        <v>9</v>
      </c>
      <c r="BA220" s="28" t="s">
        <v>9</v>
      </c>
      <c r="BB220" s="28"/>
      <c r="BC220" s="26"/>
      <c r="BD220" s="26"/>
      <c r="BE220" s="28"/>
      <c r="BF220" s="26"/>
      <c r="BG220" s="26"/>
      <c r="BH220" s="26"/>
      <c r="BI220" s="28"/>
      <c r="BJ220" s="6"/>
    </row>
    <row r="221" spans="1:62" ht="31">
      <c r="A221" s="23">
        <v>217</v>
      </c>
      <c r="B221" s="27" t="s">
        <v>4491</v>
      </c>
      <c r="C221" s="27" t="s">
        <v>3354</v>
      </c>
      <c r="D221" s="27" t="s">
        <v>4274</v>
      </c>
      <c r="E221" s="27">
        <v>65</v>
      </c>
      <c r="F221" s="27" t="s">
        <v>195</v>
      </c>
      <c r="G221" s="27" t="s">
        <v>195</v>
      </c>
      <c r="H221" s="23" t="str">
        <f t="shared" si="6"/>
        <v>闕＊益</v>
      </c>
      <c r="I221" s="23" t="str">
        <f t="shared" si="7"/>
        <v>2＊047071</v>
      </c>
      <c r="J221" s="27">
        <v>1130813</v>
      </c>
      <c r="K221" s="27" t="s">
        <v>734</v>
      </c>
      <c r="L221" s="31" t="s">
        <v>721</v>
      </c>
      <c r="M221" s="28"/>
      <c r="N221" s="26"/>
      <c r="O221" s="26"/>
      <c r="P221" s="26"/>
      <c r="Q221" s="26"/>
      <c r="R221" s="26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6"/>
      <c r="AK221" s="26"/>
      <c r="AL221" s="26"/>
      <c r="AM221" s="28"/>
      <c r="AN221" s="28"/>
      <c r="AO221" s="28"/>
      <c r="AP221" s="28"/>
      <c r="AQ221" s="28"/>
      <c r="AR221" s="26"/>
      <c r="AS221" s="28"/>
      <c r="AT221" s="28"/>
      <c r="AU221" s="28"/>
      <c r="AV221" s="28"/>
      <c r="AW221" s="28"/>
      <c r="AX221" s="29"/>
      <c r="AY221" s="28"/>
      <c r="AZ221" s="28"/>
      <c r="BA221" s="28" t="s">
        <v>9</v>
      </c>
      <c r="BB221" s="28"/>
      <c r="BC221" s="26"/>
      <c r="BD221" s="26"/>
      <c r="BE221" s="28" t="s">
        <v>736</v>
      </c>
      <c r="BF221" s="26"/>
      <c r="BG221" s="26"/>
      <c r="BH221" s="26"/>
      <c r="BI221" s="28"/>
      <c r="BJ221" s="6"/>
    </row>
    <row r="222" spans="1:62" ht="31">
      <c r="A222" s="23">
        <v>218</v>
      </c>
      <c r="B222" s="27" t="s">
        <v>4492</v>
      </c>
      <c r="C222" s="27" t="s">
        <v>634</v>
      </c>
      <c r="D222" s="27" t="s">
        <v>4274</v>
      </c>
      <c r="E222" s="27">
        <v>65</v>
      </c>
      <c r="F222" s="27" t="s">
        <v>195</v>
      </c>
      <c r="G222" s="27" t="s">
        <v>195</v>
      </c>
      <c r="H222" s="23" t="str">
        <f t="shared" si="6"/>
        <v>游＊崙</v>
      </c>
      <c r="I222" s="23" t="str">
        <f t="shared" si="7"/>
        <v>2＊531127</v>
      </c>
      <c r="J222" s="27">
        <v>1130813</v>
      </c>
      <c r="K222" s="27" t="s">
        <v>734</v>
      </c>
      <c r="L222" s="31" t="s">
        <v>721</v>
      </c>
      <c r="M222" s="28"/>
      <c r="N222" s="26"/>
      <c r="O222" s="26"/>
      <c r="P222" s="26"/>
      <c r="Q222" s="26"/>
      <c r="R222" s="26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6"/>
      <c r="AK222" s="26"/>
      <c r="AL222" s="26"/>
      <c r="AM222" s="28"/>
      <c r="AN222" s="28"/>
      <c r="AO222" s="28"/>
      <c r="AP222" s="28"/>
      <c r="AQ222" s="28"/>
      <c r="AR222" s="26"/>
      <c r="AS222" s="28"/>
      <c r="AT222" s="28"/>
      <c r="AU222" s="28"/>
      <c r="AV222" s="28"/>
      <c r="AW222" s="28"/>
      <c r="AX222" s="29"/>
      <c r="AY222" s="28"/>
      <c r="AZ222" s="28"/>
      <c r="BA222" s="28" t="s">
        <v>9</v>
      </c>
      <c r="BB222" s="28"/>
      <c r="BC222" s="26"/>
      <c r="BD222" s="26"/>
      <c r="BE222" s="28" t="s">
        <v>736</v>
      </c>
      <c r="BF222" s="26"/>
      <c r="BG222" s="26"/>
      <c r="BH222" s="26"/>
      <c r="BI222" s="28"/>
      <c r="BJ222" s="6"/>
    </row>
    <row r="223" spans="1:62" ht="46.5">
      <c r="A223" s="23">
        <v>219</v>
      </c>
      <c r="B223" s="27" t="s">
        <v>4493</v>
      </c>
      <c r="C223" s="27" t="s">
        <v>1355</v>
      </c>
      <c r="D223" s="27" t="s">
        <v>4274</v>
      </c>
      <c r="E223" s="27">
        <v>71</v>
      </c>
      <c r="F223" s="27" t="s">
        <v>195</v>
      </c>
      <c r="G223" s="27" t="s">
        <v>195</v>
      </c>
      <c r="H223" s="23" t="str">
        <f t="shared" si="6"/>
        <v>邱＊永</v>
      </c>
      <c r="I223" s="23" t="str">
        <f t="shared" si="7"/>
        <v>2＊579534</v>
      </c>
      <c r="J223" s="27">
        <v>1130813</v>
      </c>
      <c r="K223" s="27" t="s">
        <v>1913</v>
      </c>
      <c r="L223" s="31" t="s">
        <v>721</v>
      </c>
      <c r="M223" s="28"/>
      <c r="N223" s="26"/>
      <c r="O223" s="26"/>
      <c r="P223" s="26"/>
      <c r="Q223" s="26"/>
      <c r="R223" s="26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6"/>
      <c r="AK223" s="26"/>
      <c r="AL223" s="26"/>
      <c r="AM223" s="28"/>
      <c r="AN223" s="28"/>
      <c r="AO223" s="28"/>
      <c r="AP223" s="28"/>
      <c r="AQ223" s="28"/>
      <c r="AR223" s="26"/>
      <c r="AS223" s="28"/>
      <c r="AT223" s="28"/>
      <c r="AU223" s="28" t="s">
        <v>9</v>
      </c>
      <c r="AV223" s="28"/>
      <c r="AW223" s="28"/>
      <c r="AX223" s="29"/>
      <c r="AY223" s="28"/>
      <c r="AZ223" s="28"/>
      <c r="BA223" s="28" t="s">
        <v>9</v>
      </c>
      <c r="BB223" s="28"/>
      <c r="BC223" s="26"/>
      <c r="BD223" s="26"/>
      <c r="BE223" s="28"/>
      <c r="BF223" s="26"/>
      <c r="BG223" s="26"/>
      <c r="BH223" s="26"/>
      <c r="BI223" s="28"/>
      <c r="BJ223" s="6"/>
    </row>
    <row r="224" spans="1:62" ht="31">
      <c r="A224" s="23">
        <v>220</v>
      </c>
      <c r="B224" s="27" t="s">
        <v>4494</v>
      </c>
      <c r="C224" s="27" t="s">
        <v>4201</v>
      </c>
      <c r="D224" s="27" t="s">
        <v>4274</v>
      </c>
      <c r="E224" s="27">
        <v>80</v>
      </c>
      <c r="F224" s="27" t="s">
        <v>195</v>
      </c>
      <c r="G224" s="27" t="s">
        <v>195</v>
      </c>
      <c r="H224" s="23" t="str">
        <f t="shared" si="6"/>
        <v>王＊民</v>
      </c>
      <c r="I224" s="23" t="str">
        <f t="shared" si="7"/>
        <v>2＊752264</v>
      </c>
      <c r="J224" s="27">
        <v>1130813</v>
      </c>
      <c r="K224" s="27" t="s">
        <v>734</v>
      </c>
      <c r="L224" s="31" t="s">
        <v>721</v>
      </c>
      <c r="M224" s="28"/>
      <c r="N224" s="26"/>
      <c r="O224" s="26"/>
      <c r="P224" s="26"/>
      <c r="Q224" s="26"/>
      <c r="R224" s="26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6"/>
      <c r="AK224" s="26"/>
      <c r="AL224" s="26"/>
      <c r="AM224" s="28"/>
      <c r="AN224" s="28"/>
      <c r="AO224" s="28"/>
      <c r="AP224" s="28"/>
      <c r="AQ224" s="28"/>
      <c r="AR224" s="26"/>
      <c r="AS224" s="28"/>
      <c r="AT224" s="28"/>
      <c r="AU224" s="28"/>
      <c r="AV224" s="28"/>
      <c r="AW224" s="28"/>
      <c r="AX224" s="29"/>
      <c r="AY224" s="28"/>
      <c r="AZ224" s="28"/>
      <c r="BA224" s="28" t="s">
        <v>2210</v>
      </c>
      <c r="BB224" s="28"/>
      <c r="BC224" s="26"/>
      <c r="BD224" s="26"/>
      <c r="BE224" s="28"/>
      <c r="BF224" s="26"/>
      <c r="BG224" s="26"/>
      <c r="BH224" s="26"/>
      <c r="BI224" s="28"/>
      <c r="BJ224" s="6"/>
    </row>
    <row r="225" spans="1:62" ht="31">
      <c r="A225" s="23">
        <v>221</v>
      </c>
      <c r="B225" s="27" t="s">
        <v>4332</v>
      </c>
      <c r="C225" s="27" t="s">
        <v>4108</v>
      </c>
      <c r="D225" s="27" t="s">
        <v>4268</v>
      </c>
      <c r="E225" s="27">
        <v>49</v>
      </c>
      <c r="F225" s="27" t="s">
        <v>195</v>
      </c>
      <c r="G225" s="27" t="s">
        <v>195</v>
      </c>
      <c r="H225" s="23" t="str">
        <f t="shared" si="6"/>
        <v>黃＊鈴</v>
      </c>
      <c r="I225" s="23" t="str">
        <f t="shared" si="7"/>
        <v>2＊752329</v>
      </c>
      <c r="J225" s="27">
        <v>1130813</v>
      </c>
      <c r="K225" s="27" t="s">
        <v>734</v>
      </c>
      <c r="L225" s="31" t="s">
        <v>721</v>
      </c>
      <c r="M225" s="28"/>
      <c r="N225" s="26"/>
      <c r="O225" s="26"/>
      <c r="P225" s="26"/>
      <c r="Q225" s="26"/>
      <c r="R225" s="26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6"/>
      <c r="AK225" s="26"/>
      <c r="AL225" s="26"/>
      <c r="AM225" s="28"/>
      <c r="AN225" s="28"/>
      <c r="AO225" s="28"/>
      <c r="AP225" s="28"/>
      <c r="AQ225" s="28"/>
      <c r="AR225" s="26"/>
      <c r="AS225" s="28"/>
      <c r="AT225" s="28"/>
      <c r="AU225" s="28"/>
      <c r="AV225" s="28"/>
      <c r="AW225" s="28"/>
      <c r="AX225" s="29"/>
      <c r="AY225" s="28"/>
      <c r="AZ225" s="28"/>
      <c r="BA225" s="28" t="s">
        <v>9</v>
      </c>
      <c r="BB225" s="28"/>
      <c r="BC225" s="26"/>
      <c r="BD225" s="26"/>
      <c r="BE225" s="28"/>
      <c r="BF225" s="26"/>
      <c r="BG225" s="26"/>
      <c r="BH225" s="26"/>
      <c r="BI225" s="28"/>
      <c r="BJ225" s="6"/>
    </row>
    <row r="226" spans="1:62" ht="31">
      <c r="A226" s="23">
        <v>222</v>
      </c>
      <c r="B226" s="27" t="s">
        <v>4495</v>
      </c>
      <c r="C226" s="27" t="s">
        <v>2120</v>
      </c>
      <c r="D226" s="27" t="s">
        <v>4274</v>
      </c>
      <c r="E226" s="27">
        <v>44</v>
      </c>
      <c r="F226" s="27" t="s">
        <v>195</v>
      </c>
      <c r="G226" s="27" t="s">
        <v>195</v>
      </c>
      <c r="H226" s="23" t="str">
        <f t="shared" si="6"/>
        <v>黃＊源</v>
      </c>
      <c r="I226" s="23" t="str">
        <f t="shared" si="7"/>
        <v>2＊306241</v>
      </c>
      <c r="J226" s="27">
        <v>1130816</v>
      </c>
      <c r="K226" s="27" t="s">
        <v>734</v>
      </c>
      <c r="L226" s="31" t="s">
        <v>721</v>
      </c>
      <c r="M226" s="28"/>
      <c r="N226" s="26"/>
      <c r="O226" s="26"/>
      <c r="P226" s="26"/>
      <c r="Q226" s="26"/>
      <c r="R226" s="26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6"/>
      <c r="AK226" s="26"/>
      <c r="AL226" s="26"/>
      <c r="AM226" s="28"/>
      <c r="AN226" s="28"/>
      <c r="AO226" s="28"/>
      <c r="AP226" s="28"/>
      <c r="AQ226" s="28"/>
      <c r="AR226" s="26"/>
      <c r="AS226" s="28"/>
      <c r="AT226" s="28"/>
      <c r="AU226" s="28"/>
      <c r="AV226" s="28"/>
      <c r="AW226" s="28"/>
      <c r="AX226" s="29"/>
      <c r="AY226" s="28"/>
      <c r="AZ226" s="28"/>
      <c r="BA226" s="28" t="s">
        <v>9</v>
      </c>
      <c r="BB226" s="28"/>
      <c r="BC226" s="26"/>
      <c r="BD226" s="26"/>
      <c r="BE226" s="28"/>
      <c r="BF226" s="26"/>
      <c r="BG226" s="26"/>
      <c r="BH226" s="26"/>
      <c r="BI226" s="28"/>
      <c r="BJ226" s="6"/>
    </row>
    <row r="227" spans="1:62" ht="31">
      <c r="A227" s="23">
        <v>223</v>
      </c>
      <c r="B227" s="27" t="s">
        <v>4496</v>
      </c>
      <c r="C227" s="27" t="s">
        <v>1447</v>
      </c>
      <c r="D227" s="27" t="s">
        <v>4274</v>
      </c>
      <c r="E227" s="27">
        <v>70</v>
      </c>
      <c r="F227" s="27" t="s">
        <v>195</v>
      </c>
      <c r="G227" s="27" t="s">
        <v>195</v>
      </c>
      <c r="H227" s="23" t="str">
        <f t="shared" si="6"/>
        <v>王＊福</v>
      </c>
      <c r="I227" s="23" t="str">
        <f t="shared" si="7"/>
        <v>2＊652258</v>
      </c>
      <c r="J227" s="27">
        <v>1130816</v>
      </c>
      <c r="K227" s="27" t="s">
        <v>732</v>
      </c>
      <c r="L227" s="31" t="s">
        <v>721</v>
      </c>
      <c r="M227" s="28"/>
      <c r="N227" s="26"/>
      <c r="O227" s="26"/>
      <c r="P227" s="26"/>
      <c r="Q227" s="26"/>
      <c r="R227" s="26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6"/>
      <c r="AK227" s="26"/>
      <c r="AL227" s="26"/>
      <c r="AM227" s="28"/>
      <c r="AN227" s="28"/>
      <c r="AO227" s="28"/>
      <c r="AP227" s="28"/>
      <c r="AQ227" s="28"/>
      <c r="AR227" s="26"/>
      <c r="AS227" s="28"/>
      <c r="AT227" s="28"/>
      <c r="AU227" s="28"/>
      <c r="AV227" s="28"/>
      <c r="AW227" s="28"/>
      <c r="AX227" s="29"/>
      <c r="AY227" s="28"/>
      <c r="AZ227" s="28"/>
      <c r="BA227" s="28"/>
      <c r="BB227" s="28" t="s">
        <v>1879</v>
      </c>
      <c r="BC227" s="26"/>
      <c r="BD227" s="26"/>
      <c r="BE227" s="28"/>
      <c r="BF227" s="26"/>
      <c r="BG227" s="26"/>
      <c r="BH227" s="26"/>
      <c r="BI227" s="28"/>
      <c r="BJ227" s="6"/>
    </row>
    <row r="228" spans="1:62" ht="31">
      <c r="A228" s="23">
        <v>224</v>
      </c>
      <c r="B228" s="27" t="s">
        <v>4497</v>
      </c>
      <c r="C228" s="27" t="s">
        <v>2889</v>
      </c>
      <c r="D228" s="27" t="s">
        <v>4268</v>
      </c>
      <c r="E228" s="27">
        <v>57</v>
      </c>
      <c r="F228" s="27" t="s">
        <v>195</v>
      </c>
      <c r="G228" s="27" t="s">
        <v>195</v>
      </c>
      <c r="H228" s="23" t="str">
        <f t="shared" si="6"/>
        <v>連＊敏</v>
      </c>
      <c r="I228" s="23" t="str">
        <f t="shared" si="7"/>
        <v>2＊320108</v>
      </c>
      <c r="J228" s="27">
        <v>1130816</v>
      </c>
      <c r="K228" s="27" t="s">
        <v>732</v>
      </c>
      <c r="L228" s="31" t="s">
        <v>721</v>
      </c>
      <c r="M228" s="28"/>
      <c r="N228" s="26"/>
      <c r="O228" s="26"/>
      <c r="P228" s="26"/>
      <c r="Q228" s="26"/>
      <c r="R228" s="26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6"/>
      <c r="AK228" s="26"/>
      <c r="AL228" s="26"/>
      <c r="AM228" s="28"/>
      <c r="AN228" s="28"/>
      <c r="AO228" s="28"/>
      <c r="AP228" s="28"/>
      <c r="AQ228" s="28"/>
      <c r="AR228" s="26"/>
      <c r="AS228" s="28"/>
      <c r="AT228" s="28"/>
      <c r="AU228" s="28"/>
      <c r="AV228" s="28"/>
      <c r="AW228" s="28"/>
      <c r="AX228" s="29"/>
      <c r="AY228" s="28"/>
      <c r="AZ228" s="28"/>
      <c r="BA228" s="28"/>
      <c r="BB228" s="28" t="s">
        <v>2210</v>
      </c>
      <c r="BC228" s="26"/>
      <c r="BD228" s="26"/>
      <c r="BE228" s="28"/>
      <c r="BF228" s="26"/>
      <c r="BG228" s="26"/>
      <c r="BH228" s="26"/>
      <c r="BI228" s="28"/>
      <c r="BJ228" s="6"/>
    </row>
    <row r="229" spans="1:62" ht="31">
      <c r="A229" s="23">
        <v>225</v>
      </c>
      <c r="B229" s="27" t="s">
        <v>4498</v>
      </c>
      <c r="C229" s="27" t="s">
        <v>2191</v>
      </c>
      <c r="D229" s="27" t="s">
        <v>4274</v>
      </c>
      <c r="E229" s="27">
        <v>81</v>
      </c>
      <c r="F229" s="27" t="s">
        <v>195</v>
      </c>
      <c r="G229" s="27" t="s">
        <v>195</v>
      </c>
      <c r="H229" s="23" t="str">
        <f t="shared" si="6"/>
        <v>陳＊華</v>
      </c>
      <c r="I229" s="23" t="str">
        <f t="shared" si="7"/>
        <v>0＊660181</v>
      </c>
      <c r="J229" s="27">
        <v>1130820</v>
      </c>
      <c r="K229" s="27" t="s">
        <v>734</v>
      </c>
      <c r="L229" s="31" t="s">
        <v>721</v>
      </c>
      <c r="M229" s="28"/>
      <c r="N229" s="26"/>
      <c r="O229" s="26"/>
      <c r="P229" s="26"/>
      <c r="Q229" s="26"/>
      <c r="R229" s="26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6"/>
      <c r="AK229" s="26"/>
      <c r="AL229" s="26"/>
      <c r="AM229" s="28"/>
      <c r="AN229" s="28"/>
      <c r="AO229" s="28"/>
      <c r="AP229" s="28"/>
      <c r="AQ229" s="28"/>
      <c r="AR229" s="26"/>
      <c r="AS229" s="28"/>
      <c r="AT229" s="28"/>
      <c r="AU229" s="28"/>
      <c r="AV229" s="28"/>
      <c r="AW229" s="28"/>
      <c r="AX229" s="29"/>
      <c r="AY229" s="28"/>
      <c r="AZ229" s="28"/>
      <c r="BA229" s="28" t="s">
        <v>9</v>
      </c>
      <c r="BB229" s="28"/>
      <c r="BC229" s="26"/>
      <c r="BD229" s="26"/>
      <c r="BE229" s="28"/>
      <c r="BF229" s="26"/>
      <c r="BG229" s="26"/>
      <c r="BH229" s="26"/>
      <c r="BI229" s="28"/>
      <c r="BJ229" s="6"/>
    </row>
    <row r="230" spans="1:62" ht="31">
      <c r="A230" s="23">
        <v>226</v>
      </c>
      <c r="B230" s="27" t="s">
        <v>4325</v>
      </c>
      <c r="C230" s="27" t="s">
        <v>584</v>
      </c>
      <c r="D230" s="27" t="s">
        <v>4274</v>
      </c>
      <c r="E230" s="27">
        <v>62</v>
      </c>
      <c r="F230" s="27" t="s">
        <v>195</v>
      </c>
      <c r="G230" s="27" t="s">
        <v>195</v>
      </c>
      <c r="H230" s="23" t="str">
        <f t="shared" si="6"/>
        <v>張＊財</v>
      </c>
      <c r="I230" s="23" t="str">
        <f t="shared" si="7"/>
        <v>0＊118837</v>
      </c>
      <c r="J230" s="27">
        <v>1130820</v>
      </c>
      <c r="K230" s="27" t="s">
        <v>734</v>
      </c>
      <c r="L230" s="31" t="s">
        <v>721</v>
      </c>
      <c r="M230" s="28"/>
      <c r="N230" s="26"/>
      <c r="O230" s="26"/>
      <c r="P230" s="26"/>
      <c r="Q230" s="26"/>
      <c r="R230" s="26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6"/>
      <c r="AK230" s="26"/>
      <c r="AL230" s="26"/>
      <c r="AM230" s="28"/>
      <c r="AN230" s="28"/>
      <c r="AO230" s="28"/>
      <c r="AP230" s="28"/>
      <c r="AQ230" s="28"/>
      <c r="AR230" s="26"/>
      <c r="AS230" s="28"/>
      <c r="AT230" s="28"/>
      <c r="AU230" s="28"/>
      <c r="AV230" s="28"/>
      <c r="AW230" s="28"/>
      <c r="AX230" s="29"/>
      <c r="AY230" s="28"/>
      <c r="AZ230" s="28"/>
      <c r="BA230" s="28" t="s">
        <v>9</v>
      </c>
      <c r="BB230" s="28"/>
      <c r="BC230" s="26"/>
      <c r="BD230" s="26"/>
      <c r="BE230" s="28"/>
      <c r="BF230" s="26"/>
      <c r="BG230" s="26"/>
      <c r="BH230" s="26"/>
      <c r="BI230" s="28"/>
      <c r="BJ230" s="6"/>
    </row>
    <row r="231" spans="1:62" ht="31">
      <c r="A231" s="23">
        <v>227</v>
      </c>
      <c r="B231" s="27" t="s">
        <v>4499</v>
      </c>
      <c r="C231" s="27" t="s">
        <v>4203</v>
      </c>
      <c r="D231" s="27" t="s">
        <v>4274</v>
      </c>
      <c r="E231" s="27">
        <v>74</v>
      </c>
      <c r="F231" s="27" t="s">
        <v>195</v>
      </c>
      <c r="G231" s="27" t="s">
        <v>195</v>
      </c>
      <c r="H231" s="23" t="str">
        <f t="shared" si="6"/>
        <v>許＊興</v>
      </c>
      <c r="I231" s="23" t="str">
        <f t="shared" si="7"/>
        <v>1＊434367</v>
      </c>
      <c r="J231" s="27">
        <v>1130820</v>
      </c>
      <c r="K231" s="27" t="s">
        <v>734</v>
      </c>
      <c r="L231" s="31" t="s">
        <v>721</v>
      </c>
      <c r="M231" s="28"/>
      <c r="N231" s="26"/>
      <c r="O231" s="26"/>
      <c r="P231" s="26"/>
      <c r="Q231" s="26"/>
      <c r="R231" s="26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6"/>
      <c r="AK231" s="26"/>
      <c r="AL231" s="26"/>
      <c r="AM231" s="28"/>
      <c r="AN231" s="28"/>
      <c r="AO231" s="28"/>
      <c r="AP231" s="28"/>
      <c r="AQ231" s="28"/>
      <c r="AR231" s="26"/>
      <c r="AS231" s="28"/>
      <c r="AT231" s="28"/>
      <c r="AU231" s="28"/>
      <c r="AV231" s="28"/>
      <c r="AW231" s="28"/>
      <c r="AX231" s="29"/>
      <c r="AY231" s="28"/>
      <c r="AZ231" s="28"/>
      <c r="BA231" s="28" t="s">
        <v>1899</v>
      </c>
      <c r="BB231" s="28"/>
      <c r="BC231" s="26"/>
      <c r="BD231" s="26"/>
      <c r="BE231" s="28" t="s">
        <v>736</v>
      </c>
      <c r="BF231" s="26"/>
      <c r="BG231" s="26"/>
      <c r="BH231" s="26"/>
      <c r="BI231" s="28"/>
      <c r="BJ231" s="6"/>
    </row>
    <row r="232" spans="1:62" ht="31">
      <c r="A232" s="23">
        <v>228</v>
      </c>
      <c r="B232" s="27" t="s">
        <v>4500</v>
      </c>
      <c r="C232" s="27" t="s">
        <v>956</v>
      </c>
      <c r="D232" s="27" t="s">
        <v>4274</v>
      </c>
      <c r="E232" s="27">
        <v>50</v>
      </c>
      <c r="F232" s="27" t="s">
        <v>195</v>
      </c>
      <c r="G232" s="27" t="s">
        <v>195</v>
      </c>
      <c r="H232" s="23" t="str">
        <f t="shared" ref="H232:H295" si="8">REPLACE(B232,2,1,"＊")</f>
        <v>陳＊宏</v>
      </c>
      <c r="I232" s="23" t="str">
        <f t="shared" ref="I232:I295" si="9">REPLACE(C232,2,1,"＊")</f>
        <v>1＊607081</v>
      </c>
      <c r="J232" s="27">
        <v>1130820</v>
      </c>
      <c r="K232" s="27" t="s">
        <v>734</v>
      </c>
      <c r="L232" s="31" t="s">
        <v>721</v>
      </c>
      <c r="M232" s="28"/>
      <c r="N232" s="26"/>
      <c r="O232" s="26"/>
      <c r="P232" s="26"/>
      <c r="Q232" s="26"/>
      <c r="R232" s="26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6"/>
      <c r="AK232" s="26"/>
      <c r="AL232" s="26"/>
      <c r="AM232" s="28"/>
      <c r="AN232" s="28"/>
      <c r="AO232" s="28"/>
      <c r="AP232" s="28"/>
      <c r="AQ232" s="28"/>
      <c r="AR232" s="26"/>
      <c r="AS232" s="28"/>
      <c r="AT232" s="28"/>
      <c r="AU232" s="28"/>
      <c r="AV232" s="28"/>
      <c r="AW232" s="28"/>
      <c r="AX232" s="29"/>
      <c r="AY232" s="28"/>
      <c r="AZ232" s="28"/>
      <c r="BA232" s="28" t="s">
        <v>1899</v>
      </c>
      <c r="BB232" s="28"/>
      <c r="BC232" s="26"/>
      <c r="BD232" s="26"/>
      <c r="BE232" s="28"/>
      <c r="BF232" s="26"/>
      <c r="BG232" s="26"/>
      <c r="BH232" s="26"/>
      <c r="BI232" s="28"/>
      <c r="BJ232" s="6"/>
    </row>
    <row r="233" spans="1:62" ht="31">
      <c r="A233" s="23">
        <v>229</v>
      </c>
      <c r="B233" s="27" t="s">
        <v>4501</v>
      </c>
      <c r="C233" s="27" t="s">
        <v>159</v>
      </c>
      <c r="D233" s="27" t="s">
        <v>4268</v>
      </c>
      <c r="E233" s="27">
        <v>51</v>
      </c>
      <c r="F233" s="27" t="s">
        <v>195</v>
      </c>
      <c r="G233" s="27" t="s">
        <v>195</v>
      </c>
      <c r="H233" s="23" t="str">
        <f t="shared" si="8"/>
        <v>葉＊娟</v>
      </c>
      <c r="I233" s="23" t="str">
        <f t="shared" si="9"/>
        <v>1＊914319</v>
      </c>
      <c r="J233" s="27">
        <v>1130820</v>
      </c>
      <c r="K233" s="27" t="s">
        <v>732</v>
      </c>
      <c r="L233" s="31" t="s">
        <v>721</v>
      </c>
      <c r="M233" s="28"/>
      <c r="N233" s="26"/>
      <c r="O233" s="26"/>
      <c r="P233" s="26"/>
      <c r="Q233" s="26"/>
      <c r="R233" s="26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6"/>
      <c r="AK233" s="26"/>
      <c r="AL233" s="26"/>
      <c r="AM233" s="28"/>
      <c r="AN233" s="28"/>
      <c r="AO233" s="28"/>
      <c r="AP233" s="28"/>
      <c r="AQ233" s="28"/>
      <c r="AR233" s="26"/>
      <c r="AS233" s="28"/>
      <c r="AT233" s="28"/>
      <c r="AU233" s="28"/>
      <c r="AV233" s="28"/>
      <c r="AW233" s="28"/>
      <c r="AX233" s="29"/>
      <c r="AY233" s="28"/>
      <c r="AZ233" s="28"/>
      <c r="BA233" s="28"/>
      <c r="BB233" s="28" t="s">
        <v>1879</v>
      </c>
      <c r="BC233" s="26"/>
      <c r="BD233" s="26"/>
      <c r="BE233" s="28"/>
      <c r="BF233" s="26"/>
      <c r="BG233" s="26"/>
      <c r="BH233" s="26"/>
      <c r="BI233" s="28"/>
      <c r="BJ233" s="6"/>
    </row>
    <row r="234" spans="1:62" ht="31">
      <c r="A234" s="23">
        <v>230</v>
      </c>
      <c r="B234" s="27" t="s">
        <v>4502</v>
      </c>
      <c r="C234" s="27" t="s">
        <v>4204</v>
      </c>
      <c r="D234" s="27" t="s">
        <v>4268</v>
      </c>
      <c r="E234" s="27">
        <v>61</v>
      </c>
      <c r="F234" s="27" t="s">
        <v>195</v>
      </c>
      <c r="G234" s="27" t="s">
        <v>195</v>
      </c>
      <c r="H234" s="23" t="str">
        <f t="shared" si="8"/>
        <v>陳＊莉</v>
      </c>
      <c r="I234" s="23" t="str">
        <f t="shared" si="9"/>
        <v>1＊291567</v>
      </c>
      <c r="J234" s="27">
        <v>1130820</v>
      </c>
      <c r="K234" s="27" t="s">
        <v>734</v>
      </c>
      <c r="L234" s="31" t="s">
        <v>721</v>
      </c>
      <c r="M234" s="28"/>
      <c r="N234" s="26"/>
      <c r="O234" s="26"/>
      <c r="P234" s="26"/>
      <c r="Q234" s="26"/>
      <c r="R234" s="26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6"/>
      <c r="AK234" s="26"/>
      <c r="AL234" s="26"/>
      <c r="AM234" s="28"/>
      <c r="AN234" s="28"/>
      <c r="AO234" s="28"/>
      <c r="AP234" s="28"/>
      <c r="AQ234" s="28"/>
      <c r="AR234" s="26"/>
      <c r="AS234" s="28"/>
      <c r="AT234" s="28"/>
      <c r="AU234" s="28"/>
      <c r="AV234" s="28"/>
      <c r="AW234" s="28"/>
      <c r="AX234" s="29"/>
      <c r="AY234" s="28"/>
      <c r="AZ234" s="28"/>
      <c r="BA234" s="28" t="s">
        <v>9</v>
      </c>
      <c r="BB234" s="28"/>
      <c r="BC234" s="26"/>
      <c r="BD234" s="26"/>
      <c r="BE234" s="28"/>
      <c r="BF234" s="26"/>
      <c r="BG234" s="26"/>
      <c r="BH234" s="26"/>
      <c r="BI234" s="28"/>
      <c r="BJ234" s="6"/>
    </row>
    <row r="235" spans="1:62" ht="31">
      <c r="A235" s="23">
        <v>231</v>
      </c>
      <c r="B235" s="27" t="s">
        <v>4503</v>
      </c>
      <c r="C235" s="27" t="s">
        <v>4205</v>
      </c>
      <c r="D235" s="27" t="s">
        <v>4274</v>
      </c>
      <c r="E235" s="27">
        <v>94</v>
      </c>
      <c r="F235" s="27" t="s">
        <v>195</v>
      </c>
      <c r="G235" s="27" t="s">
        <v>195</v>
      </c>
      <c r="H235" s="23" t="str">
        <f t="shared" si="8"/>
        <v>林＊華</v>
      </c>
      <c r="I235" s="23" t="str">
        <f t="shared" si="9"/>
        <v>1＊036037</v>
      </c>
      <c r="J235" s="27">
        <v>1130820</v>
      </c>
      <c r="K235" s="27" t="s">
        <v>734</v>
      </c>
      <c r="L235" s="31" t="s">
        <v>721</v>
      </c>
      <c r="M235" s="28"/>
      <c r="N235" s="26"/>
      <c r="O235" s="26"/>
      <c r="P235" s="26"/>
      <c r="Q235" s="26"/>
      <c r="R235" s="26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6"/>
      <c r="AK235" s="26"/>
      <c r="AL235" s="26"/>
      <c r="AM235" s="28"/>
      <c r="AN235" s="28"/>
      <c r="AO235" s="28"/>
      <c r="AP235" s="28"/>
      <c r="AQ235" s="28"/>
      <c r="AR235" s="26"/>
      <c r="AS235" s="28"/>
      <c r="AT235" s="28"/>
      <c r="AU235" s="28"/>
      <c r="AV235" s="28"/>
      <c r="AW235" s="28"/>
      <c r="AX235" s="29"/>
      <c r="AY235" s="28"/>
      <c r="AZ235" s="28"/>
      <c r="BA235" s="28" t="s">
        <v>9</v>
      </c>
      <c r="BB235" s="28"/>
      <c r="BC235" s="26"/>
      <c r="BD235" s="26"/>
      <c r="BE235" s="28"/>
      <c r="BF235" s="26"/>
      <c r="BG235" s="26"/>
      <c r="BH235" s="26"/>
      <c r="BI235" s="28"/>
      <c r="BJ235" s="6"/>
    </row>
    <row r="236" spans="1:62" ht="31">
      <c r="A236" s="23">
        <v>232</v>
      </c>
      <c r="B236" s="27" t="s">
        <v>4504</v>
      </c>
      <c r="C236" s="27" t="s">
        <v>4206</v>
      </c>
      <c r="D236" s="27" t="s">
        <v>4268</v>
      </c>
      <c r="E236" s="27">
        <v>42</v>
      </c>
      <c r="F236" s="27" t="s">
        <v>195</v>
      </c>
      <c r="G236" s="27" t="s">
        <v>195</v>
      </c>
      <c r="H236" s="23" t="str">
        <f t="shared" si="8"/>
        <v>邱＊惠</v>
      </c>
      <c r="I236" s="23" t="str">
        <f t="shared" si="9"/>
        <v>1＊745617</v>
      </c>
      <c r="J236" s="27">
        <v>1130820</v>
      </c>
      <c r="K236" s="27" t="s">
        <v>734</v>
      </c>
      <c r="L236" s="31" t="s">
        <v>721</v>
      </c>
      <c r="M236" s="28"/>
      <c r="N236" s="26"/>
      <c r="O236" s="26"/>
      <c r="P236" s="26"/>
      <c r="Q236" s="26"/>
      <c r="R236" s="26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6"/>
      <c r="AK236" s="26"/>
      <c r="AL236" s="26"/>
      <c r="AM236" s="28"/>
      <c r="AN236" s="28"/>
      <c r="AO236" s="28"/>
      <c r="AP236" s="28"/>
      <c r="AQ236" s="28"/>
      <c r="AR236" s="26"/>
      <c r="AS236" s="28"/>
      <c r="AT236" s="28"/>
      <c r="AU236" s="28"/>
      <c r="AV236" s="28"/>
      <c r="AW236" s="28"/>
      <c r="AX236" s="29"/>
      <c r="AY236" s="28"/>
      <c r="AZ236" s="28"/>
      <c r="BA236" s="28" t="s">
        <v>9</v>
      </c>
      <c r="BB236" s="28"/>
      <c r="BC236" s="26"/>
      <c r="BD236" s="26"/>
      <c r="BE236" s="28"/>
      <c r="BF236" s="26"/>
      <c r="BG236" s="26"/>
      <c r="BH236" s="26"/>
      <c r="BI236" s="28"/>
      <c r="BJ236" s="6"/>
    </row>
    <row r="237" spans="1:62" ht="31">
      <c r="A237" s="23">
        <v>233</v>
      </c>
      <c r="B237" s="27" t="s">
        <v>4505</v>
      </c>
      <c r="C237" s="27" t="s">
        <v>4207</v>
      </c>
      <c r="D237" s="27" t="s">
        <v>4268</v>
      </c>
      <c r="E237" s="27">
        <v>77</v>
      </c>
      <c r="F237" s="27" t="s">
        <v>195</v>
      </c>
      <c r="G237" s="27" t="s">
        <v>195</v>
      </c>
      <c r="H237" s="23" t="str">
        <f t="shared" si="8"/>
        <v>陳＊金</v>
      </c>
      <c r="I237" s="23" t="str">
        <f t="shared" si="9"/>
        <v>1＊942439</v>
      </c>
      <c r="J237" s="27">
        <v>1130820</v>
      </c>
      <c r="K237" s="27" t="s">
        <v>734</v>
      </c>
      <c r="L237" s="31" t="s">
        <v>721</v>
      </c>
      <c r="M237" s="28"/>
      <c r="N237" s="26"/>
      <c r="O237" s="26"/>
      <c r="P237" s="26"/>
      <c r="Q237" s="26"/>
      <c r="R237" s="26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6"/>
      <c r="AK237" s="26"/>
      <c r="AL237" s="26"/>
      <c r="AM237" s="28"/>
      <c r="AN237" s="28"/>
      <c r="AO237" s="28"/>
      <c r="AP237" s="28"/>
      <c r="AQ237" s="28"/>
      <c r="AR237" s="26"/>
      <c r="AS237" s="28"/>
      <c r="AT237" s="28"/>
      <c r="AU237" s="28"/>
      <c r="AV237" s="28"/>
      <c r="AW237" s="28"/>
      <c r="AX237" s="29"/>
      <c r="AY237" s="28"/>
      <c r="AZ237" s="28"/>
      <c r="BA237" s="28" t="s">
        <v>9</v>
      </c>
      <c r="BB237" s="28"/>
      <c r="BC237" s="26"/>
      <c r="BD237" s="26"/>
      <c r="BE237" s="28"/>
      <c r="BF237" s="26"/>
      <c r="BG237" s="26"/>
      <c r="BH237" s="26"/>
      <c r="BI237" s="28"/>
      <c r="BJ237" s="6"/>
    </row>
    <row r="238" spans="1:62" ht="31">
      <c r="A238" s="23">
        <v>234</v>
      </c>
      <c r="B238" s="27" t="s">
        <v>4506</v>
      </c>
      <c r="C238" s="27" t="s">
        <v>964</v>
      </c>
      <c r="D238" s="27" t="s">
        <v>4268</v>
      </c>
      <c r="E238" s="27">
        <v>62</v>
      </c>
      <c r="F238" s="27" t="s">
        <v>195</v>
      </c>
      <c r="G238" s="27" t="s">
        <v>195</v>
      </c>
      <c r="H238" s="23" t="str">
        <f t="shared" si="8"/>
        <v>呂＊慧</v>
      </c>
      <c r="I238" s="23" t="str">
        <f t="shared" si="9"/>
        <v>2＊320335</v>
      </c>
      <c r="J238" s="27">
        <v>1130820</v>
      </c>
      <c r="K238" s="27" t="s">
        <v>732</v>
      </c>
      <c r="L238" s="31" t="s">
        <v>721</v>
      </c>
      <c r="M238" s="28"/>
      <c r="N238" s="26"/>
      <c r="O238" s="26"/>
      <c r="P238" s="26"/>
      <c r="Q238" s="26"/>
      <c r="R238" s="26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6"/>
      <c r="AK238" s="26"/>
      <c r="AL238" s="26"/>
      <c r="AM238" s="28"/>
      <c r="AN238" s="28"/>
      <c r="AO238" s="28"/>
      <c r="AP238" s="28"/>
      <c r="AQ238" s="28"/>
      <c r="AR238" s="26"/>
      <c r="AS238" s="28"/>
      <c r="AT238" s="28"/>
      <c r="AU238" s="28"/>
      <c r="AV238" s="28"/>
      <c r="AW238" s="28"/>
      <c r="AX238" s="29"/>
      <c r="AY238" s="28"/>
      <c r="AZ238" s="28"/>
      <c r="BA238" s="28"/>
      <c r="BB238" s="28" t="s">
        <v>1879</v>
      </c>
      <c r="BC238" s="26"/>
      <c r="BD238" s="26"/>
      <c r="BE238" s="28"/>
      <c r="BF238" s="26"/>
      <c r="BG238" s="26"/>
      <c r="BH238" s="26"/>
      <c r="BI238" s="28"/>
      <c r="BJ238" s="6"/>
    </row>
    <row r="239" spans="1:62" ht="31">
      <c r="A239" s="23">
        <v>235</v>
      </c>
      <c r="B239" s="27" t="s">
        <v>4507</v>
      </c>
      <c r="C239" s="27" t="s">
        <v>306</v>
      </c>
      <c r="D239" s="27" t="s">
        <v>4268</v>
      </c>
      <c r="E239" s="27">
        <v>60</v>
      </c>
      <c r="F239" s="27" t="s">
        <v>195</v>
      </c>
      <c r="G239" s="27" t="s">
        <v>195</v>
      </c>
      <c r="H239" s="23" t="str">
        <f t="shared" si="8"/>
        <v>劉＊銘</v>
      </c>
      <c r="I239" s="23" t="str">
        <f t="shared" si="9"/>
        <v>2＊521434</v>
      </c>
      <c r="J239" s="27">
        <v>1130820</v>
      </c>
      <c r="K239" s="27" t="s">
        <v>734</v>
      </c>
      <c r="L239" s="31" t="s">
        <v>721</v>
      </c>
      <c r="M239" s="28"/>
      <c r="N239" s="26"/>
      <c r="O239" s="26"/>
      <c r="P239" s="26"/>
      <c r="Q239" s="26"/>
      <c r="R239" s="26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6"/>
      <c r="AK239" s="26"/>
      <c r="AL239" s="26"/>
      <c r="AM239" s="28"/>
      <c r="AN239" s="28"/>
      <c r="AO239" s="28"/>
      <c r="AP239" s="28"/>
      <c r="AQ239" s="28"/>
      <c r="AR239" s="26"/>
      <c r="AS239" s="28"/>
      <c r="AT239" s="28"/>
      <c r="AU239" s="28"/>
      <c r="AV239" s="28"/>
      <c r="AW239" s="28"/>
      <c r="AX239" s="29"/>
      <c r="AY239" s="28"/>
      <c r="AZ239" s="28"/>
      <c r="BA239" s="28" t="s">
        <v>9</v>
      </c>
      <c r="BB239" s="28"/>
      <c r="BC239" s="26"/>
      <c r="BD239" s="26"/>
      <c r="BE239" s="28"/>
      <c r="BF239" s="26"/>
      <c r="BG239" s="26"/>
      <c r="BH239" s="26"/>
      <c r="BI239" s="28"/>
      <c r="BJ239" s="6"/>
    </row>
    <row r="240" spans="1:62" ht="31">
      <c r="A240" s="23">
        <v>236</v>
      </c>
      <c r="B240" s="27" t="s">
        <v>4508</v>
      </c>
      <c r="C240" s="27" t="s">
        <v>2085</v>
      </c>
      <c r="D240" s="27" t="s">
        <v>4268</v>
      </c>
      <c r="E240" s="27">
        <v>87</v>
      </c>
      <c r="F240" s="27" t="s">
        <v>195</v>
      </c>
      <c r="G240" s="27" t="s">
        <v>195</v>
      </c>
      <c r="H240" s="23" t="str">
        <f t="shared" si="8"/>
        <v>游＊子</v>
      </c>
      <c r="I240" s="23" t="str">
        <f t="shared" si="9"/>
        <v>2＊563759</v>
      </c>
      <c r="J240" s="27">
        <v>1130820</v>
      </c>
      <c r="K240" s="27" t="s">
        <v>732</v>
      </c>
      <c r="L240" s="31" t="s">
        <v>721</v>
      </c>
      <c r="M240" s="28"/>
      <c r="N240" s="26"/>
      <c r="O240" s="26"/>
      <c r="P240" s="26"/>
      <c r="Q240" s="26"/>
      <c r="R240" s="26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6"/>
      <c r="AK240" s="26"/>
      <c r="AL240" s="26"/>
      <c r="AM240" s="28"/>
      <c r="AN240" s="28"/>
      <c r="AO240" s="28"/>
      <c r="AP240" s="28"/>
      <c r="AQ240" s="28"/>
      <c r="AR240" s="26"/>
      <c r="AS240" s="28"/>
      <c r="AT240" s="28"/>
      <c r="AU240" s="28"/>
      <c r="AV240" s="28"/>
      <c r="AW240" s="28"/>
      <c r="AX240" s="29"/>
      <c r="AY240" s="28"/>
      <c r="AZ240" s="28"/>
      <c r="BA240" s="28"/>
      <c r="BB240" s="28" t="s">
        <v>2210</v>
      </c>
      <c r="BC240" s="26"/>
      <c r="BD240" s="26"/>
      <c r="BE240" s="28"/>
      <c r="BF240" s="26"/>
      <c r="BG240" s="26"/>
      <c r="BH240" s="26"/>
      <c r="BI240" s="28"/>
      <c r="BJ240" s="6"/>
    </row>
    <row r="241" spans="1:62" ht="31">
      <c r="A241" s="23">
        <v>237</v>
      </c>
      <c r="B241" s="27" t="s">
        <v>4509</v>
      </c>
      <c r="C241" s="27" t="s">
        <v>4208</v>
      </c>
      <c r="D241" s="27" t="s">
        <v>4274</v>
      </c>
      <c r="E241" s="27">
        <v>74</v>
      </c>
      <c r="F241" s="27" t="s">
        <v>195</v>
      </c>
      <c r="G241" s="27" t="s">
        <v>195</v>
      </c>
      <c r="H241" s="23" t="str">
        <f t="shared" si="8"/>
        <v>蔡＊德</v>
      </c>
      <c r="I241" s="23" t="str">
        <f t="shared" si="9"/>
        <v>2＊685031</v>
      </c>
      <c r="J241" s="27">
        <v>1130820</v>
      </c>
      <c r="K241" s="27" t="s">
        <v>732</v>
      </c>
      <c r="L241" s="31" t="s">
        <v>721</v>
      </c>
      <c r="M241" s="28"/>
      <c r="N241" s="26"/>
      <c r="O241" s="26"/>
      <c r="P241" s="26"/>
      <c r="Q241" s="26"/>
      <c r="R241" s="26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6"/>
      <c r="AK241" s="26"/>
      <c r="AL241" s="26"/>
      <c r="AM241" s="28"/>
      <c r="AN241" s="28"/>
      <c r="AO241" s="28"/>
      <c r="AP241" s="28"/>
      <c r="AQ241" s="28"/>
      <c r="AR241" s="26"/>
      <c r="AS241" s="28"/>
      <c r="AT241" s="28"/>
      <c r="AU241" s="28"/>
      <c r="AV241" s="28"/>
      <c r="AW241" s="28"/>
      <c r="AX241" s="29"/>
      <c r="AY241" s="28"/>
      <c r="AZ241" s="28"/>
      <c r="BA241" s="28"/>
      <c r="BB241" s="28" t="s">
        <v>1879</v>
      </c>
      <c r="BC241" s="26"/>
      <c r="BD241" s="26"/>
      <c r="BE241" s="28"/>
      <c r="BF241" s="26"/>
      <c r="BG241" s="26"/>
      <c r="BH241" s="26"/>
      <c r="BI241" s="28"/>
      <c r="BJ241" s="6"/>
    </row>
    <row r="242" spans="1:62" ht="46.5">
      <c r="A242" s="23">
        <v>238</v>
      </c>
      <c r="B242" s="27" t="s">
        <v>4510</v>
      </c>
      <c r="C242" s="27" t="s">
        <v>4209</v>
      </c>
      <c r="D242" s="27" t="s">
        <v>4274</v>
      </c>
      <c r="E242" s="27">
        <v>54</v>
      </c>
      <c r="F242" s="27" t="s">
        <v>195</v>
      </c>
      <c r="G242" s="27" t="s">
        <v>195</v>
      </c>
      <c r="H242" s="23" t="str">
        <f t="shared" si="8"/>
        <v>張＊彬</v>
      </c>
      <c r="I242" s="23" t="str">
        <f t="shared" si="9"/>
        <v>2＊381735</v>
      </c>
      <c r="J242" s="27">
        <v>1130820</v>
      </c>
      <c r="K242" s="27" t="s">
        <v>738</v>
      </c>
      <c r="L242" s="31" t="s">
        <v>721</v>
      </c>
      <c r="M242" s="28"/>
      <c r="N242" s="26"/>
      <c r="O242" s="26"/>
      <c r="P242" s="26"/>
      <c r="Q242" s="26"/>
      <c r="R242" s="26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6"/>
      <c r="AK242" s="26"/>
      <c r="AL242" s="26"/>
      <c r="AM242" s="28"/>
      <c r="AN242" s="28"/>
      <c r="AO242" s="28"/>
      <c r="AP242" s="28"/>
      <c r="AQ242" s="28"/>
      <c r="AR242" s="26"/>
      <c r="AS242" s="28"/>
      <c r="AT242" s="28"/>
      <c r="AU242" s="28"/>
      <c r="AV242" s="28"/>
      <c r="AW242" s="28"/>
      <c r="AX242" s="29"/>
      <c r="AY242" s="28"/>
      <c r="AZ242" s="28" t="s">
        <v>9</v>
      </c>
      <c r="BA242" s="28" t="s">
        <v>1899</v>
      </c>
      <c r="BB242" s="28"/>
      <c r="BC242" s="26"/>
      <c r="BD242" s="26"/>
      <c r="BE242" s="28"/>
      <c r="BF242" s="26"/>
      <c r="BG242" s="26"/>
      <c r="BH242" s="26"/>
      <c r="BI242" s="28"/>
      <c r="BJ242" s="6"/>
    </row>
    <row r="243" spans="1:62" ht="31">
      <c r="A243" s="23">
        <v>239</v>
      </c>
      <c r="B243" s="27" t="s">
        <v>4511</v>
      </c>
      <c r="C243" s="27" t="s">
        <v>912</v>
      </c>
      <c r="D243" s="27" t="s">
        <v>4268</v>
      </c>
      <c r="E243" s="27">
        <v>80</v>
      </c>
      <c r="F243" s="27" t="s">
        <v>195</v>
      </c>
      <c r="G243" s="27" t="s">
        <v>195</v>
      </c>
      <c r="H243" s="23" t="str">
        <f t="shared" si="8"/>
        <v>陳＊琴</v>
      </c>
      <c r="I243" s="23" t="str">
        <f t="shared" si="9"/>
        <v>2＊189416</v>
      </c>
      <c r="J243" s="27">
        <v>1130820</v>
      </c>
      <c r="K243" s="27" t="s">
        <v>734</v>
      </c>
      <c r="L243" s="31" t="s">
        <v>721</v>
      </c>
      <c r="M243" s="28"/>
      <c r="N243" s="26"/>
      <c r="O243" s="26"/>
      <c r="P243" s="26"/>
      <c r="Q243" s="26"/>
      <c r="R243" s="26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6"/>
      <c r="AK243" s="26"/>
      <c r="AL243" s="26"/>
      <c r="AM243" s="28"/>
      <c r="AN243" s="28"/>
      <c r="AO243" s="28"/>
      <c r="AP243" s="28"/>
      <c r="AQ243" s="28"/>
      <c r="AR243" s="26"/>
      <c r="AS243" s="28"/>
      <c r="AT243" s="28"/>
      <c r="AU243" s="28"/>
      <c r="AV243" s="28"/>
      <c r="AW243" s="28"/>
      <c r="AX243" s="29"/>
      <c r="AY243" s="28"/>
      <c r="AZ243" s="28"/>
      <c r="BA243" s="28" t="s">
        <v>9</v>
      </c>
      <c r="BB243" s="28"/>
      <c r="BC243" s="26"/>
      <c r="BD243" s="26"/>
      <c r="BE243" s="28"/>
      <c r="BF243" s="26"/>
      <c r="BG243" s="26"/>
      <c r="BH243" s="26"/>
      <c r="BI243" s="28"/>
      <c r="BJ243" s="6"/>
    </row>
    <row r="244" spans="1:62" ht="31">
      <c r="A244" s="23">
        <v>240</v>
      </c>
      <c r="B244" s="27" t="s">
        <v>4512</v>
      </c>
      <c r="C244" s="27" t="s">
        <v>4210</v>
      </c>
      <c r="D244" s="27" t="s">
        <v>4274</v>
      </c>
      <c r="E244" s="27">
        <v>81</v>
      </c>
      <c r="F244" s="27" t="s">
        <v>195</v>
      </c>
      <c r="G244" s="27" t="s">
        <v>195</v>
      </c>
      <c r="H244" s="23" t="str">
        <f t="shared" si="8"/>
        <v>余＊陽</v>
      </c>
      <c r="I244" s="23" t="str">
        <f t="shared" si="9"/>
        <v>2＊428372</v>
      </c>
      <c r="J244" s="27">
        <v>1130820</v>
      </c>
      <c r="K244" s="27" t="s">
        <v>734</v>
      </c>
      <c r="L244" s="31" t="s">
        <v>721</v>
      </c>
      <c r="M244" s="28"/>
      <c r="N244" s="26"/>
      <c r="O244" s="26"/>
      <c r="P244" s="26"/>
      <c r="Q244" s="26"/>
      <c r="R244" s="26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6"/>
      <c r="AK244" s="26"/>
      <c r="AL244" s="26"/>
      <c r="AM244" s="28"/>
      <c r="AN244" s="28"/>
      <c r="AO244" s="28"/>
      <c r="AP244" s="28"/>
      <c r="AQ244" s="28"/>
      <c r="AR244" s="26"/>
      <c r="AS244" s="28"/>
      <c r="AT244" s="28"/>
      <c r="AU244" s="28"/>
      <c r="AV244" s="28"/>
      <c r="AW244" s="28"/>
      <c r="AX244" s="29"/>
      <c r="AY244" s="28"/>
      <c r="AZ244" s="28"/>
      <c r="BA244" s="28" t="s">
        <v>9</v>
      </c>
      <c r="BB244" s="28"/>
      <c r="BC244" s="26"/>
      <c r="BD244" s="26"/>
      <c r="BE244" s="28"/>
      <c r="BF244" s="26"/>
      <c r="BG244" s="26"/>
      <c r="BH244" s="26"/>
      <c r="BI244" s="28"/>
      <c r="BJ244" s="6"/>
    </row>
    <row r="245" spans="1:62" ht="31">
      <c r="A245" s="23">
        <v>241</v>
      </c>
      <c r="B245" s="27" t="s">
        <v>4513</v>
      </c>
      <c r="C245" s="27" t="s">
        <v>587</v>
      </c>
      <c r="D245" s="27" t="s">
        <v>4268</v>
      </c>
      <c r="E245" s="27">
        <v>66</v>
      </c>
      <c r="F245" s="27" t="s">
        <v>195</v>
      </c>
      <c r="G245" s="27" t="s">
        <v>195</v>
      </c>
      <c r="H245" s="23" t="str">
        <f t="shared" si="8"/>
        <v>王＊霞</v>
      </c>
      <c r="I245" s="23" t="str">
        <f t="shared" si="9"/>
        <v>2＊506694</v>
      </c>
      <c r="J245" s="27">
        <v>1130820</v>
      </c>
      <c r="K245" s="27" t="s">
        <v>734</v>
      </c>
      <c r="L245" s="31" t="s">
        <v>721</v>
      </c>
      <c r="M245" s="28"/>
      <c r="N245" s="26"/>
      <c r="O245" s="26"/>
      <c r="P245" s="26"/>
      <c r="Q245" s="26"/>
      <c r="R245" s="26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6"/>
      <c r="AK245" s="26"/>
      <c r="AL245" s="26"/>
      <c r="AM245" s="28"/>
      <c r="AN245" s="28"/>
      <c r="AO245" s="28"/>
      <c r="AP245" s="28"/>
      <c r="AQ245" s="28"/>
      <c r="AR245" s="26"/>
      <c r="AS245" s="28"/>
      <c r="AT245" s="28"/>
      <c r="AU245" s="28"/>
      <c r="AV245" s="28"/>
      <c r="AW245" s="28"/>
      <c r="AX245" s="29"/>
      <c r="AY245" s="28"/>
      <c r="AZ245" s="28"/>
      <c r="BA245" s="28" t="s">
        <v>9</v>
      </c>
      <c r="BB245" s="28"/>
      <c r="BC245" s="26"/>
      <c r="BD245" s="26"/>
      <c r="BE245" s="28"/>
      <c r="BF245" s="26"/>
      <c r="BG245" s="26"/>
      <c r="BH245" s="26"/>
      <c r="BI245" s="28"/>
      <c r="BJ245" s="6"/>
    </row>
    <row r="246" spans="1:62" ht="46.5">
      <c r="A246" s="23">
        <v>242</v>
      </c>
      <c r="B246" s="27" t="s">
        <v>4476</v>
      </c>
      <c r="C246" s="27" t="s">
        <v>3586</v>
      </c>
      <c r="D246" s="27" t="s">
        <v>4268</v>
      </c>
      <c r="E246" s="27">
        <v>62</v>
      </c>
      <c r="F246" s="27" t="s">
        <v>195</v>
      </c>
      <c r="G246" s="27" t="s">
        <v>195</v>
      </c>
      <c r="H246" s="23" t="str">
        <f t="shared" si="8"/>
        <v>賴＊玉</v>
      </c>
      <c r="I246" s="23" t="str">
        <f t="shared" si="9"/>
        <v>2＊720560</v>
      </c>
      <c r="J246" s="27">
        <v>1130820</v>
      </c>
      <c r="K246" s="27" t="s">
        <v>741</v>
      </c>
      <c r="L246" s="31" t="s">
        <v>721</v>
      </c>
      <c r="M246" s="28"/>
      <c r="N246" s="26"/>
      <c r="O246" s="26"/>
      <c r="P246" s="26"/>
      <c r="Q246" s="26"/>
      <c r="R246" s="26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6"/>
      <c r="AK246" s="26"/>
      <c r="AL246" s="26"/>
      <c r="AM246" s="28"/>
      <c r="AN246" s="28"/>
      <c r="AO246" s="28"/>
      <c r="AP246" s="28"/>
      <c r="AQ246" s="28"/>
      <c r="AR246" s="26"/>
      <c r="AS246" s="28"/>
      <c r="AT246" s="28"/>
      <c r="AU246" s="28"/>
      <c r="AV246" s="28"/>
      <c r="AW246" s="28"/>
      <c r="AX246" s="29"/>
      <c r="AY246" s="28"/>
      <c r="AZ246" s="28" t="s">
        <v>9</v>
      </c>
      <c r="BA246" s="28"/>
      <c r="BB246" s="28" t="s">
        <v>1879</v>
      </c>
      <c r="BC246" s="26"/>
      <c r="BD246" s="26"/>
      <c r="BE246" s="28" t="s">
        <v>736</v>
      </c>
      <c r="BF246" s="26"/>
      <c r="BG246" s="26"/>
      <c r="BH246" s="26"/>
      <c r="BI246" s="28"/>
      <c r="BJ246" s="6"/>
    </row>
    <row r="247" spans="1:62" ht="46.5">
      <c r="A247" s="23">
        <v>243</v>
      </c>
      <c r="B247" s="27" t="s">
        <v>4514</v>
      </c>
      <c r="C247" s="27" t="s">
        <v>4211</v>
      </c>
      <c r="D247" s="27" t="s">
        <v>4274</v>
      </c>
      <c r="E247" s="27">
        <v>52</v>
      </c>
      <c r="F247" s="27" t="s">
        <v>195</v>
      </c>
      <c r="G247" s="27" t="s">
        <v>195</v>
      </c>
      <c r="H247" s="23" t="str">
        <f t="shared" si="8"/>
        <v>陳＊隆</v>
      </c>
      <c r="I247" s="23" t="str">
        <f t="shared" si="9"/>
        <v>2＊763317</v>
      </c>
      <c r="J247" s="27">
        <v>1130820</v>
      </c>
      <c r="K247" s="27" t="s">
        <v>754</v>
      </c>
      <c r="L247" s="31" t="s">
        <v>721</v>
      </c>
      <c r="M247" s="28"/>
      <c r="N247" s="26"/>
      <c r="O247" s="26"/>
      <c r="P247" s="26"/>
      <c r="Q247" s="26"/>
      <c r="R247" s="26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6"/>
      <c r="AK247" s="26"/>
      <c r="AL247" s="26"/>
      <c r="AM247" s="28"/>
      <c r="AN247" s="28"/>
      <c r="AO247" s="28"/>
      <c r="AP247" s="28"/>
      <c r="AQ247" s="28"/>
      <c r="AR247" s="26"/>
      <c r="AS247" s="28"/>
      <c r="AT247" s="28"/>
      <c r="AU247" s="28"/>
      <c r="AV247" s="28"/>
      <c r="AW247" s="28"/>
      <c r="AX247" s="29"/>
      <c r="AY247" s="28"/>
      <c r="AZ247" s="28"/>
      <c r="BA247" s="28" t="s">
        <v>9</v>
      </c>
      <c r="BB247" s="28"/>
      <c r="BC247" s="26"/>
      <c r="BD247" s="26"/>
      <c r="BE247" s="28"/>
      <c r="BF247" s="26"/>
      <c r="BG247" s="26"/>
      <c r="BH247" s="26"/>
      <c r="BI247" s="28" t="s">
        <v>1043</v>
      </c>
      <c r="BJ247" s="6"/>
    </row>
    <row r="248" spans="1:62" ht="31">
      <c r="A248" s="23">
        <v>244</v>
      </c>
      <c r="B248" s="27" t="s">
        <v>4515</v>
      </c>
      <c r="C248" s="27" t="s">
        <v>4212</v>
      </c>
      <c r="D248" s="27" t="s">
        <v>4274</v>
      </c>
      <c r="E248" s="27">
        <v>73</v>
      </c>
      <c r="F248" s="27" t="s">
        <v>195</v>
      </c>
      <c r="G248" s="27" t="s">
        <v>195</v>
      </c>
      <c r="H248" s="23" t="str">
        <f t="shared" si="8"/>
        <v>陳＊佑</v>
      </c>
      <c r="I248" s="23" t="str">
        <f t="shared" si="9"/>
        <v>2＊766696</v>
      </c>
      <c r="J248" s="27">
        <v>1130820</v>
      </c>
      <c r="K248" s="27" t="s">
        <v>734</v>
      </c>
      <c r="L248" s="31" t="s">
        <v>721</v>
      </c>
      <c r="M248" s="28"/>
      <c r="N248" s="26"/>
      <c r="O248" s="26"/>
      <c r="P248" s="26"/>
      <c r="Q248" s="26"/>
      <c r="R248" s="26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6"/>
      <c r="AK248" s="26"/>
      <c r="AL248" s="26"/>
      <c r="AM248" s="28"/>
      <c r="AN248" s="28"/>
      <c r="AO248" s="28"/>
      <c r="AP248" s="28"/>
      <c r="AQ248" s="28"/>
      <c r="AR248" s="26"/>
      <c r="AS248" s="28"/>
      <c r="AT248" s="28"/>
      <c r="AU248" s="28"/>
      <c r="AV248" s="28"/>
      <c r="AW248" s="28"/>
      <c r="AX248" s="29"/>
      <c r="AY248" s="28"/>
      <c r="AZ248" s="28"/>
      <c r="BA248" s="28" t="s">
        <v>9</v>
      </c>
      <c r="BB248" s="28"/>
      <c r="BC248" s="26"/>
      <c r="BD248" s="26"/>
      <c r="BE248" s="28"/>
      <c r="BF248" s="26"/>
      <c r="BG248" s="26"/>
      <c r="BH248" s="26"/>
      <c r="BI248" s="28"/>
      <c r="BJ248" s="6"/>
    </row>
    <row r="249" spans="1:62" ht="31">
      <c r="A249" s="23">
        <v>245</v>
      </c>
      <c r="B249" s="27" t="s">
        <v>4516</v>
      </c>
      <c r="C249" s="27" t="s">
        <v>276</v>
      </c>
      <c r="D249" s="27" t="s">
        <v>4268</v>
      </c>
      <c r="E249" s="27">
        <v>78</v>
      </c>
      <c r="F249" s="27" t="s">
        <v>195</v>
      </c>
      <c r="G249" s="27" t="s">
        <v>195</v>
      </c>
      <c r="H249" s="23" t="str">
        <f t="shared" si="8"/>
        <v>江＊葉</v>
      </c>
      <c r="I249" s="23" t="str">
        <f t="shared" si="9"/>
        <v>0＊829084</v>
      </c>
      <c r="J249" s="27">
        <v>1130823</v>
      </c>
      <c r="K249" s="27" t="s">
        <v>734</v>
      </c>
      <c r="L249" s="31" t="s">
        <v>721</v>
      </c>
      <c r="M249" s="28"/>
      <c r="N249" s="26"/>
      <c r="O249" s="26"/>
      <c r="P249" s="26"/>
      <c r="Q249" s="26"/>
      <c r="R249" s="26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6"/>
      <c r="AK249" s="26"/>
      <c r="AL249" s="26"/>
      <c r="AM249" s="28"/>
      <c r="AN249" s="28"/>
      <c r="AO249" s="28"/>
      <c r="AP249" s="28"/>
      <c r="AQ249" s="28"/>
      <c r="AR249" s="26"/>
      <c r="AS249" s="28"/>
      <c r="AT249" s="28"/>
      <c r="AU249" s="28"/>
      <c r="AV249" s="28"/>
      <c r="AW249" s="28"/>
      <c r="AX249" s="29"/>
      <c r="AY249" s="28"/>
      <c r="AZ249" s="28"/>
      <c r="BA249" s="28" t="s">
        <v>9</v>
      </c>
      <c r="BB249" s="28"/>
      <c r="BC249" s="26"/>
      <c r="BD249" s="26"/>
      <c r="BE249" s="28"/>
      <c r="BF249" s="26"/>
      <c r="BG249" s="26"/>
      <c r="BH249" s="26"/>
      <c r="BI249" s="28"/>
      <c r="BJ249" s="6"/>
    </row>
    <row r="250" spans="1:62" ht="31">
      <c r="A250" s="23">
        <v>246</v>
      </c>
      <c r="B250" s="27" t="s">
        <v>4517</v>
      </c>
      <c r="C250" s="27" t="s">
        <v>4214</v>
      </c>
      <c r="D250" s="27" t="s">
        <v>4274</v>
      </c>
      <c r="E250" s="27">
        <v>71</v>
      </c>
      <c r="F250" s="27" t="s">
        <v>195</v>
      </c>
      <c r="G250" s="27" t="s">
        <v>195</v>
      </c>
      <c r="H250" s="23" t="str">
        <f t="shared" si="8"/>
        <v>廖＊欽</v>
      </c>
      <c r="I250" s="23" t="str">
        <f t="shared" si="9"/>
        <v>0＊663198</v>
      </c>
      <c r="J250" s="27">
        <v>1130823</v>
      </c>
      <c r="K250" s="27" t="s">
        <v>734</v>
      </c>
      <c r="L250" s="31" t="s">
        <v>721</v>
      </c>
      <c r="M250" s="28"/>
      <c r="N250" s="26"/>
      <c r="O250" s="26"/>
      <c r="P250" s="26"/>
      <c r="Q250" s="26"/>
      <c r="R250" s="26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6"/>
      <c r="AK250" s="26"/>
      <c r="AL250" s="26"/>
      <c r="AM250" s="28"/>
      <c r="AN250" s="28"/>
      <c r="AO250" s="28"/>
      <c r="AP250" s="28"/>
      <c r="AQ250" s="28"/>
      <c r="AR250" s="26"/>
      <c r="AS250" s="28"/>
      <c r="AT250" s="28"/>
      <c r="AU250" s="28"/>
      <c r="AV250" s="28"/>
      <c r="AW250" s="28"/>
      <c r="AX250" s="29"/>
      <c r="AY250" s="28"/>
      <c r="AZ250" s="28"/>
      <c r="BA250" s="28" t="s">
        <v>9</v>
      </c>
      <c r="BB250" s="28"/>
      <c r="BC250" s="26"/>
      <c r="BD250" s="26"/>
      <c r="BE250" s="28"/>
      <c r="BF250" s="26"/>
      <c r="BG250" s="26"/>
      <c r="BH250" s="26"/>
      <c r="BI250" s="28"/>
      <c r="BJ250" s="6"/>
    </row>
    <row r="251" spans="1:62" ht="46.5">
      <c r="A251" s="23">
        <v>247</v>
      </c>
      <c r="B251" s="27" t="s">
        <v>4463</v>
      </c>
      <c r="C251" s="27" t="s">
        <v>2082</v>
      </c>
      <c r="D251" s="27" t="s">
        <v>4268</v>
      </c>
      <c r="E251" s="27">
        <v>43</v>
      </c>
      <c r="F251" s="27" t="s">
        <v>195</v>
      </c>
      <c r="G251" s="27" t="s">
        <v>195</v>
      </c>
      <c r="H251" s="23" t="str">
        <f t="shared" si="8"/>
        <v>劉＊樺</v>
      </c>
      <c r="I251" s="23" t="str">
        <f t="shared" si="9"/>
        <v>0＊972581</v>
      </c>
      <c r="J251" s="27">
        <v>1130823</v>
      </c>
      <c r="K251" s="27" t="s">
        <v>1054</v>
      </c>
      <c r="L251" s="31" t="s">
        <v>721</v>
      </c>
      <c r="M251" s="28"/>
      <c r="N251" s="26"/>
      <c r="O251" s="26"/>
      <c r="P251" s="26"/>
      <c r="Q251" s="26"/>
      <c r="R251" s="26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6"/>
      <c r="AK251" s="26"/>
      <c r="AL251" s="26"/>
      <c r="AM251" s="28"/>
      <c r="AN251" s="28"/>
      <c r="AO251" s="28"/>
      <c r="AP251" s="28"/>
      <c r="AQ251" s="28"/>
      <c r="AR251" s="26"/>
      <c r="AS251" s="28"/>
      <c r="AT251" s="28"/>
      <c r="AU251" s="28"/>
      <c r="AV251" s="28" t="s">
        <v>9</v>
      </c>
      <c r="AW251" s="28"/>
      <c r="AX251" s="29"/>
      <c r="AY251" s="28"/>
      <c r="AZ251" s="28"/>
      <c r="BA251" s="28"/>
      <c r="BB251" s="28" t="s">
        <v>747</v>
      </c>
      <c r="BC251" s="26"/>
      <c r="BD251" s="26"/>
      <c r="BE251" s="28"/>
      <c r="BF251" s="26"/>
      <c r="BG251" s="26"/>
      <c r="BH251" s="26"/>
      <c r="BI251" s="28"/>
      <c r="BJ251" s="6"/>
    </row>
    <row r="252" spans="1:62" ht="31">
      <c r="A252" s="23">
        <v>248</v>
      </c>
      <c r="B252" s="27" t="s">
        <v>4518</v>
      </c>
      <c r="C252" s="27" t="s">
        <v>905</v>
      </c>
      <c r="D252" s="27" t="s">
        <v>4274</v>
      </c>
      <c r="E252" s="27">
        <v>54</v>
      </c>
      <c r="F252" s="27" t="s">
        <v>195</v>
      </c>
      <c r="G252" s="27" t="s">
        <v>195</v>
      </c>
      <c r="H252" s="23" t="str">
        <f t="shared" si="8"/>
        <v>林＊賢</v>
      </c>
      <c r="I252" s="23" t="str">
        <f t="shared" si="9"/>
        <v>1＊277420</v>
      </c>
      <c r="J252" s="27">
        <v>1130823</v>
      </c>
      <c r="K252" s="27" t="s">
        <v>734</v>
      </c>
      <c r="L252" s="31" t="s">
        <v>721</v>
      </c>
      <c r="M252" s="28"/>
      <c r="N252" s="26"/>
      <c r="O252" s="26"/>
      <c r="P252" s="26"/>
      <c r="Q252" s="26"/>
      <c r="R252" s="26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6"/>
      <c r="AK252" s="26"/>
      <c r="AL252" s="26"/>
      <c r="AM252" s="28"/>
      <c r="AN252" s="28"/>
      <c r="AO252" s="28"/>
      <c r="AP252" s="28"/>
      <c r="AQ252" s="28"/>
      <c r="AR252" s="26"/>
      <c r="AS252" s="28"/>
      <c r="AT252" s="28"/>
      <c r="AU252" s="28"/>
      <c r="AV252" s="28"/>
      <c r="AW252" s="28"/>
      <c r="AX252" s="29"/>
      <c r="AY252" s="28"/>
      <c r="AZ252" s="28"/>
      <c r="BA252" s="28" t="s">
        <v>9</v>
      </c>
      <c r="BB252" s="28"/>
      <c r="BC252" s="26"/>
      <c r="BD252" s="26"/>
      <c r="BE252" s="28"/>
      <c r="BF252" s="26"/>
      <c r="BG252" s="26"/>
      <c r="BH252" s="26"/>
      <c r="BI252" s="28"/>
      <c r="BJ252" s="6"/>
    </row>
    <row r="253" spans="1:62" ht="46.5">
      <c r="A253" s="23">
        <v>249</v>
      </c>
      <c r="B253" s="27" t="s">
        <v>4316</v>
      </c>
      <c r="C253" s="27" t="s">
        <v>957</v>
      </c>
      <c r="D253" s="27" t="s">
        <v>4268</v>
      </c>
      <c r="E253" s="27">
        <v>66</v>
      </c>
      <c r="F253" s="27" t="s">
        <v>4215</v>
      </c>
      <c r="G253" s="27" t="s">
        <v>4181</v>
      </c>
      <c r="H253" s="23" t="str">
        <f t="shared" si="8"/>
        <v>郭＊玲</v>
      </c>
      <c r="I253" s="23" t="str">
        <f t="shared" si="9"/>
        <v>1＊731315</v>
      </c>
      <c r="J253" s="27">
        <v>1130823</v>
      </c>
      <c r="K253" s="27" t="s">
        <v>754</v>
      </c>
      <c r="L253" s="31" t="s">
        <v>721</v>
      </c>
      <c r="M253" s="28"/>
      <c r="N253" s="26"/>
      <c r="O253" s="26"/>
      <c r="P253" s="26"/>
      <c r="Q253" s="26"/>
      <c r="R253" s="26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6"/>
      <c r="AK253" s="26"/>
      <c r="AL253" s="26"/>
      <c r="AM253" s="28"/>
      <c r="AN253" s="28"/>
      <c r="AO253" s="28"/>
      <c r="AP253" s="28"/>
      <c r="AQ253" s="28"/>
      <c r="AR253" s="26"/>
      <c r="AS253" s="28"/>
      <c r="AT253" s="28"/>
      <c r="AU253" s="28"/>
      <c r="AV253" s="28"/>
      <c r="AW253" s="28"/>
      <c r="AX253" s="29"/>
      <c r="AY253" s="28"/>
      <c r="AZ253" s="28"/>
      <c r="BA253" s="28" t="s">
        <v>9</v>
      </c>
      <c r="BB253" s="28"/>
      <c r="BC253" s="26"/>
      <c r="BD253" s="26"/>
      <c r="BE253" s="28"/>
      <c r="BF253" s="26"/>
      <c r="BG253" s="26"/>
      <c r="BH253" s="26"/>
      <c r="BI253" s="28" t="s">
        <v>1043</v>
      </c>
      <c r="BJ253" s="6"/>
    </row>
    <row r="254" spans="1:62" ht="31">
      <c r="A254" s="23">
        <v>250</v>
      </c>
      <c r="B254" s="27" t="s">
        <v>4519</v>
      </c>
      <c r="C254" s="27" t="s">
        <v>4216</v>
      </c>
      <c r="D254" s="27" t="s">
        <v>4268</v>
      </c>
      <c r="E254" s="27">
        <v>38</v>
      </c>
      <c r="F254" s="27" t="s">
        <v>195</v>
      </c>
      <c r="G254" s="27" t="s">
        <v>195</v>
      </c>
      <c r="H254" s="23" t="str">
        <f t="shared" si="8"/>
        <v>陳＊璇</v>
      </c>
      <c r="I254" s="23" t="str">
        <f t="shared" si="9"/>
        <v>1＊970803</v>
      </c>
      <c r="J254" s="27">
        <v>1130823</v>
      </c>
      <c r="K254" s="27" t="s">
        <v>734</v>
      </c>
      <c r="L254" s="31" t="s">
        <v>721</v>
      </c>
      <c r="M254" s="28"/>
      <c r="N254" s="26"/>
      <c r="O254" s="26"/>
      <c r="P254" s="26"/>
      <c r="Q254" s="26"/>
      <c r="R254" s="26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6"/>
      <c r="AK254" s="26"/>
      <c r="AL254" s="26"/>
      <c r="AM254" s="28"/>
      <c r="AN254" s="28"/>
      <c r="AO254" s="28"/>
      <c r="AP254" s="28"/>
      <c r="AQ254" s="28"/>
      <c r="AR254" s="26"/>
      <c r="AS254" s="28"/>
      <c r="AT254" s="28"/>
      <c r="AU254" s="28"/>
      <c r="AV254" s="28"/>
      <c r="AW254" s="28"/>
      <c r="AX254" s="29"/>
      <c r="AY254" s="28"/>
      <c r="AZ254" s="28"/>
      <c r="BA254" s="28" t="s">
        <v>9</v>
      </c>
      <c r="BB254" s="28"/>
      <c r="BC254" s="26"/>
      <c r="BD254" s="26"/>
      <c r="BE254" s="28"/>
      <c r="BF254" s="26"/>
      <c r="BG254" s="26"/>
      <c r="BH254" s="26"/>
      <c r="BI254" s="28"/>
      <c r="BJ254" s="6"/>
    </row>
    <row r="255" spans="1:62" ht="31">
      <c r="A255" s="23">
        <v>251</v>
      </c>
      <c r="B255" s="27" t="s">
        <v>4333</v>
      </c>
      <c r="C255" s="27" t="s">
        <v>4109</v>
      </c>
      <c r="D255" s="27" t="s">
        <v>4268</v>
      </c>
      <c r="E255" s="27">
        <v>48</v>
      </c>
      <c r="F255" s="27" t="s">
        <v>195</v>
      </c>
      <c r="G255" s="27" t="s">
        <v>195</v>
      </c>
      <c r="H255" s="23" t="str">
        <f t="shared" si="8"/>
        <v>林＊杏</v>
      </c>
      <c r="I255" s="23" t="str">
        <f t="shared" si="9"/>
        <v>2＊766366</v>
      </c>
      <c r="J255" s="27">
        <v>1130823</v>
      </c>
      <c r="K255" s="27" t="s">
        <v>732</v>
      </c>
      <c r="L255" s="31" t="s">
        <v>721</v>
      </c>
      <c r="M255" s="28"/>
      <c r="N255" s="26"/>
      <c r="O255" s="26"/>
      <c r="P255" s="26"/>
      <c r="Q255" s="26"/>
      <c r="R255" s="26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6"/>
      <c r="AK255" s="26"/>
      <c r="AL255" s="26"/>
      <c r="AM255" s="28"/>
      <c r="AN255" s="28"/>
      <c r="AO255" s="28"/>
      <c r="AP255" s="28"/>
      <c r="AQ255" s="28"/>
      <c r="AR255" s="26"/>
      <c r="AS255" s="28"/>
      <c r="AT255" s="28"/>
      <c r="AU255" s="28"/>
      <c r="AV255" s="28"/>
      <c r="AW255" s="28"/>
      <c r="AX255" s="29"/>
      <c r="AY255" s="28"/>
      <c r="AZ255" s="28"/>
      <c r="BA255" s="28"/>
      <c r="BB255" s="28" t="s">
        <v>1879</v>
      </c>
      <c r="BC255" s="26"/>
      <c r="BD255" s="26"/>
      <c r="BE255" s="28"/>
      <c r="BF255" s="26"/>
      <c r="BG255" s="26"/>
      <c r="BH255" s="26"/>
      <c r="BI255" s="28"/>
      <c r="BJ255" s="6"/>
    </row>
    <row r="256" spans="1:62">
      <c r="A256" s="23">
        <v>252</v>
      </c>
      <c r="B256" s="27" t="s">
        <v>4520</v>
      </c>
      <c r="C256" s="27" t="s">
        <v>3339</v>
      </c>
      <c r="D256" s="27" t="s">
        <v>4268</v>
      </c>
      <c r="E256" s="27">
        <v>93</v>
      </c>
      <c r="F256" s="27" t="s">
        <v>4215</v>
      </c>
      <c r="G256" s="27"/>
      <c r="H256" s="23" t="str">
        <f t="shared" si="8"/>
        <v>許＊女</v>
      </c>
      <c r="I256" s="23" t="str">
        <f t="shared" si="9"/>
        <v>0＊509681</v>
      </c>
      <c r="J256" s="27">
        <v>1130823</v>
      </c>
      <c r="K256" s="27">
        <v>5761110</v>
      </c>
      <c r="L256" s="31" t="s">
        <v>721</v>
      </c>
      <c r="M256" s="28"/>
      <c r="N256" s="26"/>
      <c r="O256" s="26"/>
      <c r="P256" s="26"/>
      <c r="Q256" s="26"/>
      <c r="R256" s="26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6"/>
      <c r="AK256" s="26"/>
      <c r="AL256" s="26"/>
      <c r="AM256" s="28"/>
      <c r="AN256" s="28"/>
      <c r="AO256" s="28"/>
      <c r="AP256" s="28"/>
      <c r="AQ256" s="28"/>
      <c r="AR256" s="26"/>
      <c r="AS256" s="28"/>
      <c r="AT256" s="28"/>
      <c r="AU256" s="28"/>
      <c r="AV256" s="28" t="s">
        <v>9</v>
      </c>
      <c r="AW256" s="28"/>
      <c r="AX256" s="29"/>
      <c r="AY256" s="28"/>
      <c r="AZ256" s="28"/>
      <c r="BA256" s="28"/>
      <c r="BB256" s="28"/>
      <c r="BC256" s="26"/>
      <c r="BD256" s="26"/>
      <c r="BE256" s="28"/>
      <c r="BF256" s="26"/>
      <c r="BG256" s="26"/>
      <c r="BH256" s="26"/>
      <c r="BI256" s="28"/>
      <c r="BJ256" s="6"/>
    </row>
    <row r="257" spans="1:62" ht="31">
      <c r="A257" s="23">
        <v>253</v>
      </c>
      <c r="B257" s="27" t="s">
        <v>4521</v>
      </c>
      <c r="C257" s="27" t="s">
        <v>230</v>
      </c>
      <c r="D257" s="27" t="s">
        <v>4268</v>
      </c>
      <c r="E257" s="27">
        <v>71</v>
      </c>
      <c r="F257" s="27" t="s">
        <v>195</v>
      </c>
      <c r="G257" s="27" t="s">
        <v>195</v>
      </c>
      <c r="H257" s="23" t="str">
        <f t="shared" si="8"/>
        <v>林＊珠</v>
      </c>
      <c r="I257" s="23" t="str">
        <f t="shared" si="9"/>
        <v>0＊725412</v>
      </c>
      <c r="J257" s="27">
        <v>1130827</v>
      </c>
      <c r="K257" s="27" t="s">
        <v>734</v>
      </c>
      <c r="L257" s="31" t="s">
        <v>721</v>
      </c>
      <c r="M257" s="28"/>
      <c r="N257" s="26"/>
      <c r="O257" s="26"/>
      <c r="P257" s="26"/>
      <c r="Q257" s="26"/>
      <c r="R257" s="26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6"/>
      <c r="AK257" s="26"/>
      <c r="AL257" s="26"/>
      <c r="AM257" s="28"/>
      <c r="AN257" s="28"/>
      <c r="AO257" s="28"/>
      <c r="AP257" s="28"/>
      <c r="AQ257" s="28"/>
      <c r="AR257" s="26"/>
      <c r="AS257" s="28"/>
      <c r="AT257" s="28"/>
      <c r="AU257" s="28"/>
      <c r="AV257" s="28"/>
      <c r="AW257" s="28"/>
      <c r="AX257" s="29"/>
      <c r="AY257" s="28"/>
      <c r="AZ257" s="28"/>
      <c r="BA257" s="28" t="s">
        <v>9</v>
      </c>
      <c r="BB257" s="28"/>
      <c r="BC257" s="26"/>
      <c r="BD257" s="26"/>
      <c r="BE257" s="28"/>
      <c r="BF257" s="26"/>
      <c r="BG257" s="26"/>
      <c r="BH257" s="26"/>
      <c r="BI257" s="28"/>
      <c r="BJ257" s="6"/>
    </row>
    <row r="258" spans="1:62" ht="46.5">
      <c r="A258" s="23">
        <v>254</v>
      </c>
      <c r="B258" s="27" t="s">
        <v>4302</v>
      </c>
      <c r="C258" s="27" t="s">
        <v>1454</v>
      </c>
      <c r="D258" s="27" t="s">
        <v>4268</v>
      </c>
      <c r="E258" s="27">
        <v>67</v>
      </c>
      <c r="F258" s="27" t="s">
        <v>195</v>
      </c>
      <c r="G258" s="27" t="s">
        <v>195</v>
      </c>
      <c r="H258" s="23" t="str">
        <f t="shared" si="8"/>
        <v>陳＊子</v>
      </c>
      <c r="I258" s="23" t="str">
        <f t="shared" si="9"/>
        <v>0＊532295</v>
      </c>
      <c r="J258" s="27">
        <v>1130827</v>
      </c>
      <c r="K258" s="27" t="s">
        <v>738</v>
      </c>
      <c r="L258" s="31" t="s">
        <v>721</v>
      </c>
      <c r="M258" s="28"/>
      <c r="N258" s="26"/>
      <c r="O258" s="26"/>
      <c r="P258" s="26"/>
      <c r="Q258" s="26"/>
      <c r="R258" s="26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6"/>
      <c r="AK258" s="26"/>
      <c r="AL258" s="26"/>
      <c r="AM258" s="28"/>
      <c r="AN258" s="28"/>
      <c r="AO258" s="28"/>
      <c r="AP258" s="28"/>
      <c r="AQ258" s="28"/>
      <c r="AR258" s="26"/>
      <c r="AS258" s="28"/>
      <c r="AT258" s="28"/>
      <c r="AU258" s="28"/>
      <c r="AV258" s="28"/>
      <c r="AW258" s="28"/>
      <c r="AX258" s="29"/>
      <c r="AY258" s="28"/>
      <c r="AZ258" s="28" t="s">
        <v>9</v>
      </c>
      <c r="BA258" s="28" t="s">
        <v>9</v>
      </c>
      <c r="BB258" s="28"/>
      <c r="BC258" s="26"/>
      <c r="BD258" s="26"/>
      <c r="BE258" s="28" t="s">
        <v>736</v>
      </c>
      <c r="BF258" s="26"/>
      <c r="BG258" s="26"/>
      <c r="BH258" s="26"/>
      <c r="BI258" s="28"/>
      <c r="BJ258" s="6"/>
    </row>
    <row r="259" spans="1:62" ht="31">
      <c r="A259" s="23">
        <v>255</v>
      </c>
      <c r="B259" s="27" t="s">
        <v>4522</v>
      </c>
      <c r="C259" s="27" t="s">
        <v>948</v>
      </c>
      <c r="D259" s="27" t="s">
        <v>4268</v>
      </c>
      <c r="E259" s="27">
        <v>81</v>
      </c>
      <c r="F259" s="27" t="s">
        <v>195</v>
      </c>
      <c r="G259" s="27" t="s">
        <v>195</v>
      </c>
      <c r="H259" s="23" t="str">
        <f t="shared" si="8"/>
        <v>李＊月</v>
      </c>
      <c r="I259" s="23" t="str">
        <f t="shared" si="9"/>
        <v>1＊557425</v>
      </c>
      <c r="J259" s="27">
        <v>1130827</v>
      </c>
      <c r="K259" s="27" t="s">
        <v>734</v>
      </c>
      <c r="L259" s="31" t="s">
        <v>721</v>
      </c>
      <c r="M259" s="28"/>
      <c r="N259" s="26"/>
      <c r="O259" s="26"/>
      <c r="P259" s="26"/>
      <c r="Q259" s="26"/>
      <c r="R259" s="26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6"/>
      <c r="AK259" s="26"/>
      <c r="AL259" s="26"/>
      <c r="AM259" s="28"/>
      <c r="AN259" s="28"/>
      <c r="AO259" s="28"/>
      <c r="AP259" s="28"/>
      <c r="AQ259" s="28"/>
      <c r="AR259" s="26"/>
      <c r="AS259" s="28"/>
      <c r="AT259" s="28"/>
      <c r="AU259" s="28"/>
      <c r="AV259" s="28"/>
      <c r="AW259" s="28"/>
      <c r="AX259" s="29"/>
      <c r="AY259" s="28"/>
      <c r="AZ259" s="28"/>
      <c r="BA259" s="28" t="s">
        <v>9</v>
      </c>
      <c r="BB259" s="28"/>
      <c r="BC259" s="26"/>
      <c r="BD259" s="26"/>
      <c r="BE259" s="28"/>
      <c r="BF259" s="26"/>
      <c r="BG259" s="26"/>
      <c r="BH259" s="26"/>
      <c r="BI259" s="28"/>
      <c r="BJ259" s="6"/>
    </row>
    <row r="260" spans="1:62" ht="31">
      <c r="A260" s="23">
        <v>256</v>
      </c>
      <c r="B260" s="27" t="s">
        <v>4523</v>
      </c>
      <c r="C260" s="27" t="s">
        <v>288</v>
      </c>
      <c r="D260" s="27" t="s">
        <v>4268</v>
      </c>
      <c r="E260" s="27">
        <v>71</v>
      </c>
      <c r="F260" s="27" t="s">
        <v>195</v>
      </c>
      <c r="G260" s="27" t="s">
        <v>195</v>
      </c>
      <c r="H260" s="23" t="str">
        <f t="shared" si="8"/>
        <v>林＊杏</v>
      </c>
      <c r="I260" s="23" t="str">
        <f t="shared" si="9"/>
        <v>1＊635569</v>
      </c>
      <c r="J260" s="27">
        <v>1130827</v>
      </c>
      <c r="K260" s="27" t="s">
        <v>732</v>
      </c>
      <c r="L260" s="31" t="s">
        <v>721</v>
      </c>
      <c r="M260" s="28"/>
      <c r="N260" s="26"/>
      <c r="O260" s="26"/>
      <c r="P260" s="26"/>
      <c r="Q260" s="26"/>
      <c r="R260" s="26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6"/>
      <c r="AK260" s="26"/>
      <c r="AL260" s="26"/>
      <c r="AM260" s="28"/>
      <c r="AN260" s="28"/>
      <c r="AO260" s="28"/>
      <c r="AP260" s="28"/>
      <c r="AQ260" s="28"/>
      <c r="AR260" s="26"/>
      <c r="AS260" s="28"/>
      <c r="AT260" s="28"/>
      <c r="AU260" s="28"/>
      <c r="AV260" s="28"/>
      <c r="AW260" s="28"/>
      <c r="AX260" s="29"/>
      <c r="AY260" s="28"/>
      <c r="AZ260" s="28"/>
      <c r="BA260" s="28"/>
      <c r="BB260" s="28" t="s">
        <v>2210</v>
      </c>
      <c r="BC260" s="26"/>
      <c r="BD260" s="26"/>
      <c r="BE260" s="28"/>
      <c r="BF260" s="26"/>
      <c r="BG260" s="26"/>
      <c r="BH260" s="26"/>
      <c r="BI260" s="28"/>
      <c r="BJ260" s="6"/>
    </row>
    <row r="261" spans="1:62" ht="31">
      <c r="A261" s="23">
        <v>257</v>
      </c>
      <c r="B261" s="27" t="s">
        <v>4524</v>
      </c>
      <c r="C261" s="27" t="s">
        <v>1011</v>
      </c>
      <c r="D261" s="27" t="s">
        <v>4274</v>
      </c>
      <c r="E261" s="27">
        <v>66</v>
      </c>
      <c r="F261" s="27" t="s">
        <v>195</v>
      </c>
      <c r="G261" s="27" t="s">
        <v>195</v>
      </c>
      <c r="H261" s="23" t="str">
        <f t="shared" si="8"/>
        <v>林＊珍</v>
      </c>
      <c r="I261" s="23" t="str">
        <f t="shared" si="9"/>
        <v>1＊819488</v>
      </c>
      <c r="J261" s="27">
        <v>1130827</v>
      </c>
      <c r="K261" s="27" t="s">
        <v>734</v>
      </c>
      <c r="L261" s="31" t="s">
        <v>721</v>
      </c>
      <c r="M261" s="28"/>
      <c r="N261" s="26"/>
      <c r="O261" s="26"/>
      <c r="P261" s="26"/>
      <c r="Q261" s="26"/>
      <c r="R261" s="26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6"/>
      <c r="AK261" s="26"/>
      <c r="AL261" s="26"/>
      <c r="AM261" s="28"/>
      <c r="AN261" s="28"/>
      <c r="AO261" s="28"/>
      <c r="AP261" s="28"/>
      <c r="AQ261" s="28"/>
      <c r="AR261" s="26"/>
      <c r="AS261" s="28"/>
      <c r="AT261" s="28"/>
      <c r="AU261" s="28"/>
      <c r="AV261" s="28"/>
      <c r="AW261" s="28"/>
      <c r="AX261" s="29"/>
      <c r="AY261" s="28"/>
      <c r="AZ261" s="28"/>
      <c r="BA261" s="28" t="s">
        <v>9</v>
      </c>
      <c r="BB261" s="28"/>
      <c r="BC261" s="26"/>
      <c r="BD261" s="26"/>
      <c r="BE261" s="28" t="s">
        <v>736</v>
      </c>
      <c r="BF261" s="26"/>
      <c r="BG261" s="26"/>
      <c r="BH261" s="26"/>
      <c r="BI261" s="28"/>
      <c r="BJ261" s="6"/>
    </row>
    <row r="262" spans="1:62" ht="31">
      <c r="A262" s="23">
        <v>258</v>
      </c>
      <c r="B262" s="27" t="s">
        <v>4525</v>
      </c>
      <c r="C262" s="27" t="s">
        <v>4217</v>
      </c>
      <c r="D262" s="27" t="s">
        <v>4274</v>
      </c>
      <c r="E262" s="27">
        <v>55</v>
      </c>
      <c r="F262" s="27" t="s">
        <v>195</v>
      </c>
      <c r="G262" s="27" t="s">
        <v>195</v>
      </c>
      <c r="H262" s="23" t="str">
        <f t="shared" si="8"/>
        <v>陳＊哲</v>
      </c>
      <c r="I262" s="23" t="str">
        <f t="shared" si="9"/>
        <v>1＊704747</v>
      </c>
      <c r="J262" s="27">
        <v>1130827</v>
      </c>
      <c r="K262" s="27" t="s">
        <v>732</v>
      </c>
      <c r="L262" s="31" t="s">
        <v>721</v>
      </c>
      <c r="M262" s="28"/>
      <c r="N262" s="26"/>
      <c r="O262" s="26"/>
      <c r="P262" s="26"/>
      <c r="Q262" s="26"/>
      <c r="R262" s="26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6"/>
      <c r="AK262" s="26"/>
      <c r="AL262" s="26"/>
      <c r="AM262" s="28"/>
      <c r="AN262" s="28"/>
      <c r="AO262" s="28"/>
      <c r="AP262" s="28"/>
      <c r="AQ262" s="28"/>
      <c r="AR262" s="26"/>
      <c r="AS262" s="28"/>
      <c r="AT262" s="28"/>
      <c r="AU262" s="28"/>
      <c r="AV262" s="28"/>
      <c r="AW262" s="28"/>
      <c r="AX262" s="29"/>
      <c r="AY262" s="28"/>
      <c r="AZ262" s="28"/>
      <c r="BA262" s="28"/>
      <c r="BB262" s="28" t="s">
        <v>2210</v>
      </c>
      <c r="BC262" s="26"/>
      <c r="BD262" s="26"/>
      <c r="BE262" s="28"/>
      <c r="BF262" s="26"/>
      <c r="BG262" s="26"/>
      <c r="BH262" s="26"/>
      <c r="BI262" s="28"/>
      <c r="BJ262" s="6"/>
    </row>
    <row r="263" spans="1:62" ht="31">
      <c r="A263" s="23">
        <v>259</v>
      </c>
      <c r="B263" s="27" t="s">
        <v>4526</v>
      </c>
      <c r="C263" s="27" t="s">
        <v>4218</v>
      </c>
      <c r="D263" s="27" t="s">
        <v>4274</v>
      </c>
      <c r="E263" s="27">
        <v>91</v>
      </c>
      <c r="F263" s="27" t="s">
        <v>195</v>
      </c>
      <c r="G263" s="27" t="s">
        <v>195</v>
      </c>
      <c r="H263" s="23" t="str">
        <f t="shared" si="8"/>
        <v>林＊和</v>
      </c>
      <c r="I263" s="23" t="str">
        <f t="shared" si="9"/>
        <v>1＊887764</v>
      </c>
      <c r="J263" s="27">
        <v>1130827</v>
      </c>
      <c r="K263" s="27" t="s">
        <v>734</v>
      </c>
      <c r="L263" s="31" t="s">
        <v>721</v>
      </c>
      <c r="M263" s="28"/>
      <c r="N263" s="26"/>
      <c r="O263" s="26"/>
      <c r="P263" s="26"/>
      <c r="Q263" s="26"/>
      <c r="R263" s="26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6"/>
      <c r="AK263" s="26"/>
      <c r="AL263" s="26"/>
      <c r="AM263" s="28"/>
      <c r="AN263" s="28"/>
      <c r="AO263" s="28"/>
      <c r="AP263" s="28"/>
      <c r="AQ263" s="28"/>
      <c r="AR263" s="26"/>
      <c r="AS263" s="28"/>
      <c r="AT263" s="28"/>
      <c r="AU263" s="28"/>
      <c r="AV263" s="28"/>
      <c r="AW263" s="28"/>
      <c r="AX263" s="29"/>
      <c r="AY263" s="28"/>
      <c r="AZ263" s="28"/>
      <c r="BA263" s="28" t="s">
        <v>9</v>
      </c>
      <c r="BB263" s="28"/>
      <c r="BC263" s="26"/>
      <c r="BD263" s="26"/>
      <c r="BE263" s="28"/>
      <c r="BF263" s="26"/>
      <c r="BG263" s="26"/>
      <c r="BH263" s="26"/>
      <c r="BI263" s="28"/>
      <c r="BJ263" s="6"/>
    </row>
    <row r="264" spans="1:62" ht="46.5">
      <c r="A264" s="23">
        <v>260</v>
      </c>
      <c r="B264" s="27" t="s">
        <v>4527</v>
      </c>
      <c r="C264" s="27" t="s">
        <v>635</v>
      </c>
      <c r="D264" s="27" t="s">
        <v>4268</v>
      </c>
      <c r="E264" s="27">
        <v>85</v>
      </c>
      <c r="F264" s="27" t="s">
        <v>4182</v>
      </c>
      <c r="G264" s="27"/>
      <c r="H264" s="23" t="str">
        <f t="shared" si="8"/>
        <v>何＊綉</v>
      </c>
      <c r="I264" s="23" t="str">
        <f t="shared" si="9"/>
        <v>2＊603745</v>
      </c>
      <c r="J264" s="27">
        <v>1130827</v>
      </c>
      <c r="K264" s="27" t="s">
        <v>748</v>
      </c>
      <c r="L264" s="31" t="s">
        <v>721</v>
      </c>
      <c r="M264" s="28"/>
      <c r="N264" s="26"/>
      <c r="O264" s="26"/>
      <c r="P264" s="26"/>
      <c r="Q264" s="26"/>
      <c r="R264" s="26"/>
      <c r="S264" s="28"/>
      <c r="T264" s="28"/>
      <c r="U264" s="28"/>
      <c r="V264" s="28"/>
      <c r="W264" s="28" t="s">
        <v>9</v>
      </c>
      <c r="X264" s="28"/>
      <c r="Y264" s="28" t="s">
        <v>4528</v>
      </c>
      <c r="Z264" s="28"/>
      <c r="AA264" s="28"/>
      <c r="AB264" s="28" t="s">
        <v>4529</v>
      </c>
      <c r="AC264" s="28"/>
      <c r="AD264" s="28"/>
      <c r="AE264" s="28"/>
      <c r="AF264" s="28"/>
      <c r="AG264" s="28"/>
      <c r="AH264" s="28"/>
      <c r="AI264" s="28"/>
      <c r="AJ264" s="26"/>
      <c r="AK264" s="26"/>
      <c r="AL264" s="26"/>
      <c r="AM264" s="28"/>
      <c r="AN264" s="28"/>
      <c r="AO264" s="28"/>
      <c r="AP264" s="28"/>
      <c r="AQ264" s="28"/>
      <c r="AR264" s="26"/>
      <c r="AS264" s="28"/>
      <c r="AT264" s="28"/>
      <c r="AU264" s="28"/>
      <c r="AV264" s="28"/>
      <c r="AW264" s="28"/>
      <c r="AX264" s="29"/>
      <c r="AY264" s="28"/>
      <c r="AZ264" s="28"/>
      <c r="BA264" s="28"/>
      <c r="BB264" s="28"/>
      <c r="BC264" s="26"/>
      <c r="BD264" s="26"/>
      <c r="BE264" s="28"/>
      <c r="BF264" s="26"/>
      <c r="BG264" s="26"/>
      <c r="BH264" s="26"/>
      <c r="BI264" s="28" t="s">
        <v>1034</v>
      </c>
      <c r="BJ264" s="6"/>
    </row>
    <row r="265" spans="1:62" ht="46.5">
      <c r="A265" s="23">
        <v>261</v>
      </c>
      <c r="B265" s="27" t="s">
        <v>4530</v>
      </c>
      <c r="C265" s="27" t="s">
        <v>3579</v>
      </c>
      <c r="D265" s="27" t="s">
        <v>4268</v>
      </c>
      <c r="E265" s="27">
        <v>62</v>
      </c>
      <c r="F265" s="27" t="s">
        <v>195</v>
      </c>
      <c r="G265" s="27" t="s">
        <v>195</v>
      </c>
      <c r="H265" s="23" t="str">
        <f t="shared" si="8"/>
        <v>盧＊淑貞</v>
      </c>
      <c r="I265" s="23" t="str">
        <f t="shared" si="9"/>
        <v>2＊972228</v>
      </c>
      <c r="J265" s="27">
        <v>1130827</v>
      </c>
      <c r="K265" s="27" t="s">
        <v>738</v>
      </c>
      <c r="L265" s="31" t="s">
        <v>721</v>
      </c>
      <c r="M265" s="28"/>
      <c r="N265" s="26"/>
      <c r="O265" s="26"/>
      <c r="P265" s="26"/>
      <c r="Q265" s="26"/>
      <c r="R265" s="26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6"/>
      <c r="AK265" s="26"/>
      <c r="AL265" s="26"/>
      <c r="AM265" s="28"/>
      <c r="AN265" s="28"/>
      <c r="AO265" s="28"/>
      <c r="AP265" s="28"/>
      <c r="AQ265" s="28"/>
      <c r="AR265" s="26"/>
      <c r="AS265" s="28"/>
      <c r="AT265" s="28"/>
      <c r="AU265" s="28"/>
      <c r="AV265" s="28"/>
      <c r="AW265" s="28"/>
      <c r="AX265" s="29"/>
      <c r="AY265" s="28"/>
      <c r="AZ265" s="28" t="s">
        <v>9</v>
      </c>
      <c r="BA265" s="28" t="s">
        <v>9</v>
      </c>
      <c r="BB265" s="28"/>
      <c r="BC265" s="26"/>
      <c r="BD265" s="26"/>
      <c r="BE265" s="28"/>
      <c r="BF265" s="26"/>
      <c r="BG265" s="26"/>
      <c r="BH265" s="26"/>
      <c r="BI265" s="28"/>
      <c r="BJ265" s="6"/>
    </row>
    <row r="266" spans="1:62" ht="31">
      <c r="A266" s="23">
        <v>262</v>
      </c>
      <c r="B266" s="27" t="s">
        <v>4531</v>
      </c>
      <c r="C266" s="27" t="s">
        <v>81</v>
      </c>
      <c r="D266" s="27" t="s">
        <v>4274</v>
      </c>
      <c r="E266" s="27">
        <v>57</v>
      </c>
      <c r="F266" s="27" t="s">
        <v>195</v>
      </c>
      <c r="G266" s="27" t="s">
        <v>195</v>
      </c>
      <c r="H266" s="23" t="str">
        <f t="shared" si="8"/>
        <v>林＊泉</v>
      </c>
      <c r="I266" s="23" t="str">
        <f t="shared" si="9"/>
        <v>2＊241097</v>
      </c>
      <c r="J266" s="27">
        <v>1130827</v>
      </c>
      <c r="K266" s="27" t="s">
        <v>732</v>
      </c>
      <c r="L266" s="31" t="s">
        <v>721</v>
      </c>
      <c r="M266" s="28"/>
      <c r="N266" s="26"/>
      <c r="O266" s="26"/>
      <c r="P266" s="26"/>
      <c r="Q266" s="26"/>
      <c r="R266" s="26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6"/>
      <c r="AK266" s="26"/>
      <c r="AL266" s="26"/>
      <c r="AM266" s="28"/>
      <c r="AN266" s="28"/>
      <c r="AO266" s="28"/>
      <c r="AP266" s="28"/>
      <c r="AQ266" s="28"/>
      <c r="AR266" s="26"/>
      <c r="AS266" s="28"/>
      <c r="AT266" s="28"/>
      <c r="AU266" s="28"/>
      <c r="AV266" s="28"/>
      <c r="AW266" s="28"/>
      <c r="AX266" s="29"/>
      <c r="AY266" s="28"/>
      <c r="AZ266" s="28"/>
      <c r="BA266" s="28"/>
      <c r="BB266" s="28" t="s">
        <v>2210</v>
      </c>
      <c r="BC266" s="26"/>
      <c r="BD266" s="26"/>
      <c r="BE266" s="28"/>
      <c r="BF266" s="26"/>
      <c r="BG266" s="26"/>
      <c r="BH266" s="26"/>
      <c r="BI266" s="28"/>
      <c r="BJ266" s="6"/>
    </row>
    <row r="267" spans="1:62" ht="31">
      <c r="A267" s="23">
        <v>263</v>
      </c>
      <c r="B267" s="27" t="s">
        <v>4532</v>
      </c>
      <c r="C267" s="27" t="s">
        <v>4219</v>
      </c>
      <c r="D267" s="27" t="s">
        <v>4268</v>
      </c>
      <c r="E267" s="27">
        <v>72</v>
      </c>
      <c r="F267" s="27" t="s">
        <v>195</v>
      </c>
      <c r="G267" s="27" t="s">
        <v>195</v>
      </c>
      <c r="H267" s="23" t="str">
        <f t="shared" si="8"/>
        <v>李＊秀霞</v>
      </c>
      <c r="I267" s="23" t="str">
        <f t="shared" si="9"/>
        <v>2＊320124</v>
      </c>
      <c r="J267" s="27">
        <v>1130827</v>
      </c>
      <c r="K267" s="27" t="s">
        <v>734</v>
      </c>
      <c r="L267" s="31" t="s">
        <v>721</v>
      </c>
      <c r="M267" s="28"/>
      <c r="N267" s="26"/>
      <c r="O267" s="26"/>
      <c r="P267" s="26"/>
      <c r="Q267" s="26"/>
      <c r="R267" s="26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6"/>
      <c r="AK267" s="26"/>
      <c r="AL267" s="26"/>
      <c r="AM267" s="28"/>
      <c r="AN267" s="28"/>
      <c r="AO267" s="28"/>
      <c r="AP267" s="28"/>
      <c r="AQ267" s="28"/>
      <c r="AR267" s="26"/>
      <c r="AS267" s="28"/>
      <c r="AT267" s="28"/>
      <c r="AU267" s="28"/>
      <c r="AV267" s="28"/>
      <c r="AW267" s="28"/>
      <c r="AX267" s="29"/>
      <c r="AY267" s="28"/>
      <c r="AZ267" s="28"/>
      <c r="BA267" s="28" t="s">
        <v>9</v>
      </c>
      <c r="BB267" s="28"/>
      <c r="BC267" s="26"/>
      <c r="BD267" s="26"/>
      <c r="BE267" s="28"/>
      <c r="BF267" s="26"/>
      <c r="BG267" s="26"/>
      <c r="BH267" s="26"/>
      <c r="BI267" s="28"/>
      <c r="BJ267" s="6"/>
    </row>
    <row r="268" spans="1:62" ht="46.5">
      <c r="A268" s="23">
        <v>264</v>
      </c>
      <c r="B268" s="27" t="s">
        <v>4533</v>
      </c>
      <c r="C268" s="27" t="s">
        <v>3672</v>
      </c>
      <c r="D268" s="27" t="s">
        <v>4268</v>
      </c>
      <c r="E268" s="27">
        <v>88</v>
      </c>
      <c r="F268" s="27" t="s">
        <v>195</v>
      </c>
      <c r="G268" s="27" t="s">
        <v>195</v>
      </c>
      <c r="H268" s="23" t="str">
        <f t="shared" si="8"/>
        <v>李＊欵</v>
      </c>
      <c r="I268" s="23" t="str">
        <f t="shared" si="9"/>
        <v>2＊589403</v>
      </c>
      <c r="J268" s="27">
        <v>1130827</v>
      </c>
      <c r="K268" s="27" t="s">
        <v>738</v>
      </c>
      <c r="L268" s="31" t="s">
        <v>721</v>
      </c>
      <c r="M268" s="28"/>
      <c r="N268" s="26"/>
      <c r="O268" s="26"/>
      <c r="P268" s="26"/>
      <c r="Q268" s="26"/>
      <c r="R268" s="26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6"/>
      <c r="AK268" s="26"/>
      <c r="AL268" s="26"/>
      <c r="AM268" s="28"/>
      <c r="AN268" s="28"/>
      <c r="AO268" s="28"/>
      <c r="AP268" s="28"/>
      <c r="AQ268" s="28"/>
      <c r="AR268" s="26"/>
      <c r="AS268" s="28"/>
      <c r="AT268" s="28"/>
      <c r="AU268" s="28"/>
      <c r="AV268" s="28"/>
      <c r="AW268" s="28"/>
      <c r="AX268" s="29"/>
      <c r="AY268" s="28"/>
      <c r="AZ268" s="28" t="s">
        <v>9</v>
      </c>
      <c r="BA268" s="28" t="s">
        <v>9</v>
      </c>
      <c r="BB268" s="28"/>
      <c r="BC268" s="26"/>
      <c r="BD268" s="26"/>
      <c r="BE268" s="28" t="s">
        <v>736</v>
      </c>
      <c r="BF268" s="26"/>
      <c r="BG268" s="26"/>
      <c r="BH268" s="26"/>
      <c r="BI268" s="28"/>
      <c r="BJ268" s="6"/>
    </row>
    <row r="269" spans="1:62" ht="31">
      <c r="A269" s="23">
        <v>265</v>
      </c>
      <c r="B269" s="27" t="s">
        <v>4534</v>
      </c>
      <c r="C269" s="27" t="s">
        <v>4220</v>
      </c>
      <c r="D269" s="27" t="s">
        <v>4268</v>
      </c>
      <c r="E269" s="27">
        <v>66</v>
      </c>
      <c r="F269" s="27" t="s">
        <v>195</v>
      </c>
      <c r="G269" s="27" t="s">
        <v>195</v>
      </c>
      <c r="H269" s="23" t="str">
        <f t="shared" si="8"/>
        <v>蔡＊姬</v>
      </c>
      <c r="I269" s="23" t="str">
        <f t="shared" si="9"/>
        <v>2＊625099</v>
      </c>
      <c r="J269" s="27">
        <v>1130827</v>
      </c>
      <c r="K269" s="27" t="s">
        <v>734</v>
      </c>
      <c r="L269" s="31" t="s">
        <v>721</v>
      </c>
      <c r="M269" s="28"/>
      <c r="N269" s="26"/>
      <c r="O269" s="26"/>
      <c r="P269" s="26"/>
      <c r="Q269" s="26"/>
      <c r="R269" s="26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6"/>
      <c r="AK269" s="26"/>
      <c r="AL269" s="26"/>
      <c r="AM269" s="28"/>
      <c r="AN269" s="28"/>
      <c r="AO269" s="28"/>
      <c r="AP269" s="28"/>
      <c r="AQ269" s="28"/>
      <c r="AR269" s="26"/>
      <c r="AS269" s="28"/>
      <c r="AT269" s="28"/>
      <c r="AU269" s="28"/>
      <c r="AV269" s="28"/>
      <c r="AW269" s="28"/>
      <c r="AX269" s="29"/>
      <c r="AY269" s="28"/>
      <c r="AZ269" s="28"/>
      <c r="BA269" s="28" t="s">
        <v>9</v>
      </c>
      <c r="BB269" s="28"/>
      <c r="BC269" s="26"/>
      <c r="BD269" s="26"/>
      <c r="BE269" s="28"/>
      <c r="BF269" s="26"/>
      <c r="BG269" s="26"/>
      <c r="BH269" s="26"/>
      <c r="BI269" s="28"/>
      <c r="BJ269" s="6"/>
    </row>
    <row r="270" spans="1:62">
      <c r="A270" s="23">
        <v>266</v>
      </c>
      <c r="B270" s="27" t="s">
        <v>4471</v>
      </c>
      <c r="C270" s="27" t="s">
        <v>2583</v>
      </c>
      <c r="D270" s="27" t="s">
        <v>4274</v>
      </c>
      <c r="E270" s="27">
        <v>51</v>
      </c>
      <c r="F270" s="27" t="s">
        <v>195</v>
      </c>
      <c r="G270" s="27" t="s">
        <v>195</v>
      </c>
      <c r="H270" s="23" t="str">
        <f t="shared" si="8"/>
        <v>王＊偉</v>
      </c>
      <c r="I270" s="23" t="str">
        <f t="shared" si="9"/>
        <v>2＊381128</v>
      </c>
      <c r="J270" s="27">
        <v>1130827</v>
      </c>
      <c r="K270" s="27">
        <v>5761300</v>
      </c>
      <c r="L270" s="31" t="s">
        <v>721</v>
      </c>
      <c r="M270" s="28"/>
      <c r="N270" s="26"/>
      <c r="O270" s="26"/>
      <c r="P270" s="26"/>
      <c r="Q270" s="26"/>
      <c r="R270" s="26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6"/>
      <c r="AK270" s="26"/>
      <c r="AL270" s="26"/>
      <c r="AM270" s="28"/>
      <c r="AN270" s="28"/>
      <c r="AO270" s="28"/>
      <c r="AP270" s="28"/>
      <c r="AQ270" s="28"/>
      <c r="AR270" s="26"/>
      <c r="AS270" s="28"/>
      <c r="AT270" s="28"/>
      <c r="AU270" s="28" t="s">
        <v>9</v>
      </c>
      <c r="AV270" s="28"/>
      <c r="AW270" s="28"/>
      <c r="AX270" s="29"/>
      <c r="AY270" s="28"/>
      <c r="AZ270" s="28"/>
      <c r="BA270" s="28"/>
      <c r="BB270" s="28"/>
      <c r="BC270" s="26"/>
      <c r="BD270" s="26"/>
      <c r="BE270" s="28"/>
      <c r="BF270" s="26"/>
      <c r="BG270" s="26"/>
      <c r="BH270" s="26"/>
      <c r="BI270" s="28"/>
      <c r="BJ270" s="6"/>
    </row>
    <row r="271" spans="1:62" ht="31">
      <c r="A271" s="23">
        <v>267</v>
      </c>
      <c r="B271" s="27" t="s">
        <v>4535</v>
      </c>
      <c r="C271" s="27" t="s">
        <v>440</v>
      </c>
      <c r="D271" s="27" t="s">
        <v>4274</v>
      </c>
      <c r="E271" s="27">
        <v>82</v>
      </c>
      <c r="F271" s="27" t="s">
        <v>195</v>
      </c>
      <c r="G271" s="27" t="s">
        <v>195</v>
      </c>
      <c r="H271" s="23" t="str">
        <f t="shared" si="8"/>
        <v>江＊通</v>
      </c>
      <c r="I271" s="23" t="str">
        <f t="shared" si="9"/>
        <v>2＊492579</v>
      </c>
      <c r="J271" s="27">
        <v>1130827</v>
      </c>
      <c r="K271" s="27" t="s">
        <v>734</v>
      </c>
      <c r="L271" s="31" t="s">
        <v>721</v>
      </c>
      <c r="M271" s="28"/>
      <c r="N271" s="26"/>
      <c r="O271" s="26"/>
      <c r="P271" s="26"/>
      <c r="Q271" s="26"/>
      <c r="R271" s="26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6"/>
      <c r="AK271" s="26"/>
      <c r="AL271" s="26"/>
      <c r="AM271" s="28"/>
      <c r="AN271" s="28"/>
      <c r="AO271" s="28"/>
      <c r="AP271" s="28"/>
      <c r="AQ271" s="28"/>
      <c r="AR271" s="26"/>
      <c r="AS271" s="28"/>
      <c r="AT271" s="28"/>
      <c r="AU271" s="28"/>
      <c r="AV271" s="28"/>
      <c r="AW271" s="28"/>
      <c r="AX271" s="29"/>
      <c r="AY271" s="28"/>
      <c r="AZ271" s="28"/>
      <c r="BA271" s="28" t="s">
        <v>9</v>
      </c>
      <c r="BB271" s="28"/>
      <c r="BC271" s="26"/>
      <c r="BD271" s="26"/>
      <c r="BE271" s="28"/>
      <c r="BF271" s="26"/>
      <c r="BG271" s="26"/>
      <c r="BH271" s="26"/>
      <c r="BI271" s="28"/>
      <c r="BJ271" s="6"/>
    </row>
    <row r="272" spans="1:62" ht="31">
      <c r="A272" s="23">
        <v>268</v>
      </c>
      <c r="B272" s="27" t="s">
        <v>4536</v>
      </c>
      <c r="C272" s="27" t="s">
        <v>4221</v>
      </c>
      <c r="D272" s="27" t="s">
        <v>4274</v>
      </c>
      <c r="E272" s="27">
        <v>63</v>
      </c>
      <c r="F272" s="27" t="s">
        <v>195</v>
      </c>
      <c r="G272" s="27" t="s">
        <v>195</v>
      </c>
      <c r="H272" s="23" t="str">
        <f t="shared" si="8"/>
        <v>潘＊益</v>
      </c>
      <c r="I272" s="23" t="str">
        <f t="shared" si="9"/>
        <v>2＊774936</v>
      </c>
      <c r="J272" s="27">
        <v>1130827</v>
      </c>
      <c r="K272" s="27" t="s">
        <v>734</v>
      </c>
      <c r="L272" s="31" t="s">
        <v>721</v>
      </c>
      <c r="M272" s="28"/>
      <c r="N272" s="26"/>
      <c r="O272" s="26"/>
      <c r="P272" s="26"/>
      <c r="Q272" s="26"/>
      <c r="R272" s="26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6"/>
      <c r="AK272" s="26"/>
      <c r="AL272" s="26"/>
      <c r="AM272" s="28"/>
      <c r="AN272" s="28"/>
      <c r="AO272" s="28"/>
      <c r="AP272" s="28"/>
      <c r="AQ272" s="28"/>
      <c r="AR272" s="26"/>
      <c r="AS272" s="28"/>
      <c r="AT272" s="28"/>
      <c r="AU272" s="28"/>
      <c r="AV272" s="28"/>
      <c r="AW272" s="28"/>
      <c r="AX272" s="29"/>
      <c r="AY272" s="28"/>
      <c r="AZ272" s="28"/>
      <c r="BA272" s="28" t="s">
        <v>9</v>
      </c>
      <c r="BB272" s="28"/>
      <c r="BC272" s="26"/>
      <c r="BD272" s="26"/>
      <c r="BE272" s="28"/>
      <c r="BF272" s="26"/>
      <c r="BG272" s="26"/>
      <c r="BH272" s="26"/>
      <c r="BI272" s="28"/>
      <c r="BJ272" s="6"/>
    </row>
    <row r="273" spans="1:62">
      <c r="A273" s="23">
        <v>269</v>
      </c>
      <c r="B273" s="27" t="s">
        <v>4537</v>
      </c>
      <c r="C273" s="27" t="s">
        <v>4222</v>
      </c>
      <c r="D273" s="27" t="s">
        <v>4274</v>
      </c>
      <c r="E273" s="27">
        <v>71</v>
      </c>
      <c r="F273" s="27" t="s">
        <v>195</v>
      </c>
      <c r="G273" s="27" t="s">
        <v>195</v>
      </c>
      <c r="H273" s="23" t="str">
        <f t="shared" si="8"/>
        <v>王＊華</v>
      </c>
      <c r="I273" s="23" t="str">
        <f t="shared" si="9"/>
        <v>2＊775002</v>
      </c>
      <c r="J273" s="27">
        <v>1130827</v>
      </c>
      <c r="K273" s="27">
        <v>5761110</v>
      </c>
      <c r="L273" s="31" t="s">
        <v>721</v>
      </c>
      <c r="M273" s="28"/>
      <c r="N273" s="26"/>
      <c r="O273" s="26"/>
      <c r="P273" s="26"/>
      <c r="Q273" s="26"/>
      <c r="R273" s="26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6"/>
      <c r="AK273" s="26"/>
      <c r="AL273" s="26"/>
      <c r="AM273" s="28"/>
      <c r="AN273" s="28"/>
      <c r="AO273" s="28"/>
      <c r="AP273" s="28"/>
      <c r="AQ273" s="28"/>
      <c r="AR273" s="26"/>
      <c r="AS273" s="28"/>
      <c r="AT273" s="28"/>
      <c r="AU273" s="28"/>
      <c r="AV273" s="28" t="s">
        <v>9</v>
      </c>
      <c r="AW273" s="28"/>
      <c r="AX273" s="29"/>
      <c r="AY273" s="28"/>
      <c r="AZ273" s="28"/>
      <c r="BA273" s="28"/>
      <c r="BB273" s="28"/>
      <c r="BC273" s="26"/>
      <c r="BD273" s="26"/>
      <c r="BE273" s="28"/>
      <c r="BF273" s="26"/>
      <c r="BG273" s="26"/>
      <c r="BH273" s="26"/>
      <c r="BI273" s="28"/>
      <c r="BJ273" s="6"/>
    </row>
    <row r="274" spans="1:62" ht="31">
      <c r="A274" s="23">
        <v>270</v>
      </c>
      <c r="B274" s="27" t="s">
        <v>4538</v>
      </c>
      <c r="C274" s="27" t="s">
        <v>4223</v>
      </c>
      <c r="D274" s="27" t="s">
        <v>4274</v>
      </c>
      <c r="E274" s="27">
        <v>75</v>
      </c>
      <c r="F274" s="27" t="s">
        <v>195</v>
      </c>
      <c r="G274" s="27" t="s">
        <v>195</v>
      </c>
      <c r="H274" s="23" t="str">
        <f t="shared" si="8"/>
        <v>李＊榮</v>
      </c>
      <c r="I274" s="23" t="str">
        <f t="shared" si="9"/>
        <v>0＊882905</v>
      </c>
      <c r="J274" s="27">
        <v>1130830</v>
      </c>
      <c r="K274" s="27" t="s">
        <v>734</v>
      </c>
      <c r="L274" s="31" t="s">
        <v>721</v>
      </c>
      <c r="M274" s="28"/>
      <c r="N274" s="26"/>
      <c r="O274" s="26"/>
      <c r="P274" s="26"/>
      <c r="Q274" s="26"/>
      <c r="R274" s="26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6"/>
      <c r="AK274" s="26"/>
      <c r="AL274" s="26"/>
      <c r="AM274" s="28"/>
      <c r="AN274" s="28"/>
      <c r="AO274" s="28"/>
      <c r="AP274" s="28"/>
      <c r="AQ274" s="28"/>
      <c r="AR274" s="26"/>
      <c r="AS274" s="28"/>
      <c r="AT274" s="28"/>
      <c r="AU274" s="28"/>
      <c r="AV274" s="28"/>
      <c r="AW274" s="28"/>
      <c r="AX274" s="29"/>
      <c r="AY274" s="28"/>
      <c r="AZ274" s="28"/>
      <c r="BA274" s="28" t="s">
        <v>9</v>
      </c>
      <c r="BB274" s="28"/>
      <c r="BC274" s="26"/>
      <c r="BD274" s="26"/>
      <c r="BE274" s="28"/>
      <c r="BF274" s="26"/>
      <c r="BG274" s="26"/>
      <c r="BH274" s="26"/>
      <c r="BI274" s="28"/>
      <c r="BJ274" s="6"/>
    </row>
    <row r="275" spans="1:62" ht="31">
      <c r="A275" s="23">
        <v>271</v>
      </c>
      <c r="B275" s="27" t="s">
        <v>4539</v>
      </c>
      <c r="C275" s="27" t="s">
        <v>4224</v>
      </c>
      <c r="D275" s="27" t="s">
        <v>4274</v>
      </c>
      <c r="E275" s="27">
        <v>68</v>
      </c>
      <c r="F275" s="27" t="s">
        <v>195</v>
      </c>
      <c r="G275" s="27" t="s">
        <v>195</v>
      </c>
      <c r="H275" s="23" t="str">
        <f t="shared" si="8"/>
        <v>許＊元</v>
      </c>
      <c r="I275" s="23" t="str">
        <f t="shared" si="9"/>
        <v>0＊767694</v>
      </c>
      <c r="J275" s="27">
        <v>1130830</v>
      </c>
      <c r="K275" s="27">
        <v>5760190</v>
      </c>
      <c r="L275" s="31" t="s">
        <v>721</v>
      </c>
      <c r="M275" s="28"/>
      <c r="N275" s="26"/>
      <c r="O275" s="26"/>
      <c r="P275" s="26"/>
      <c r="Q275" s="26"/>
      <c r="R275" s="26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6"/>
      <c r="AK275" s="26"/>
      <c r="AL275" s="26"/>
      <c r="AM275" s="28"/>
      <c r="AN275" s="28"/>
      <c r="AO275" s="28"/>
      <c r="AP275" s="28"/>
      <c r="AQ275" s="28"/>
      <c r="AR275" s="26"/>
      <c r="AS275" s="28"/>
      <c r="AT275" s="28"/>
      <c r="AU275" s="28"/>
      <c r="AV275" s="28"/>
      <c r="AW275" s="28"/>
      <c r="AX275" s="29"/>
      <c r="AY275" s="28"/>
      <c r="AZ275" s="28"/>
      <c r="BA275" s="28" t="s">
        <v>1879</v>
      </c>
      <c r="BB275" s="28"/>
      <c r="BC275" s="26"/>
      <c r="BD275" s="26"/>
      <c r="BE275" s="28"/>
      <c r="BF275" s="26"/>
      <c r="BG275" s="26"/>
      <c r="BH275" s="26"/>
      <c r="BI275" s="28"/>
      <c r="BJ275" s="6"/>
    </row>
    <row r="276" spans="1:62" ht="31">
      <c r="A276" s="23">
        <v>272</v>
      </c>
      <c r="B276" s="27" t="s">
        <v>4403</v>
      </c>
      <c r="C276" s="27" t="s">
        <v>152</v>
      </c>
      <c r="D276" s="27" t="s">
        <v>4268</v>
      </c>
      <c r="E276" s="27">
        <v>53</v>
      </c>
      <c r="F276" s="27" t="s">
        <v>195</v>
      </c>
      <c r="G276" s="27" t="s">
        <v>195</v>
      </c>
      <c r="H276" s="23" t="str">
        <f t="shared" si="8"/>
        <v>李＊君</v>
      </c>
      <c r="I276" s="23" t="str">
        <f t="shared" si="9"/>
        <v>1＊805014</v>
      </c>
      <c r="J276" s="27">
        <v>1130830</v>
      </c>
      <c r="K276" s="27" t="s">
        <v>732</v>
      </c>
      <c r="L276" s="31" t="s">
        <v>721</v>
      </c>
      <c r="M276" s="28"/>
      <c r="N276" s="26"/>
      <c r="O276" s="26"/>
      <c r="P276" s="26"/>
      <c r="Q276" s="26"/>
      <c r="R276" s="26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6"/>
      <c r="AK276" s="26"/>
      <c r="AL276" s="26"/>
      <c r="AM276" s="28"/>
      <c r="AN276" s="28"/>
      <c r="AO276" s="28"/>
      <c r="AP276" s="28"/>
      <c r="AQ276" s="28"/>
      <c r="AR276" s="26"/>
      <c r="AS276" s="28"/>
      <c r="AT276" s="28"/>
      <c r="AU276" s="28"/>
      <c r="AV276" s="28"/>
      <c r="AW276" s="28"/>
      <c r="AX276" s="29"/>
      <c r="AY276" s="28"/>
      <c r="AZ276" s="28"/>
      <c r="BA276" s="28"/>
      <c r="BB276" s="28" t="s">
        <v>1899</v>
      </c>
      <c r="BC276" s="26"/>
      <c r="BD276" s="26"/>
      <c r="BE276" s="28"/>
      <c r="BF276" s="26"/>
      <c r="BG276" s="26"/>
      <c r="BH276" s="26"/>
      <c r="BI276" s="28"/>
      <c r="BJ276" s="6"/>
    </row>
    <row r="277" spans="1:62" ht="31">
      <c r="A277" s="23">
        <v>273</v>
      </c>
      <c r="B277" s="27" t="s">
        <v>4540</v>
      </c>
      <c r="C277" s="27" t="s">
        <v>4225</v>
      </c>
      <c r="D277" s="27" t="s">
        <v>4268</v>
      </c>
      <c r="E277" s="27">
        <v>70</v>
      </c>
      <c r="F277" s="27" t="s">
        <v>195</v>
      </c>
      <c r="G277" s="27" t="s">
        <v>195</v>
      </c>
      <c r="H277" s="23" t="str">
        <f t="shared" si="8"/>
        <v>黃＊碧琴</v>
      </c>
      <c r="I277" s="23" t="str">
        <f t="shared" si="9"/>
        <v>1＊738795</v>
      </c>
      <c r="J277" s="27">
        <v>1130830</v>
      </c>
      <c r="K277" s="27" t="s">
        <v>734</v>
      </c>
      <c r="L277" s="31" t="s">
        <v>721</v>
      </c>
      <c r="M277" s="28"/>
      <c r="N277" s="26"/>
      <c r="O277" s="26"/>
      <c r="P277" s="26"/>
      <c r="Q277" s="26"/>
      <c r="R277" s="26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6"/>
      <c r="AK277" s="26"/>
      <c r="AL277" s="26"/>
      <c r="AM277" s="28"/>
      <c r="AN277" s="28"/>
      <c r="AO277" s="28"/>
      <c r="AP277" s="28"/>
      <c r="AQ277" s="28"/>
      <c r="AR277" s="26"/>
      <c r="AS277" s="28"/>
      <c r="AT277" s="28"/>
      <c r="AU277" s="28"/>
      <c r="AV277" s="28"/>
      <c r="AW277" s="28"/>
      <c r="AX277" s="29"/>
      <c r="AY277" s="28"/>
      <c r="AZ277" s="28"/>
      <c r="BA277" s="28" t="s">
        <v>9</v>
      </c>
      <c r="BB277" s="28"/>
      <c r="BC277" s="26"/>
      <c r="BD277" s="26"/>
      <c r="BE277" s="28"/>
      <c r="BF277" s="26"/>
      <c r="BG277" s="26"/>
      <c r="BH277" s="26"/>
      <c r="BI277" s="28"/>
      <c r="BJ277" s="6"/>
    </row>
    <row r="278" spans="1:62" ht="31">
      <c r="A278" s="23">
        <v>274</v>
      </c>
      <c r="B278" s="27" t="s">
        <v>4541</v>
      </c>
      <c r="C278" s="27" t="s">
        <v>2128</v>
      </c>
      <c r="D278" s="27" t="s">
        <v>4274</v>
      </c>
      <c r="E278" s="27">
        <v>74</v>
      </c>
      <c r="F278" s="27" t="s">
        <v>195</v>
      </c>
      <c r="G278" s="27" t="s">
        <v>195</v>
      </c>
      <c r="H278" s="23" t="str">
        <f t="shared" si="8"/>
        <v>簡＊來</v>
      </c>
      <c r="I278" s="23" t="str">
        <f t="shared" si="9"/>
        <v>2＊656124</v>
      </c>
      <c r="J278" s="27">
        <v>1130830</v>
      </c>
      <c r="K278" s="27" t="s">
        <v>734</v>
      </c>
      <c r="L278" s="31" t="s">
        <v>721</v>
      </c>
      <c r="M278" s="28"/>
      <c r="N278" s="26"/>
      <c r="O278" s="26"/>
      <c r="P278" s="26"/>
      <c r="Q278" s="26"/>
      <c r="R278" s="26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6"/>
      <c r="AK278" s="26"/>
      <c r="AL278" s="26"/>
      <c r="AM278" s="28"/>
      <c r="AN278" s="28"/>
      <c r="AO278" s="28"/>
      <c r="AP278" s="28"/>
      <c r="AQ278" s="28"/>
      <c r="AR278" s="26"/>
      <c r="AS278" s="28"/>
      <c r="AT278" s="28"/>
      <c r="AU278" s="28"/>
      <c r="AV278" s="28"/>
      <c r="AW278" s="28"/>
      <c r="AX278" s="29"/>
      <c r="AY278" s="28"/>
      <c r="AZ278" s="28"/>
      <c r="BA278" s="28" t="s">
        <v>9</v>
      </c>
      <c r="BB278" s="28"/>
      <c r="BC278" s="26"/>
      <c r="BD278" s="26"/>
      <c r="BE278" s="28"/>
      <c r="BF278" s="26"/>
      <c r="BG278" s="26"/>
      <c r="BH278" s="26"/>
      <c r="BI278" s="28"/>
      <c r="BJ278" s="6"/>
    </row>
    <row r="279" spans="1:62" ht="31">
      <c r="A279" s="23">
        <v>275</v>
      </c>
      <c r="B279" s="27" t="s">
        <v>4520</v>
      </c>
      <c r="C279" s="27" t="s">
        <v>3339</v>
      </c>
      <c r="D279" s="27" t="s">
        <v>4268</v>
      </c>
      <c r="E279" s="27">
        <v>93</v>
      </c>
      <c r="F279" s="27" t="s">
        <v>4215</v>
      </c>
      <c r="G279" s="27"/>
      <c r="H279" s="23" t="str">
        <f t="shared" si="8"/>
        <v>許＊女</v>
      </c>
      <c r="I279" s="23" t="str">
        <f t="shared" si="9"/>
        <v>0＊509681</v>
      </c>
      <c r="J279" s="27">
        <v>1130830</v>
      </c>
      <c r="K279" s="27" t="s">
        <v>753</v>
      </c>
      <c r="L279" s="31" t="s">
        <v>721</v>
      </c>
      <c r="M279" s="28"/>
      <c r="N279" s="26"/>
      <c r="O279" s="26"/>
      <c r="P279" s="26"/>
      <c r="Q279" s="26"/>
      <c r="R279" s="26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6"/>
      <c r="AK279" s="26"/>
      <c r="AL279" s="26"/>
      <c r="AM279" s="28"/>
      <c r="AN279" s="28"/>
      <c r="AO279" s="28"/>
      <c r="AP279" s="28"/>
      <c r="AQ279" s="28"/>
      <c r="AR279" s="26" t="s">
        <v>9</v>
      </c>
      <c r="AS279" s="28"/>
      <c r="AT279" s="28"/>
      <c r="AU279" s="28"/>
      <c r="AV279" s="28"/>
      <c r="AW279" s="28"/>
      <c r="AX279" s="29"/>
      <c r="AY279" s="28"/>
      <c r="AZ279" s="28"/>
      <c r="BA279" s="28"/>
      <c r="BB279" s="28"/>
      <c r="BC279" s="26"/>
      <c r="BD279" s="26"/>
      <c r="BE279" s="28"/>
      <c r="BF279" s="26"/>
      <c r="BG279" s="26"/>
      <c r="BH279" s="26"/>
      <c r="BI279" s="28" t="s">
        <v>1034</v>
      </c>
      <c r="BJ279" s="6"/>
    </row>
    <row r="280" spans="1:62" ht="46.5">
      <c r="A280" s="23">
        <v>276</v>
      </c>
      <c r="B280" s="27" t="s">
        <v>4542</v>
      </c>
      <c r="C280" s="27" t="s">
        <v>228</v>
      </c>
      <c r="D280" s="27" t="s">
        <v>4268</v>
      </c>
      <c r="E280" s="27">
        <v>92</v>
      </c>
      <c r="F280" s="27" t="s">
        <v>195</v>
      </c>
      <c r="G280" s="27" t="s">
        <v>195</v>
      </c>
      <c r="H280" s="23" t="str">
        <f t="shared" si="8"/>
        <v>白＊美珠</v>
      </c>
      <c r="I280" s="23" t="str">
        <f t="shared" si="9"/>
        <v>0＊691625</v>
      </c>
      <c r="J280" s="27">
        <v>1130831</v>
      </c>
      <c r="K280" s="27" t="s">
        <v>738</v>
      </c>
      <c r="L280" s="31" t="s">
        <v>721</v>
      </c>
      <c r="M280" s="28"/>
      <c r="N280" s="26"/>
      <c r="O280" s="26"/>
      <c r="P280" s="26"/>
      <c r="Q280" s="26"/>
      <c r="R280" s="26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6"/>
      <c r="AK280" s="26"/>
      <c r="AL280" s="26"/>
      <c r="AM280" s="28"/>
      <c r="AN280" s="28"/>
      <c r="AO280" s="28"/>
      <c r="AP280" s="28"/>
      <c r="AQ280" s="28"/>
      <c r="AR280" s="26"/>
      <c r="AS280" s="28"/>
      <c r="AT280" s="28"/>
      <c r="AU280" s="28"/>
      <c r="AV280" s="28"/>
      <c r="AW280" s="28"/>
      <c r="AX280" s="29"/>
      <c r="AY280" s="28"/>
      <c r="AZ280" s="28" t="s">
        <v>9</v>
      </c>
      <c r="BA280" s="28" t="s">
        <v>9</v>
      </c>
      <c r="BB280" s="28"/>
      <c r="BC280" s="26"/>
      <c r="BD280" s="26"/>
      <c r="BE280" s="28" t="s">
        <v>736</v>
      </c>
      <c r="BF280" s="26"/>
      <c r="BG280" s="26"/>
      <c r="BH280" s="26"/>
      <c r="BI280" s="28"/>
      <c r="BJ280" s="6"/>
    </row>
    <row r="281" spans="1:62">
      <c r="A281" s="23">
        <v>277</v>
      </c>
      <c r="B281" s="27" t="s">
        <v>4543</v>
      </c>
      <c r="C281" s="27" t="s">
        <v>3717</v>
      </c>
      <c r="D281" s="27" t="s">
        <v>4268</v>
      </c>
      <c r="E281" s="27">
        <v>73</v>
      </c>
      <c r="F281" s="27" t="s">
        <v>195</v>
      </c>
      <c r="G281" s="27" t="s">
        <v>195</v>
      </c>
      <c r="H281" s="23" t="str">
        <f t="shared" si="8"/>
        <v>陳＊氣</v>
      </c>
      <c r="I281" s="23" t="str">
        <f t="shared" si="9"/>
        <v>2＊609219</v>
      </c>
      <c r="J281" s="27">
        <v>1130802</v>
      </c>
      <c r="K281" s="27">
        <v>5761300</v>
      </c>
      <c r="L281" s="27">
        <v>1173</v>
      </c>
      <c r="M281" s="28"/>
      <c r="N281" s="26"/>
      <c r="O281" s="26"/>
      <c r="P281" s="26"/>
      <c r="Q281" s="26"/>
      <c r="R281" s="26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6"/>
      <c r="AK281" s="26"/>
      <c r="AL281" s="26"/>
      <c r="AM281" s="28"/>
      <c r="AN281" s="28"/>
      <c r="AO281" s="28"/>
      <c r="AP281" s="28"/>
      <c r="AQ281" s="28"/>
      <c r="AR281" s="26"/>
      <c r="AS281" s="28"/>
      <c r="AT281" s="28"/>
      <c r="AU281" s="28" t="s">
        <v>9</v>
      </c>
      <c r="AV281" s="28"/>
      <c r="AW281" s="28"/>
      <c r="AX281" s="29"/>
      <c r="AY281" s="28"/>
      <c r="AZ281" s="28"/>
      <c r="BA281" s="28"/>
      <c r="BB281" s="28"/>
      <c r="BC281" s="26"/>
      <c r="BD281" s="26"/>
      <c r="BE281" s="28"/>
      <c r="BF281" s="26"/>
      <c r="BG281" s="26"/>
      <c r="BH281" s="26"/>
      <c r="BI281" s="28"/>
      <c r="BJ281" s="6"/>
    </row>
    <row r="282" spans="1:62">
      <c r="A282" s="23">
        <v>278</v>
      </c>
      <c r="B282" s="27" t="s">
        <v>4544</v>
      </c>
      <c r="C282" s="27" t="s">
        <v>219</v>
      </c>
      <c r="D282" s="27" t="s">
        <v>4268</v>
      </c>
      <c r="E282" s="27">
        <v>77</v>
      </c>
      <c r="F282" s="27" t="s">
        <v>195</v>
      </c>
      <c r="G282" s="27" t="s">
        <v>195</v>
      </c>
      <c r="H282" s="23" t="str">
        <f t="shared" si="8"/>
        <v>許＊美雲</v>
      </c>
      <c r="I282" s="23" t="str">
        <f t="shared" si="9"/>
        <v>2＊900810</v>
      </c>
      <c r="J282" s="27">
        <v>1130802</v>
      </c>
      <c r="K282" s="27">
        <v>5761300</v>
      </c>
      <c r="L282" s="27">
        <v>1173</v>
      </c>
      <c r="M282" s="28"/>
      <c r="N282" s="26"/>
      <c r="O282" s="26"/>
      <c r="P282" s="26"/>
      <c r="Q282" s="26"/>
      <c r="R282" s="26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6"/>
      <c r="AK282" s="26"/>
      <c r="AL282" s="26"/>
      <c r="AM282" s="28"/>
      <c r="AN282" s="28"/>
      <c r="AO282" s="28"/>
      <c r="AP282" s="28"/>
      <c r="AQ282" s="28"/>
      <c r="AR282" s="26"/>
      <c r="AS282" s="28"/>
      <c r="AT282" s="28"/>
      <c r="AU282" s="28" t="s">
        <v>9</v>
      </c>
      <c r="AV282" s="28"/>
      <c r="AW282" s="28"/>
      <c r="AX282" s="29"/>
      <c r="AY282" s="28"/>
      <c r="AZ282" s="28"/>
      <c r="BA282" s="28"/>
      <c r="BB282" s="28"/>
      <c r="BC282" s="26"/>
      <c r="BD282" s="26"/>
      <c r="BE282" s="28"/>
      <c r="BF282" s="26"/>
      <c r="BG282" s="26"/>
      <c r="BH282" s="26"/>
      <c r="BI282" s="28"/>
      <c r="BJ282" s="6"/>
    </row>
    <row r="283" spans="1:62" ht="31">
      <c r="A283" s="23">
        <v>279</v>
      </c>
      <c r="B283" s="27" t="s">
        <v>4545</v>
      </c>
      <c r="C283" s="27" t="s">
        <v>377</v>
      </c>
      <c r="D283" s="27" t="s">
        <v>4274</v>
      </c>
      <c r="E283" s="27">
        <v>85</v>
      </c>
      <c r="F283" s="27" t="s">
        <v>195</v>
      </c>
      <c r="G283" s="27" t="s">
        <v>195</v>
      </c>
      <c r="H283" s="23" t="str">
        <f t="shared" si="8"/>
        <v>王＊雄</v>
      </c>
      <c r="I283" s="23" t="str">
        <f t="shared" si="9"/>
        <v>0＊442859</v>
      </c>
      <c r="J283" s="27">
        <v>1130805</v>
      </c>
      <c r="K283" s="27" t="s">
        <v>734</v>
      </c>
      <c r="L283" s="27">
        <v>1173</v>
      </c>
      <c r="M283" s="28"/>
      <c r="N283" s="26"/>
      <c r="O283" s="26"/>
      <c r="P283" s="26"/>
      <c r="Q283" s="26"/>
      <c r="R283" s="26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6"/>
      <c r="AK283" s="26"/>
      <c r="AL283" s="26"/>
      <c r="AM283" s="28"/>
      <c r="AN283" s="28"/>
      <c r="AO283" s="28"/>
      <c r="AP283" s="28"/>
      <c r="AQ283" s="28"/>
      <c r="AR283" s="26"/>
      <c r="AS283" s="28"/>
      <c r="AT283" s="28"/>
      <c r="AU283" s="28"/>
      <c r="AV283" s="28"/>
      <c r="AW283" s="28"/>
      <c r="AX283" s="29"/>
      <c r="AY283" s="28"/>
      <c r="AZ283" s="28"/>
      <c r="BA283" s="28" t="s">
        <v>9</v>
      </c>
      <c r="BB283" s="28"/>
      <c r="BC283" s="26"/>
      <c r="BD283" s="26"/>
      <c r="BE283" s="28"/>
      <c r="BF283" s="26"/>
      <c r="BG283" s="26"/>
      <c r="BH283" s="26"/>
      <c r="BI283" s="28"/>
      <c r="BJ283" s="6"/>
    </row>
    <row r="284" spans="1:62" ht="31">
      <c r="A284" s="23">
        <v>280</v>
      </c>
      <c r="B284" s="27" t="s">
        <v>4546</v>
      </c>
      <c r="C284" s="27" t="s">
        <v>389</v>
      </c>
      <c r="D284" s="27" t="s">
        <v>4274</v>
      </c>
      <c r="E284" s="27">
        <v>62</v>
      </c>
      <c r="F284" s="27" t="s">
        <v>195</v>
      </c>
      <c r="G284" s="27" t="s">
        <v>195</v>
      </c>
      <c r="H284" s="23" t="str">
        <f t="shared" si="8"/>
        <v>陳＊村</v>
      </c>
      <c r="I284" s="23" t="str">
        <f t="shared" si="9"/>
        <v>2＊816830</v>
      </c>
      <c r="J284" s="27">
        <v>1130805</v>
      </c>
      <c r="K284" s="27" t="s">
        <v>734</v>
      </c>
      <c r="L284" s="27">
        <v>1173</v>
      </c>
      <c r="M284" s="28"/>
      <c r="N284" s="26"/>
      <c r="O284" s="26"/>
      <c r="P284" s="26"/>
      <c r="Q284" s="26"/>
      <c r="R284" s="26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6"/>
      <c r="AK284" s="26"/>
      <c r="AL284" s="26"/>
      <c r="AM284" s="28"/>
      <c r="AN284" s="28"/>
      <c r="AO284" s="28"/>
      <c r="AP284" s="28"/>
      <c r="AQ284" s="28"/>
      <c r="AR284" s="26"/>
      <c r="AS284" s="28"/>
      <c r="AT284" s="28"/>
      <c r="AU284" s="28"/>
      <c r="AV284" s="28"/>
      <c r="AW284" s="28"/>
      <c r="AX284" s="29"/>
      <c r="AY284" s="28"/>
      <c r="AZ284" s="28"/>
      <c r="BA284" s="28" t="s">
        <v>9</v>
      </c>
      <c r="BB284" s="28"/>
      <c r="BC284" s="26"/>
      <c r="BD284" s="26"/>
      <c r="BE284" s="28"/>
      <c r="BF284" s="26"/>
      <c r="BG284" s="26"/>
      <c r="BH284" s="26"/>
      <c r="BI284" s="28"/>
      <c r="BJ284" s="6"/>
    </row>
    <row r="285" spans="1:62" ht="31">
      <c r="A285" s="23">
        <v>281</v>
      </c>
      <c r="B285" s="27" t="s">
        <v>4359</v>
      </c>
      <c r="C285" s="27" t="s">
        <v>1378</v>
      </c>
      <c r="D285" s="27" t="s">
        <v>4274</v>
      </c>
      <c r="E285" s="27">
        <v>74</v>
      </c>
      <c r="F285" s="27" t="s">
        <v>195</v>
      </c>
      <c r="G285" s="27" t="s">
        <v>195</v>
      </c>
      <c r="H285" s="23" t="str">
        <f t="shared" si="8"/>
        <v>陳＊坤</v>
      </c>
      <c r="I285" s="23" t="str">
        <f t="shared" si="9"/>
        <v>2＊649633</v>
      </c>
      <c r="J285" s="27">
        <v>1130805</v>
      </c>
      <c r="K285" s="27" t="s">
        <v>734</v>
      </c>
      <c r="L285" s="27">
        <v>1173</v>
      </c>
      <c r="M285" s="28"/>
      <c r="N285" s="26"/>
      <c r="O285" s="26"/>
      <c r="P285" s="26"/>
      <c r="Q285" s="26"/>
      <c r="R285" s="26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6"/>
      <c r="AK285" s="26"/>
      <c r="AL285" s="26"/>
      <c r="AM285" s="28"/>
      <c r="AN285" s="28"/>
      <c r="AO285" s="28"/>
      <c r="AP285" s="28"/>
      <c r="AQ285" s="28"/>
      <c r="AR285" s="26"/>
      <c r="AS285" s="28"/>
      <c r="AT285" s="28"/>
      <c r="AU285" s="28"/>
      <c r="AV285" s="28"/>
      <c r="AW285" s="28"/>
      <c r="AX285" s="29"/>
      <c r="AY285" s="28"/>
      <c r="AZ285" s="28"/>
      <c r="BA285" s="28" t="s">
        <v>9</v>
      </c>
      <c r="BB285" s="28"/>
      <c r="BC285" s="26"/>
      <c r="BD285" s="26"/>
      <c r="BE285" s="28"/>
      <c r="BF285" s="26"/>
      <c r="BG285" s="26"/>
      <c r="BH285" s="26"/>
      <c r="BI285" s="28"/>
      <c r="BJ285" s="6"/>
    </row>
    <row r="286" spans="1:62" ht="31">
      <c r="A286" s="23">
        <v>282</v>
      </c>
      <c r="B286" s="27" t="s">
        <v>4547</v>
      </c>
      <c r="C286" s="27" t="s">
        <v>117</v>
      </c>
      <c r="D286" s="27" t="s">
        <v>4274</v>
      </c>
      <c r="E286" s="27">
        <v>45</v>
      </c>
      <c r="F286" s="27" t="s">
        <v>195</v>
      </c>
      <c r="G286" s="27" t="s">
        <v>195</v>
      </c>
      <c r="H286" s="23" t="str">
        <f t="shared" si="8"/>
        <v>許＊達</v>
      </c>
      <c r="I286" s="23" t="str">
        <f t="shared" si="9"/>
        <v>1＊357382</v>
      </c>
      <c r="J286" s="27">
        <v>1130807</v>
      </c>
      <c r="K286" s="27" t="s">
        <v>734</v>
      </c>
      <c r="L286" s="27">
        <v>1173</v>
      </c>
      <c r="M286" s="28"/>
      <c r="N286" s="26"/>
      <c r="O286" s="26"/>
      <c r="P286" s="26"/>
      <c r="Q286" s="26"/>
      <c r="R286" s="26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6"/>
      <c r="AK286" s="26"/>
      <c r="AL286" s="26"/>
      <c r="AM286" s="28"/>
      <c r="AN286" s="28"/>
      <c r="AO286" s="28"/>
      <c r="AP286" s="28"/>
      <c r="AQ286" s="28"/>
      <c r="AR286" s="26"/>
      <c r="AS286" s="28"/>
      <c r="AT286" s="28"/>
      <c r="AU286" s="28"/>
      <c r="AV286" s="28"/>
      <c r="AW286" s="28"/>
      <c r="AX286" s="29"/>
      <c r="AY286" s="28"/>
      <c r="AZ286" s="28"/>
      <c r="BA286" s="28" t="s">
        <v>9</v>
      </c>
      <c r="BB286" s="28"/>
      <c r="BC286" s="26"/>
      <c r="BD286" s="26"/>
      <c r="BE286" s="28"/>
      <c r="BF286" s="26"/>
      <c r="BG286" s="26"/>
      <c r="BH286" s="26"/>
      <c r="BI286" s="28"/>
      <c r="BJ286" s="6"/>
    </row>
    <row r="287" spans="1:62" ht="31">
      <c r="A287" s="23">
        <v>283</v>
      </c>
      <c r="B287" s="27" t="s">
        <v>4548</v>
      </c>
      <c r="C287" s="27" t="s">
        <v>2181</v>
      </c>
      <c r="D287" s="27" t="s">
        <v>4268</v>
      </c>
      <c r="E287" s="27">
        <v>81</v>
      </c>
      <c r="F287" s="27" t="s">
        <v>3697</v>
      </c>
      <c r="G287" s="27" t="s">
        <v>4202</v>
      </c>
      <c r="H287" s="23" t="str">
        <f t="shared" si="8"/>
        <v>張＊寶珠</v>
      </c>
      <c r="I287" s="23" t="str">
        <f t="shared" si="9"/>
        <v>1＊241665</v>
      </c>
      <c r="J287" s="27">
        <v>1130807</v>
      </c>
      <c r="K287" s="27" t="s">
        <v>752</v>
      </c>
      <c r="L287" s="27">
        <v>1173</v>
      </c>
      <c r="M287" s="28"/>
      <c r="N287" s="26"/>
      <c r="O287" s="26"/>
      <c r="P287" s="26"/>
      <c r="Q287" s="26"/>
      <c r="R287" s="26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6"/>
      <c r="AK287" s="26"/>
      <c r="AL287" s="26"/>
      <c r="AM287" s="28"/>
      <c r="AN287" s="28"/>
      <c r="AO287" s="28"/>
      <c r="AP287" s="28"/>
      <c r="AQ287" s="28"/>
      <c r="AR287" s="26"/>
      <c r="AS287" s="28"/>
      <c r="AT287" s="28"/>
      <c r="AU287" s="28"/>
      <c r="AV287" s="28" t="s">
        <v>9</v>
      </c>
      <c r="AW287" s="28"/>
      <c r="AX287" s="29"/>
      <c r="AY287" s="28"/>
      <c r="AZ287" s="28"/>
      <c r="BA287" s="28"/>
      <c r="BB287" s="28"/>
      <c r="BC287" s="26"/>
      <c r="BD287" s="26"/>
      <c r="BE287" s="28"/>
      <c r="BF287" s="26"/>
      <c r="BG287" s="26"/>
      <c r="BH287" s="26"/>
      <c r="BI287" s="28" t="s">
        <v>1034</v>
      </c>
      <c r="BJ287" s="6"/>
    </row>
    <row r="288" spans="1:62" ht="31">
      <c r="A288" s="23">
        <v>284</v>
      </c>
      <c r="B288" s="27" t="s">
        <v>4549</v>
      </c>
      <c r="C288" s="27" t="s">
        <v>4227</v>
      </c>
      <c r="D288" s="27" t="s">
        <v>4268</v>
      </c>
      <c r="E288" s="27">
        <v>62</v>
      </c>
      <c r="F288" s="27" t="s">
        <v>195</v>
      </c>
      <c r="G288" s="27" t="s">
        <v>195</v>
      </c>
      <c r="H288" s="23" t="str">
        <f t="shared" si="8"/>
        <v>王＊燕</v>
      </c>
      <c r="I288" s="23" t="str">
        <f t="shared" si="9"/>
        <v>0＊647934</v>
      </c>
      <c r="J288" s="27">
        <v>1130809</v>
      </c>
      <c r="K288" s="27" t="s">
        <v>734</v>
      </c>
      <c r="L288" s="27">
        <v>1173</v>
      </c>
      <c r="M288" s="28"/>
      <c r="N288" s="26"/>
      <c r="O288" s="26"/>
      <c r="P288" s="26"/>
      <c r="Q288" s="26"/>
      <c r="R288" s="26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6"/>
      <c r="AK288" s="26"/>
      <c r="AL288" s="26"/>
      <c r="AM288" s="28"/>
      <c r="AN288" s="28"/>
      <c r="AO288" s="28"/>
      <c r="AP288" s="28"/>
      <c r="AQ288" s="28"/>
      <c r="AR288" s="26"/>
      <c r="AS288" s="28"/>
      <c r="AT288" s="28"/>
      <c r="AU288" s="28"/>
      <c r="AV288" s="28"/>
      <c r="AW288" s="28"/>
      <c r="AX288" s="29"/>
      <c r="AY288" s="28"/>
      <c r="AZ288" s="28"/>
      <c r="BA288" s="28" t="s">
        <v>9</v>
      </c>
      <c r="BB288" s="28"/>
      <c r="BC288" s="26"/>
      <c r="BD288" s="26"/>
      <c r="BE288" s="28"/>
      <c r="BF288" s="26"/>
      <c r="BG288" s="26"/>
      <c r="BH288" s="26"/>
      <c r="BI288" s="28"/>
      <c r="BJ288" s="6"/>
    </row>
    <row r="289" spans="1:62" ht="31">
      <c r="A289" s="23">
        <v>285</v>
      </c>
      <c r="B289" s="27" t="s">
        <v>4550</v>
      </c>
      <c r="C289" s="27" t="s">
        <v>4228</v>
      </c>
      <c r="D289" s="27" t="s">
        <v>4274</v>
      </c>
      <c r="E289" s="27">
        <v>61</v>
      </c>
      <c r="F289" s="27" t="s">
        <v>195</v>
      </c>
      <c r="G289" s="27" t="s">
        <v>195</v>
      </c>
      <c r="H289" s="23" t="str">
        <f t="shared" si="8"/>
        <v>黃＊鍟</v>
      </c>
      <c r="I289" s="23" t="str">
        <f t="shared" si="9"/>
        <v>1＊839758</v>
      </c>
      <c r="J289" s="27">
        <v>1130812</v>
      </c>
      <c r="K289" s="27" t="s">
        <v>734</v>
      </c>
      <c r="L289" s="27">
        <v>1173</v>
      </c>
      <c r="M289" s="28"/>
      <c r="N289" s="26"/>
      <c r="O289" s="26"/>
      <c r="P289" s="26"/>
      <c r="Q289" s="26"/>
      <c r="R289" s="26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6"/>
      <c r="AK289" s="26"/>
      <c r="AL289" s="26"/>
      <c r="AM289" s="28"/>
      <c r="AN289" s="28"/>
      <c r="AO289" s="28"/>
      <c r="AP289" s="28"/>
      <c r="AQ289" s="28"/>
      <c r="AR289" s="26"/>
      <c r="AS289" s="28"/>
      <c r="AT289" s="28"/>
      <c r="AU289" s="28"/>
      <c r="AV289" s="28"/>
      <c r="AW289" s="28"/>
      <c r="AX289" s="29"/>
      <c r="AY289" s="28"/>
      <c r="AZ289" s="28"/>
      <c r="BA289" s="28" t="s">
        <v>9</v>
      </c>
      <c r="BB289" s="28"/>
      <c r="BC289" s="26"/>
      <c r="BD289" s="26"/>
      <c r="BE289" s="28"/>
      <c r="BF289" s="26"/>
      <c r="BG289" s="26"/>
      <c r="BH289" s="26"/>
      <c r="BI289" s="28"/>
      <c r="BJ289" s="6"/>
    </row>
    <row r="290" spans="1:62" ht="46.5">
      <c r="A290" s="23">
        <v>286</v>
      </c>
      <c r="B290" s="27" t="s">
        <v>4551</v>
      </c>
      <c r="C290" s="27" t="s">
        <v>4229</v>
      </c>
      <c r="D290" s="27" t="s">
        <v>4274</v>
      </c>
      <c r="E290" s="27">
        <v>68</v>
      </c>
      <c r="F290" s="27" t="s">
        <v>195</v>
      </c>
      <c r="G290" s="27" t="s">
        <v>195</v>
      </c>
      <c r="H290" s="23" t="str">
        <f t="shared" si="8"/>
        <v>唐＊明</v>
      </c>
      <c r="I290" s="23" t="str">
        <f t="shared" si="9"/>
        <v>2＊039898</v>
      </c>
      <c r="J290" s="27">
        <v>1130812</v>
      </c>
      <c r="K290" s="27" t="s">
        <v>738</v>
      </c>
      <c r="L290" s="27">
        <v>1173</v>
      </c>
      <c r="M290" s="28"/>
      <c r="N290" s="26"/>
      <c r="O290" s="26"/>
      <c r="P290" s="26"/>
      <c r="Q290" s="26"/>
      <c r="R290" s="26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6"/>
      <c r="AK290" s="26"/>
      <c r="AL290" s="26"/>
      <c r="AM290" s="28"/>
      <c r="AN290" s="28"/>
      <c r="AO290" s="28"/>
      <c r="AP290" s="28"/>
      <c r="AQ290" s="28"/>
      <c r="AR290" s="26"/>
      <c r="AS290" s="28"/>
      <c r="AT290" s="28"/>
      <c r="AU290" s="28"/>
      <c r="AV290" s="28"/>
      <c r="AW290" s="28"/>
      <c r="AX290" s="29"/>
      <c r="AY290" s="28" t="s">
        <v>9</v>
      </c>
      <c r="AZ290" s="28"/>
      <c r="BA290" s="28" t="s">
        <v>9</v>
      </c>
      <c r="BB290" s="28"/>
      <c r="BC290" s="26"/>
      <c r="BD290" s="26"/>
      <c r="BE290" s="28" t="s">
        <v>736</v>
      </c>
      <c r="BF290" s="26"/>
      <c r="BG290" s="26"/>
      <c r="BH290" s="26"/>
      <c r="BI290" s="28"/>
      <c r="BJ290" s="6"/>
    </row>
    <row r="291" spans="1:62" ht="31">
      <c r="A291" s="23">
        <v>287</v>
      </c>
      <c r="B291" s="27" t="s">
        <v>4552</v>
      </c>
      <c r="C291" s="27" t="s">
        <v>4230</v>
      </c>
      <c r="D291" s="27" t="s">
        <v>4268</v>
      </c>
      <c r="E291" s="27">
        <v>61</v>
      </c>
      <c r="F291" s="27" t="s">
        <v>4159</v>
      </c>
      <c r="G291" s="27" t="s">
        <v>4160</v>
      </c>
      <c r="H291" s="23" t="str">
        <f t="shared" si="8"/>
        <v>葉＊選</v>
      </c>
      <c r="I291" s="23" t="str">
        <f t="shared" si="9"/>
        <v>1＊430697</v>
      </c>
      <c r="J291" s="27">
        <v>1130813</v>
      </c>
      <c r="K291" s="27" t="s">
        <v>752</v>
      </c>
      <c r="L291" s="27">
        <v>1173</v>
      </c>
      <c r="M291" s="28"/>
      <c r="N291" s="26"/>
      <c r="O291" s="26"/>
      <c r="P291" s="26"/>
      <c r="Q291" s="26"/>
      <c r="R291" s="26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6"/>
      <c r="AK291" s="26"/>
      <c r="AL291" s="26"/>
      <c r="AM291" s="28"/>
      <c r="AN291" s="28"/>
      <c r="AO291" s="28"/>
      <c r="AP291" s="28"/>
      <c r="AQ291" s="28"/>
      <c r="AR291" s="26"/>
      <c r="AS291" s="28"/>
      <c r="AT291" s="28"/>
      <c r="AU291" s="28"/>
      <c r="AV291" s="28" t="s">
        <v>9</v>
      </c>
      <c r="AW291" s="28"/>
      <c r="AX291" s="29"/>
      <c r="AY291" s="28"/>
      <c r="AZ291" s="28"/>
      <c r="BA291" s="28"/>
      <c r="BB291" s="28"/>
      <c r="BC291" s="26"/>
      <c r="BD291" s="26"/>
      <c r="BE291" s="28"/>
      <c r="BF291" s="26"/>
      <c r="BG291" s="26"/>
      <c r="BH291" s="26"/>
      <c r="BI291" s="28" t="s">
        <v>1034</v>
      </c>
      <c r="BJ291" s="6"/>
    </row>
    <row r="292" spans="1:62" ht="31">
      <c r="A292" s="23">
        <v>288</v>
      </c>
      <c r="B292" s="27" t="s">
        <v>4553</v>
      </c>
      <c r="C292" s="27" t="s">
        <v>1462</v>
      </c>
      <c r="D292" s="27" t="s">
        <v>4274</v>
      </c>
      <c r="E292" s="27">
        <v>76</v>
      </c>
      <c r="F292" s="27" t="s">
        <v>195</v>
      </c>
      <c r="G292" s="27" t="s">
        <v>195</v>
      </c>
      <c r="H292" s="23" t="str">
        <f t="shared" si="8"/>
        <v>丁＊木</v>
      </c>
      <c r="I292" s="23" t="str">
        <f t="shared" si="9"/>
        <v>0＊640578</v>
      </c>
      <c r="J292" s="27">
        <v>1130813</v>
      </c>
      <c r="K292" s="27" t="s">
        <v>734</v>
      </c>
      <c r="L292" s="27">
        <v>1173</v>
      </c>
      <c r="M292" s="28"/>
      <c r="N292" s="26"/>
      <c r="O292" s="26"/>
      <c r="P292" s="26"/>
      <c r="Q292" s="26"/>
      <c r="R292" s="26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6"/>
      <c r="AK292" s="26"/>
      <c r="AL292" s="26"/>
      <c r="AM292" s="28"/>
      <c r="AN292" s="28"/>
      <c r="AO292" s="28"/>
      <c r="AP292" s="28"/>
      <c r="AQ292" s="28"/>
      <c r="AR292" s="26"/>
      <c r="AS292" s="28"/>
      <c r="AT292" s="28"/>
      <c r="AU292" s="28"/>
      <c r="AV292" s="28"/>
      <c r="AW292" s="28"/>
      <c r="AX292" s="29"/>
      <c r="AY292" s="28"/>
      <c r="AZ292" s="28"/>
      <c r="BA292" s="28" t="s">
        <v>9</v>
      </c>
      <c r="BB292" s="28"/>
      <c r="BC292" s="26"/>
      <c r="BD292" s="26"/>
      <c r="BE292" s="28"/>
      <c r="BF292" s="26"/>
      <c r="BG292" s="26"/>
      <c r="BH292" s="26"/>
      <c r="BI292" s="28"/>
      <c r="BJ292" s="6"/>
    </row>
    <row r="293" spans="1:62">
      <c r="A293" s="23">
        <v>289</v>
      </c>
      <c r="B293" s="27" t="s">
        <v>4554</v>
      </c>
      <c r="C293" s="27" t="s">
        <v>4231</v>
      </c>
      <c r="D293" s="27" t="s">
        <v>4274</v>
      </c>
      <c r="E293" s="27">
        <v>64</v>
      </c>
      <c r="F293" s="27" t="s">
        <v>195</v>
      </c>
      <c r="G293" s="27" t="s">
        <v>195</v>
      </c>
      <c r="H293" s="23" t="str">
        <f t="shared" si="8"/>
        <v>陳＊國</v>
      </c>
      <c r="I293" s="23" t="str">
        <f t="shared" si="9"/>
        <v>0＊854098</v>
      </c>
      <c r="J293" s="27">
        <v>1130813</v>
      </c>
      <c r="K293" s="27">
        <v>5761300</v>
      </c>
      <c r="L293" s="27">
        <v>1173</v>
      </c>
      <c r="M293" s="28"/>
      <c r="N293" s="26"/>
      <c r="O293" s="26"/>
      <c r="P293" s="26"/>
      <c r="Q293" s="26"/>
      <c r="R293" s="26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6"/>
      <c r="AK293" s="26"/>
      <c r="AL293" s="26"/>
      <c r="AM293" s="28"/>
      <c r="AN293" s="28"/>
      <c r="AO293" s="28"/>
      <c r="AP293" s="28"/>
      <c r="AQ293" s="28"/>
      <c r="AR293" s="26"/>
      <c r="AS293" s="28"/>
      <c r="AT293" s="28"/>
      <c r="AU293" s="28" t="s">
        <v>9</v>
      </c>
      <c r="AV293" s="28"/>
      <c r="AW293" s="28"/>
      <c r="AX293" s="29"/>
      <c r="AY293" s="28"/>
      <c r="AZ293" s="28"/>
      <c r="BA293" s="28"/>
      <c r="BB293" s="28"/>
      <c r="BC293" s="26"/>
      <c r="BD293" s="26"/>
      <c r="BE293" s="28"/>
      <c r="BF293" s="26"/>
      <c r="BG293" s="26"/>
      <c r="BH293" s="26"/>
      <c r="BI293" s="28"/>
      <c r="BJ293" s="6"/>
    </row>
    <row r="294" spans="1:62" ht="31">
      <c r="A294" s="23">
        <v>290</v>
      </c>
      <c r="B294" s="27" t="s">
        <v>4555</v>
      </c>
      <c r="C294" s="27" t="s">
        <v>3182</v>
      </c>
      <c r="D294" s="27" t="s">
        <v>4268</v>
      </c>
      <c r="E294" s="27">
        <v>73</v>
      </c>
      <c r="F294" s="27" t="s">
        <v>195</v>
      </c>
      <c r="G294" s="27" t="s">
        <v>195</v>
      </c>
      <c r="H294" s="23" t="str">
        <f t="shared" si="8"/>
        <v>周＊裡</v>
      </c>
      <c r="I294" s="23" t="str">
        <f t="shared" si="9"/>
        <v>2＊543502</v>
      </c>
      <c r="J294" s="27">
        <v>1130813</v>
      </c>
      <c r="K294" s="27" t="s">
        <v>734</v>
      </c>
      <c r="L294" s="27">
        <v>1173</v>
      </c>
      <c r="M294" s="28"/>
      <c r="N294" s="26"/>
      <c r="O294" s="26"/>
      <c r="P294" s="26"/>
      <c r="Q294" s="26"/>
      <c r="R294" s="26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6"/>
      <c r="AK294" s="26"/>
      <c r="AL294" s="26"/>
      <c r="AM294" s="28"/>
      <c r="AN294" s="28"/>
      <c r="AO294" s="28"/>
      <c r="AP294" s="28"/>
      <c r="AQ294" s="28"/>
      <c r="AR294" s="26"/>
      <c r="AS294" s="28"/>
      <c r="AT294" s="28"/>
      <c r="AU294" s="28"/>
      <c r="AV294" s="28"/>
      <c r="AW294" s="28"/>
      <c r="AX294" s="29"/>
      <c r="AY294" s="28"/>
      <c r="AZ294" s="28"/>
      <c r="BA294" s="28" t="s">
        <v>9</v>
      </c>
      <c r="BB294" s="28"/>
      <c r="BC294" s="26"/>
      <c r="BD294" s="26"/>
      <c r="BE294" s="28"/>
      <c r="BF294" s="26"/>
      <c r="BG294" s="26"/>
      <c r="BH294" s="26"/>
      <c r="BI294" s="28"/>
      <c r="BJ294" s="6"/>
    </row>
    <row r="295" spans="1:62">
      <c r="A295" s="23">
        <v>291</v>
      </c>
      <c r="B295" s="27" t="s">
        <v>4556</v>
      </c>
      <c r="C295" s="27" t="s">
        <v>1522</v>
      </c>
      <c r="D295" s="27" t="s">
        <v>4268</v>
      </c>
      <c r="E295" s="27">
        <v>72</v>
      </c>
      <c r="F295" s="27" t="s">
        <v>195</v>
      </c>
      <c r="G295" s="27" t="s">
        <v>195</v>
      </c>
      <c r="H295" s="23" t="str">
        <f t="shared" si="8"/>
        <v>張＊珠</v>
      </c>
      <c r="I295" s="23" t="str">
        <f t="shared" si="9"/>
        <v>0＊442950</v>
      </c>
      <c r="J295" s="27">
        <v>1130814</v>
      </c>
      <c r="K295" s="27">
        <v>5760190</v>
      </c>
      <c r="L295" s="27">
        <v>1173</v>
      </c>
      <c r="M295" s="28"/>
      <c r="N295" s="26"/>
      <c r="O295" s="26"/>
      <c r="P295" s="26"/>
      <c r="Q295" s="26"/>
      <c r="R295" s="26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6"/>
      <c r="AK295" s="26"/>
      <c r="AL295" s="26"/>
      <c r="AM295" s="28"/>
      <c r="AN295" s="28"/>
      <c r="AO295" s="28"/>
      <c r="AP295" s="28"/>
      <c r="AQ295" s="28"/>
      <c r="AR295" s="26"/>
      <c r="AS295" s="28"/>
      <c r="AT295" s="28"/>
      <c r="AU295" s="28"/>
      <c r="AV295" s="28"/>
      <c r="AW295" s="28"/>
      <c r="AX295" s="29"/>
      <c r="AY295" s="28"/>
      <c r="AZ295" s="28"/>
      <c r="BA295" s="28" t="s">
        <v>9</v>
      </c>
      <c r="BB295" s="28"/>
      <c r="BC295" s="26"/>
      <c r="BD295" s="26"/>
      <c r="BE295" s="28"/>
      <c r="BF295" s="26"/>
      <c r="BG295" s="26"/>
      <c r="BH295" s="26"/>
      <c r="BI295" s="28"/>
      <c r="BJ295" s="6"/>
    </row>
    <row r="296" spans="1:62" ht="31">
      <c r="A296" s="23">
        <v>292</v>
      </c>
      <c r="B296" s="27" t="s">
        <v>4557</v>
      </c>
      <c r="C296" s="27" t="s">
        <v>1526</v>
      </c>
      <c r="D296" s="27" t="s">
        <v>4268</v>
      </c>
      <c r="E296" s="27">
        <v>80</v>
      </c>
      <c r="F296" s="27" t="s">
        <v>195</v>
      </c>
      <c r="G296" s="27" t="s">
        <v>195</v>
      </c>
      <c r="H296" s="23" t="str">
        <f t="shared" ref="H296:H359" si="10">REPLACE(B296,2,1,"＊")</f>
        <v>陳＊</v>
      </c>
      <c r="I296" s="23" t="str">
        <f t="shared" ref="I296:I359" si="11">REPLACE(C296,2,1,"＊")</f>
        <v>1＊149231</v>
      </c>
      <c r="J296" s="27">
        <v>1130814</v>
      </c>
      <c r="K296" s="27" t="s">
        <v>734</v>
      </c>
      <c r="L296" s="27">
        <v>1173</v>
      </c>
      <c r="M296" s="28"/>
      <c r="N296" s="26"/>
      <c r="O296" s="26"/>
      <c r="P296" s="26"/>
      <c r="Q296" s="26"/>
      <c r="R296" s="26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6"/>
      <c r="AK296" s="26"/>
      <c r="AL296" s="26"/>
      <c r="AM296" s="28"/>
      <c r="AN296" s="28"/>
      <c r="AO296" s="28"/>
      <c r="AP296" s="28"/>
      <c r="AQ296" s="28"/>
      <c r="AR296" s="26"/>
      <c r="AS296" s="28"/>
      <c r="AT296" s="28"/>
      <c r="AU296" s="28"/>
      <c r="AV296" s="28"/>
      <c r="AW296" s="28"/>
      <c r="AX296" s="29"/>
      <c r="AY296" s="28"/>
      <c r="AZ296" s="28"/>
      <c r="BA296" s="28" t="s">
        <v>1879</v>
      </c>
      <c r="BB296" s="28"/>
      <c r="BC296" s="26"/>
      <c r="BD296" s="26"/>
      <c r="BE296" s="28"/>
      <c r="BF296" s="26"/>
      <c r="BG296" s="26"/>
      <c r="BH296" s="26"/>
      <c r="BI296" s="28"/>
      <c r="BJ296" s="6"/>
    </row>
    <row r="297" spans="1:62" ht="31">
      <c r="A297" s="23">
        <v>293</v>
      </c>
      <c r="B297" s="27" t="s">
        <v>4548</v>
      </c>
      <c r="C297" s="27" t="s">
        <v>2181</v>
      </c>
      <c r="D297" s="27" t="s">
        <v>4268</v>
      </c>
      <c r="E297" s="27">
        <v>81</v>
      </c>
      <c r="F297" s="27" t="s">
        <v>3697</v>
      </c>
      <c r="G297" s="27" t="s">
        <v>4202</v>
      </c>
      <c r="H297" s="23" t="str">
        <f t="shared" si="10"/>
        <v>張＊寶珠</v>
      </c>
      <c r="I297" s="23" t="str">
        <f t="shared" si="11"/>
        <v>1＊241665</v>
      </c>
      <c r="J297" s="27">
        <v>1130814</v>
      </c>
      <c r="K297" s="27" t="s">
        <v>753</v>
      </c>
      <c r="L297" s="27">
        <v>1173</v>
      </c>
      <c r="M297" s="28"/>
      <c r="N297" s="26"/>
      <c r="O297" s="26"/>
      <c r="P297" s="26"/>
      <c r="Q297" s="26"/>
      <c r="R297" s="26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6"/>
      <c r="AK297" s="26"/>
      <c r="AL297" s="26"/>
      <c r="AM297" s="28"/>
      <c r="AN297" s="28"/>
      <c r="AO297" s="28"/>
      <c r="AP297" s="28"/>
      <c r="AQ297" s="28"/>
      <c r="AR297" s="26" t="s">
        <v>9</v>
      </c>
      <c r="AS297" s="28"/>
      <c r="AT297" s="28"/>
      <c r="AU297" s="28"/>
      <c r="AV297" s="28"/>
      <c r="AW297" s="28"/>
      <c r="AX297" s="29"/>
      <c r="AY297" s="28"/>
      <c r="AZ297" s="28"/>
      <c r="BA297" s="28"/>
      <c r="BB297" s="28"/>
      <c r="BC297" s="26"/>
      <c r="BD297" s="26"/>
      <c r="BE297" s="28"/>
      <c r="BF297" s="26"/>
      <c r="BG297" s="26"/>
      <c r="BH297" s="26"/>
      <c r="BI297" s="28" t="s">
        <v>1034</v>
      </c>
      <c r="BJ297" s="6"/>
    </row>
    <row r="298" spans="1:62" ht="31">
      <c r="A298" s="23">
        <v>294</v>
      </c>
      <c r="B298" s="27" t="s">
        <v>4558</v>
      </c>
      <c r="C298" s="27" t="s">
        <v>4232</v>
      </c>
      <c r="D298" s="27" t="s">
        <v>4274</v>
      </c>
      <c r="E298" s="27">
        <v>67</v>
      </c>
      <c r="F298" s="27" t="s">
        <v>195</v>
      </c>
      <c r="G298" s="27" t="s">
        <v>195</v>
      </c>
      <c r="H298" s="23" t="str">
        <f t="shared" si="10"/>
        <v>黃＊碧</v>
      </c>
      <c r="I298" s="23" t="str">
        <f t="shared" si="11"/>
        <v>0＊193323</v>
      </c>
      <c r="J298" s="27">
        <v>1130816</v>
      </c>
      <c r="K298" s="27" t="s">
        <v>734</v>
      </c>
      <c r="L298" s="27">
        <v>1173</v>
      </c>
      <c r="M298" s="28"/>
      <c r="N298" s="26"/>
      <c r="O298" s="26"/>
      <c r="P298" s="26"/>
      <c r="Q298" s="26"/>
      <c r="R298" s="26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6"/>
      <c r="AK298" s="26"/>
      <c r="AL298" s="26"/>
      <c r="AM298" s="28"/>
      <c r="AN298" s="28"/>
      <c r="AO298" s="28"/>
      <c r="AP298" s="28"/>
      <c r="AQ298" s="28"/>
      <c r="AR298" s="26"/>
      <c r="AS298" s="28"/>
      <c r="AT298" s="28"/>
      <c r="AU298" s="28"/>
      <c r="AV298" s="28"/>
      <c r="AW298" s="28"/>
      <c r="AX298" s="29"/>
      <c r="AY298" s="28"/>
      <c r="AZ298" s="28"/>
      <c r="BA298" s="28" t="s">
        <v>9</v>
      </c>
      <c r="BB298" s="28"/>
      <c r="BC298" s="26"/>
      <c r="BD298" s="26"/>
      <c r="BE298" s="28"/>
      <c r="BF298" s="26"/>
      <c r="BG298" s="26"/>
      <c r="BH298" s="26"/>
      <c r="BI298" s="28"/>
      <c r="BJ298" s="6"/>
    </row>
    <row r="299" spans="1:62" ht="31">
      <c r="A299" s="23">
        <v>295</v>
      </c>
      <c r="B299" s="27" t="s">
        <v>4559</v>
      </c>
      <c r="C299" s="27" t="s">
        <v>3437</v>
      </c>
      <c r="D299" s="27" t="s">
        <v>4274</v>
      </c>
      <c r="E299" s="27">
        <v>63</v>
      </c>
      <c r="F299" s="27" t="s">
        <v>195</v>
      </c>
      <c r="G299" s="27" t="s">
        <v>195</v>
      </c>
      <c r="H299" s="23" t="str">
        <f t="shared" si="10"/>
        <v>陳＊榮</v>
      </c>
      <c r="I299" s="23" t="str">
        <f t="shared" si="11"/>
        <v>0＊568760</v>
      </c>
      <c r="J299" s="27">
        <v>1130819</v>
      </c>
      <c r="K299" s="27" t="s">
        <v>3093</v>
      </c>
      <c r="L299" s="27">
        <v>1173</v>
      </c>
      <c r="M299" s="28"/>
      <c r="N299" s="26"/>
      <c r="O299" s="26"/>
      <c r="P299" s="26"/>
      <c r="Q299" s="26"/>
      <c r="R299" s="26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6"/>
      <c r="AK299" s="26"/>
      <c r="AL299" s="26"/>
      <c r="AM299" s="28"/>
      <c r="AN299" s="28"/>
      <c r="AO299" s="28"/>
      <c r="AP299" s="28"/>
      <c r="AQ299" s="28"/>
      <c r="AR299" s="26"/>
      <c r="AS299" s="28"/>
      <c r="AT299" s="28"/>
      <c r="AU299" s="28"/>
      <c r="AV299" s="28"/>
      <c r="AW299" s="28"/>
      <c r="AX299" s="29"/>
      <c r="AY299" s="28"/>
      <c r="AZ299" s="28"/>
      <c r="BA299" s="28"/>
      <c r="BB299" s="28"/>
      <c r="BC299" s="26" t="s">
        <v>9</v>
      </c>
      <c r="BD299" s="26"/>
      <c r="BE299" s="28"/>
      <c r="BF299" s="26"/>
      <c r="BG299" s="26"/>
      <c r="BH299" s="26"/>
      <c r="BI299" s="28"/>
      <c r="BJ299" s="6"/>
    </row>
    <row r="300" spans="1:62" ht="31">
      <c r="A300" s="23">
        <v>296</v>
      </c>
      <c r="B300" s="27" t="s">
        <v>4560</v>
      </c>
      <c r="C300" s="27" t="s">
        <v>1000</v>
      </c>
      <c r="D300" s="27" t="s">
        <v>4268</v>
      </c>
      <c r="E300" s="27">
        <v>71</v>
      </c>
      <c r="F300" s="27" t="s">
        <v>195</v>
      </c>
      <c r="G300" s="27" t="s">
        <v>195</v>
      </c>
      <c r="H300" s="23" t="str">
        <f t="shared" si="10"/>
        <v>楊＊彩綢</v>
      </c>
      <c r="I300" s="23" t="str">
        <f t="shared" si="11"/>
        <v>1＊570308</v>
      </c>
      <c r="J300" s="27">
        <v>1130819</v>
      </c>
      <c r="K300" s="27" t="s">
        <v>734</v>
      </c>
      <c r="L300" s="27">
        <v>1173</v>
      </c>
      <c r="M300" s="28"/>
      <c r="N300" s="26"/>
      <c r="O300" s="26"/>
      <c r="P300" s="26"/>
      <c r="Q300" s="26"/>
      <c r="R300" s="26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6"/>
      <c r="AK300" s="26"/>
      <c r="AL300" s="26"/>
      <c r="AM300" s="28"/>
      <c r="AN300" s="28"/>
      <c r="AO300" s="28"/>
      <c r="AP300" s="28"/>
      <c r="AQ300" s="28"/>
      <c r="AR300" s="26"/>
      <c r="AS300" s="28"/>
      <c r="AT300" s="28"/>
      <c r="AU300" s="28"/>
      <c r="AV300" s="28"/>
      <c r="AW300" s="28"/>
      <c r="AX300" s="29"/>
      <c r="AY300" s="28"/>
      <c r="AZ300" s="28"/>
      <c r="BA300" s="28" t="s">
        <v>9</v>
      </c>
      <c r="BB300" s="28"/>
      <c r="BC300" s="26"/>
      <c r="BD300" s="26"/>
      <c r="BE300" s="28"/>
      <c r="BF300" s="26"/>
      <c r="BG300" s="26"/>
      <c r="BH300" s="26"/>
      <c r="BI300" s="28"/>
      <c r="BJ300" s="6"/>
    </row>
    <row r="301" spans="1:62" ht="31">
      <c r="A301" s="23">
        <v>297</v>
      </c>
      <c r="B301" s="27" t="s">
        <v>4561</v>
      </c>
      <c r="C301" s="27" t="s">
        <v>4233</v>
      </c>
      <c r="D301" s="27" t="s">
        <v>4274</v>
      </c>
      <c r="E301" s="27">
        <v>65</v>
      </c>
      <c r="F301" s="27" t="s">
        <v>195</v>
      </c>
      <c r="G301" s="27" t="s">
        <v>195</v>
      </c>
      <c r="H301" s="23" t="str">
        <f t="shared" si="10"/>
        <v>孫＊軍</v>
      </c>
      <c r="I301" s="23" t="str">
        <f t="shared" si="11"/>
        <v>2＊456029</v>
      </c>
      <c r="J301" s="27">
        <v>1130819</v>
      </c>
      <c r="K301" s="27" t="s">
        <v>734</v>
      </c>
      <c r="L301" s="27">
        <v>1173</v>
      </c>
      <c r="M301" s="28"/>
      <c r="N301" s="26"/>
      <c r="O301" s="26"/>
      <c r="P301" s="26"/>
      <c r="Q301" s="26"/>
      <c r="R301" s="26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6"/>
      <c r="AK301" s="26"/>
      <c r="AL301" s="26"/>
      <c r="AM301" s="28"/>
      <c r="AN301" s="28"/>
      <c r="AO301" s="28"/>
      <c r="AP301" s="28"/>
      <c r="AQ301" s="28"/>
      <c r="AR301" s="26"/>
      <c r="AS301" s="28"/>
      <c r="AT301" s="28"/>
      <c r="AU301" s="28"/>
      <c r="AV301" s="28"/>
      <c r="AW301" s="28"/>
      <c r="AX301" s="29"/>
      <c r="AY301" s="28"/>
      <c r="AZ301" s="28"/>
      <c r="BA301" s="28" t="s">
        <v>9</v>
      </c>
      <c r="BB301" s="28"/>
      <c r="BC301" s="26"/>
      <c r="BD301" s="26"/>
      <c r="BE301" s="28"/>
      <c r="BF301" s="26"/>
      <c r="BG301" s="26"/>
      <c r="BH301" s="26"/>
      <c r="BI301" s="28"/>
      <c r="BJ301" s="6"/>
    </row>
    <row r="302" spans="1:62" ht="31">
      <c r="A302" s="23">
        <v>298</v>
      </c>
      <c r="B302" s="27" t="s">
        <v>4345</v>
      </c>
      <c r="C302" s="27" t="s">
        <v>226</v>
      </c>
      <c r="D302" s="27" t="s">
        <v>4268</v>
      </c>
      <c r="E302" s="27">
        <v>88</v>
      </c>
      <c r="F302" s="27" t="s">
        <v>195</v>
      </c>
      <c r="G302" s="27" t="s">
        <v>195</v>
      </c>
      <c r="H302" s="23" t="str">
        <f t="shared" si="10"/>
        <v>林＊緣</v>
      </c>
      <c r="I302" s="23" t="str">
        <f t="shared" si="11"/>
        <v>1＊461601</v>
      </c>
      <c r="J302" s="27">
        <v>1130821</v>
      </c>
      <c r="K302" s="27" t="s">
        <v>752</v>
      </c>
      <c r="L302" s="27">
        <v>1173</v>
      </c>
      <c r="M302" s="28"/>
      <c r="N302" s="26"/>
      <c r="O302" s="26"/>
      <c r="P302" s="26"/>
      <c r="Q302" s="26"/>
      <c r="R302" s="26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6"/>
      <c r="AK302" s="26"/>
      <c r="AL302" s="26"/>
      <c r="AM302" s="28"/>
      <c r="AN302" s="28"/>
      <c r="AO302" s="28"/>
      <c r="AP302" s="28"/>
      <c r="AQ302" s="28"/>
      <c r="AR302" s="26"/>
      <c r="AS302" s="28"/>
      <c r="AT302" s="28"/>
      <c r="AU302" s="28"/>
      <c r="AV302" s="28" t="s">
        <v>9</v>
      </c>
      <c r="AW302" s="28"/>
      <c r="AX302" s="29"/>
      <c r="AY302" s="28"/>
      <c r="AZ302" s="28"/>
      <c r="BA302" s="28"/>
      <c r="BB302" s="28"/>
      <c r="BC302" s="26"/>
      <c r="BD302" s="26"/>
      <c r="BE302" s="28"/>
      <c r="BF302" s="26"/>
      <c r="BG302" s="26"/>
      <c r="BH302" s="26"/>
      <c r="BI302" s="28" t="s">
        <v>1034</v>
      </c>
      <c r="BJ302" s="6"/>
    </row>
    <row r="303" spans="1:62" ht="31">
      <c r="A303" s="23">
        <v>299</v>
      </c>
      <c r="B303" s="27" t="s">
        <v>4562</v>
      </c>
      <c r="C303" s="27" t="s">
        <v>142</v>
      </c>
      <c r="D303" s="27" t="s">
        <v>4274</v>
      </c>
      <c r="E303" s="27">
        <v>75</v>
      </c>
      <c r="F303" s="27" t="s">
        <v>4195</v>
      </c>
      <c r="G303" s="27" t="s">
        <v>4181</v>
      </c>
      <c r="H303" s="23" t="str">
        <f t="shared" si="10"/>
        <v>繆＊財</v>
      </c>
      <c r="I303" s="23" t="str">
        <f t="shared" si="11"/>
        <v>1＊214341</v>
      </c>
      <c r="J303" s="27">
        <v>1130822</v>
      </c>
      <c r="K303" s="27" t="s">
        <v>752</v>
      </c>
      <c r="L303" s="27">
        <v>1173</v>
      </c>
      <c r="M303" s="28"/>
      <c r="N303" s="26"/>
      <c r="O303" s="26"/>
      <c r="P303" s="26"/>
      <c r="Q303" s="26"/>
      <c r="R303" s="26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6"/>
      <c r="AK303" s="26"/>
      <c r="AL303" s="26"/>
      <c r="AM303" s="28"/>
      <c r="AN303" s="28"/>
      <c r="AO303" s="28"/>
      <c r="AP303" s="28"/>
      <c r="AQ303" s="28"/>
      <c r="AR303" s="26"/>
      <c r="AS303" s="28"/>
      <c r="AT303" s="28"/>
      <c r="AU303" s="28"/>
      <c r="AV303" s="28" t="s">
        <v>9</v>
      </c>
      <c r="AW303" s="28"/>
      <c r="AX303" s="29"/>
      <c r="AY303" s="28"/>
      <c r="AZ303" s="28"/>
      <c r="BA303" s="28"/>
      <c r="BB303" s="28"/>
      <c r="BC303" s="26"/>
      <c r="BD303" s="26"/>
      <c r="BE303" s="28"/>
      <c r="BF303" s="26"/>
      <c r="BG303" s="26"/>
      <c r="BH303" s="26"/>
      <c r="BI303" s="28" t="s">
        <v>1034</v>
      </c>
      <c r="BJ303" s="6"/>
    </row>
    <row r="304" spans="1:62" ht="31">
      <c r="A304" s="23">
        <v>300</v>
      </c>
      <c r="B304" s="27" t="s">
        <v>4563</v>
      </c>
      <c r="C304" s="27" t="s">
        <v>4236</v>
      </c>
      <c r="D304" s="27" t="s">
        <v>4268</v>
      </c>
      <c r="E304" s="27">
        <v>59</v>
      </c>
      <c r="F304" s="27" t="s">
        <v>4179</v>
      </c>
      <c r="G304" s="27"/>
      <c r="H304" s="23" t="str">
        <f t="shared" si="10"/>
        <v>許＊娟</v>
      </c>
      <c r="I304" s="23" t="str">
        <f t="shared" si="11"/>
        <v>0＊048527</v>
      </c>
      <c r="J304" s="27">
        <v>1130822</v>
      </c>
      <c r="K304" s="27" t="s">
        <v>753</v>
      </c>
      <c r="L304" s="27">
        <v>1173</v>
      </c>
      <c r="M304" s="28"/>
      <c r="N304" s="26"/>
      <c r="O304" s="26"/>
      <c r="P304" s="26"/>
      <c r="Q304" s="26"/>
      <c r="R304" s="26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6"/>
      <c r="AK304" s="26"/>
      <c r="AL304" s="26"/>
      <c r="AM304" s="28"/>
      <c r="AN304" s="28"/>
      <c r="AO304" s="28"/>
      <c r="AP304" s="28"/>
      <c r="AQ304" s="28"/>
      <c r="AR304" s="26" t="s">
        <v>9</v>
      </c>
      <c r="AS304" s="28"/>
      <c r="AT304" s="28"/>
      <c r="AU304" s="28"/>
      <c r="AV304" s="28"/>
      <c r="AW304" s="28"/>
      <c r="AX304" s="29"/>
      <c r="AY304" s="28"/>
      <c r="AZ304" s="28"/>
      <c r="BA304" s="28"/>
      <c r="BB304" s="28"/>
      <c r="BC304" s="26"/>
      <c r="BD304" s="26"/>
      <c r="BE304" s="28"/>
      <c r="BF304" s="26"/>
      <c r="BG304" s="26"/>
      <c r="BH304" s="26"/>
      <c r="BI304" s="28" t="s">
        <v>1034</v>
      </c>
      <c r="BJ304" s="6"/>
    </row>
    <row r="305" spans="1:62">
      <c r="A305" s="23">
        <v>301</v>
      </c>
      <c r="B305" s="27" t="s">
        <v>4564</v>
      </c>
      <c r="C305" s="27" t="s">
        <v>2149</v>
      </c>
      <c r="D305" s="27" t="s">
        <v>4274</v>
      </c>
      <c r="E305" s="27">
        <v>77</v>
      </c>
      <c r="F305" s="27" t="s">
        <v>195</v>
      </c>
      <c r="G305" s="27" t="s">
        <v>195</v>
      </c>
      <c r="H305" s="23" t="str">
        <f t="shared" si="10"/>
        <v>黃＊成</v>
      </c>
      <c r="I305" s="23" t="str">
        <f t="shared" si="11"/>
        <v>0＊143988</v>
      </c>
      <c r="J305" s="27">
        <v>1130822</v>
      </c>
      <c r="K305" s="27">
        <v>5761300</v>
      </c>
      <c r="L305" s="27">
        <v>1173</v>
      </c>
      <c r="M305" s="28"/>
      <c r="N305" s="26"/>
      <c r="O305" s="26"/>
      <c r="P305" s="26"/>
      <c r="Q305" s="26"/>
      <c r="R305" s="26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6"/>
      <c r="AK305" s="26"/>
      <c r="AL305" s="26"/>
      <c r="AM305" s="28"/>
      <c r="AN305" s="28"/>
      <c r="AO305" s="28"/>
      <c r="AP305" s="28"/>
      <c r="AQ305" s="28"/>
      <c r="AR305" s="26"/>
      <c r="AS305" s="28"/>
      <c r="AT305" s="28"/>
      <c r="AU305" s="28" t="s">
        <v>9</v>
      </c>
      <c r="AV305" s="28"/>
      <c r="AW305" s="28"/>
      <c r="AX305" s="29"/>
      <c r="AY305" s="28"/>
      <c r="AZ305" s="28"/>
      <c r="BA305" s="28"/>
      <c r="BB305" s="28"/>
      <c r="BC305" s="26"/>
      <c r="BD305" s="26"/>
      <c r="BE305" s="28"/>
      <c r="BF305" s="26"/>
      <c r="BG305" s="26"/>
      <c r="BH305" s="26"/>
      <c r="BI305" s="28"/>
      <c r="BJ305" s="6"/>
    </row>
    <row r="306" spans="1:62">
      <c r="A306" s="23">
        <v>302</v>
      </c>
      <c r="B306" s="27" t="s">
        <v>4553</v>
      </c>
      <c r="C306" s="27" t="s">
        <v>1462</v>
      </c>
      <c r="D306" s="27" t="s">
        <v>4274</v>
      </c>
      <c r="E306" s="27">
        <v>76</v>
      </c>
      <c r="F306" s="27" t="s">
        <v>195</v>
      </c>
      <c r="G306" s="27" t="s">
        <v>195</v>
      </c>
      <c r="H306" s="23" t="str">
        <f t="shared" si="10"/>
        <v>丁＊木</v>
      </c>
      <c r="I306" s="23" t="str">
        <f t="shared" si="11"/>
        <v>0＊640578</v>
      </c>
      <c r="J306" s="27">
        <v>1130822</v>
      </c>
      <c r="K306" s="27">
        <v>5761300</v>
      </c>
      <c r="L306" s="27">
        <v>1173</v>
      </c>
      <c r="M306" s="28"/>
      <c r="N306" s="26"/>
      <c r="O306" s="26"/>
      <c r="P306" s="26"/>
      <c r="Q306" s="26"/>
      <c r="R306" s="26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6"/>
      <c r="AK306" s="26"/>
      <c r="AL306" s="26"/>
      <c r="AM306" s="28"/>
      <c r="AN306" s="28"/>
      <c r="AO306" s="28"/>
      <c r="AP306" s="28"/>
      <c r="AQ306" s="28"/>
      <c r="AR306" s="26"/>
      <c r="AS306" s="28"/>
      <c r="AT306" s="28"/>
      <c r="AU306" s="28" t="s">
        <v>9</v>
      </c>
      <c r="AV306" s="28"/>
      <c r="AW306" s="28"/>
      <c r="AX306" s="29"/>
      <c r="AY306" s="28"/>
      <c r="AZ306" s="28"/>
      <c r="BA306" s="28"/>
      <c r="BB306" s="28"/>
      <c r="BC306" s="26"/>
      <c r="BD306" s="26"/>
      <c r="BE306" s="28"/>
      <c r="BF306" s="26"/>
      <c r="BG306" s="26"/>
      <c r="BH306" s="26"/>
      <c r="BI306" s="28"/>
      <c r="BJ306" s="6"/>
    </row>
    <row r="307" spans="1:62" ht="31">
      <c r="A307" s="23">
        <v>303</v>
      </c>
      <c r="B307" s="27" t="s">
        <v>4565</v>
      </c>
      <c r="C307" s="27" t="s">
        <v>1980</v>
      </c>
      <c r="D307" s="27" t="s">
        <v>4268</v>
      </c>
      <c r="E307" s="27">
        <v>59</v>
      </c>
      <c r="F307" s="27" t="s">
        <v>195</v>
      </c>
      <c r="G307" s="27" t="s">
        <v>195</v>
      </c>
      <c r="H307" s="23" t="str">
        <f t="shared" si="10"/>
        <v>林＊芳</v>
      </c>
      <c r="I307" s="23" t="str">
        <f t="shared" si="11"/>
        <v>1＊924707</v>
      </c>
      <c r="J307" s="27">
        <v>1130822</v>
      </c>
      <c r="K307" s="27" t="s">
        <v>734</v>
      </c>
      <c r="L307" s="27">
        <v>1173</v>
      </c>
      <c r="M307" s="28"/>
      <c r="N307" s="26"/>
      <c r="O307" s="26"/>
      <c r="P307" s="26"/>
      <c r="Q307" s="26"/>
      <c r="R307" s="26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6"/>
      <c r="AK307" s="26"/>
      <c r="AL307" s="26"/>
      <c r="AM307" s="28"/>
      <c r="AN307" s="28"/>
      <c r="AO307" s="28"/>
      <c r="AP307" s="28"/>
      <c r="AQ307" s="28"/>
      <c r="AR307" s="26"/>
      <c r="AS307" s="28"/>
      <c r="AT307" s="28"/>
      <c r="AU307" s="28"/>
      <c r="AV307" s="28"/>
      <c r="AW307" s="28"/>
      <c r="AX307" s="29"/>
      <c r="AY307" s="28"/>
      <c r="AZ307" s="28"/>
      <c r="BA307" s="28" t="s">
        <v>9</v>
      </c>
      <c r="BB307" s="28"/>
      <c r="BC307" s="26"/>
      <c r="BD307" s="26"/>
      <c r="BE307" s="28"/>
      <c r="BF307" s="26"/>
      <c r="BG307" s="26"/>
      <c r="BH307" s="26"/>
      <c r="BI307" s="28"/>
      <c r="BJ307" s="6"/>
    </row>
    <row r="308" spans="1:62" ht="31">
      <c r="A308" s="23">
        <v>304</v>
      </c>
      <c r="B308" s="27" t="s">
        <v>4566</v>
      </c>
      <c r="C308" s="27" t="s">
        <v>4237</v>
      </c>
      <c r="D308" s="27" t="s">
        <v>4268</v>
      </c>
      <c r="E308" s="27">
        <v>84</v>
      </c>
      <c r="F308" s="27" t="s">
        <v>195</v>
      </c>
      <c r="G308" s="27" t="s">
        <v>195</v>
      </c>
      <c r="H308" s="23" t="str">
        <f t="shared" si="10"/>
        <v>周＊玉雲</v>
      </c>
      <c r="I308" s="23" t="str">
        <f t="shared" si="11"/>
        <v>2＊495074</v>
      </c>
      <c r="J308" s="27">
        <v>1130822</v>
      </c>
      <c r="K308" s="27" t="s">
        <v>734</v>
      </c>
      <c r="L308" s="27">
        <v>1173</v>
      </c>
      <c r="M308" s="28"/>
      <c r="N308" s="26"/>
      <c r="O308" s="26"/>
      <c r="P308" s="26"/>
      <c r="Q308" s="26"/>
      <c r="R308" s="26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6"/>
      <c r="AK308" s="26"/>
      <c r="AL308" s="26"/>
      <c r="AM308" s="28"/>
      <c r="AN308" s="28"/>
      <c r="AO308" s="28"/>
      <c r="AP308" s="28"/>
      <c r="AQ308" s="28"/>
      <c r="AR308" s="26"/>
      <c r="AS308" s="28"/>
      <c r="AT308" s="28"/>
      <c r="AU308" s="28"/>
      <c r="AV308" s="28"/>
      <c r="AW308" s="28"/>
      <c r="AX308" s="29"/>
      <c r="AY308" s="28"/>
      <c r="AZ308" s="28"/>
      <c r="BA308" s="28" t="s">
        <v>1879</v>
      </c>
      <c r="BB308" s="28"/>
      <c r="BC308" s="26"/>
      <c r="BD308" s="26"/>
      <c r="BE308" s="28"/>
      <c r="BF308" s="26"/>
      <c r="BG308" s="26"/>
      <c r="BH308" s="26"/>
      <c r="BI308" s="28"/>
      <c r="BJ308" s="6"/>
    </row>
    <row r="309" spans="1:62" ht="31">
      <c r="A309" s="23">
        <v>305</v>
      </c>
      <c r="B309" s="27" t="s">
        <v>4567</v>
      </c>
      <c r="C309" s="27" t="s">
        <v>970</v>
      </c>
      <c r="D309" s="27" t="s">
        <v>4274</v>
      </c>
      <c r="E309" s="27">
        <v>49</v>
      </c>
      <c r="F309" s="27" t="s">
        <v>195</v>
      </c>
      <c r="G309" s="27" t="s">
        <v>195</v>
      </c>
      <c r="H309" s="23" t="str">
        <f t="shared" si="10"/>
        <v>曾＊欽</v>
      </c>
      <c r="I309" s="23" t="str">
        <f t="shared" si="11"/>
        <v>2＊539905</v>
      </c>
      <c r="J309" s="27">
        <v>1130822</v>
      </c>
      <c r="K309" s="27" t="s">
        <v>732</v>
      </c>
      <c r="L309" s="27">
        <v>1173</v>
      </c>
      <c r="M309" s="28"/>
      <c r="N309" s="26"/>
      <c r="O309" s="26"/>
      <c r="P309" s="26"/>
      <c r="Q309" s="26"/>
      <c r="R309" s="26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6"/>
      <c r="AK309" s="26"/>
      <c r="AL309" s="26"/>
      <c r="AM309" s="28"/>
      <c r="AN309" s="28"/>
      <c r="AO309" s="28"/>
      <c r="AP309" s="28"/>
      <c r="AQ309" s="28"/>
      <c r="AR309" s="26"/>
      <c r="AS309" s="28"/>
      <c r="AT309" s="28"/>
      <c r="AU309" s="28"/>
      <c r="AV309" s="28"/>
      <c r="AW309" s="28"/>
      <c r="AX309" s="29"/>
      <c r="AY309" s="28"/>
      <c r="AZ309" s="28"/>
      <c r="BA309" s="28"/>
      <c r="BB309" s="28" t="s">
        <v>1899</v>
      </c>
      <c r="BC309" s="26"/>
      <c r="BD309" s="26"/>
      <c r="BE309" s="28"/>
      <c r="BF309" s="26"/>
      <c r="BG309" s="26"/>
      <c r="BH309" s="26"/>
      <c r="BI309" s="28"/>
      <c r="BJ309" s="6"/>
    </row>
    <row r="310" spans="1:62" ht="31">
      <c r="A310" s="23">
        <v>306</v>
      </c>
      <c r="B310" s="27" t="s">
        <v>4372</v>
      </c>
      <c r="C310" s="27" t="s">
        <v>4133</v>
      </c>
      <c r="D310" s="27" t="s">
        <v>4274</v>
      </c>
      <c r="E310" s="27">
        <v>50</v>
      </c>
      <c r="F310" s="27" t="s">
        <v>4202</v>
      </c>
      <c r="G310" s="27" t="s">
        <v>4226</v>
      </c>
      <c r="H310" s="23" t="str">
        <f t="shared" si="10"/>
        <v>郭＊豪</v>
      </c>
      <c r="I310" s="23" t="str">
        <f t="shared" si="11"/>
        <v>0＊295771</v>
      </c>
      <c r="J310" s="27">
        <v>1130826</v>
      </c>
      <c r="K310" s="27" t="s">
        <v>752</v>
      </c>
      <c r="L310" s="27">
        <v>1173</v>
      </c>
      <c r="M310" s="28"/>
      <c r="N310" s="26"/>
      <c r="O310" s="26"/>
      <c r="P310" s="26"/>
      <c r="Q310" s="26"/>
      <c r="R310" s="26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6"/>
      <c r="AK310" s="26"/>
      <c r="AL310" s="26"/>
      <c r="AM310" s="28"/>
      <c r="AN310" s="28"/>
      <c r="AO310" s="28"/>
      <c r="AP310" s="28"/>
      <c r="AQ310" s="28"/>
      <c r="AR310" s="26"/>
      <c r="AS310" s="28"/>
      <c r="AT310" s="28"/>
      <c r="AU310" s="28"/>
      <c r="AV310" s="28" t="s">
        <v>9</v>
      </c>
      <c r="AW310" s="28"/>
      <c r="AX310" s="29"/>
      <c r="AY310" s="28"/>
      <c r="AZ310" s="28"/>
      <c r="BA310" s="28"/>
      <c r="BB310" s="28"/>
      <c r="BC310" s="26"/>
      <c r="BD310" s="26"/>
      <c r="BE310" s="28"/>
      <c r="BF310" s="26"/>
      <c r="BG310" s="26"/>
      <c r="BH310" s="26"/>
      <c r="BI310" s="28" t="s">
        <v>1034</v>
      </c>
      <c r="BJ310" s="6"/>
    </row>
    <row r="311" spans="1:62">
      <c r="A311" s="23">
        <v>307</v>
      </c>
      <c r="B311" s="27" t="s">
        <v>4568</v>
      </c>
      <c r="C311" s="27" t="s">
        <v>1971</v>
      </c>
      <c r="D311" s="27" t="s">
        <v>4268</v>
      </c>
      <c r="E311" s="27">
        <v>61</v>
      </c>
      <c r="F311" s="27" t="s">
        <v>195</v>
      </c>
      <c r="G311" s="27" t="s">
        <v>195</v>
      </c>
      <c r="H311" s="23" t="str">
        <f t="shared" si="10"/>
        <v>廖＊貞</v>
      </c>
      <c r="I311" s="23" t="str">
        <f t="shared" si="11"/>
        <v>2＊383438</v>
      </c>
      <c r="J311" s="27">
        <v>1130826</v>
      </c>
      <c r="K311" s="27">
        <v>5761300</v>
      </c>
      <c r="L311" s="27">
        <v>1173</v>
      </c>
      <c r="M311" s="28"/>
      <c r="N311" s="26"/>
      <c r="O311" s="26"/>
      <c r="P311" s="26"/>
      <c r="Q311" s="26"/>
      <c r="R311" s="26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6"/>
      <c r="AK311" s="26"/>
      <c r="AL311" s="26"/>
      <c r="AM311" s="28"/>
      <c r="AN311" s="28"/>
      <c r="AO311" s="28"/>
      <c r="AP311" s="28"/>
      <c r="AQ311" s="28"/>
      <c r="AR311" s="26"/>
      <c r="AS311" s="28"/>
      <c r="AT311" s="28"/>
      <c r="AU311" s="28" t="s">
        <v>9</v>
      </c>
      <c r="AV311" s="28"/>
      <c r="AW311" s="28"/>
      <c r="AX311" s="29"/>
      <c r="AY311" s="28"/>
      <c r="AZ311" s="28"/>
      <c r="BA311" s="28"/>
      <c r="BB311" s="28"/>
      <c r="BC311" s="26"/>
      <c r="BD311" s="26"/>
      <c r="BE311" s="28"/>
      <c r="BF311" s="26"/>
      <c r="BG311" s="26"/>
      <c r="BH311" s="26"/>
      <c r="BI311" s="28"/>
      <c r="BJ311" s="6"/>
    </row>
    <row r="312" spans="1:62" ht="31">
      <c r="A312" s="23">
        <v>308</v>
      </c>
      <c r="B312" s="27" t="s">
        <v>4569</v>
      </c>
      <c r="C312" s="27" t="s">
        <v>4238</v>
      </c>
      <c r="D312" s="27" t="s">
        <v>4268</v>
      </c>
      <c r="E312" s="27">
        <v>83</v>
      </c>
      <c r="F312" s="27" t="s">
        <v>4202</v>
      </c>
      <c r="G312" s="27"/>
      <c r="H312" s="23" t="str">
        <f t="shared" si="10"/>
        <v>周＊鳳</v>
      </c>
      <c r="I312" s="23" t="str">
        <f t="shared" si="11"/>
        <v>2＊520265</v>
      </c>
      <c r="J312" s="27">
        <v>1130827</v>
      </c>
      <c r="K312" s="27" t="s">
        <v>752</v>
      </c>
      <c r="L312" s="27">
        <v>1173</v>
      </c>
      <c r="M312" s="28"/>
      <c r="N312" s="26"/>
      <c r="O312" s="26"/>
      <c r="P312" s="26"/>
      <c r="Q312" s="26"/>
      <c r="R312" s="26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6"/>
      <c r="AK312" s="26"/>
      <c r="AL312" s="26"/>
      <c r="AM312" s="28"/>
      <c r="AN312" s="28"/>
      <c r="AO312" s="28"/>
      <c r="AP312" s="28"/>
      <c r="AQ312" s="28"/>
      <c r="AR312" s="26"/>
      <c r="AS312" s="28"/>
      <c r="AT312" s="28"/>
      <c r="AU312" s="28"/>
      <c r="AV312" s="28" t="s">
        <v>9</v>
      </c>
      <c r="AW312" s="28"/>
      <c r="AX312" s="29"/>
      <c r="AY312" s="28"/>
      <c r="AZ312" s="28"/>
      <c r="BA312" s="28"/>
      <c r="BB312" s="28"/>
      <c r="BC312" s="26"/>
      <c r="BD312" s="26"/>
      <c r="BE312" s="28"/>
      <c r="BF312" s="26"/>
      <c r="BG312" s="26"/>
      <c r="BH312" s="26"/>
      <c r="BI312" s="28" t="s">
        <v>1034</v>
      </c>
      <c r="BJ312" s="6"/>
    </row>
    <row r="313" spans="1:62" ht="46.5">
      <c r="A313" s="23">
        <v>309</v>
      </c>
      <c r="B313" s="27" t="s">
        <v>4570</v>
      </c>
      <c r="C313" s="27" t="s">
        <v>192</v>
      </c>
      <c r="D313" s="27" t="s">
        <v>4274</v>
      </c>
      <c r="E313" s="27">
        <v>69</v>
      </c>
      <c r="F313" s="27" t="s">
        <v>195</v>
      </c>
      <c r="G313" s="27" t="s">
        <v>195</v>
      </c>
      <c r="H313" s="23" t="str">
        <f t="shared" si="10"/>
        <v>陳＊來</v>
      </c>
      <c r="I313" s="23" t="str">
        <f t="shared" si="11"/>
        <v>2＊506065</v>
      </c>
      <c r="J313" s="27">
        <v>1130827</v>
      </c>
      <c r="K313" s="27" t="s">
        <v>741</v>
      </c>
      <c r="L313" s="27">
        <v>1173</v>
      </c>
      <c r="M313" s="28"/>
      <c r="N313" s="26"/>
      <c r="O313" s="26"/>
      <c r="P313" s="26"/>
      <c r="Q313" s="26"/>
      <c r="R313" s="26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6"/>
      <c r="AK313" s="26"/>
      <c r="AL313" s="26"/>
      <c r="AM313" s="28"/>
      <c r="AN313" s="28"/>
      <c r="AO313" s="28"/>
      <c r="AP313" s="28"/>
      <c r="AQ313" s="28"/>
      <c r="AR313" s="26"/>
      <c r="AS313" s="28"/>
      <c r="AT313" s="28"/>
      <c r="AU313" s="28"/>
      <c r="AV313" s="28"/>
      <c r="AW313" s="28"/>
      <c r="AX313" s="29"/>
      <c r="AY313" s="28"/>
      <c r="AZ313" s="28" t="s">
        <v>9</v>
      </c>
      <c r="BA313" s="28"/>
      <c r="BB313" s="28" t="s">
        <v>1879</v>
      </c>
      <c r="BC313" s="26"/>
      <c r="BD313" s="26"/>
      <c r="BE313" s="28"/>
      <c r="BF313" s="26"/>
      <c r="BG313" s="26"/>
      <c r="BH313" s="26"/>
      <c r="BI313" s="28"/>
      <c r="BJ313" s="6"/>
    </row>
    <row r="314" spans="1:62" ht="31">
      <c r="A314" s="23">
        <v>310</v>
      </c>
      <c r="B314" s="27" t="s">
        <v>4571</v>
      </c>
      <c r="C314" s="27" t="s">
        <v>2624</v>
      </c>
      <c r="D314" s="27" t="s">
        <v>4274</v>
      </c>
      <c r="E314" s="27">
        <v>66</v>
      </c>
      <c r="F314" s="27" t="s">
        <v>195</v>
      </c>
      <c r="G314" s="27" t="s">
        <v>195</v>
      </c>
      <c r="H314" s="23" t="str">
        <f t="shared" si="10"/>
        <v>王＊智</v>
      </c>
      <c r="I314" s="23" t="str">
        <f t="shared" si="11"/>
        <v>2＊355202</v>
      </c>
      <c r="J314" s="27">
        <v>1130828</v>
      </c>
      <c r="K314" s="27" t="s">
        <v>734</v>
      </c>
      <c r="L314" s="27">
        <v>1173</v>
      </c>
      <c r="M314" s="28"/>
      <c r="N314" s="26"/>
      <c r="O314" s="26"/>
      <c r="P314" s="26"/>
      <c r="Q314" s="26"/>
      <c r="R314" s="26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6"/>
      <c r="AK314" s="26"/>
      <c r="AL314" s="26"/>
      <c r="AM314" s="28"/>
      <c r="AN314" s="28"/>
      <c r="AO314" s="28"/>
      <c r="AP314" s="28"/>
      <c r="AQ314" s="28"/>
      <c r="AR314" s="26"/>
      <c r="AS314" s="28"/>
      <c r="AT314" s="28"/>
      <c r="AU314" s="28"/>
      <c r="AV314" s="28"/>
      <c r="AW314" s="28"/>
      <c r="AX314" s="29"/>
      <c r="AY314" s="28"/>
      <c r="AZ314" s="28"/>
      <c r="BA314" s="28" t="s">
        <v>9</v>
      </c>
      <c r="BB314" s="28"/>
      <c r="BC314" s="26"/>
      <c r="BD314" s="26"/>
      <c r="BE314" s="28"/>
      <c r="BF314" s="26"/>
      <c r="BG314" s="26"/>
      <c r="BH314" s="26"/>
      <c r="BI314" s="28"/>
      <c r="BJ314" s="6"/>
    </row>
    <row r="315" spans="1:62" ht="31">
      <c r="A315" s="23">
        <v>311</v>
      </c>
      <c r="B315" s="27" t="s">
        <v>4572</v>
      </c>
      <c r="C315" s="27" t="s">
        <v>996</v>
      </c>
      <c r="D315" s="27" t="s">
        <v>4274</v>
      </c>
      <c r="E315" s="27">
        <v>51</v>
      </c>
      <c r="F315" s="27" t="s">
        <v>195</v>
      </c>
      <c r="G315" s="27" t="s">
        <v>195</v>
      </c>
      <c r="H315" s="23" t="str">
        <f t="shared" si="10"/>
        <v>洪＊維</v>
      </c>
      <c r="I315" s="23" t="str">
        <f t="shared" si="11"/>
        <v>2＊551699</v>
      </c>
      <c r="J315" s="27">
        <v>1130828</v>
      </c>
      <c r="K315" s="27" t="s">
        <v>734</v>
      </c>
      <c r="L315" s="27">
        <v>1173</v>
      </c>
      <c r="M315" s="28"/>
      <c r="N315" s="26"/>
      <c r="O315" s="26"/>
      <c r="P315" s="26"/>
      <c r="Q315" s="26"/>
      <c r="R315" s="26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6"/>
      <c r="AK315" s="26"/>
      <c r="AL315" s="26"/>
      <c r="AM315" s="28"/>
      <c r="AN315" s="28"/>
      <c r="AO315" s="28"/>
      <c r="AP315" s="28"/>
      <c r="AQ315" s="28"/>
      <c r="AR315" s="26"/>
      <c r="AS315" s="28"/>
      <c r="AT315" s="28"/>
      <c r="AU315" s="28"/>
      <c r="AV315" s="28"/>
      <c r="AW315" s="28"/>
      <c r="AX315" s="29"/>
      <c r="AY315" s="28"/>
      <c r="AZ315" s="28"/>
      <c r="BA315" s="28" t="s">
        <v>9</v>
      </c>
      <c r="BB315" s="28"/>
      <c r="BC315" s="26"/>
      <c r="BD315" s="26"/>
      <c r="BE315" s="28"/>
      <c r="BF315" s="26"/>
      <c r="BG315" s="26"/>
      <c r="BH315" s="26"/>
      <c r="BI315" s="28"/>
      <c r="BJ315" s="6"/>
    </row>
    <row r="316" spans="1:62" ht="31">
      <c r="A316" s="23">
        <v>312</v>
      </c>
      <c r="B316" s="27" t="s">
        <v>4573</v>
      </c>
      <c r="C316" s="27" t="s">
        <v>4239</v>
      </c>
      <c r="D316" s="27" t="s">
        <v>4268</v>
      </c>
      <c r="E316" s="27">
        <v>86</v>
      </c>
      <c r="F316" s="27" t="s">
        <v>4161</v>
      </c>
      <c r="G316" s="27"/>
      <c r="H316" s="23" t="str">
        <f t="shared" si="10"/>
        <v>吳＊靜江</v>
      </c>
      <c r="I316" s="23" t="str">
        <f t="shared" si="11"/>
        <v>2＊105650</v>
      </c>
      <c r="J316" s="27">
        <v>1130829</v>
      </c>
      <c r="K316" s="27" t="s">
        <v>752</v>
      </c>
      <c r="L316" s="27">
        <v>1173</v>
      </c>
      <c r="M316" s="28"/>
      <c r="N316" s="26"/>
      <c r="O316" s="26"/>
      <c r="P316" s="26"/>
      <c r="Q316" s="26"/>
      <c r="R316" s="26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6"/>
      <c r="AK316" s="26"/>
      <c r="AL316" s="26"/>
      <c r="AM316" s="28"/>
      <c r="AN316" s="28"/>
      <c r="AO316" s="28"/>
      <c r="AP316" s="28"/>
      <c r="AQ316" s="28"/>
      <c r="AR316" s="26"/>
      <c r="AS316" s="28"/>
      <c r="AT316" s="28"/>
      <c r="AU316" s="28"/>
      <c r="AV316" s="28" t="s">
        <v>9</v>
      </c>
      <c r="AW316" s="28"/>
      <c r="AX316" s="29"/>
      <c r="AY316" s="28"/>
      <c r="AZ316" s="28"/>
      <c r="BA316" s="28"/>
      <c r="BB316" s="28"/>
      <c r="BC316" s="26"/>
      <c r="BD316" s="26"/>
      <c r="BE316" s="28"/>
      <c r="BF316" s="26"/>
      <c r="BG316" s="26"/>
      <c r="BH316" s="26"/>
      <c r="BI316" s="28" t="s">
        <v>1034</v>
      </c>
      <c r="BJ316" s="6"/>
    </row>
    <row r="317" spans="1:62" ht="31">
      <c r="A317" s="23">
        <v>313</v>
      </c>
      <c r="B317" s="27" t="s">
        <v>4574</v>
      </c>
      <c r="C317" s="27" t="s">
        <v>3465</v>
      </c>
      <c r="D317" s="27" t="s">
        <v>4274</v>
      </c>
      <c r="E317" s="27">
        <v>71</v>
      </c>
      <c r="F317" s="27" t="s">
        <v>3013</v>
      </c>
      <c r="G317" s="27"/>
      <c r="H317" s="23" t="str">
        <f t="shared" si="10"/>
        <v>陳＊仁</v>
      </c>
      <c r="I317" s="23" t="str">
        <f t="shared" si="11"/>
        <v>2＊890331</v>
      </c>
      <c r="J317" s="27">
        <v>1130829</v>
      </c>
      <c r="K317" s="27" t="s">
        <v>753</v>
      </c>
      <c r="L317" s="27">
        <v>1173</v>
      </c>
      <c r="M317" s="28"/>
      <c r="N317" s="26"/>
      <c r="O317" s="26"/>
      <c r="P317" s="26"/>
      <c r="Q317" s="26"/>
      <c r="R317" s="26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6"/>
      <c r="AK317" s="26"/>
      <c r="AL317" s="26"/>
      <c r="AM317" s="28"/>
      <c r="AN317" s="28"/>
      <c r="AO317" s="28"/>
      <c r="AP317" s="28"/>
      <c r="AQ317" s="28"/>
      <c r="AR317" s="26" t="s">
        <v>9</v>
      </c>
      <c r="AS317" s="28"/>
      <c r="AT317" s="28"/>
      <c r="AU317" s="28"/>
      <c r="AV317" s="28"/>
      <c r="AW317" s="28"/>
      <c r="AX317" s="29"/>
      <c r="AY317" s="28"/>
      <c r="AZ317" s="28"/>
      <c r="BA317" s="28"/>
      <c r="BB317" s="28"/>
      <c r="BC317" s="26"/>
      <c r="BD317" s="26"/>
      <c r="BE317" s="28"/>
      <c r="BF317" s="26"/>
      <c r="BG317" s="26"/>
      <c r="BH317" s="26"/>
      <c r="BI317" s="28" t="s">
        <v>1034</v>
      </c>
      <c r="BJ317" s="6"/>
    </row>
    <row r="318" spans="1:62" ht="46.5">
      <c r="A318" s="23">
        <v>314</v>
      </c>
      <c r="B318" s="27" t="s">
        <v>4451</v>
      </c>
      <c r="C318" s="27" t="s">
        <v>2058</v>
      </c>
      <c r="D318" s="27" t="s">
        <v>4274</v>
      </c>
      <c r="E318" s="27">
        <v>71</v>
      </c>
      <c r="F318" s="27" t="s">
        <v>195</v>
      </c>
      <c r="G318" s="27" t="s">
        <v>195</v>
      </c>
      <c r="H318" s="23" t="str">
        <f t="shared" si="10"/>
        <v>呂＊宗</v>
      </c>
      <c r="I318" s="23" t="str">
        <f t="shared" si="11"/>
        <v>1＊016325</v>
      </c>
      <c r="J318" s="27">
        <v>1130831</v>
      </c>
      <c r="K318" s="27" t="s">
        <v>738</v>
      </c>
      <c r="L318" s="27">
        <v>1173</v>
      </c>
      <c r="M318" s="28"/>
      <c r="N318" s="26"/>
      <c r="O318" s="26"/>
      <c r="P318" s="26"/>
      <c r="Q318" s="26"/>
      <c r="R318" s="26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6"/>
      <c r="AK318" s="26"/>
      <c r="AL318" s="26"/>
      <c r="AM318" s="28"/>
      <c r="AN318" s="28"/>
      <c r="AO318" s="28"/>
      <c r="AP318" s="28"/>
      <c r="AQ318" s="28"/>
      <c r="AR318" s="26"/>
      <c r="AS318" s="28"/>
      <c r="AT318" s="28"/>
      <c r="AU318" s="28"/>
      <c r="AV318" s="28"/>
      <c r="AW318" s="28"/>
      <c r="AX318" s="29"/>
      <c r="AY318" s="28"/>
      <c r="AZ318" s="28" t="s">
        <v>9</v>
      </c>
      <c r="BA318" s="28" t="s">
        <v>9</v>
      </c>
      <c r="BB318" s="28"/>
      <c r="BC318" s="26"/>
      <c r="BD318" s="26"/>
      <c r="BE318" s="28"/>
      <c r="BF318" s="26"/>
      <c r="BG318" s="26"/>
      <c r="BH318" s="26"/>
      <c r="BI318" s="28"/>
      <c r="BJ318" s="6"/>
    </row>
    <row r="319" spans="1:62" ht="31">
      <c r="A319" s="23">
        <v>315</v>
      </c>
      <c r="B319" s="27" t="s">
        <v>4575</v>
      </c>
      <c r="C319" s="27" t="s">
        <v>4240</v>
      </c>
      <c r="D319" s="27" t="s">
        <v>4268</v>
      </c>
      <c r="E319" s="27">
        <v>78</v>
      </c>
      <c r="F319" s="27" t="s">
        <v>3661</v>
      </c>
      <c r="G319" s="27" t="s">
        <v>3743</v>
      </c>
      <c r="H319" s="23" t="str">
        <f t="shared" si="10"/>
        <v>李＊真</v>
      </c>
      <c r="I319" s="23" t="str">
        <f t="shared" si="11"/>
        <v>1＊622874</v>
      </c>
      <c r="J319" s="27">
        <v>1130801</v>
      </c>
      <c r="K319" s="27" t="s">
        <v>752</v>
      </c>
      <c r="L319" s="27">
        <v>1551</v>
      </c>
      <c r="M319" s="28"/>
      <c r="N319" s="26"/>
      <c r="O319" s="26"/>
      <c r="P319" s="26"/>
      <c r="Q319" s="26"/>
      <c r="R319" s="26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6"/>
      <c r="AK319" s="26"/>
      <c r="AL319" s="26"/>
      <c r="AM319" s="28"/>
      <c r="AN319" s="28"/>
      <c r="AO319" s="28"/>
      <c r="AP319" s="28"/>
      <c r="AQ319" s="28"/>
      <c r="AR319" s="26"/>
      <c r="AS319" s="28"/>
      <c r="AT319" s="28"/>
      <c r="AU319" s="28"/>
      <c r="AV319" s="28" t="s">
        <v>9</v>
      </c>
      <c r="AW319" s="28"/>
      <c r="AX319" s="29"/>
      <c r="AY319" s="28"/>
      <c r="AZ319" s="28"/>
      <c r="BA319" s="28"/>
      <c r="BB319" s="28"/>
      <c r="BC319" s="26"/>
      <c r="BD319" s="26"/>
      <c r="BE319" s="28"/>
      <c r="BF319" s="26"/>
      <c r="BG319" s="26"/>
      <c r="BH319" s="26"/>
      <c r="BI319" s="28" t="s">
        <v>1034</v>
      </c>
      <c r="BJ319" s="6"/>
    </row>
    <row r="320" spans="1:62" ht="46.5">
      <c r="A320" s="23">
        <v>316</v>
      </c>
      <c r="B320" s="27" t="s">
        <v>4576</v>
      </c>
      <c r="C320" s="27" t="s">
        <v>838</v>
      </c>
      <c r="D320" s="27" t="s">
        <v>4274</v>
      </c>
      <c r="E320" s="27">
        <v>55</v>
      </c>
      <c r="F320" s="27" t="s">
        <v>195</v>
      </c>
      <c r="G320" s="27" t="s">
        <v>195</v>
      </c>
      <c r="H320" s="23" t="str">
        <f t="shared" si="10"/>
        <v>吳＊師</v>
      </c>
      <c r="I320" s="23" t="str">
        <f t="shared" si="11"/>
        <v>0＊838586</v>
      </c>
      <c r="J320" s="27">
        <v>1130801</v>
      </c>
      <c r="K320" s="27" t="s">
        <v>756</v>
      </c>
      <c r="L320" s="27">
        <v>1551</v>
      </c>
      <c r="M320" s="28"/>
      <c r="N320" s="26"/>
      <c r="O320" s="26"/>
      <c r="P320" s="26"/>
      <c r="Q320" s="26"/>
      <c r="R320" s="26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6"/>
      <c r="AK320" s="26"/>
      <c r="AL320" s="26"/>
      <c r="AM320" s="28"/>
      <c r="AN320" s="28"/>
      <c r="AO320" s="28"/>
      <c r="AP320" s="28"/>
      <c r="AQ320" s="28"/>
      <c r="AR320" s="26"/>
      <c r="AS320" s="28"/>
      <c r="AT320" s="28"/>
      <c r="AU320" s="28"/>
      <c r="AV320" s="28"/>
      <c r="AW320" s="28"/>
      <c r="AX320" s="29"/>
      <c r="AY320" s="28"/>
      <c r="AZ320" s="28"/>
      <c r="BA320" s="28" t="s">
        <v>9</v>
      </c>
      <c r="BB320" s="28"/>
      <c r="BC320" s="26"/>
      <c r="BD320" s="26"/>
      <c r="BE320" s="28"/>
      <c r="BF320" s="26" t="s">
        <v>759</v>
      </c>
      <c r="BG320" s="26"/>
      <c r="BH320" s="26"/>
      <c r="BI320" s="28"/>
      <c r="BJ320" s="6"/>
    </row>
    <row r="321" spans="1:62" ht="31">
      <c r="A321" s="23">
        <v>317</v>
      </c>
      <c r="B321" s="27" t="s">
        <v>4577</v>
      </c>
      <c r="C321" s="27" t="s">
        <v>4241</v>
      </c>
      <c r="D321" s="27" t="s">
        <v>4268</v>
      </c>
      <c r="E321" s="27">
        <v>55</v>
      </c>
      <c r="F321" s="27" t="s">
        <v>195</v>
      </c>
      <c r="G321" s="27" t="s">
        <v>195</v>
      </c>
      <c r="H321" s="23" t="str">
        <f t="shared" si="10"/>
        <v>陳＊玲</v>
      </c>
      <c r="I321" s="23" t="str">
        <f t="shared" si="11"/>
        <v>0＊100195</v>
      </c>
      <c r="J321" s="27">
        <v>1130801</v>
      </c>
      <c r="K321" s="27" t="s">
        <v>752</v>
      </c>
      <c r="L321" s="27">
        <v>1551</v>
      </c>
      <c r="M321" s="28"/>
      <c r="N321" s="26"/>
      <c r="O321" s="26"/>
      <c r="P321" s="26"/>
      <c r="Q321" s="26"/>
      <c r="R321" s="26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6"/>
      <c r="AK321" s="26"/>
      <c r="AL321" s="26"/>
      <c r="AM321" s="28"/>
      <c r="AN321" s="28"/>
      <c r="AO321" s="28"/>
      <c r="AP321" s="28"/>
      <c r="AQ321" s="28"/>
      <c r="AR321" s="26"/>
      <c r="AS321" s="28"/>
      <c r="AT321" s="28"/>
      <c r="AU321" s="28"/>
      <c r="AV321" s="28" t="s">
        <v>9</v>
      </c>
      <c r="AW321" s="28"/>
      <c r="AX321" s="29"/>
      <c r="AY321" s="28"/>
      <c r="AZ321" s="28"/>
      <c r="BA321" s="28"/>
      <c r="BB321" s="28"/>
      <c r="BC321" s="26"/>
      <c r="BD321" s="26"/>
      <c r="BE321" s="28"/>
      <c r="BF321" s="26"/>
      <c r="BG321" s="26"/>
      <c r="BH321" s="26"/>
      <c r="BI321" s="28" t="s">
        <v>1034</v>
      </c>
      <c r="BJ321" s="6"/>
    </row>
    <row r="322" spans="1:62" ht="31">
      <c r="A322" s="23">
        <v>318</v>
      </c>
      <c r="B322" s="27" t="s">
        <v>4578</v>
      </c>
      <c r="C322" s="27" t="s">
        <v>4242</v>
      </c>
      <c r="D322" s="27" t="s">
        <v>4274</v>
      </c>
      <c r="E322" s="27">
        <v>65</v>
      </c>
      <c r="F322" s="27" t="s">
        <v>3636</v>
      </c>
      <c r="G322" s="27" t="s">
        <v>4213</v>
      </c>
      <c r="H322" s="23" t="str">
        <f t="shared" si="10"/>
        <v>黃＊川</v>
      </c>
      <c r="I322" s="23" t="str">
        <f t="shared" si="11"/>
        <v>0＊024473</v>
      </c>
      <c r="J322" s="27">
        <v>1130801</v>
      </c>
      <c r="K322" s="27" t="s">
        <v>752</v>
      </c>
      <c r="L322" s="27">
        <v>1551</v>
      </c>
      <c r="M322" s="28"/>
      <c r="N322" s="26"/>
      <c r="O322" s="26"/>
      <c r="P322" s="26"/>
      <c r="Q322" s="26"/>
      <c r="R322" s="26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6"/>
      <c r="AK322" s="26"/>
      <c r="AL322" s="26"/>
      <c r="AM322" s="28"/>
      <c r="AN322" s="28"/>
      <c r="AO322" s="28"/>
      <c r="AP322" s="28"/>
      <c r="AQ322" s="28"/>
      <c r="AR322" s="26"/>
      <c r="AS322" s="28"/>
      <c r="AT322" s="28"/>
      <c r="AU322" s="28"/>
      <c r="AV322" s="28" t="s">
        <v>9</v>
      </c>
      <c r="AW322" s="28"/>
      <c r="AX322" s="29"/>
      <c r="AY322" s="28"/>
      <c r="AZ322" s="28"/>
      <c r="BA322" s="28"/>
      <c r="BB322" s="28"/>
      <c r="BC322" s="26"/>
      <c r="BD322" s="26"/>
      <c r="BE322" s="28"/>
      <c r="BF322" s="26"/>
      <c r="BG322" s="26"/>
      <c r="BH322" s="26"/>
      <c r="BI322" s="28" t="s">
        <v>1034</v>
      </c>
      <c r="BJ322" s="6"/>
    </row>
    <row r="323" spans="1:62" ht="31">
      <c r="A323" s="23">
        <v>319</v>
      </c>
      <c r="B323" s="27" t="s">
        <v>4579</v>
      </c>
      <c r="C323" s="27" t="s">
        <v>1539</v>
      </c>
      <c r="D323" s="27" t="s">
        <v>4274</v>
      </c>
      <c r="E323" s="27">
        <v>70</v>
      </c>
      <c r="F323" s="27" t="s">
        <v>195</v>
      </c>
      <c r="G323" s="27" t="s">
        <v>195</v>
      </c>
      <c r="H323" s="23" t="str">
        <f t="shared" si="10"/>
        <v>黃＊誠</v>
      </c>
      <c r="I323" s="23" t="str">
        <f t="shared" si="11"/>
        <v>0＊704489</v>
      </c>
      <c r="J323" s="27">
        <v>1130802</v>
      </c>
      <c r="K323" s="27" t="s">
        <v>734</v>
      </c>
      <c r="L323" s="27">
        <v>1551</v>
      </c>
      <c r="M323" s="28"/>
      <c r="N323" s="26"/>
      <c r="O323" s="26"/>
      <c r="P323" s="26"/>
      <c r="Q323" s="26"/>
      <c r="R323" s="26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6"/>
      <c r="AK323" s="26"/>
      <c r="AL323" s="26"/>
      <c r="AM323" s="28"/>
      <c r="AN323" s="28"/>
      <c r="AO323" s="28"/>
      <c r="AP323" s="28"/>
      <c r="AQ323" s="28"/>
      <c r="AR323" s="26"/>
      <c r="AS323" s="28"/>
      <c r="AT323" s="28"/>
      <c r="AU323" s="28"/>
      <c r="AV323" s="28"/>
      <c r="AW323" s="28"/>
      <c r="AX323" s="29"/>
      <c r="AY323" s="28"/>
      <c r="AZ323" s="28"/>
      <c r="BA323" s="28" t="s">
        <v>9</v>
      </c>
      <c r="BB323" s="28"/>
      <c r="BC323" s="26"/>
      <c r="BD323" s="26"/>
      <c r="BE323" s="28"/>
      <c r="BF323" s="26"/>
      <c r="BG323" s="26"/>
      <c r="BH323" s="26"/>
      <c r="BI323" s="28"/>
      <c r="BJ323" s="6"/>
    </row>
    <row r="324" spans="1:62" ht="77.5">
      <c r="A324" s="23">
        <v>320</v>
      </c>
      <c r="B324" s="27" t="s">
        <v>4580</v>
      </c>
      <c r="C324" s="27" t="s">
        <v>1006</v>
      </c>
      <c r="D324" s="27" t="s">
        <v>4274</v>
      </c>
      <c r="E324" s="27">
        <v>87</v>
      </c>
      <c r="F324" s="27" t="s">
        <v>195</v>
      </c>
      <c r="G324" s="27" t="s">
        <v>195</v>
      </c>
      <c r="H324" s="23" t="str">
        <f t="shared" si="10"/>
        <v>廖＊福</v>
      </c>
      <c r="I324" s="23" t="str">
        <f t="shared" si="11"/>
        <v>2＊088084</v>
      </c>
      <c r="J324" s="27">
        <v>1130808</v>
      </c>
      <c r="K324" s="27" t="s">
        <v>763</v>
      </c>
      <c r="L324" s="27">
        <v>1551</v>
      </c>
      <c r="M324" s="28"/>
      <c r="N324" s="26"/>
      <c r="O324" s="26"/>
      <c r="P324" s="26"/>
      <c r="Q324" s="26"/>
      <c r="R324" s="26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6"/>
      <c r="AK324" s="26"/>
      <c r="AL324" s="26"/>
      <c r="AM324" s="28"/>
      <c r="AN324" s="28"/>
      <c r="AO324" s="28"/>
      <c r="AP324" s="28"/>
      <c r="AQ324" s="28"/>
      <c r="AR324" s="26"/>
      <c r="AS324" s="28"/>
      <c r="AT324" s="28"/>
      <c r="AU324" s="28"/>
      <c r="AV324" s="28" t="s">
        <v>9</v>
      </c>
      <c r="AW324" s="28"/>
      <c r="AX324" s="29"/>
      <c r="AY324" s="28"/>
      <c r="AZ324" s="28" t="s">
        <v>9</v>
      </c>
      <c r="BA324" s="28" t="s">
        <v>9</v>
      </c>
      <c r="BB324" s="28"/>
      <c r="BC324" s="26"/>
      <c r="BD324" s="26"/>
      <c r="BE324" s="28"/>
      <c r="BF324" s="26"/>
      <c r="BG324" s="26"/>
      <c r="BH324" s="26"/>
      <c r="BI324" s="28" t="s">
        <v>1034</v>
      </c>
      <c r="BJ324" s="6"/>
    </row>
    <row r="325" spans="1:62" ht="31">
      <c r="A325" s="23">
        <v>321</v>
      </c>
      <c r="B325" s="27" t="s">
        <v>4581</v>
      </c>
      <c r="C325" s="27" t="s">
        <v>4243</v>
      </c>
      <c r="D325" s="27" t="s">
        <v>4268</v>
      </c>
      <c r="E325" s="27">
        <v>74</v>
      </c>
      <c r="F325" s="27" t="s">
        <v>3739</v>
      </c>
      <c r="G325" s="27" t="s">
        <v>4244</v>
      </c>
      <c r="H325" s="23" t="str">
        <f t="shared" si="10"/>
        <v>施＊段</v>
      </c>
      <c r="I325" s="23" t="str">
        <f t="shared" si="11"/>
        <v>0＊412900</v>
      </c>
      <c r="J325" s="27">
        <v>1130808</v>
      </c>
      <c r="K325" s="27" t="s">
        <v>752</v>
      </c>
      <c r="L325" s="27">
        <v>1551</v>
      </c>
      <c r="M325" s="28"/>
      <c r="N325" s="26"/>
      <c r="O325" s="26"/>
      <c r="P325" s="26"/>
      <c r="Q325" s="26"/>
      <c r="R325" s="26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6"/>
      <c r="AK325" s="26"/>
      <c r="AL325" s="26"/>
      <c r="AM325" s="28"/>
      <c r="AN325" s="28"/>
      <c r="AO325" s="28"/>
      <c r="AP325" s="28"/>
      <c r="AQ325" s="28"/>
      <c r="AR325" s="26"/>
      <c r="AS325" s="28"/>
      <c r="AT325" s="28"/>
      <c r="AU325" s="28"/>
      <c r="AV325" s="28" t="s">
        <v>9</v>
      </c>
      <c r="AW325" s="28"/>
      <c r="AX325" s="29"/>
      <c r="AY325" s="28"/>
      <c r="AZ325" s="28"/>
      <c r="BA325" s="28"/>
      <c r="BB325" s="28"/>
      <c r="BC325" s="26"/>
      <c r="BD325" s="26"/>
      <c r="BE325" s="28"/>
      <c r="BF325" s="26"/>
      <c r="BG325" s="26"/>
      <c r="BH325" s="26"/>
      <c r="BI325" s="28" t="s">
        <v>1034</v>
      </c>
      <c r="BJ325" s="6"/>
    </row>
    <row r="326" spans="1:62">
      <c r="A326" s="23">
        <v>322</v>
      </c>
      <c r="B326" s="27" t="s">
        <v>4354</v>
      </c>
      <c r="C326" s="27" t="s">
        <v>4118</v>
      </c>
      <c r="D326" s="27" t="s">
        <v>4268</v>
      </c>
      <c r="E326" s="27">
        <v>87</v>
      </c>
      <c r="F326" s="27" t="s">
        <v>4153</v>
      </c>
      <c r="G326" s="27" t="s">
        <v>4156</v>
      </c>
      <c r="H326" s="23" t="str">
        <f t="shared" si="10"/>
        <v>王＊理</v>
      </c>
      <c r="I326" s="23" t="str">
        <f t="shared" si="11"/>
        <v>0＊495571</v>
      </c>
      <c r="J326" s="27">
        <v>1130808</v>
      </c>
      <c r="K326" s="27">
        <v>5761300</v>
      </c>
      <c r="L326" s="27">
        <v>1551</v>
      </c>
      <c r="M326" s="28"/>
      <c r="N326" s="26"/>
      <c r="O326" s="26"/>
      <c r="P326" s="26"/>
      <c r="Q326" s="26"/>
      <c r="R326" s="26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6"/>
      <c r="AK326" s="26"/>
      <c r="AL326" s="26"/>
      <c r="AM326" s="28"/>
      <c r="AN326" s="28"/>
      <c r="AO326" s="28"/>
      <c r="AP326" s="28"/>
      <c r="AQ326" s="28"/>
      <c r="AR326" s="26"/>
      <c r="AS326" s="28"/>
      <c r="AT326" s="28"/>
      <c r="AU326" s="28" t="s">
        <v>9</v>
      </c>
      <c r="AV326" s="28"/>
      <c r="AW326" s="28"/>
      <c r="AX326" s="29"/>
      <c r="AY326" s="28"/>
      <c r="AZ326" s="28"/>
      <c r="BA326" s="28"/>
      <c r="BB326" s="28"/>
      <c r="BC326" s="26"/>
      <c r="BD326" s="26"/>
      <c r="BE326" s="28"/>
      <c r="BF326" s="26"/>
      <c r="BG326" s="26"/>
      <c r="BH326" s="26"/>
      <c r="BI326" s="28"/>
      <c r="BJ326" s="6"/>
    </row>
    <row r="327" spans="1:62" ht="31">
      <c r="A327" s="23">
        <v>323</v>
      </c>
      <c r="B327" s="27" t="s">
        <v>4582</v>
      </c>
      <c r="C327" s="27" t="s">
        <v>173</v>
      </c>
      <c r="D327" s="27" t="s">
        <v>4268</v>
      </c>
      <c r="E327" s="27">
        <v>72</v>
      </c>
      <c r="F327" s="27" t="s">
        <v>195</v>
      </c>
      <c r="G327" s="27" t="s">
        <v>195</v>
      </c>
      <c r="H327" s="23" t="str">
        <f t="shared" si="10"/>
        <v>湯＊美</v>
      </c>
      <c r="I327" s="23" t="str">
        <f t="shared" si="11"/>
        <v>0＊434355</v>
      </c>
      <c r="J327" s="27">
        <v>1130812</v>
      </c>
      <c r="K327" s="27" t="s">
        <v>734</v>
      </c>
      <c r="L327" s="27">
        <v>1551</v>
      </c>
      <c r="M327" s="28"/>
      <c r="N327" s="26"/>
      <c r="O327" s="26"/>
      <c r="P327" s="26"/>
      <c r="Q327" s="26"/>
      <c r="R327" s="26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6"/>
      <c r="AK327" s="26"/>
      <c r="AL327" s="26"/>
      <c r="AM327" s="28"/>
      <c r="AN327" s="28"/>
      <c r="AO327" s="28"/>
      <c r="AP327" s="28"/>
      <c r="AQ327" s="28"/>
      <c r="AR327" s="26"/>
      <c r="AS327" s="28"/>
      <c r="AT327" s="28"/>
      <c r="AU327" s="28"/>
      <c r="AV327" s="28"/>
      <c r="AW327" s="28"/>
      <c r="AX327" s="29"/>
      <c r="AY327" s="28"/>
      <c r="AZ327" s="28"/>
      <c r="BA327" s="28" t="s">
        <v>9</v>
      </c>
      <c r="BB327" s="28"/>
      <c r="BC327" s="26"/>
      <c r="BD327" s="26"/>
      <c r="BE327" s="28"/>
      <c r="BF327" s="26"/>
      <c r="BG327" s="26"/>
      <c r="BH327" s="26"/>
      <c r="BI327" s="28"/>
      <c r="BJ327" s="6"/>
    </row>
    <row r="328" spans="1:62" ht="46.5">
      <c r="A328" s="23">
        <v>324</v>
      </c>
      <c r="B328" s="27" t="s">
        <v>4583</v>
      </c>
      <c r="C328" s="27" t="s">
        <v>874</v>
      </c>
      <c r="D328" s="27" t="s">
        <v>4274</v>
      </c>
      <c r="E328" s="27">
        <v>68</v>
      </c>
      <c r="F328" s="27" t="s">
        <v>195</v>
      </c>
      <c r="G328" s="27" t="s">
        <v>195</v>
      </c>
      <c r="H328" s="23" t="str">
        <f t="shared" si="10"/>
        <v>丁＊良</v>
      </c>
      <c r="I328" s="23" t="str">
        <f t="shared" si="11"/>
        <v>1＊679257</v>
      </c>
      <c r="J328" s="27">
        <v>1130815</v>
      </c>
      <c r="K328" s="27" t="s">
        <v>738</v>
      </c>
      <c r="L328" s="27">
        <v>1551</v>
      </c>
      <c r="M328" s="28"/>
      <c r="N328" s="26"/>
      <c r="O328" s="26"/>
      <c r="P328" s="26"/>
      <c r="Q328" s="26"/>
      <c r="R328" s="26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6"/>
      <c r="AK328" s="26"/>
      <c r="AL328" s="26"/>
      <c r="AM328" s="28"/>
      <c r="AN328" s="28"/>
      <c r="AO328" s="28"/>
      <c r="AP328" s="28"/>
      <c r="AQ328" s="28"/>
      <c r="AR328" s="26"/>
      <c r="AS328" s="28"/>
      <c r="AT328" s="28"/>
      <c r="AU328" s="28"/>
      <c r="AV328" s="28"/>
      <c r="AW328" s="28"/>
      <c r="AX328" s="29"/>
      <c r="AY328" s="28"/>
      <c r="AZ328" s="28" t="s">
        <v>9</v>
      </c>
      <c r="BA328" s="28" t="s">
        <v>9</v>
      </c>
      <c r="BB328" s="28"/>
      <c r="BC328" s="26"/>
      <c r="BD328" s="26"/>
      <c r="BE328" s="28"/>
      <c r="BF328" s="26"/>
      <c r="BG328" s="26"/>
      <c r="BH328" s="26"/>
      <c r="BI328" s="28"/>
      <c r="BJ328" s="6"/>
    </row>
    <row r="329" spans="1:62" ht="31">
      <c r="A329" s="23">
        <v>325</v>
      </c>
      <c r="B329" s="27" t="s">
        <v>4584</v>
      </c>
      <c r="C329" s="27" t="s">
        <v>677</v>
      </c>
      <c r="D329" s="27" t="s">
        <v>4274</v>
      </c>
      <c r="E329" s="27">
        <v>47</v>
      </c>
      <c r="F329" s="27" t="s">
        <v>195</v>
      </c>
      <c r="G329" s="27" t="s">
        <v>195</v>
      </c>
      <c r="H329" s="23" t="str">
        <f t="shared" si="10"/>
        <v>陳＊泓</v>
      </c>
      <c r="I329" s="23" t="str">
        <f t="shared" si="11"/>
        <v>1＊892576</v>
      </c>
      <c r="J329" s="27">
        <v>1130815</v>
      </c>
      <c r="K329" s="27" t="s">
        <v>734</v>
      </c>
      <c r="L329" s="27">
        <v>1551</v>
      </c>
      <c r="M329" s="28"/>
      <c r="N329" s="26"/>
      <c r="O329" s="26"/>
      <c r="P329" s="26"/>
      <c r="Q329" s="26"/>
      <c r="R329" s="26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6"/>
      <c r="AK329" s="26"/>
      <c r="AL329" s="26"/>
      <c r="AM329" s="28"/>
      <c r="AN329" s="28"/>
      <c r="AO329" s="28"/>
      <c r="AP329" s="28"/>
      <c r="AQ329" s="28"/>
      <c r="AR329" s="26"/>
      <c r="AS329" s="28"/>
      <c r="AT329" s="28"/>
      <c r="AU329" s="28"/>
      <c r="AV329" s="28"/>
      <c r="AW329" s="28"/>
      <c r="AX329" s="29"/>
      <c r="AY329" s="28"/>
      <c r="AZ329" s="28"/>
      <c r="BA329" s="28" t="s">
        <v>9</v>
      </c>
      <c r="BB329" s="28"/>
      <c r="BC329" s="26"/>
      <c r="BD329" s="26"/>
      <c r="BE329" s="28"/>
      <c r="BF329" s="26"/>
      <c r="BG329" s="26"/>
      <c r="BH329" s="26"/>
      <c r="BI329" s="28"/>
      <c r="BJ329" s="6"/>
    </row>
    <row r="330" spans="1:62" ht="46.5">
      <c r="A330" s="23">
        <v>326</v>
      </c>
      <c r="B330" s="27" t="s">
        <v>4403</v>
      </c>
      <c r="C330" s="27" t="s">
        <v>152</v>
      </c>
      <c r="D330" s="27" t="s">
        <v>4268</v>
      </c>
      <c r="E330" s="27">
        <v>53</v>
      </c>
      <c r="F330" s="27" t="s">
        <v>195</v>
      </c>
      <c r="G330" s="27" t="s">
        <v>195</v>
      </c>
      <c r="H330" s="23" t="str">
        <f t="shared" si="10"/>
        <v>李＊君</v>
      </c>
      <c r="I330" s="23" t="str">
        <f t="shared" si="11"/>
        <v>1＊805014</v>
      </c>
      <c r="J330" s="27">
        <v>1130817</v>
      </c>
      <c r="K330" s="27" t="s">
        <v>738</v>
      </c>
      <c r="L330" s="27">
        <v>1551</v>
      </c>
      <c r="M330" s="28"/>
      <c r="N330" s="26"/>
      <c r="O330" s="26"/>
      <c r="P330" s="26"/>
      <c r="Q330" s="26"/>
      <c r="R330" s="26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6"/>
      <c r="AK330" s="26"/>
      <c r="AL330" s="26"/>
      <c r="AM330" s="28"/>
      <c r="AN330" s="28"/>
      <c r="AO330" s="28"/>
      <c r="AP330" s="28"/>
      <c r="AQ330" s="28"/>
      <c r="AR330" s="26"/>
      <c r="AS330" s="28"/>
      <c r="AT330" s="28"/>
      <c r="AU330" s="28"/>
      <c r="AV330" s="28"/>
      <c r="AW330" s="28"/>
      <c r="AX330" s="29"/>
      <c r="AY330" s="28"/>
      <c r="AZ330" s="28" t="s">
        <v>9</v>
      </c>
      <c r="BA330" s="28" t="s">
        <v>9</v>
      </c>
      <c r="BB330" s="28"/>
      <c r="BC330" s="26"/>
      <c r="BD330" s="26"/>
      <c r="BE330" s="28"/>
      <c r="BF330" s="26"/>
      <c r="BG330" s="26"/>
      <c r="BH330" s="26"/>
      <c r="BI330" s="28"/>
      <c r="BJ330" s="6"/>
    </row>
    <row r="331" spans="1:62" ht="31">
      <c r="A331" s="23">
        <v>327</v>
      </c>
      <c r="B331" s="27" t="s">
        <v>4585</v>
      </c>
      <c r="C331" s="27" t="s">
        <v>2160</v>
      </c>
      <c r="D331" s="27" t="s">
        <v>4274</v>
      </c>
      <c r="E331" s="27">
        <v>74</v>
      </c>
      <c r="F331" s="27" t="s">
        <v>195</v>
      </c>
      <c r="G331" s="27" t="s">
        <v>195</v>
      </c>
      <c r="H331" s="23" t="str">
        <f t="shared" si="10"/>
        <v>許＊德</v>
      </c>
      <c r="I331" s="23" t="str">
        <f t="shared" si="11"/>
        <v>0＊536695</v>
      </c>
      <c r="J331" s="27">
        <v>1130819</v>
      </c>
      <c r="K331" s="27" t="s">
        <v>734</v>
      </c>
      <c r="L331" s="27">
        <v>1551</v>
      </c>
      <c r="M331" s="28"/>
      <c r="N331" s="26"/>
      <c r="O331" s="26"/>
      <c r="P331" s="26"/>
      <c r="Q331" s="26"/>
      <c r="R331" s="26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6"/>
      <c r="AK331" s="26"/>
      <c r="AL331" s="26"/>
      <c r="AM331" s="28"/>
      <c r="AN331" s="28"/>
      <c r="AO331" s="28"/>
      <c r="AP331" s="28"/>
      <c r="AQ331" s="28"/>
      <c r="AR331" s="26"/>
      <c r="AS331" s="28"/>
      <c r="AT331" s="28"/>
      <c r="AU331" s="28"/>
      <c r="AV331" s="28"/>
      <c r="AW331" s="28"/>
      <c r="AX331" s="29"/>
      <c r="AY331" s="28"/>
      <c r="AZ331" s="28"/>
      <c r="BA331" s="28" t="s">
        <v>9</v>
      </c>
      <c r="BB331" s="28"/>
      <c r="BC331" s="26"/>
      <c r="BD331" s="26"/>
      <c r="BE331" s="28"/>
      <c r="BF331" s="26"/>
      <c r="BG331" s="26"/>
      <c r="BH331" s="26"/>
      <c r="BI331" s="28"/>
      <c r="BJ331" s="6"/>
    </row>
    <row r="332" spans="1:62" ht="31">
      <c r="A332" s="23">
        <v>328</v>
      </c>
      <c r="B332" s="27" t="s">
        <v>4574</v>
      </c>
      <c r="C332" s="27" t="s">
        <v>3465</v>
      </c>
      <c r="D332" s="27" t="s">
        <v>4274</v>
      </c>
      <c r="E332" s="27">
        <v>71</v>
      </c>
      <c r="F332" s="27" t="s">
        <v>3013</v>
      </c>
      <c r="G332" s="27"/>
      <c r="H332" s="23" t="str">
        <f t="shared" si="10"/>
        <v>陳＊仁</v>
      </c>
      <c r="I332" s="23" t="str">
        <f t="shared" si="11"/>
        <v>2＊890331</v>
      </c>
      <c r="J332" s="27">
        <v>1130821</v>
      </c>
      <c r="K332" s="27" t="s">
        <v>752</v>
      </c>
      <c r="L332" s="27">
        <v>1551</v>
      </c>
      <c r="M332" s="28"/>
      <c r="N332" s="26"/>
      <c r="O332" s="26"/>
      <c r="P332" s="26"/>
      <c r="Q332" s="26"/>
      <c r="R332" s="26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6"/>
      <c r="AK332" s="26"/>
      <c r="AL332" s="26"/>
      <c r="AM332" s="28"/>
      <c r="AN332" s="28"/>
      <c r="AO332" s="28"/>
      <c r="AP332" s="28"/>
      <c r="AQ332" s="28"/>
      <c r="AR332" s="26"/>
      <c r="AS332" s="28"/>
      <c r="AT332" s="28"/>
      <c r="AU332" s="28"/>
      <c r="AV332" s="28" t="s">
        <v>9</v>
      </c>
      <c r="AW332" s="28"/>
      <c r="AX332" s="29"/>
      <c r="AY332" s="28"/>
      <c r="AZ332" s="28"/>
      <c r="BA332" s="28"/>
      <c r="BB332" s="28"/>
      <c r="BC332" s="26"/>
      <c r="BD332" s="26"/>
      <c r="BE332" s="28"/>
      <c r="BF332" s="26"/>
      <c r="BG332" s="26"/>
      <c r="BH332" s="26"/>
      <c r="BI332" s="28" t="s">
        <v>1034</v>
      </c>
      <c r="BJ332" s="6"/>
    </row>
    <row r="333" spans="1:62" ht="31">
      <c r="A333" s="23">
        <v>329</v>
      </c>
      <c r="B333" s="27" t="s">
        <v>4586</v>
      </c>
      <c r="C333" s="27" t="s">
        <v>4245</v>
      </c>
      <c r="D333" s="27" t="s">
        <v>4268</v>
      </c>
      <c r="E333" s="27">
        <v>84</v>
      </c>
      <c r="F333" s="27" t="s">
        <v>3636</v>
      </c>
      <c r="G333" s="27"/>
      <c r="H333" s="23" t="str">
        <f t="shared" si="10"/>
        <v>程＊來春</v>
      </c>
      <c r="I333" s="23" t="str">
        <f t="shared" si="11"/>
        <v>2＊679395</v>
      </c>
      <c r="J333" s="27">
        <v>1130821</v>
      </c>
      <c r="K333" s="27" t="s">
        <v>753</v>
      </c>
      <c r="L333" s="27">
        <v>1551</v>
      </c>
      <c r="M333" s="28"/>
      <c r="N333" s="26"/>
      <c r="O333" s="26"/>
      <c r="P333" s="26"/>
      <c r="Q333" s="26"/>
      <c r="R333" s="26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6"/>
      <c r="AK333" s="26"/>
      <c r="AL333" s="26"/>
      <c r="AM333" s="28"/>
      <c r="AN333" s="28"/>
      <c r="AO333" s="28"/>
      <c r="AP333" s="28"/>
      <c r="AQ333" s="28"/>
      <c r="AR333" s="26" t="s">
        <v>9</v>
      </c>
      <c r="AS333" s="28"/>
      <c r="AT333" s="28"/>
      <c r="AU333" s="28"/>
      <c r="AV333" s="28"/>
      <c r="AW333" s="28"/>
      <c r="AX333" s="29"/>
      <c r="AY333" s="28"/>
      <c r="AZ333" s="28"/>
      <c r="BA333" s="28"/>
      <c r="BB333" s="28"/>
      <c r="BC333" s="26"/>
      <c r="BD333" s="26"/>
      <c r="BE333" s="28"/>
      <c r="BF333" s="26"/>
      <c r="BG333" s="26"/>
      <c r="BH333" s="26"/>
      <c r="BI333" s="28" t="s">
        <v>1034</v>
      </c>
      <c r="BJ333" s="6"/>
    </row>
    <row r="334" spans="1:62" ht="31">
      <c r="A334" s="23">
        <v>330</v>
      </c>
      <c r="B334" s="27" t="s">
        <v>4587</v>
      </c>
      <c r="C334" s="27" t="s">
        <v>2159</v>
      </c>
      <c r="D334" s="27" t="s">
        <v>4268</v>
      </c>
      <c r="E334" s="27">
        <v>80</v>
      </c>
      <c r="F334" s="27" t="s">
        <v>195</v>
      </c>
      <c r="G334" s="27" t="s">
        <v>195</v>
      </c>
      <c r="H334" s="23" t="str">
        <f t="shared" si="10"/>
        <v>鄭＊素珠</v>
      </c>
      <c r="I334" s="23" t="str">
        <f t="shared" si="11"/>
        <v>0＊256308</v>
      </c>
      <c r="J334" s="27">
        <v>1130821</v>
      </c>
      <c r="K334" s="27" t="s">
        <v>734</v>
      </c>
      <c r="L334" s="27">
        <v>1551</v>
      </c>
      <c r="M334" s="28"/>
      <c r="N334" s="26"/>
      <c r="O334" s="26"/>
      <c r="P334" s="26"/>
      <c r="Q334" s="26"/>
      <c r="R334" s="26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6"/>
      <c r="AK334" s="26"/>
      <c r="AL334" s="26"/>
      <c r="AM334" s="28"/>
      <c r="AN334" s="28"/>
      <c r="AO334" s="28"/>
      <c r="AP334" s="28"/>
      <c r="AQ334" s="28"/>
      <c r="AR334" s="26"/>
      <c r="AS334" s="28"/>
      <c r="AT334" s="28"/>
      <c r="AU334" s="28"/>
      <c r="AV334" s="28"/>
      <c r="AW334" s="28"/>
      <c r="AX334" s="29"/>
      <c r="AY334" s="28"/>
      <c r="AZ334" s="28"/>
      <c r="BA334" s="28" t="s">
        <v>9</v>
      </c>
      <c r="BB334" s="28"/>
      <c r="BC334" s="26"/>
      <c r="BD334" s="26"/>
      <c r="BE334" s="28"/>
      <c r="BF334" s="26"/>
      <c r="BG334" s="26"/>
      <c r="BH334" s="26"/>
      <c r="BI334" s="28"/>
      <c r="BJ334" s="6"/>
    </row>
    <row r="335" spans="1:62">
      <c r="A335" s="23">
        <v>331</v>
      </c>
      <c r="B335" s="27" t="s">
        <v>4588</v>
      </c>
      <c r="C335" s="27" t="s">
        <v>2169</v>
      </c>
      <c r="D335" s="27" t="s">
        <v>4268</v>
      </c>
      <c r="E335" s="27">
        <v>85</v>
      </c>
      <c r="F335" s="27" t="s">
        <v>195</v>
      </c>
      <c r="G335" s="27" t="s">
        <v>195</v>
      </c>
      <c r="H335" s="23" t="str">
        <f t="shared" si="10"/>
        <v>張＊淑子</v>
      </c>
      <c r="I335" s="23" t="str">
        <f t="shared" si="11"/>
        <v>1＊223551</v>
      </c>
      <c r="J335" s="27">
        <v>1130821</v>
      </c>
      <c r="K335" s="27">
        <v>5761300</v>
      </c>
      <c r="L335" s="27">
        <v>1551</v>
      </c>
      <c r="M335" s="28"/>
      <c r="N335" s="26"/>
      <c r="O335" s="26"/>
      <c r="P335" s="26"/>
      <c r="Q335" s="26"/>
      <c r="R335" s="26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6"/>
      <c r="AK335" s="26"/>
      <c r="AL335" s="26"/>
      <c r="AM335" s="28"/>
      <c r="AN335" s="28"/>
      <c r="AO335" s="28"/>
      <c r="AP335" s="28"/>
      <c r="AQ335" s="28"/>
      <c r="AR335" s="26"/>
      <c r="AS335" s="28"/>
      <c r="AT335" s="28"/>
      <c r="AU335" s="28" t="s">
        <v>9</v>
      </c>
      <c r="AV335" s="28"/>
      <c r="AW335" s="28"/>
      <c r="AX335" s="29"/>
      <c r="AY335" s="28"/>
      <c r="AZ335" s="28"/>
      <c r="BA335" s="28"/>
      <c r="BB335" s="28"/>
      <c r="BC335" s="26"/>
      <c r="BD335" s="26"/>
      <c r="BE335" s="28"/>
      <c r="BF335" s="26"/>
      <c r="BG335" s="26"/>
      <c r="BH335" s="26"/>
      <c r="BI335" s="28"/>
      <c r="BJ335" s="6"/>
    </row>
    <row r="336" spans="1:62" ht="31">
      <c r="A336" s="23">
        <v>332</v>
      </c>
      <c r="B336" s="27" t="s">
        <v>4589</v>
      </c>
      <c r="C336" s="27" t="s">
        <v>4246</v>
      </c>
      <c r="D336" s="27" t="s">
        <v>4268</v>
      </c>
      <c r="E336" s="27">
        <v>93</v>
      </c>
      <c r="F336" s="27" t="s">
        <v>3738</v>
      </c>
      <c r="G336" s="27"/>
      <c r="H336" s="23" t="str">
        <f t="shared" si="10"/>
        <v>鍾＊辛妹</v>
      </c>
      <c r="I336" s="23" t="str">
        <f t="shared" si="11"/>
        <v>0＊749494</v>
      </c>
      <c r="J336" s="27">
        <v>1130829</v>
      </c>
      <c r="K336" s="27" t="s">
        <v>752</v>
      </c>
      <c r="L336" s="27">
        <v>1551</v>
      </c>
      <c r="M336" s="28"/>
      <c r="N336" s="26"/>
      <c r="O336" s="26"/>
      <c r="P336" s="26"/>
      <c r="Q336" s="26"/>
      <c r="R336" s="26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6"/>
      <c r="AK336" s="26"/>
      <c r="AL336" s="26"/>
      <c r="AM336" s="28"/>
      <c r="AN336" s="28"/>
      <c r="AO336" s="28"/>
      <c r="AP336" s="28"/>
      <c r="AQ336" s="28"/>
      <c r="AR336" s="26"/>
      <c r="AS336" s="28"/>
      <c r="AT336" s="28"/>
      <c r="AU336" s="28"/>
      <c r="AV336" s="28" t="s">
        <v>9</v>
      </c>
      <c r="AW336" s="28"/>
      <c r="AX336" s="29"/>
      <c r="AY336" s="28"/>
      <c r="AZ336" s="28"/>
      <c r="BA336" s="28"/>
      <c r="BB336" s="28"/>
      <c r="BC336" s="26"/>
      <c r="BD336" s="26"/>
      <c r="BE336" s="28"/>
      <c r="BF336" s="26"/>
      <c r="BG336" s="26"/>
      <c r="BH336" s="26"/>
      <c r="BI336" s="28" t="s">
        <v>1034</v>
      </c>
      <c r="BJ336" s="6"/>
    </row>
    <row r="337" spans="1:62" ht="31">
      <c r="A337" s="23">
        <v>333</v>
      </c>
      <c r="B337" s="27" t="s">
        <v>4590</v>
      </c>
      <c r="C337" s="27" t="s">
        <v>4247</v>
      </c>
      <c r="D337" s="27" t="s">
        <v>4274</v>
      </c>
      <c r="E337" s="27">
        <v>55</v>
      </c>
      <c r="F337" s="27" t="s">
        <v>4160</v>
      </c>
      <c r="G337" s="27"/>
      <c r="H337" s="23" t="str">
        <f t="shared" si="10"/>
        <v>羅＊華</v>
      </c>
      <c r="I337" s="23" t="str">
        <f t="shared" si="11"/>
        <v>2＊761243</v>
      </c>
      <c r="J337" s="27">
        <v>1130829</v>
      </c>
      <c r="K337" s="27" t="s">
        <v>752</v>
      </c>
      <c r="L337" s="27">
        <v>1551</v>
      </c>
      <c r="M337" s="28"/>
      <c r="N337" s="26"/>
      <c r="O337" s="26"/>
      <c r="P337" s="26"/>
      <c r="Q337" s="26"/>
      <c r="R337" s="26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6"/>
      <c r="AK337" s="26"/>
      <c r="AL337" s="26"/>
      <c r="AM337" s="28"/>
      <c r="AN337" s="28"/>
      <c r="AO337" s="28"/>
      <c r="AP337" s="28"/>
      <c r="AQ337" s="28"/>
      <c r="AR337" s="26"/>
      <c r="AS337" s="28"/>
      <c r="AT337" s="28"/>
      <c r="AU337" s="28"/>
      <c r="AV337" s="28" t="s">
        <v>9</v>
      </c>
      <c r="AW337" s="28"/>
      <c r="AX337" s="29"/>
      <c r="AY337" s="28"/>
      <c r="AZ337" s="28"/>
      <c r="BA337" s="28"/>
      <c r="BB337" s="28"/>
      <c r="BC337" s="26"/>
      <c r="BD337" s="26"/>
      <c r="BE337" s="28"/>
      <c r="BF337" s="26"/>
      <c r="BG337" s="26"/>
      <c r="BH337" s="26"/>
      <c r="BI337" s="28" t="s">
        <v>1034</v>
      </c>
      <c r="BJ337" s="6"/>
    </row>
    <row r="338" spans="1:62" ht="31">
      <c r="A338" s="23">
        <v>334</v>
      </c>
      <c r="B338" s="27" t="s">
        <v>4591</v>
      </c>
      <c r="C338" s="27" t="s">
        <v>2726</v>
      </c>
      <c r="D338" s="27" t="s">
        <v>4268</v>
      </c>
      <c r="E338" s="27">
        <v>50</v>
      </c>
      <c r="F338" s="27" t="s">
        <v>195</v>
      </c>
      <c r="G338" s="27" t="s">
        <v>195</v>
      </c>
      <c r="H338" s="23" t="str">
        <f t="shared" si="10"/>
        <v>李＊華</v>
      </c>
      <c r="I338" s="23" t="str">
        <f t="shared" si="11"/>
        <v>1＊326882</v>
      </c>
      <c r="J338" s="27">
        <v>1130801</v>
      </c>
      <c r="K338" s="27" t="s">
        <v>732</v>
      </c>
      <c r="L338" s="27">
        <v>1410</v>
      </c>
      <c r="M338" s="28"/>
      <c r="N338" s="26"/>
      <c r="O338" s="26"/>
      <c r="P338" s="26"/>
      <c r="Q338" s="26"/>
      <c r="R338" s="26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6"/>
      <c r="AK338" s="26"/>
      <c r="AL338" s="26"/>
      <c r="AM338" s="28"/>
      <c r="AN338" s="28"/>
      <c r="AO338" s="28"/>
      <c r="AP338" s="28"/>
      <c r="AQ338" s="28"/>
      <c r="AR338" s="26"/>
      <c r="AS338" s="28"/>
      <c r="AT338" s="28"/>
      <c r="AU338" s="28"/>
      <c r="AV338" s="28"/>
      <c r="AW338" s="28"/>
      <c r="AX338" s="29"/>
      <c r="AY338" s="28"/>
      <c r="AZ338" s="28"/>
      <c r="BA338" s="28"/>
      <c r="BB338" s="28" t="s">
        <v>1899</v>
      </c>
      <c r="BC338" s="26"/>
      <c r="BD338" s="26"/>
      <c r="BE338" s="28"/>
      <c r="BF338" s="26"/>
      <c r="BG338" s="26"/>
      <c r="BH338" s="26"/>
      <c r="BI338" s="28"/>
      <c r="BJ338" s="6"/>
    </row>
    <row r="339" spans="1:62" ht="31">
      <c r="A339" s="23">
        <v>335</v>
      </c>
      <c r="B339" s="27" t="s">
        <v>4592</v>
      </c>
      <c r="C339" s="27" t="s">
        <v>4248</v>
      </c>
      <c r="D339" s="27" t="s">
        <v>4268</v>
      </c>
      <c r="E339" s="27">
        <v>86</v>
      </c>
      <c r="F339" s="27" t="s">
        <v>195</v>
      </c>
      <c r="G339" s="27" t="s">
        <v>195</v>
      </c>
      <c r="H339" s="23" t="str">
        <f t="shared" si="10"/>
        <v>廖＊美枝</v>
      </c>
      <c r="I339" s="23" t="str">
        <f t="shared" si="11"/>
        <v>0＊538424</v>
      </c>
      <c r="J339" s="27">
        <v>1130802</v>
      </c>
      <c r="K339" s="27" t="s">
        <v>4593</v>
      </c>
      <c r="L339" s="27">
        <v>1410</v>
      </c>
      <c r="M339" s="28"/>
      <c r="N339" s="26"/>
      <c r="O339" s="26"/>
      <c r="P339" s="26"/>
      <c r="Q339" s="26"/>
      <c r="R339" s="26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6"/>
      <c r="AK339" s="26"/>
      <c r="AL339" s="26"/>
      <c r="AM339" s="28"/>
      <c r="AN339" s="28"/>
      <c r="AO339" s="28"/>
      <c r="AP339" s="28"/>
      <c r="AQ339" s="28"/>
      <c r="AR339" s="26"/>
      <c r="AS339" s="28"/>
      <c r="AT339" s="28"/>
      <c r="AU339" s="28"/>
      <c r="AV339" s="28" t="s">
        <v>9</v>
      </c>
      <c r="AW339" s="28"/>
      <c r="AX339" s="29"/>
      <c r="AY339" s="28"/>
      <c r="AZ339" s="28"/>
      <c r="BA339" s="28"/>
      <c r="BB339" s="28"/>
      <c r="BC339" s="26"/>
      <c r="BD339" s="26"/>
      <c r="BE339" s="28"/>
      <c r="BF339" s="26"/>
      <c r="BG339" s="26"/>
      <c r="BH339" s="26"/>
      <c r="BI339" s="28"/>
      <c r="BJ339" s="6"/>
    </row>
    <row r="340" spans="1:62" ht="46.5">
      <c r="A340" s="23">
        <v>336</v>
      </c>
      <c r="B340" s="27" t="s">
        <v>4323</v>
      </c>
      <c r="C340" s="27" t="s">
        <v>2840</v>
      </c>
      <c r="D340" s="27" t="s">
        <v>4268</v>
      </c>
      <c r="E340" s="27">
        <v>57</v>
      </c>
      <c r="F340" s="27" t="s">
        <v>195</v>
      </c>
      <c r="G340" s="27" t="s">
        <v>195</v>
      </c>
      <c r="H340" s="23" t="str">
        <f t="shared" si="10"/>
        <v>楊＊燕</v>
      </c>
      <c r="I340" s="23" t="str">
        <f t="shared" si="11"/>
        <v>0＊154677</v>
      </c>
      <c r="J340" s="27">
        <v>1130802</v>
      </c>
      <c r="K340" s="27" t="s">
        <v>741</v>
      </c>
      <c r="L340" s="27">
        <v>1410</v>
      </c>
      <c r="M340" s="28"/>
      <c r="N340" s="26"/>
      <c r="O340" s="26"/>
      <c r="P340" s="26"/>
      <c r="Q340" s="26"/>
      <c r="R340" s="26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6"/>
      <c r="AK340" s="26"/>
      <c r="AL340" s="26"/>
      <c r="AM340" s="28"/>
      <c r="AN340" s="28"/>
      <c r="AO340" s="28"/>
      <c r="AP340" s="28"/>
      <c r="AQ340" s="28"/>
      <c r="AR340" s="26"/>
      <c r="AS340" s="28"/>
      <c r="AT340" s="28"/>
      <c r="AU340" s="28"/>
      <c r="AV340" s="28"/>
      <c r="AW340" s="28"/>
      <c r="AX340" s="29"/>
      <c r="AY340" s="28"/>
      <c r="AZ340" s="28" t="s">
        <v>9</v>
      </c>
      <c r="BA340" s="28"/>
      <c r="BB340" s="28" t="s">
        <v>1879</v>
      </c>
      <c r="BC340" s="26"/>
      <c r="BD340" s="26"/>
      <c r="BE340" s="28"/>
      <c r="BF340" s="26"/>
      <c r="BG340" s="26"/>
      <c r="BH340" s="26"/>
      <c r="BI340" s="28"/>
      <c r="BJ340" s="6"/>
    </row>
    <row r="341" spans="1:62" ht="31">
      <c r="A341" s="23">
        <v>337</v>
      </c>
      <c r="B341" s="27" t="s">
        <v>4594</v>
      </c>
      <c r="C341" s="27" t="s">
        <v>119</v>
      </c>
      <c r="D341" s="27" t="s">
        <v>4274</v>
      </c>
      <c r="E341" s="27">
        <v>90</v>
      </c>
      <c r="F341" s="27" t="s">
        <v>195</v>
      </c>
      <c r="G341" s="27" t="s">
        <v>195</v>
      </c>
      <c r="H341" s="23" t="str">
        <f t="shared" si="10"/>
        <v>林＊標</v>
      </c>
      <c r="I341" s="23" t="str">
        <f t="shared" si="11"/>
        <v>0＊262314</v>
      </c>
      <c r="J341" s="27">
        <v>1130802</v>
      </c>
      <c r="K341" s="27" t="s">
        <v>734</v>
      </c>
      <c r="L341" s="27">
        <v>1410</v>
      </c>
      <c r="M341" s="28"/>
      <c r="N341" s="26"/>
      <c r="O341" s="26"/>
      <c r="P341" s="26"/>
      <c r="Q341" s="26"/>
      <c r="R341" s="26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6"/>
      <c r="AK341" s="26"/>
      <c r="AL341" s="26"/>
      <c r="AM341" s="28"/>
      <c r="AN341" s="28"/>
      <c r="AO341" s="28"/>
      <c r="AP341" s="28"/>
      <c r="AQ341" s="28"/>
      <c r="AR341" s="26"/>
      <c r="AS341" s="28"/>
      <c r="AT341" s="28"/>
      <c r="AU341" s="28"/>
      <c r="AV341" s="28"/>
      <c r="AW341" s="28"/>
      <c r="AX341" s="29"/>
      <c r="AY341" s="28"/>
      <c r="AZ341" s="28"/>
      <c r="BA341" s="28" t="s">
        <v>9</v>
      </c>
      <c r="BB341" s="28"/>
      <c r="BC341" s="26"/>
      <c r="BD341" s="26"/>
      <c r="BE341" s="28"/>
      <c r="BF341" s="26"/>
      <c r="BG341" s="26"/>
      <c r="BH341" s="26"/>
      <c r="BI341" s="28"/>
      <c r="BJ341" s="6"/>
    </row>
    <row r="342" spans="1:62" ht="31">
      <c r="A342" s="23">
        <v>338</v>
      </c>
      <c r="B342" s="27" t="s">
        <v>4595</v>
      </c>
      <c r="C342" s="27" t="s">
        <v>4249</v>
      </c>
      <c r="D342" s="27" t="s">
        <v>4268</v>
      </c>
      <c r="E342" s="27">
        <v>58</v>
      </c>
      <c r="F342" s="27" t="s">
        <v>3743</v>
      </c>
      <c r="G342" s="27" t="s">
        <v>3739</v>
      </c>
      <c r="H342" s="23" t="str">
        <f t="shared" si="10"/>
        <v>林＊貞</v>
      </c>
      <c r="I342" s="23" t="str">
        <f t="shared" si="11"/>
        <v>0＊703157</v>
      </c>
      <c r="J342" s="27">
        <v>1130802</v>
      </c>
      <c r="K342" s="27" t="s">
        <v>4596</v>
      </c>
      <c r="L342" s="27">
        <v>1410</v>
      </c>
      <c r="M342" s="28"/>
      <c r="N342" s="26"/>
      <c r="O342" s="26"/>
      <c r="P342" s="26"/>
      <c r="Q342" s="26" t="s">
        <v>9</v>
      </c>
      <c r="R342" s="26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6"/>
      <c r="AK342" s="26"/>
      <c r="AL342" s="26"/>
      <c r="AM342" s="28"/>
      <c r="AN342" s="28"/>
      <c r="AO342" s="28"/>
      <c r="AP342" s="28"/>
      <c r="AQ342" s="28"/>
      <c r="AR342" s="26"/>
      <c r="AS342" s="28"/>
      <c r="AT342" s="28"/>
      <c r="AU342" s="28"/>
      <c r="AV342" s="28"/>
      <c r="AW342" s="28"/>
      <c r="AX342" s="29"/>
      <c r="AY342" s="28"/>
      <c r="AZ342" s="28"/>
      <c r="BA342" s="28"/>
      <c r="BB342" s="28"/>
      <c r="BC342" s="26"/>
      <c r="BD342" s="26"/>
      <c r="BE342" s="28"/>
      <c r="BF342" s="26"/>
      <c r="BG342" s="26"/>
      <c r="BH342" s="26"/>
      <c r="BI342" s="28" t="s">
        <v>1034</v>
      </c>
      <c r="BJ342" s="6"/>
    </row>
    <row r="343" spans="1:62" ht="31">
      <c r="A343" s="23">
        <v>339</v>
      </c>
      <c r="B343" s="27" t="s">
        <v>4597</v>
      </c>
      <c r="C343" s="27" t="s">
        <v>501</v>
      </c>
      <c r="D343" s="27" t="s">
        <v>4268</v>
      </c>
      <c r="E343" s="27">
        <v>53</v>
      </c>
      <c r="F343" s="27" t="s">
        <v>195</v>
      </c>
      <c r="G343" s="27" t="s">
        <v>195</v>
      </c>
      <c r="H343" s="23" t="str">
        <f t="shared" si="10"/>
        <v>李＊忻</v>
      </c>
      <c r="I343" s="23" t="str">
        <f t="shared" si="11"/>
        <v>1＊824096</v>
      </c>
      <c r="J343" s="27">
        <v>1130802</v>
      </c>
      <c r="K343" s="27" t="s">
        <v>734</v>
      </c>
      <c r="L343" s="27">
        <v>1410</v>
      </c>
      <c r="M343" s="28"/>
      <c r="N343" s="26"/>
      <c r="O343" s="26"/>
      <c r="P343" s="26"/>
      <c r="Q343" s="26"/>
      <c r="R343" s="26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6"/>
      <c r="AK343" s="26"/>
      <c r="AL343" s="26"/>
      <c r="AM343" s="28"/>
      <c r="AN343" s="28"/>
      <c r="AO343" s="28"/>
      <c r="AP343" s="28"/>
      <c r="AQ343" s="28"/>
      <c r="AR343" s="26"/>
      <c r="AS343" s="28"/>
      <c r="AT343" s="28"/>
      <c r="AU343" s="28"/>
      <c r="AV343" s="28"/>
      <c r="AW343" s="28"/>
      <c r="AX343" s="29"/>
      <c r="AY343" s="28"/>
      <c r="AZ343" s="28"/>
      <c r="BA343" s="28" t="s">
        <v>9</v>
      </c>
      <c r="BB343" s="28"/>
      <c r="BC343" s="26"/>
      <c r="BD343" s="26"/>
      <c r="BE343" s="28"/>
      <c r="BF343" s="26"/>
      <c r="BG343" s="26"/>
      <c r="BH343" s="26"/>
      <c r="BI343" s="28"/>
      <c r="BJ343" s="6"/>
    </row>
    <row r="344" spans="1:62" ht="31">
      <c r="A344" s="23">
        <v>340</v>
      </c>
      <c r="B344" s="27" t="s">
        <v>4598</v>
      </c>
      <c r="C344" s="27" t="s">
        <v>4250</v>
      </c>
      <c r="D344" s="27" t="s">
        <v>4268</v>
      </c>
      <c r="E344" s="27">
        <v>89</v>
      </c>
      <c r="F344" s="27" t="s">
        <v>4251</v>
      </c>
      <c r="G344" s="27"/>
      <c r="H344" s="23" t="str">
        <f t="shared" si="10"/>
        <v>陳＊</v>
      </c>
      <c r="I344" s="23" t="str">
        <f t="shared" si="11"/>
        <v>1＊031468</v>
      </c>
      <c r="J344" s="27">
        <v>1130803</v>
      </c>
      <c r="K344" s="27" t="s">
        <v>752</v>
      </c>
      <c r="L344" s="27">
        <v>1410</v>
      </c>
      <c r="M344" s="28"/>
      <c r="N344" s="26"/>
      <c r="O344" s="26"/>
      <c r="P344" s="26"/>
      <c r="Q344" s="26"/>
      <c r="R344" s="26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6"/>
      <c r="AK344" s="26"/>
      <c r="AL344" s="26"/>
      <c r="AM344" s="28"/>
      <c r="AN344" s="28"/>
      <c r="AO344" s="28"/>
      <c r="AP344" s="28"/>
      <c r="AQ344" s="28"/>
      <c r="AR344" s="26"/>
      <c r="AS344" s="28"/>
      <c r="AT344" s="28"/>
      <c r="AU344" s="28"/>
      <c r="AV344" s="28" t="s">
        <v>9</v>
      </c>
      <c r="AW344" s="28"/>
      <c r="AX344" s="29"/>
      <c r="AY344" s="28"/>
      <c r="AZ344" s="28"/>
      <c r="BA344" s="28"/>
      <c r="BB344" s="28"/>
      <c r="BC344" s="26"/>
      <c r="BD344" s="26"/>
      <c r="BE344" s="28"/>
      <c r="BF344" s="26"/>
      <c r="BG344" s="26"/>
      <c r="BH344" s="26"/>
      <c r="BI344" s="28" t="s">
        <v>1034</v>
      </c>
      <c r="BJ344" s="6"/>
    </row>
    <row r="345" spans="1:62" ht="31">
      <c r="A345" s="23">
        <v>341</v>
      </c>
      <c r="B345" s="27" t="s">
        <v>4323</v>
      </c>
      <c r="C345" s="27" t="s">
        <v>2840</v>
      </c>
      <c r="D345" s="27" t="s">
        <v>4268</v>
      </c>
      <c r="E345" s="27">
        <v>57</v>
      </c>
      <c r="F345" s="27" t="s">
        <v>195</v>
      </c>
      <c r="G345" s="27" t="s">
        <v>195</v>
      </c>
      <c r="H345" s="23" t="str">
        <f t="shared" si="10"/>
        <v>楊＊燕</v>
      </c>
      <c r="I345" s="23" t="str">
        <f t="shared" si="11"/>
        <v>0＊154677</v>
      </c>
      <c r="J345" s="27">
        <v>1130803</v>
      </c>
      <c r="K345" s="27" t="s">
        <v>752</v>
      </c>
      <c r="L345" s="27">
        <v>1410</v>
      </c>
      <c r="M345" s="28"/>
      <c r="N345" s="26"/>
      <c r="O345" s="26"/>
      <c r="P345" s="26"/>
      <c r="Q345" s="26"/>
      <c r="R345" s="26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6"/>
      <c r="AK345" s="26"/>
      <c r="AL345" s="26"/>
      <c r="AM345" s="28"/>
      <c r="AN345" s="28"/>
      <c r="AO345" s="28"/>
      <c r="AP345" s="28"/>
      <c r="AQ345" s="28"/>
      <c r="AR345" s="26"/>
      <c r="AS345" s="28"/>
      <c r="AT345" s="28"/>
      <c r="AU345" s="28"/>
      <c r="AV345" s="28" t="s">
        <v>9</v>
      </c>
      <c r="AW345" s="28"/>
      <c r="AX345" s="29"/>
      <c r="AY345" s="28"/>
      <c r="AZ345" s="28"/>
      <c r="BA345" s="28"/>
      <c r="BB345" s="28"/>
      <c r="BC345" s="26"/>
      <c r="BD345" s="26"/>
      <c r="BE345" s="28"/>
      <c r="BF345" s="26"/>
      <c r="BG345" s="26"/>
      <c r="BH345" s="26"/>
      <c r="BI345" s="28" t="s">
        <v>1034</v>
      </c>
      <c r="BJ345" s="6"/>
    </row>
    <row r="346" spans="1:62" ht="31">
      <c r="A346" s="23">
        <v>342</v>
      </c>
      <c r="B346" s="27" t="s">
        <v>4416</v>
      </c>
      <c r="C346" s="27" t="s">
        <v>2541</v>
      </c>
      <c r="D346" s="27" t="s">
        <v>4274</v>
      </c>
      <c r="E346" s="27">
        <v>74</v>
      </c>
      <c r="F346" s="27" t="s">
        <v>195</v>
      </c>
      <c r="G346" s="27" t="s">
        <v>195</v>
      </c>
      <c r="H346" s="23" t="str">
        <f t="shared" si="10"/>
        <v>陳＊塗</v>
      </c>
      <c r="I346" s="23" t="str">
        <f t="shared" si="11"/>
        <v>1＊438347</v>
      </c>
      <c r="J346" s="27">
        <v>1130803</v>
      </c>
      <c r="K346" s="27" t="s">
        <v>752</v>
      </c>
      <c r="L346" s="27">
        <v>1410</v>
      </c>
      <c r="M346" s="28"/>
      <c r="N346" s="26"/>
      <c r="O346" s="26"/>
      <c r="P346" s="26"/>
      <c r="Q346" s="26"/>
      <c r="R346" s="26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6"/>
      <c r="AK346" s="26"/>
      <c r="AL346" s="26"/>
      <c r="AM346" s="28"/>
      <c r="AN346" s="28"/>
      <c r="AO346" s="28"/>
      <c r="AP346" s="28"/>
      <c r="AQ346" s="28"/>
      <c r="AR346" s="26"/>
      <c r="AS346" s="28"/>
      <c r="AT346" s="28"/>
      <c r="AU346" s="28"/>
      <c r="AV346" s="28" t="s">
        <v>9</v>
      </c>
      <c r="AW346" s="28"/>
      <c r="AX346" s="29"/>
      <c r="AY346" s="28"/>
      <c r="AZ346" s="28"/>
      <c r="BA346" s="28"/>
      <c r="BB346" s="28"/>
      <c r="BC346" s="26"/>
      <c r="BD346" s="26"/>
      <c r="BE346" s="28"/>
      <c r="BF346" s="26"/>
      <c r="BG346" s="26"/>
      <c r="BH346" s="26"/>
      <c r="BI346" s="28" t="s">
        <v>1034</v>
      </c>
      <c r="BJ346" s="6"/>
    </row>
    <row r="347" spans="1:62" ht="46.5">
      <c r="A347" s="23">
        <v>343</v>
      </c>
      <c r="B347" s="27" t="s">
        <v>4519</v>
      </c>
      <c r="C347" s="27" t="s">
        <v>4216</v>
      </c>
      <c r="D347" s="27" t="s">
        <v>4268</v>
      </c>
      <c r="E347" s="27">
        <v>38</v>
      </c>
      <c r="F347" s="27" t="s">
        <v>195</v>
      </c>
      <c r="G347" s="27" t="s">
        <v>195</v>
      </c>
      <c r="H347" s="23" t="str">
        <f t="shared" si="10"/>
        <v>陳＊璇</v>
      </c>
      <c r="I347" s="23" t="str">
        <f t="shared" si="11"/>
        <v>1＊970803</v>
      </c>
      <c r="J347" s="27">
        <v>1130803</v>
      </c>
      <c r="K347" s="27" t="s">
        <v>738</v>
      </c>
      <c r="L347" s="27">
        <v>1410</v>
      </c>
      <c r="M347" s="28"/>
      <c r="N347" s="26"/>
      <c r="O347" s="26"/>
      <c r="P347" s="26"/>
      <c r="Q347" s="26"/>
      <c r="R347" s="26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6"/>
      <c r="AK347" s="26"/>
      <c r="AL347" s="26"/>
      <c r="AM347" s="28"/>
      <c r="AN347" s="28"/>
      <c r="AO347" s="28"/>
      <c r="AP347" s="28"/>
      <c r="AQ347" s="28"/>
      <c r="AR347" s="26"/>
      <c r="AS347" s="28"/>
      <c r="AT347" s="28"/>
      <c r="AU347" s="28"/>
      <c r="AV347" s="28"/>
      <c r="AW347" s="28"/>
      <c r="AX347" s="29"/>
      <c r="AY347" s="28"/>
      <c r="AZ347" s="28" t="s">
        <v>9</v>
      </c>
      <c r="BA347" s="28" t="s">
        <v>9</v>
      </c>
      <c r="BB347" s="28"/>
      <c r="BC347" s="26"/>
      <c r="BD347" s="26"/>
      <c r="BE347" s="28"/>
      <c r="BF347" s="26"/>
      <c r="BG347" s="26"/>
      <c r="BH347" s="26"/>
      <c r="BI347" s="28"/>
      <c r="BJ347" s="6"/>
    </row>
    <row r="348" spans="1:62" ht="46.5">
      <c r="A348" s="23">
        <v>344</v>
      </c>
      <c r="B348" s="27" t="s">
        <v>4599</v>
      </c>
      <c r="C348" s="27" t="s">
        <v>4252</v>
      </c>
      <c r="D348" s="27" t="s">
        <v>4268</v>
      </c>
      <c r="E348" s="27">
        <v>69</v>
      </c>
      <c r="F348" s="27" t="s">
        <v>195</v>
      </c>
      <c r="G348" s="27" t="s">
        <v>195</v>
      </c>
      <c r="H348" s="23" t="str">
        <f t="shared" si="10"/>
        <v>謝＊貴</v>
      </c>
      <c r="I348" s="23" t="str">
        <f t="shared" si="11"/>
        <v>2＊497355</v>
      </c>
      <c r="J348" s="27">
        <v>1130803</v>
      </c>
      <c r="K348" s="27" t="s">
        <v>738</v>
      </c>
      <c r="L348" s="27">
        <v>1410</v>
      </c>
      <c r="M348" s="28"/>
      <c r="N348" s="26"/>
      <c r="O348" s="26"/>
      <c r="P348" s="26"/>
      <c r="Q348" s="26"/>
      <c r="R348" s="26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6"/>
      <c r="AK348" s="26"/>
      <c r="AL348" s="26"/>
      <c r="AM348" s="28"/>
      <c r="AN348" s="28"/>
      <c r="AO348" s="28"/>
      <c r="AP348" s="28"/>
      <c r="AQ348" s="28"/>
      <c r="AR348" s="26"/>
      <c r="AS348" s="28"/>
      <c r="AT348" s="28"/>
      <c r="AU348" s="28"/>
      <c r="AV348" s="28"/>
      <c r="AW348" s="28"/>
      <c r="AX348" s="29"/>
      <c r="AY348" s="28"/>
      <c r="AZ348" s="28" t="s">
        <v>9</v>
      </c>
      <c r="BA348" s="28" t="s">
        <v>9</v>
      </c>
      <c r="BB348" s="28"/>
      <c r="BC348" s="26"/>
      <c r="BD348" s="26"/>
      <c r="BE348" s="28"/>
      <c r="BF348" s="26"/>
      <c r="BG348" s="26"/>
      <c r="BH348" s="26"/>
      <c r="BI348" s="28"/>
      <c r="BJ348" s="6"/>
    </row>
    <row r="349" spans="1:62" ht="46.5">
      <c r="A349" s="23">
        <v>345</v>
      </c>
      <c r="B349" s="27" t="s">
        <v>4600</v>
      </c>
      <c r="C349" s="27" t="s">
        <v>4253</v>
      </c>
      <c r="D349" s="27" t="s">
        <v>4268</v>
      </c>
      <c r="E349" s="27">
        <v>79</v>
      </c>
      <c r="F349" s="27" t="s">
        <v>195</v>
      </c>
      <c r="G349" s="27" t="s">
        <v>195</v>
      </c>
      <c r="H349" s="23" t="str">
        <f t="shared" si="10"/>
        <v>張＊梅</v>
      </c>
      <c r="I349" s="23" t="str">
        <f t="shared" si="11"/>
        <v>0＊149476</v>
      </c>
      <c r="J349" s="27">
        <v>1130805</v>
      </c>
      <c r="K349" s="27" t="s">
        <v>738</v>
      </c>
      <c r="L349" s="27">
        <v>1410</v>
      </c>
      <c r="M349" s="28"/>
      <c r="N349" s="26"/>
      <c r="O349" s="26"/>
      <c r="P349" s="26"/>
      <c r="Q349" s="26"/>
      <c r="R349" s="26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6"/>
      <c r="AK349" s="26"/>
      <c r="AL349" s="26"/>
      <c r="AM349" s="28"/>
      <c r="AN349" s="28"/>
      <c r="AO349" s="28"/>
      <c r="AP349" s="28"/>
      <c r="AQ349" s="28"/>
      <c r="AR349" s="26"/>
      <c r="AS349" s="28"/>
      <c r="AT349" s="28"/>
      <c r="AU349" s="28"/>
      <c r="AV349" s="28"/>
      <c r="AW349" s="28"/>
      <c r="AX349" s="29"/>
      <c r="AY349" s="28"/>
      <c r="AZ349" s="28" t="s">
        <v>9</v>
      </c>
      <c r="BA349" s="28" t="s">
        <v>9</v>
      </c>
      <c r="BB349" s="28"/>
      <c r="BC349" s="26"/>
      <c r="BD349" s="26"/>
      <c r="BE349" s="28"/>
      <c r="BF349" s="26"/>
      <c r="BG349" s="26"/>
      <c r="BH349" s="26"/>
      <c r="BI349" s="28"/>
      <c r="BJ349" s="6"/>
    </row>
    <row r="350" spans="1:62" ht="31">
      <c r="A350" s="23">
        <v>346</v>
      </c>
      <c r="B350" s="27" t="s">
        <v>4601</v>
      </c>
      <c r="C350" s="27" t="s">
        <v>2635</v>
      </c>
      <c r="D350" s="27" t="s">
        <v>4268</v>
      </c>
      <c r="E350" s="27">
        <v>88</v>
      </c>
      <c r="F350" s="27" t="s">
        <v>195</v>
      </c>
      <c r="G350" s="27" t="s">
        <v>195</v>
      </c>
      <c r="H350" s="23" t="str">
        <f t="shared" si="10"/>
        <v>劉＊素蘭</v>
      </c>
      <c r="I350" s="23" t="str">
        <f t="shared" si="11"/>
        <v>0＊874830</v>
      </c>
      <c r="J350" s="27">
        <v>1130805</v>
      </c>
      <c r="K350" s="27" t="s">
        <v>752</v>
      </c>
      <c r="L350" s="27">
        <v>1410</v>
      </c>
      <c r="M350" s="28"/>
      <c r="N350" s="26"/>
      <c r="O350" s="26"/>
      <c r="P350" s="26"/>
      <c r="Q350" s="26"/>
      <c r="R350" s="26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6"/>
      <c r="AK350" s="26"/>
      <c r="AL350" s="26"/>
      <c r="AM350" s="28"/>
      <c r="AN350" s="28"/>
      <c r="AO350" s="28"/>
      <c r="AP350" s="28"/>
      <c r="AQ350" s="28"/>
      <c r="AR350" s="26"/>
      <c r="AS350" s="28"/>
      <c r="AT350" s="28"/>
      <c r="AU350" s="28"/>
      <c r="AV350" s="28" t="s">
        <v>9</v>
      </c>
      <c r="AW350" s="28"/>
      <c r="AX350" s="29"/>
      <c r="AY350" s="28"/>
      <c r="AZ350" s="28"/>
      <c r="BA350" s="28"/>
      <c r="BB350" s="28"/>
      <c r="BC350" s="26"/>
      <c r="BD350" s="26"/>
      <c r="BE350" s="28"/>
      <c r="BF350" s="26"/>
      <c r="BG350" s="26"/>
      <c r="BH350" s="26"/>
      <c r="BI350" s="28" t="s">
        <v>1034</v>
      </c>
      <c r="BJ350" s="6"/>
    </row>
    <row r="351" spans="1:62">
      <c r="A351" s="23">
        <v>347</v>
      </c>
      <c r="B351" s="27" t="s">
        <v>4602</v>
      </c>
      <c r="C351" s="27" t="s">
        <v>1433</v>
      </c>
      <c r="D351" s="27" t="s">
        <v>4274</v>
      </c>
      <c r="E351" s="27">
        <v>72</v>
      </c>
      <c r="F351" s="27" t="s">
        <v>195</v>
      </c>
      <c r="G351" s="27" t="s">
        <v>195</v>
      </c>
      <c r="H351" s="23" t="str">
        <f t="shared" si="10"/>
        <v>朱＊發</v>
      </c>
      <c r="I351" s="23" t="str">
        <f t="shared" si="11"/>
        <v>0＊983238</v>
      </c>
      <c r="J351" s="27">
        <v>1130805</v>
      </c>
      <c r="K351" s="27">
        <v>5761300</v>
      </c>
      <c r="L351" s="27">
        <v>1410</v>
      </c>
      <c r="M351" s="28"/>
      <c r="N351" s="26"/>
      <c r="O351" s="26"/>
      <c r="P351" s="26"/>
      <c r="Q351" s="26"/>
      <c r="R351" s="26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6"/>
      <c r="AK351" s="26"/>
      <c r="AL351" s="26"/>
      <c r="AM351" s="28"/>
      <c r="AN351" s="28"/>
      <c r="AO351" s="28"/>
      <c r="AP351" s="28"/>
      <c r="AQ351" s="28"/>
      <c r="AR351" s="26"/>
      <c r="AS351" s="28"/>
      <c r="AT351" s="28"/>
      <c r="AU351" s="28" t="s">
        <v>9</v>
      </c>
      <c r="AV351" s="28"/>
      <c r="AW351" s="28"/>
      <c r="AX351" s="29"/>
      <c r="AY351" s="28"/>
      <c r="AZ351" s="28"/>
      <c r="BA351" s="28"/>
      <c r="BB351" s="28"/>
      <c r="BC351" s="26"/>
      <c r="BD351" s="26"/>
      <c r="BE351" s="28"/>
      <c r="BF351" s="26"/>
      <c r="BG351" s="26"/>
      <c r="BH351" s="26"/>
      <c r="BI351" s="28"/>
      <c r="BJ351" s="6"/>
    </row>
    <row r="352" spans="1:62" ht="46.5">
      <c r="A352" s="23">
        <v>348</v>
      </c>
      <c r="B352" s="27" t="s">
        <v>4603</v>
      </c>
      <c r="C352" s="27" t="s">
        <v>4254</v>
      </c>
      <c r="D352" s="27" t="s">
        <v>4274</v>
      </c>
      <c r="E352" s="27">
        <v>48</v>
      </c>
      <c r="F352" s="27" t="s">
        <v>4153</v>
      </c>
      <c r="G352" s="27" t="s">
        <v>4153</v>
      </c>
      <c r="H352" s="23" t="str">
        <f t="shared" si="10"/>
        <v>何＊民</v>
      </c>
      <c r="I352" s="23" t="str">
        <f t="shared" si="11"/>
        <v>0＊688651</v>
      </c>
      <c r="J352" s="27">
        <v>1130805</v>
      </c>
      <c r="K352" s="27" t="s">
        <v>738</v>
      </c>
      <c r="L352" s="27">
        <v>1410</v>
      </c>
      <c r="M352" s="28"/>
      <c r="N352" s="26"/>
      <c r="O352" s="26"/>
      <c r="P352" s="26"/>
      <c r="Q352" s="26"/>
      <c r="R352" s="26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6"/>
      <c r="AK352" s="26"/>
      <c r="AL352" s="26"/>
      <c r="AM352" s="28"/>
      <c r="AN352" s="28"/>
      <c r="AO352" s="28"/>
      <c r="AP352" s="28"/>
      <c r="AQ352" s="28"/>
      <c r="AR352" s="26"/>
      <c r="AS352" s="28"/>
      <c r="AT352" s="28"/>
      <c r="AU352" s="28"/>
      <c r="AV352" s="28"/>
      <c r="AW352" s="28"/>
      <c r="AX352" s="29"/>
      <c r="AY352" s="28" t="s">
        <v>9</v>
      </c>
      <c r="AZ352" s="28"/>
      <c r="BA352" s="28" t="s">
        <v>9</v>
      </c>
      <c r="BB352" s="28"/>
      <c r="BC352" s="26"/>
      <c r="BD352" s="26"/>
      <c r="BE352" s="28"/>
      <c r="BF352" s="26"/>
      <c r="BG352" s="26"/>
      <c r="BH352" s="26"/>
      <c r="BI352" s="28"/>
      <c r="BJ352" s="6"/>
    </row>
    <row r="353" spans="1:62" ht="31">
      <c r="A353" s="23">
        <v>349</v>
      </c>
      <c r="B353" s="27" t="s">
        <v>4604</v>
      </c>
      <c r="C353" s="27" t="s">
        <v>1024</v>
      </c>
      <c r="D353" s="27" t="s">
        <v>4268</v>
      </c>
      <c r="E353" s="27">
        <v>75</v>
      </c>
      <c r="F353" s="27" t="s">
        <v>195</v>
      </c>
      <c r="G353" s="27" t="s">
        <v>195</v>
      </c>
      <c r="H353" s="23" t="str">
        <f t="shared" si="10"/>
        <v>藍＊香</v>
      </c>
      <c r="I353" s="23" t="str">
        <f t="shared" si="11"/>
        <v>0＊082279</v>
      </c>
      <c r="J353" s="27">
        <v>1130807</v>
      </c>
      <c r="K353" s="27" t="s">
        <v>734</v>
      </c>
      <c r="L353" s="27">
        <v>1410</v>
      </c>
      <c r="M353" s="28"/>
      <c r="N353" s="26"/>
      <c r="O353" s="26"/>
      <c r="P353" s="26"/>
      <c r="Q353" s="26"/>
      <c r="R353" s="26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6"/>
      <c r="AK353" s="26"/>
      <c r="AL353" s="26"/>
      <c r="AM353" s="28"/>
      <c r="AN353" s="28"/>
      <c r="AO353" s="28"/>
      <c r="AP353" s="28"/>
      <c r="AQ353" s="28"/>
      <c r="AR353" s="26"/>
      <c r="AS353" s="28"/>
      <c r="AT353" s="28"/>
      <c r="AU353" s="28"/>
      <c r="AV353" s="28"/>
      <c r="AW353" s="28"/>
      <c r="AX353" s="29"/>
      <c r="AY353" s="28"/>
      <c r="AZ353" s="28"/>
      <c r="BA353" s="28" t="s">
        <v>9</v>
      </c>
      <c r="BB353" s="28"/>
      <c r="BC353" s="26"/>
      <c r="BD353" s="26"/>
      <c r="BE353" s="28"/>
      <c r="BF353" s="26"/>
      <c r="BG353" s="26"/>
      <c r="BH353" s="26"/>
      <c r="BI353" s="28"/>
      <c r="BJ353" s="6"/>
    </row>
    <row r="354" spans="1:62" ht="31">
      <c r="A354" s="23">
        <v>350</v>
      </c>
      <c r="B354" s="27" t="s">
        <v>4605</v>
      </c>
      <c r="C354" s="27" t="s">
        <v>1030</v>
      </c>
      <c r="D354" s="27" t="s">
        <v>4268</v>
      </c>
      <c r="E354" s="27">
        <v>77</v>
      </c>
      <c r="F354" s="27" t="s">
        <v>195</v>
      </c>
      <c r="G354" s="27" t="s">
        <v>195</v>
      </c>
      <c r="H354" s="23" t="str">
        <f t="shared" si="10"/>
        <v>黃＊惠</v>
      </c>
      <c r="I354" s="23" t="str">
        <f t="shared" si="11"/>
        <v>2＊398147</v>
      </c>
      <c r="J354" s="27">
        <v>1130807</v>
      </c>
      <c r="K354" s="27" t="s">
        <v>732</v>
      </c>
      <c r="L354" s="27">
        <v>1410</v>
      </c>
      <c r="M354" s="28"/>
      <c r="N354" s="26"/>
      <c r="O354" s="26"/>
      <c r="P354" s="26"/>
      <c r="Q354" s="26"/>
      <c r="R354" s="26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6"/>
      <c r="AK354" s="26"/>
      <c r="AL354" s="26"/>
      <c r="AM354" s="28"/>
      <c r="AN354" s="28"/>
      <c r="AO354" s="28"/>
      <c r="AP354" s="28"/>
      <c r="AQ354" s="28"/>
      <c r="AR354" s="26"/>
      <c r="AS354" s="28"/>
      <c r="AT354" s="28"/>
      <c r="AU354" s="28"/>
      <c r="AV354" s="28"/>
      <c r="AW354" s="28"/>
      <c r="AX354" s="29"/>
      <c r="AY354" s="28"/>
      <c r="AZ354" s="28"/>
      <c r="BA354" s="28"/>
      <c r="BB354" s="28" t="s">
        <v>1879</v>
      </c>
      <c r="BC354" s="26"/>
      <c r="BD354" s="26"/>
      <c r="BE354" s="28"/>
      <c r="BF354" s="26"/>
      <c r="BG354" s="26"/>
      <c r="BH354" s="26"/>
      <c r="BI354" s="28"/>
      <c r="BJ354" s="6"/>
    </row>
    <row r="355" spans="1:62">
      <c r="A355" s="23">
        <v>351</v>
      </c>
      <c r="B355" s="27" t="s">
        <v>4606</v>
      </c>
      <c r="C355" s="27" t="s">
        <v>852</v>
      </c>
      <c r="D355" s="27" t="s">
        <v>4268</v>
      </c>
      <c r="E355" s="27">
        <v>69</v>
      </c>
      <c r="F355" s="27" t="s">
        <v>195</v>
      </c>
      <c r="G355" s="27" t="s">
        <v>195</v>
      </c>
      <c r="H355" s="23" t="str">
        <f t="shared" si="10"/>
        <v>陳＊嬌</v>
      </c>
      <c r="I355" s="23" t="str">
        <f t="shared" si="11"/>
        <v>2＊795743</v>
      </c>
      <c r="J355" s="27">
        <v>1130807</v>
      </c>
      <c r="K355" s="27">
        <v>5761300</v>
      </c>
      <c r="L355" s="27">
        <v>1410</v>
      </c>
      <c r="M355" s="28"/>
      <c r="N355" s="26"/>
      <c r="O355" s="26"/>
      <c r="P355" s="26"/>
      <c r="Q355" s="26"/>
      <c r="R355" s="26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6"/>
      <c r="AK355" s="26"/>
      <c r="AL355" s="26"/>
      <c r="AM355" s="28"/>
      <c r="AN355" s="28"/>
      <c r="AO355" s="28"/>
      <c r="AP355" s="28"/>
      <c r="AQ355" s="28"/>
      <c r="AR355" s="26"/>
      <c r="AS355" s="28"/>
      <c r="AT355" s="28"/>
      <c r="AU355" s="28" t="s">
        <v>9</v>
      </c>
      <c r="AV355" s="28"/>
      <c r="AW355" s="28"/>
      <c r="AX355" s="29"/>
      <c r="AY355" s="28"/>
      <c r="AZ355" s="28"/>
      <c r="BA355" s="28"/>
      <c r="BB355" s="28"/>
      <c r="BC355" s="26"/>
      <c r="BD355" s="26"/>
      <c r="BE355" s="28"/>
      <c r="BF355" s="26"/>
      <c r="BG355" s="26"/>
      <c r="BH355" s="26"/>
      <c r="BI355" s="28"/>
      <c r="BJ355" s="6"/>
    </row>
    <row r="356" spans="1:62" ht="31">
      <c r="A356" s="23">
        <v>352</v>
      </c>
      <c r="B356" s="27" t="s">
        <v>4607</v>
      </c>
      <c r="C356" s="27" t="s">
        <v>1023</v>
      </c>
      <c r="D356" s="27" t="s">
        <v>4274</v>
      </c>
      <c r="E356" s="27">
        <v>83</v>
      </c>
      <c r="F356" s="27" t="s">
        <v>195</v>
      </c>
      <c r="G356" s="27" t="s">
        <v>195</v>
      </c>
      <c r="H356" s="23" t="str">
        <f t="shared" si="10"/>
        <v>林＊雄</v>
      </c>
      <c r="I356" s="23" t="str">
        <f t="shared" si="11"/>
        <v>2＊768982</v>
      </c>
      <c r="J356" s="27">
        <v>1130807</v>
      </c>
      <c r="K356" s="27" t="s">
        <v>732</v>
      </c>
      <c r="L356" s="27">
        <v>1410</v>
      </c>
      <c r="M356" s="28"/>
      <c r="N356" s="26"/>
      <c r="O356" s="26"/>
      <c r="P356" s="26"/>
      <c r="Q356" s="26"/>
      <c r="R356" s="26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6"/>
      <c r="AK356" s="26"/>
      <c r="AL356" s="26"/>
      <c r="AM356" s="28"/>
      <c r="AN356" s="28"/>
      <c r="AO356" s="28"/>
      <c r="AP356" s="28"/>
      <c r="AQ356" s="28"/>
      <c r="AR356" s="26"/>
      <c r="AS356" s="28"/>
      <c r="AT356" s="28"/>
      <c r="AU356" s="28"/>
      <c r="AV356" s="28"/>
      <c r="AW356" s="28"/>
      <c r="AX356" s="29"/>
      <c r="AY356" s="28"/>
      <c r="AZ356" s="28"/>
      <c r="BA356" s="28"/>
      <c r="BB356" s="28" t="s">
        <v>1879</v>
      </c>
      <c r="BC356" s="26"/>
      <c r="BD356" s="26"/>
      <c r="BE356" s="28"/>
      <c r="BF356" s="26"/>
      <c r="BG356" s="26"/>
      <c r="BH356" s="26"/>
      <c r="BI356" s="28"/>
      <c r="BJ356" s="6"/>
    </row>
    <row r="357" spans="1:62" ht="31">
      <c r="A357" s="23">
        <v>353</v>
      </c>
      <c r="B357" s="27" t="s">
        <v>4608</v>
      </c>
      <c r="C357" s="27" t="s">
        <v>4255</v>
      </c>
      <c r="D357" s="27" t="s">
        <v>4268</v>
      </c>
      <c r="E357" s="27">
        <v>94</v>
      </c>
      <c r="F357" s="27" t="s">
        <v>4256</v>
      </c>
      <c r="G357" s="27" t="s">
        <v>4234</v>
      </c>
      <c r="H357" s="23" t="str">
        <f t="shared" si="10"/>
        <v>張＊振玉</v>
      </c>
      <c r="I357" s="23" t="str">
        <f t="shared" si="11"/>
        <v>0＊274559</v>
      </c>
      <c r="J357" s="27">
        <v>1130807</v>
      </c>
      <c r="K357" s="27" t="s">
        <v>752</v>
      </c>
      <c r="L357" s="27">
        <v>1410</v>
      </c>
      <c r="M357" s="28"/>
      <c r="N357" s="26"/>
      <c r="O357" s="26"/>
      <c r="P357" s="26"/>
      <c r="Q357" s="26"/>
      <c r="R357" s="26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6"/>
      <c r="AK357" s="26"/>
      <c r="AL357" s="26"/>
      <c r="AM357" s="28"/>
      <c r="AN357" s="28"/>
      <c r="AO357" s="28"/>
      <c r="AP357" s="28"/>
      <c r="AQ357" s="28"/>
      <c r="AR357" s="26"/>
      <c r="AS357" s="28"/>
      <c r="AT357" s="28"/>
      <c r="AU357" s="28"/>
      <c r="AV357" s="28" t="s">
        <v>9</v>
      </c>
      <c r="AW357" s="28"/>
      <c r="AX357" s="29"/>
      <c r="AY357" s="28"/>
      <c r="AZ357" s="28"/>
      <c r="BA357" s="28"/>
      <c r="BB357" s="28"/>
      <c r="BC357" s="26"/>
      <c r="BD357" s="26"/>
      <c r="BE357" s="28"/>
      <c r="BF357" s="26"/>
      <c r="BG357" s="26"/>
      <c r="BH357" s="26"/>
      <c r="BI357" s="28" t="s">
        <v>1034</v>
      </c>
      <c r="BJ357" s="6"/>
    </row>
    <row r="358" spans="1:62" ht="46.5">
      <c r="A358" s="23">
        <v>354</v>
      </c>
      <c r="B358" s="27" t="s">
        <v>4609</v>
      </c>
      <c r="C358" s="27" t="s">
        <v>105</v>
      </c>
      <c r="D358" s="27" t="s">
        <v>4268</v>
      </c>
      <c r="E358" s="27">
        <v>77</v>
      </c>
      <c r="F358" s="27" t="s">
        <v>4156</v>
      </c>
      <c r="G358" s="27"/>
      <c r="H358" s="23" t="str">
        <f t="shared" si="10"/>
        <v>林＊環</v>
      </c>
      <c r="I358" s="23" t="str">
        <f t="shared" si="11"/>
        <v>2＊049673</v>
      </c>
      <c r="J358" s="27">
        <v>1130809</v>
      </c>
      <c r="K358" s="27" t="s">
        <v>743</v>
      </c>
      <c r="L358" s="27">
        <v>1410</v>
      </c>
      <c r="M358" s="28"/>
      <c r="N358" s="26"/>
      <c r="O358" s="26"/>
      <c r="P358" s="26"/>
      <c r="Q358" s="26"/>
      <c r="R358" s="26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6"/>
      <c r="AK358" s="26"/>
      <c r="AL358" s="26"/>
      <c r="AM358" s="28"/>
      <c r="AN358" s="28"/>
      <c r="AO358" s="28"/>
      <c r="AP358" s="28"/>
      <c r="AQ358" s="28"/>
      <c r="AR358" s="26" t="s">
        <v>9</v>
      </c>
      <c r="AS358" s="28"/>
      <c r="AT358" s="28"/>
      <c r="AU358" s="28"/>
      <c r="AV358" s="28"/>
      <c r="AW358" s="28"/>
      <c r="AX358" s="29"/>
      <c r="AY358" s="28"/>
      <c r="AZ358" s="28"/>
      <c r="BA358" s="28"/>
      <c r="BB358" s="28"/>
      <c r="BC358" s="26" t="s">
        <v>9</v>
      </c>
      <c r="BD358" s="26"/>
      <c r="BE358" s="28"/>
      <c r="BF358" s="26"/>
      <c r="BG358" s="26"/>
      <c r="BH358" s="26"/>
      <c r="BI358" s="28" t="s">
        <v>1034</v>
      </c>
      <c r="BJ358" s="6"/>
    </row>
    <row r="359" spans="1:62" ht="46.5">
      <c r="A359" s="23">
        <v>355</v>
      </c>
      <c r="B359" s="27" t="s">
        <v>4610</v>
      </c>
      <c r="C359" s="27" t="s">
        <v>2670</v>
      </c>
      <c r="D359" s="27" t="s">
        <v>4274</v>
      </c>
      <c r="E359" s="27">
        <v>62</v>
      </c>
      <c r="F359" s="27" t="s">
        <v>195</v>
      </c>
      <c r="G359" s="27" t="s">
        <v>195</v>
      </c>
      <c r="H359" s="23" t="str">
        <f t="shared" si="10"/>
        <v>謝＊田</v>
      </c>
      <c r="I359" s="23" t="str">
        <f t="shared" si="11"/>
        <v>2＊703269</v>
      </c>
      <c r="J359" s="27">
        <v>1130809</v>
      </c>
      <c r="K359" s="27" t="s">
        <v>741</v>
      </c>
      <c r="L359" s="27">
        <v>1410</v>
      </c>
      <c r="M359" s="28"/>
      <c r="N359" s="26"/>
      <c r="O359" s="26"/>
      <c r="P359" s="26"/>
      <c r="Q359" s="26"/>
      <c r="R359" s="26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6"/>
      <c r="AK359" s="26"/>
      <c r="AL359" s="26"/>
      <c r="AM359" s="28"/>
      <c r="AN359" s="28"/>
      <c r="AO359" s="28"/>
      <c r="AP359" s="28"/>
      <c r="AQ359" s="28"/>
      <c r="AR359" s="26"/>
      <c r="AS359" s="28"/>
      <c r="AT359" s="28"/>
      <c r="AU359" s="28"/>
      <c r="AV359" s="28"/>
      <c r="AW359" s="28"/>
      <c r="AX359" s="29"/>
      <c r="AY359" s="28"/>
      <c r="AZ359" s="28" t="s">
        <v>9</v>
      </c>
      <c r="BA359" s="28"/>
      <c r="BB359" s="28" t="s">
        <v>4654</v>
      </c>
      <c r="BC359" s="26"/>
      <c r="BD359" s="26"/>
      <c r="BE359" s="28"/>
      <c r="BF359" s="26"/>
      <c r="BG359" s="26"/>
      <c r="BH359" s="26"/>
      <c r="BI359" s="28"/>
      <c r="BJ359" s="6"/>
    </row>
    <row r="360" spans="1:62" ht="31">
      <c r="A360" s="23">
        <v>356</v>
      </c>
      <c r="B360" s="27" t="s">
        <v>4611</v>
      </c>
      <c r="C360" s="27" t="s">
        <v>4257</v>
      </c>
      <c r="D360" s="27" t="s">
        <v>4274</v>
      </c>
      <c r="E360" s="27">
        <v>59</v>
      </c>
      <c r="F360" s="27" t="s">
        <v>3701</v>
      </c>
      <c r="G360" s="27" t="s">
        <v>4258</v>
      </c>
      <c r="H360" s="23" t="str">
        <f t="shared" ref="H360:H398" si="12">REPLACE(B360,2,1,"＊")</f>
        <v>何＊秋</v>
      </c>
      <c r="I360" s="23" t="str">
        <f t="shared" ref="I360:I398" si="13">REPLACE(C360,2,1,"＊")</f>
        <v>1＊278619</v>
      </c>
      <c r="J360" s="27">
        <v>1130809</v>
      </c>
      <c r="K360" s="27" t="s">
        <v>752</v>
      </c>
      <c r="L360" s="27">
        <v>1410</v>
      </c>
      <c r="M360" s="28"/>
      <c r="N360" s="26"/>
      <c r="O360" s="26"/>
      <c r="P360" s="26"/>
      <c r="Q360" s="26"/>
      <c r="R360" s="26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6"/>
      <c r="AK360" s="26"/>
      <c r="AL360" s="26"/>
      <c r="AM360" s="28"/>
      <c r="AN360" s="28"/>
      <c r="AO360" s="28"/>
      <c r="AP360" s="28"/>
      <c r="AQ360" s="28"/>
      <c r="AR360" s="26"/>
      <c r="AS360" s="28"/>
      <c r="AT360" s="28"/>
      <c r="AU360" s="28"/>
      <c r="AV360" s="28" t="s">
        <v>9</v>
      </c>
      <c r="AW360" s="28"/>
      <c r="AX360" s="29"/>
      <c r="AY360" s="28"/>
      <c r="AZ360" s="28"/>
      <c r="BA360" s="28"/>
      <c r="BB360" s="28"/>
      <c r="BC360" s="26"/>
      <c r="BD360" s="26"/>
      <c r="BE360" s="28"/>
      <c r="BF360" s="26"/>
      <c r="BG360" s="26"/>
      <c r="BH360" s="26"/>
      <c r="BI360" s="28" t="s">
        <v>1034</v>
      </c>
      <c r="BJ360" s="6"/>
    </row>
    <row r="361" spans="1:62">
      <c r="A361" s="23">
        <v>357</v>
      </c>
      <c r="B361" s="27" t="s">
        <v>4612</v>
      </c>
      <c r="C361" s="27" t="s">
        <v>3046</v>
      </c>
      <c r="D361" s="27" t="s">
        <v>4268</v>
      </c>
      <c r="E361" s="27">
        <v>68</v>
      </c>
      <c r="F361" s="27" t="s">
        <v>195</v>
      </c>
      <c r="G361" s="27" t="s">
        <v>195</v>
      </c>
      <c r="H361" s="23" t="str">
        <f t="shared" si="12"/>
        <v>陳＊琇</v>
      </c>
      <c r="I361" s="23" t="str">
        <f t="shared" si="13"/>
        <v>0＊680666</v>
      </c>
      <c r="J361" s="27">
        <v>1130814</v>
      </c>
      <c r="K361" s="27">
        <v>5761300</v>
      </c>
      <c r="L361" s="27">
        <v>1410</v>
      </c>
      <c r="M361" s="28"/>
      <c r="N361" s="26"/>
      <c r="O361" s="26"/>
      <c r="P361" s="26"/>
      <c r="Q361" s="26"/>
      <c r="R361" s="26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6"/>
      <c r="AK361" s="26"/>
      <c r="AL361" s="26"/>
      <c r="AM361" s="28"/>
      <c r="AN361" s="28"/>
      <c r="AO361" s="28"/>
      <c r="AP361" s="28"/>
      <c r="AQ361" s="28"/>
      <c r="AR361" s="26"/>
      <c r="AS361" s="28"/>
      <c r="AT361" s="28"/>
      <c r="AU361" s="28" t="s">
        <v>9</v>
      </c>
      <c r="AV361" s="28"/>
      <c r="AW361" s="28"/>
      <c r="AX361" s="29"/>
      <c r="AY361" s="28"/>
      <c r="AZ361" s="28"/>
      <c r="BA361" s="28"/>
      <c r="BB361" s="28"/>
      <c r="BC361" s="26"/>
      <c r="BD361" s="26"/>
      <c r="BE361" s="28"/>
      <c r="BF361" s="26"/>
      <c r="BG361" s="26"/>
      <c r="BH361" s="26"/>
      <c r="BI361" s="28"/>
      <c r="BJ361" s="6"/>
    </row>
    <row r="362" spans="1:62" ht="31">
      <c r="A362" s="23">
        <v>358</v>
      </c>
      <c r="B362" s="27" t="s">
        <v>4613</v>
      </c>
      <c r="C362" s="27" t="s">
        <v>1543</v>
      </c>
      <c r="D362" s="27" t="s">
        <v>4274</v>
      </c>
      <c r="E362" s="27">
        <v>78</v>
      </c>
      <c r="F362" s="27" t="s">
        <v>195</v>
      </c>
      <c r="G362" s="27" t="s">
        <v>195</v>
      </c>
      <c r="H362" s="23" t="str">
        <f t="shared" si="12"/>
        <v>林＊榮</v>
      </c>
      <c r="I362" s="23" t="str">
        <f t="shared" si="13"/>
        <v>0＊580913</v>
      </c>
      <c r="J362" s="27">
        <v>1130814</v>
      </c>
      <c r="K362" s="27" t="s">
        <v>732</v>
      </c>
      <c r="L362" s="27">
        <v>1410</v>
      </c>
      <c r="M362" s="28"/>
      <c r="N362" s="26"/>
      <c r="O362" s="26"/>
      <c r="P362" s="26"/>
      <c r="Q362" s="26"/>
      <c r="R362" s="26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6"/>
      <c r="AK362" s="26"/>
      <c r="AL362" s="26"/>
      <c r="AM362" s="28"/>
      <c r="AN362" s="28"/>
      <c r="AO362" s="28"/>
      <c r="AP362" s="28"/>
      <c r="AQ362" s="28"/>
      <c r="AR362" s="26"/>
      <c r="AS362" s="28"/>
      <c r="AT362" s="28"/>
      <c r="AU362" s="28"/>
      <c r="AV362" s="28"/>
      <c r="AW362" s="28"/>
      <c r="AX362" s="29"/>
      <c r="AY362" s="28"/>
      <c r="AZ362" s="28"/>
      <c r="BA362" s="28"/>
      <c r="BB362" s="28" t="s">
        <v>1899</v>
      </c>
      <c r="BC362" s="26"/>
      <c r="BD362" s="26"/>
      <c r="BE362" s="28"/>
      <c r="BF362" s="26"/>
      <c r="BG362" s="26"/>
      <c r="BH362" s="26"/>
      <c r="BI362" s="28"/>
      <c r="BJ362" s="6"/>
    </row>
    <row r="363" spans="1:62" ht="31">
      <c r="A363" s="23">
        <v>359</v>
      </c>
      <c r="B363" s="27" t="s">
        <v>4614</v>
      </c>
      <c r="C363" s="27" t="s">
        <v>121</v>
      </c>
      <c r="D363" s="27" t="s">
        <v>4274</v>
      </c>
      <c r="E363" s="27">
        <v>68</v>
      </c>
      <c r="F363" s="27" t="s">
        <v>195</v>
      </c>
      <c r="G363" s="27" t="s">
        <v>195</v>
      </c>
      <c r="H363" s="23" t="str">
        <f t="shared" si="12"/>
        <v>何＊興</v>
      </c>
      <c r="I363" s="23" t="str">
        <f t="shared" si="13"/>
        <v>1＊044421</v>
      </c>
      <c r="J363" s="27">
        <v>1130814</v>
      </c>
      <c r="K363" s="27" t="s">
        <v>734</v>
      </c>
      <c r="L363" s="27">
        <v>1410</v>
      </c>
      <c r="M363" s="28"/>
      <c r="N363" s="26"/>
      <c r="O363" s="26"/>
      <c r="P363" s="26"/>
      <c r="Q363" s="26"/>
      <c r="R363" s="26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6"/>
      <c r="AK363" s="26"/>
      <c r="AL363" s="26"/>
      <c r="AM363" s="28"/>
      <c r="AN363" s="28"/>
      <c r="AO363" s="28"/>
      <c r="AP363" s="28"/>
      <c r="AQ363" s="28"/>
      <c r="AR363" s="26"/>
      <c r="AS363" s="28"/>
      <c r="AT363" s="28"/>
      <c r="AU363" s="28"/>
      <c r="AV363" s="28"/>
      <c r="AW363" s="28"/>
      <c r="AX363" s="29"/>
      <c r="AY363" s="28"/>
      <c r="AZ363" s="28"/>
      <c r="BA363" s="28" t="s">
        <v>9</v>
      </c>
      <c r="BB363" s="28"/>
      <c r="BC363" s="26"/>
      <c r="BD363" s="26"/>
      <c r="BE363" s="28"/>
      <c r="BF363" s="26"/>
      <c r="BG363" s="26"/>
      <c r="BH363" s="26"/>
      <c r="BI363" s="28"/>
      <c r="BJ363" s="6"/>
    </row>
    <row r="364" spans="1:62" ht="31">
      <c r="A364" s="23">
        <v>360</v>
      </c>
      <c r="B364" s="27" t="s">
        <v>4615</v>
      </c>
      <c r="C364" s="27" t="s">
        <v>3225</v>
      </c>
      <c r="D364" s="27" t="s">
        <v>4274</v>
      </c>
      <c r="E364" s="27">
        <v>64</v>
      </c>
      <c r="F364" s="27" t="s">
        <v>195</v>
      </c>
      <c r="G364" s="27" t="s">
        <v>195</v>
      </c>
      <c r="H364" s="23" t="str">
        <f t="shared" si="12"/>
        <v>戚＊明</v>
      </c>
      <c r="I364" s="23" t="str">
        <f t="shared" si="13"/>
        <v>1＊502897</v>
      </c>
      <c r="J364" s="27">
        <v>1130814</v>
      </c>
      <c r="K364" s="27" t="s">
        <v>734</v>
      </c>
      <c r="L364" s="27">
        <v>1410</v>
      </c>
      <c r="M364" s="28"/>
      <c r="N364" s="26"/>
      <c r="O364" s="26"/>
      <c r="P364" s="26"/>
      <c r="Q364" s="26"/>
      <c r="R364" s="26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6"/>
      <c r="AK364" s="26"/>
      <c r="AL364" s="26"/>
      <c r="AM364" s="28"/>
      <c r="AN364" s="28"/>
      <c r="AO364" s="28"/>
      <c r="AP364" s="28"/>
      <c r="AQ364" s="28"/>
      <c r="AR364" s="26"/>
      <c r="AS364" s="28"/>
      <c r="AT364" s="28"/>
      <c r="AU364" s="28"/>
      <c r="AV364" s="28"/>
      <c r="AW364" s="28"/>
      <c r="AX364" s="29"/>
      <c r="AY364" s="28"/>
      <c r="AZ364" s="28"/>
      <c r="BA364" s="28" t="s">
        <v>9</v>
      </c>
      <c r="BB364" s="28"/>
      <c r="BC364" s="26"/>
      <c r="BD364" s="26"/>
      <c r="BE364" s="28"/>
      <c r="BF364" s="26"/>
      <c r="BG364" s="26"/>
      <c r="BH364" s="26"/>
      <c r="BI364" s="28"/>
      <c r="BJ364" s="6"/>
    </row>
    <row r="365" spans="1:62" ht="46.5">
      <c r="A365" s="23">
        <v>361</v>
      </c>
      <c r="B365" s="27" t="s">
        <v>4616</v>
      </c>
      <c r="C365" s="27" t="s">
        <v>4259</v>
      </c>
      <c r="D365" s="27" t="s">
        <v>4268</v>
      </c>
      <c r="E365" s="27">
        <v>83</v>
      </c>
      <c r="F365" s="27" t="s">
        <v>3647</v>
      </c>
      <c r="G365" s="27"/>
      <c r="H365" s="23" t="str">
        <f t="shared" si="12"/>
        <v>陳＊信</v>
      </c>
      <c r="I365" s="23" t="str">
        <f t="shared" si="13"/>
        <v>0＊278793</v>
      </c>
      <c r="J365" s="27">
        <v>1130814</v>
      </c>
      <c r="K365" s="27" t="s">
        <v>3083</v>
      </c>
      <c r="L365" s="27">
        <v>1410</v>
      </c>
      <c r="M365" s="28"/>
      <c r="N365" s="26"/>
      <c r="O365" s="26"/>
      <c r="P365" s="26"/>
      <c r="Q365" s="26"/>
      <c r="R365" s="26"/>
      <c r="S365" s="28"/>
      <c r="T365" s="28" t="s">
        <v>4617</v>
      </c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6"/>
      <c r="AK365" s="26"/>
      <c r="AL365" s="26"/>
      <c r="AM365" s="28"/>
      <c r="AN365" s="28"/>
      <c r="AO365" s="28"/>
      <c r="AP365" s="28"/>
      <c r="AQ365" s="28"/>
      <c r="AR365" s="26"/>
      <c r="AS365" s="28"/>
      <c r="AT365" s="28"/>
      <c r="AU365" s="28"/>
      <c r="AV365" s="28"/>
      <c r="AW365" s="28"/>
      <c r="AX365" s="29"/>
      <c r="AY365" s="28"/>
      <c r="AZ365" s="28"/>
      <c r="BA365" s="28"/>
      <c r="BB365" s="28"/>
      <c r="BC365" s="26"/>
      <c r="BD365" s="26"/>
      <c r="BE365" s="28"/>
      <c r="BF365" s="26"/>
      <c r="BG365" s="26"/>
      <c r="BH365" s="26"/>
      <c r="BI365" s="28" t="s">
        <v>1034</v>
      </c>
      <c r="BJ365" s="6"/>
    </row>
    <row r="366" spans="1:62" ht="31">
      <c r="A366" s="23">
        <v>362</v>
      </c>
      <c r="B366" s="27" t="s">
        <v>4618</v>
      </c>
      <c r="C366" s="27" t="s">
        <v>4260</v>
      </c>
      <c r="D366" s="27" t="s">
        <v>4268</v>
      </c>
      <c r="E366" s="27">
        <v>60</v>
      </c>
      <c r="F366" s="27" t="s">
        <v>4159</v>
      </c>
      <c r="G366" s="27" t="s">
        <v>4202</v>
      </c>
      <c r="H366" s="23" t="str">
        <f t="shared" si="12"/>
        <v>吳＊美</v>
      </c>
      <c r="I366" s="23" t="str">
        <f t="shared" si="13"/>
        <v>0＊199392</v>
      </c>
      <c r="J366" s="27">
        <v>1130814</v>
      </c>
      <c r="K366" s="27" t="s">
        <v>752</v>
      </c>
      <c r="L366" s="27">
        <v>1410</v>
      </c>
      <c r="M366" s="28"/>
      <c r="N366" s="26"/>
      <c r="O366" s="26"/>
      <c r="P366" s="26"/>
      <c r="Q366" s="26"/>
      <c r="R366" s="26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6"/>
      <c r="AK366" s="26"/>
      <c r="AL366" s="26"/>
      <c r="AM366" s="28"/>
      <c r="AN366" s="28"/>
      <c r="AO366" s="28"/>
      <c r="AP366" s="28"/>
      <c r="AQ366" s="28"/>
      <c r="AR366" s="26"/>
      <c r="AS366" s="28"/>
      <c r="AT366" s="28"/>
      <c r="AU366" s="28"/>
      <c r="AV366" s="28" t="s">
        <v>9</v>
      </c>
      <c r="AW366" s="28"/>
      <c r="AX366" s="29"/>
      <c r="AY366" s="28"/>
      <c r="AZ366" s="28"/>
      <c r="BA366" s="28"/>
      <c r="BB366" s="28"/>
      <c r="BC366" s="26"/>
      <c r="BD366" s="26"/>
      <c r="BE366" s="28"/>
      <c r="BF366" s="26"/>
      <c r="BG366" s="26"/>
      <c r="BH366" s="26"/>
      <c r="BI366" s="28" t="s">
        <v>1034</v>
      </c>
      <c r="BJ366" s="6"/>
    </row>
    <row r="367" spans="1:62" ht="31">
      <c r="A367" s="23">
        <v>363</v>
      </c>
      <c r="B367" s="27" t="s">
        <v>4326</v>
      </c>
      <c r="C367" s="27" t="s">
        <v>1463</v>
      </c>
      <c r="D367" s="27" t="s">
        <v>4274</v>
      </c>
      <c r="E367" s="27">
        <v>84</v>
      </c>
      <c r="F367" s="27" t="s">
        <v>195</v>
      </c>
      <c r="G367" s="27" t="s">
        <v>195</v>
      </c>
      <c r="H367" s="23" t="str">
        <f t="shared" si="12"/>
        <v>陳＊富</v>
      </c>
      <c r="I367" s="23" t="str">
        <f t="shared" si="13"/>
        <v>1＊204317</v>
      </c>
      <c r="J367" s="27">
        <v>1130816</v>
      </c>
      <c r="K367" s="27" t="s">
        <v>734</v>
      </c>
      <c r="L367" s="27">
        <v>1410</v>
      </c>
      <c r="M367" s="28"/>
      <c r="N367" s="26"/>
      <c r="O367" s="26"/>
      <c r="P367" s="26"/>
      <c r="Q367" s="26"/>
      <c r="R367" s="26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6"/>
      <c r="AK367" s="26"/>
      <c r="AL367" s="26"/>
      <c r="AM367" s="28"/>
      <c r="AN367" s="28"/>
      <c r="AO367" s="28"/>
      <c r="AP367" s="28"/>
      <c r="AQ367" s="28"/>
      <c r="AR367" s="26"/>
      <c r="AS367" s="28"/>
      <c r="AT367" s="28"/>
      <c r="AU367" s="28"/>
      <c r="AV367" s="28"/>
      <c r="AW367" s="28"/>
      <c r="AX367" s="29"/>
      <c r="AY367" s="28"/>
      <c r="AZ367" s="28"/>
      <c r="BA367" s="28" t="s">
        <v>9</v>
      </c>
      <c r="BB367" s="28"/>
      <c r="BC367" s="26"/>
      <c r="BD367" s="26"/>
      <c r="BE367" s="28"/>
      <c r="BF367" s="26"/>
      <c r="BG367" s="26"/>
      <c r="BH367" s="26"/>
      <c r="BI367" s="28"/>
      <c r="BJ367" s="6"/>
    </row>
    <row r="368" spans="1:62" ht="46.5">
      <c r="A368" s="23">
        <v>364</v>
      </c>
      <c r="B368" s="27" t="s">
        <v>4619</v>
      </c>
      <c r="C368" s="27" t="s">
        <v>1394</v>
      </c>
      <c r="D368" s="27" t="s">
        <v>4274</v>
      </c>
      <c r="E368" s="27">
        <v>71</v>
      </c>
      <c r="F368" s="27" t="s">
        <v>195</v>
      </c>
      <c r="G368" s="27" t="s">
        <v>195</v>
      </c>
      <c r="H368" s="23" t="str">
        <f t="shared" si="12"/>
        <v>王＊仁</v>
      </c>
      <c r="I368" s="23" t="str">
        <f t="shared" si="13"/>
        <v>0＊572925</v>
      </c>
      <c r="J368" s="27">
        <v>1130816</v>
      </c>
      <c r="K368" s="27" t="s">
        <v>756</v>
      </c>
      <c r="L368" s="27">
        <v>1410</v>
      </c>
      <c r="M368" s="28"/>
      <c r="N368" s="26"/>
      <c r="O368" s="26"/>
      <c r="P368" s="26"/>
      <c r="Q368" s="26"/>
      <c r="R368" s="26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6"/>
      <c r="AK368" s="26"/>
      <c r="AL368" s="26"/>
      <c r="AM368" s="28"/>
      <c r="AN368" s="28"/>
      <c r="AO368" s="28"/>
      <c r="AP368" s="28"/>
      <c r="AQ368" s="28"/>
      <c r="AR368" s="26"/>
      <c r="AS368" s="28"/>
      <c r="AT368" s="28"/>
      <c r="AU368" s="28"/>
      <c r="AV368" s="28"/>
      <c r="AW368" s="28"/>
      <c r="AX368" s="29"/>
      <c r="AY368" s="28"/>
      <c r="AZ368" s="28"/>
      <c r="BA368" s="28" t="s">
        <v>9</v>
      </c>
      <c r="BB368" s="28"/>
      <c r="BC368" s="26"/>
      <c r="BD368" s="26"/>
      <c r="BE368" s="28"/>
      <c r="BF368" s="26" t="s">
        <v>762</v>
      </c>
      <c r="BG368" s="26"/>
      <c r="BH368" s="26"/>
      <c r="BI368" s="28"/>
      <c r="BJ368" s="6"/>
    </row>
    <row r="369" spans="1:62" ht="31">
      <c r="A369" s="23">
        <v>365</v>
      </c>
      <c r="B369" s="27" t="s">
        <v>4620</v>
      </c>
      <c r="C369" s="27" t="s">
        <v>3227</v>
      </c>
      <c r="D369" s="27" t="s">
        <v>4268</v>
      </c>
      <c r="E369" s="27">
        <v>67</v>
      </c>
      <c r="F369" s="27" t="s">
        <v>195</v>
      </c>
      <c r="G369" s="27" t="s">
        <v>195</v>
      </c>
      <c r="H369" s="23" t="str">
        <f t="shared" si="12"/>
        <v>胡＊麗</v>
      </c>
      <c r="I369" s="23" t="str">
        <f t="shared" si="13"/>
        <v>0＊380191</v>
      </c>
      <c r="J369" s="27">
        <v>1130816</v>
      </c>
      <c r="K369" s="27" t="s">
        <v>734</v>
      </c>
      <c r="L369" s="27">
        <v>1410</v>
      </c>
      <c r="M369" s="28"/>
      <c r="N369" s="26"/>
      <c r="O369" s="26"/>
      <c r="P369" s="26"/>
      <c r="Q369" s="26"/>
      <c r="R369" s="26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6"/>
      <c r="AK369" s="26"/>
      <c r="AL369" s="26"/>
      <c r="AM369" s="28"/>
      <c r="AN369" s="28"/>
      <c r="AO369" s="28"/>
      <c r="AP369" s="28"/>
      <c r="AQ369" s="28"/>
      <c r="AR369" s="26"/>
      <c r="AS369" s="28"/>
      <c r="AT369" s="28"/>
      <c r="AU369" s="28"/>
      <c r="AV369" s="28"/>
      <c r="AW369" s="28"/>
      <c r="AX369" s="29"/>
      <c r="AY369" s="28"/>
      <c r="AZ369" s="28"/>
      <c r="BA369" s="28" t="s">
        <v>9</v>
      </c>
      <c r="BB369" s="28"/>
      <c r="BC369" s="26"/>
      <c r="BD369" s="26"/>
      <c r="BE369" s="28"/>
      <c r="BF369" s="26"/>
      <c r="BG369" s="26"/>
      <c r="BH369" s="26"/>
      <c r="BI369" s="28"/>
      <c r="BJ369" s="6"/>
    </row>
    <row r="370" spans="1:62" ht="46.5">
      <c r="A370" s="23">
        <v>366</v>
      </c>
      <c r="B370" s="27" t="s">
        <v>4621</v>
      </c>
      <c r="C370" s="27" t="s">
        <v>178</v>
      </c>
      <c r="D370" s="27" t="s">
        <v>4274</v>
      </c>
      <c r="E370" s="27">
        <v>90</v>
      </c>
      <c r="F370" s="27" t="s">
        <v>195</v>
      </c>
      <c r="G370" s="27" t="s">
        <v>195</v>
      </c>
      <c r="H370" s="23" t="str">
        <f t="shared" si="12"/>
        <v>王＊安</v>
      </c>
      <c r="I370" s="23" t="str">
        <f t="shared" si="13"/>
        <v>0＊841286</v>
      </c>
      <c r="J370" s="27">
        <v>1130816</v>
      </c>
      <c r="K370" s="27" t="s">
        <v>738</v>
      </c>
      <c r="L370" s="27">
        <v>1410</v>
      </c>
      <c r="M370" s="28"/>
      <c r="N370" s="26"/>
      <c r="O370" s="26"/>
      <c r="P370" s="26"/>
      <c r="Q370" s="26"/>
      <c r="R370" s="26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6"/>
      <c r="AK370" s="26"/>
      <c r="AL370" s="26"/>
      <c r="AM370" s="28"/>
      <c r="AN370" s="28"/>
      <c r="AO370" s="28"/>
      <c r="AP370" s="28"/>
      <c r="AQ370" s="28"/>
      <c r="AR370" s="26"/>
      <c r="AS370" s="28"/>
      <c r="AT370" s="28"/>
      <c r="AU370" s="28"/>
      <c r="AV370" s="28"/>
      <c r="AW370" s="28"/>
      <c r="AX370" s="29"/>
      <c r="AY370" s="28"/>
      <c r="AZ370" s="28" t="s">
        <v>9</v>
      </c>
      <c r="BA370" s="28" t="s">
        <v>9</v>
      </c>
      <c r="BB370" s="28"/>
      <c r="BC370" s="26"/>
      <c r="BD370" s="26"/>
      <c r="BE370" s="28"/>
      <c r="BF370" s="26"/>
      <c r="BG370" s="26"/>
      <c r="BH370" s="26"/>
      <c r="BI370" s="28"/>
      <c r="BJ370" s="6"/>
    </row>
    <row r="371" spans="1:62" ht="31">
      <c r="A371" s="23">
        <v>367</v>
      </c>
      <c r="B371" s="27" t="s">
        <v>4622</v>
      </c>
      <c r="C371" s="27" t="s">
        <v>180</v>
      </c>
      <c r="D371" s="27" t="s">
        <v>4268</v>
      </c>
      <c r="E371" s="27">
        <v>85</v>
      </c>
      <c r="F371" s="27" t="s">
        <v>195</v>
      </c>
      <c r="G371" s="27" t="s">
        <v>195</v>
      </c>
      <c r="H371" s="23" t="str">
        <f t="shared" si="12"/>
        <v>邵＊政子</v>
      </c>
      <c r="I371" s="23" t="str">
        <f t="shared" si="13"/>
        <v>1＊090400</v>
      </c>
      <c r="J371" s="27">
        <v>1130816</v>
      </c>
      <c r="K371" s="27" t="s">
        <v>734</v>
      </c>
      <c r="L371" s="27">
        <v>1410</v>
      </c>
      <c r="M371" s="28"/>
      <c r="N371" s="26"/>
      <c r="O371" s="26"/>
      <c r="P371" s="26"/>
      <c r="Q371" s="26"/>
      <c r="R371" s="26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6"/>
      <c r="AK371" s="26"/>
      <c r="AL371" s="26"/>
      <c r="AM371" s="28"/>
      <c r="AN371" s="28"/>
      <c r="AO371" s="28"/>
      <c r="AP371" s="28"/>
      <c r="AQ371" s="28"/>
      <c r="AR371" s="26"/>
      <c r="AS371" s="28"/>
      <c r="AT371" s="28"/>
      <c r="AU371" s="28"/>
      <c r="AV371" s="28"/>
      <c r="AW371" s="28"/>
      <c r="AX371" s="29"/>
      <c r="AY371" s="28"/>
      <c r="AZ371" s="28"/>
      <c r="BA371" s="28" t="s">
        <v>9</v>
      </c>
      <c r="BB371" s="28"/>
      <c r="BC371" s="26"/>
      <c r="BD371" s="26"/>
      <c r="BE371" s="28"/>
      <c r="BF371" s="26"/>
      <c r="BG371" s="26"/>
      <c r="BH371" s="26"/>
      <c r="BI371" s="28"/>
      <c r="BJ371" s="6"/>
    </row>
    <row r="372" spans="1:62" ht="31">
      <c r="A372" s="23">
        <v>368</v>
      </c>
      <c r="B372" s="27" t="s">
        <v>4612</v>
      </c>
      <c r="C372" s="27" t="s">
        <v>3046</v>
      </c>
      <c r="D372" s="27" t="s">
        <v>4268</v>
      </c>
      <c r="E372" s="27">
        <v>68</v>
      </c>
      <c r="F372" s="27" t="s">
        <v>195</v>
      </c>
      <c r="G372" s="27" t="s">
        <v>195</v>
      </c>
      <c r="H372" s="23" t="str">
        <f t="shared" si="12"/>
        <v>陳＊琇</v>
      </c>
      <c r="I372" s="23" t="str">
        <f t="shared" si="13"/>
        <v>0＊680666</v>
      </c>
      <c r="J372" s="27">
        <v>1130817</v>
      </c>
      <c r="K372" s="27" t="s">
        <v>732</v>
      </c>
      <c r="L372" s="27">
        <v>1410</v>
      </c>
      <c r="M372" s="28"/>
      <c r="N372" s="26"/>
      <c r="O372" s="26"/>
      <c r="P372" s="26"/>
      <c r="Q372" s="26"/>
      <c r="R372" s="26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6"/>
      <c r="AK372" s="26"/>
      <c r="AL372" s="26"/>
      <c r="AM372" s="28"/>
      <c r="AN372" s="28"/>
      <c r="AO372" s="28"/>
      <c r="AP372" s="28"/>
      <c r="AQ372" s="28"/>
      <c r="AR372" s="26"/>
      <c r="AS372" s="28"/>
      <c r="AT372" s="28"/>
      <c r="AU372" s="28"/>
      <c r="AV372" s="28"/>
      <c r="AW372" s="28"/>
      <c r="AX372" s="29"/>
      <c r="AY372" s="28"/>
      <c r="AZ372" s="28"/>
      <c r="BA372" s="28"/>
      <c r="BB372" s="28" t="s">
        <v>747</v>
      </c>
      <c r="BC372" s="26"/>
      <c r="BD372" s="26"/>
      <c r="BE372" s="28"/>
      <c r="BF372" s="26"/>
      <c r="BG372" s="26"/>
      <c r="BH372" s="26"/>
      <c r="BI372" s="28"/>
      <c r="BJ372" s="6"/>
    </row>
    <row r="373" spans="1:62" ht="31">
      <c r="A373" s="23">
        <v>369</v>
      </c>
      <c r="B373" s="27" t="s">
        <v>4623</v>
      </c>
      <c r="C373" s="27" t="s">
        <v>4261</v>
      </c>
      <c r="D373" s="27" t="s">
        <v>4274</v>
      </c>
      <c r="E373" s="27">
        <v>69</v>
      </c>
      <c r="F373" s="27" t="s">
        <v>4174</v>
      </c>
      <c r="G373" s="27" t="s">
        <v>4186</v>
      </c>
      <c r="H373" s="23" t="str">
        <f t="shared" si="12"/>
        <v>黃＊健</v>
      </c>
      <c r="I373" s="23" t="str">
        <f t="shared" si="13"/>
        <v>1＊400036</v>
      </c>
      <c r="J373" s="27">
        <v>1130819</v>
      </c>
      <c r="K373" s="27" t="s">
        <v>753</v>
      </c>
      <c r="L373" s="27">
        <v>1410</v>
      </c>
      <c r="M373" s="28"/>
      <c r="N373" s="26"/>
      <c r="O373" s="26"/>
      <c r="P373" s="26"/>
      <c r="Q373" s="26"/>
      <c r="R373" s="26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6"/>
      <c r="AK373" s="26"/>
      <c r="AL373" s="26"/>
      <c r="AM373" s="28"/>
      <c r="AN373" s="28"/>
      <c r="AO373" s="28"/>
      <c r="AP373" s="28"/>
      <c r="AQ373" s="28"/>
      <c r="AR373" s="26" t="s">
        <v>9</v>
      </c>
      <c r="AS373" s="28"/>
      <c r="AT373" s="28"/>
      <c r="AU373" s="28"/>
      <c r="AV373" s="28"/>
      <c r="AW373" s="28"/>
      <c r="AX373" s="29"/>
      <c r="AY373" s="28"/>
      <c r="AZ373" s="28"/>
      <c r="BA373" s="28"/>
      <c r="BB373" s="28"/>
      <c r="BC373" s="26"/>
      <c r="BD373" s="26"/>
      <c r="BE373" s="28"/>
      <c r="BF373" s="26"/>
      <c r="BG373" s="26"/>
      <c r="BH373" s="26"/>
      <c r="BI373" s="28" t="s">
        <v>1034</v>
      </c>
      <c r="BJ373" s="6"/>
    </row>
    <row r="374" spans="1:62">
      <c r="A374" s="23">
        <v>370</v>
      </c>
      <c r="B374" s="27" t="s">
        <v>4619</v>
      </c>
      <c r="C374" s="27" t="s">
        <v>1394</v>
      </c>
      <c r="D374" s="27" t="s">
        <v>4274</v>
      </c>
      <c r="E374" s="27">
        <v>71</v>
      </c>
      <c r="F374" s="27" t="s">
        <v>195</v>
      </c>
      <c r="G374" s="27" t="s">
        <v>195</v>
      </c>
      <c r="H374" s="23" t="str">
        <f t="shared" si="12"/>
        <v>王＊仁</v>
      </c>
      <c r="I374" s="23" t="str">
        <f t="shared" si="13"/>
        <v>0＊572925</v>
      </c>
      <c r="J374" s="27">
        <v>1130819</v>
      </c>
      <c r="K374" s="27">
        <v>5761300</v>
      </c>
      <c r="L374" s="27">
        <v>1410</v>
      </c>
      <c r="M374" s="28"/>
      <c r="N374" s="26"/>
      <c r="O374" s="26"/>
      <c r="P374" s="26"/>
      <c r="Q374" s="26"/>
      <c r="R374" s="26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6"/>
      <c r="AK374" s="26"/>
      <c r="AL374" s="26"/>
      <c r="AM374" s="28"/>
      <c r="AN374" s="28"/>
      <c r="AO374" s="28"/>
      <c r="AP374" s="28"/>
      <c r="AQ374" s="28"/>
      <c r="AR374" s="26"/>
      <c r="AS374" s="28"/>
      <c r="AT374" s="28"/>
      <c r="AU374" s="28" t="s">
        <v>9</v>
      </c>
      <c r="AV374" s="28"/>
      <c r="AW374" s="28"/>
      <c r="AX374" s="29"/>
      <c r="AY374" s="28"/>
      <c r="AZ374" s="28"/>
      <c r="BA374" s="28"/>
      <c r="BB374" s="28"/>
      <c r="BC374" s="26"/>
      <c r="BD374" s="26"/>
      <c r="BE374" s="28"/>
      <c r="BF374" s="26"/>
      <c r="BG374" s="26"/>
      <c r="BH374" s="26"/>
      <c r="BI374" s="28"/>
      <c r="BJ374" s="6"/>
    </row>
    <row r="375" spans="1:62" ht="31">
      <c r="A375" s="23">
        <v>371</v>
      </c>
      <c r="B375" s="27" t="s">
        <v>4394</v>
      </c>
      <c r="C375" s="27" t="s">
        <v>1015</v>
      </c>
      <c r="D375" s="27" t="s">
        <v>4274</v>
      </c>
      <c r="E375" s="27">
        <v>72</v>
      </c>
      <c r="F375" s="27" t="s">
        <v>195</v>
      </c>
      <c r="G375" s="27" t="s">
        <v>195</v>
      </c>
      <c r="H375" s="23" t="str">
        <f t="shared" si="12"/>
        <v>陳＊樹</v>
      </c>
      <c r="I375" s="23" t="str">
        <f t="shared" si="13"/>
        <v>1＊627452</v>
      </c>
      <c r="J375" s="27">
        <v>1130819</v>
      </c>
      <c r="K375" s="27" t="s">
        <v>734</v>
      </c>
      <c r="L375" s="27">
        <v>1410</v>
      </c>
      <c r="M375" s="28"/>
      <c r="N375" s="26"/>
      <c r="O375" s="26"/>
      <c r="P375" s="26"/>
      <c r="Q375" s="26"/>
      <c r="R375" s="26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6"/>
      <c r="AK375" s="26"/>
      <c r="AL375" s="26"/>
      <c r="AM375" s="28"/>
      <c r="AN375" s="28"/>
      <c r="AO375" s="28"/>
      <c r="AP375" s="28"/>
      <c r="AQ375" s="28"/>
      <c r="AR375" s="26"/>
      <c r="AS375" s="28"/>
      <c r="AT375" s="28"/>
      <c r="AU375" s="28"/>
      <c r="AV375" s="28"/>
      <c r="AW375" s="28"/>
      <c r="AX375" s="29"/>
      <c r="AY375" s="28"/>
      <c r="AZ375" s="28"/>
      <c r="BA375" s="28" t="s">
        <v>9</v>
      </c>
      <c r="BB375" s="28"/>
      <c r="BC375" s="26"/>
      <c r="BD375" s="26"/>
      <c r="BE375" s="28"/>
      <c r="BF375" s="26"/>
      <c r="BG375" s="26"/>
      <c r="BH375" s="26"/>
      <c r="BI375" s="28"/>
      <c r="BJ375" s="6"/>
    </row>
    <row r="376" spans="1:62" ht="31">
      <c r="A376" s="23">
        <v>372</v>
      </c>
      <c r="B376" s="27" t="s">
        <v>4624</v>
      </c>
      <c r="C376" s="27" t="s">
        <v>1028</v>
      </c>
      <c r="D376" s="27" t="s">
        <v>4274</v>
      </c>
      <c r="E376" s="27">
        <v>65</v>
      </c>
      <c r="F376" s="27" t="s">
        <v>195</v>
      </c>
      <c r="G376" s="27" t="s">
        <v>195</v>
      </c>
      <c r="H376" s="23" t="str">
        <f t="shared" si="12"/>
        <v>陳＊宗</v>
      </c>
      <c r="I376" s="23" t="str">
        <f t="shared" si="13"/>
        <v>1＊480429</v>
      </c>
      <c r="J376" s="27">
        <v>1130819</v>
      </c>
      <c r="K376" s="27" t="s">
        <v>734</v>
      </c>
      <c r="L376" s="27">
        <v>1410</v>
      </c>
      <c r="M376" s="28"/>
      <c r="N376" s="26"/>
      <c r="O376" s="26"/>
      <c r="P376" s="26"/>
      <c r="Q376" s="26"/>
      <c r="R376" s="26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6"/>
      <c r="AK376" s="26"/>
      <c r="AL376" s="26"/>
      <c r="AM376" s="28"/>
      <c r="AN376" s="28"/>
      <c r="AO376" s="28"/>
      <c r="AP376" s="28"/>
      <c r="AQ376" s="28"/>
      <c r="AR376" s="26"/>
      <c r="AS376" s="28"/>
      <c r="AT376" s="28"/>
      <c r="AU376" s="28"/>
      <c r="AV376" s="28"/>
      <c r="AW376" s="28"/>
      <c r="AX376" s="29"/>
      <c r="AY376" s="28"/>
      <c r="AZ376" s="28"/>
      <c r="BA376" s="28" t="s">
        <v>9</v>
      </c>
      <c r="BB376" s="28"/>
      <c r="BC376" s="26"/>
      <c r="BD376" s="26"/>
      <c r="BE376" s="28"/>
      <c r="BF376" s="26"/>
      <c r="BG376" s="26"/>
      <c r="BH376" s="26"/>
      <c r="BI376" s="28"/>
      <c r="BJ376" s="6"/>
    </row>
    <row r="377" spans="1:62" ht="31">
      <c r="A377" s="23">
        <v>373</v>
      </c>
      <c r="B377" s="27" t="s">
        <v>4625</v>
      </c>
      <c r="C377" s="27" t="s">
        <v>4262</v>
      </c>
      <c r="D377" s="27" t="s">
        <v>4274</v>
      </c>
      <c r="E377" s="27">
        <v>78</v>
      </c>
      <c r="F377" s="27" t="s">
        <v>3743</v>
      </c>
      <c r="G377" s="27" t="s">
        <v>4235</v>
      </c>
      <c r="H377" s="23" t="str">
        <f t="shared" si="12"/>
        <v>陳＊松</v>
      </c>
      <c r="I377" s="23" t="str">
        <f t="shared" si="13"/>
        <v>0＊579059</v>
      </c>
      <c r="J377" s="27">
        <v>1130821</v>
      </c>
      <c r="K377" s="27" t="s">
        <v>753</v>
      </c>
      <c r="L377" s="27">
        <v>1410</v>
      </c>
      <c r="M377" s="28"/>
      <c r="N377" s="26"/>
      <c r="O377" s="26"/>
      <c r="P377" s="26"/>
      <c r="Q377" s="26"/>
      <c r="R377" s="26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6"/>
      <c r="AK377" s="26"/>
      <c r="AL377" s="26"/>
      <c r="AM377" s="28"/>
      <c r="AN377" s="28"/>
      <c r="AO377" s="28"/>
      <c r="AP377" s="28"/>
      <c r="AQ377" s="28"/>
      <c r="AR377" s="26" t="s">
        <v>9</v>
      </c>
      <c r="AS377" s="28"/>
      <c r="AT377" s="28"/>
      <c r="AU377" s="28"/>
      <c r="AV377" s="28"/>
      <c r="AW377" s="28"/>
      <c r="AX377" s="29"/>
      <c r="AY377" s="28"/>
      <c r="AZ377" s="28"/>
      <c r="BA377" s="28"/>
      <c r="BB377" s="28"/>
      <c r="BC377" s="26"/>
      <c r="BD377" s="26"/>
      <c r="BE377" s="28"/>
      <c r="BF377" s="26"/>
      <c r="BG377" s="26"/>
      <c r="BH377" s="26"/>
      <c r="BI377" s="28" t="s">
        <v>1034</v>
      </c>
      <c r="BJ377" s="6"/>
    </row>
    <row r="378" spans="1:62" ht="31">
      <c r="A378" s="23">
        <v>374</v>
      </c>
      <c r="B378" s="27" t="s">
        <v>4626</v>
      </c>
      <c r="C378" s="27" t="s">
        <v>3482</v>
      </c>
      <c r="D378" s="27" t="s">
        <v>4268</v>
      </c>
      <c r="E378" s="27">
        <v>77</v>
      </c>
      <c r="F378" s="27" t="s">
        <v>195</v>
      </c>
      <c r="G378" s="27" t="s">
        <v>195</v>
      </c>
      <c r="H378" s="23" t="str">
        <f t="shared" si="12"/>
        <v>楊＊梅</v>
      </c>
      <c r="I378" s="23" t="str">
        <f t="shared" si="13"/>
        <v>0＊312679</v>
      </c>
      <c r="J378" s="27">
        <v>1130821</v>
      </c>
      <c r="K378" s="27" t="s">
        <v>732</v>
      </c>
      <c r="L378" s="27">
        <v>1410</v>
      </c>
      <c r="M378" s="28"/>
      <c r="N378" s="26"/>
      <c r="O378" s="26"/>
      <c r="P378" s="26"/>
      <c r="Q378" s="26"/>
      <c r="R378" s="26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6"/>
      <c r="AK378" s="26"/>
      <c r="AL378" s="26"/>
      <c r="AM378" s="28"/>
      <c r="AN378" s="28"/>
      <c r="AO378" s="28"/>
      <c r="AP378" s="28"/>
      <c r="AQ378" s="28"/>
      <c r="AR378" s="26"/>
      <c r="AS378" s="28"/>
      <c r="AT378" s="28"/>
      <c r="AU378" s="28"/>
      <c r="AV378" s="28"/>
      <c r="AW378" s="28"/>
      <c r="AX378" s="29"/>
      <c r="AY378" s="28"/>
      <c r="AZ378" s="28"/>
      <c r="BA378" s="28"/>
      <c r="BB378" s="28" t="s">
        <v>747</v>
      </c>
      <c r="BC378" s="26"/>
      <c r="BD378" s="26"/>
      <c r="BE378" s="28"/>
      <c r="BF378" s="26"/>
      <c r="BG378" s="26"/>
      <c r="BH378" s="26"/>
      <c r="BI378" s="28"/>
      <c r="BJ378" s="6"/>
    </row>
    <row r="379" spans="1:62" ht="31">
      <c r="A379" s="23">
        <v>375</v>
      </c>
      <c r="B379" s="27" t="s">
        <v>4627</v>
      </c>
      <c r="C379" s="27" t="s">
        <v>1558</v>
      </c>
      <c r="D379" s="27" t="s">
        <v>4268</v>
      </c>
      <c r="E379" s="27">
        <v>66</v>
      </c>
      <c r="F379" s="27" t="s">
        <v>195</v>
      </c>
      <c r="G379" s="27" t="s">
        <v>195</v>
      </c>
      <c r="H379" s="23" t="str">
        <f t="shared" si="12"/>
        <v>王＊月桃</v>
      </c>
      <c r="I379" s="23" t="str">
        <f t="shared" si="13"/>
        <v>0＊219881</v>
      </c>
      <c r="J379" s="27">
        <v>1130821</v>
      </c>
      <c r="K379" s="27" t="s">
        <v>734</v>
      </c>
      <c r="L379" s="27">
        <v>1410</v>
      </c>
      <c r="M379" s="28"/>
      <c r="N379" s="26"/>
      <c r="O379" s="26"/>
      <c r="P379" s="26"/>
      <c r="Q379" s="26"/>
      <c r="R379" s="26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6"/>
      <c r="AK379" s="26"/>
      <c r="AL379" s="26"/>
      <c r="AM379" s="28"/>
      <c r="AN379" s="28"/>
      <c r="AO379" s="28"/>
      <c r="AP379" s="28"/>
      <c r="AQ379" s="28"/>
      <c r="AR379" s="26"/>
      <c r="AS379" s="28"/>
      <c r="AT379" s="28"/>
      <c r="AU379" s="28"/>
      <c r="AV379" s="28"/>
      <c r="AW379" s="28"/>
      <c r="AX379" s="29"/>
      <c r="AY379" s="28"/>
      <c r="AZ379" s="28"/>
      <c r="BA379" s="28" t="s">
        <v>9</v>
      </c>
      <c r="BB379" s="28"/>
      <c r="BC379" s="26"/>
      <c r="BD379" s="26"/>
      <c r="BE379" s="28"/>
      <c r="BF379" s="26"/>
      <c r="BG379" s="26"/>
      <c r="BH379" s="26"/>
      <c r="BI379" s="28"/>
      <c r="BJ379" s="6"/>
    </row>
    <row r="380" spans="1:62" ht="46.5">
      <c r="A380" s="23">
        <v>376</v>
      </c>
      <c r="B380" s="27" t="s">
        <v>4628</v>
      </c>
      <c r="C380" s="27" t="s">
        <v>697</v>
      </c>
      <c r="D380" s="27" t="s">
        <v>4274</v>
      </c>
      <c r="E380" s="27">
        <v>56</v>
      </c>
      <c r="F380" s="27" t="s">
        <v>195</v>
      </c>
      <c r="G380" s="27" t="s">
        <v>195</v>
      </c>
      <c r="H380" s="23" t="str">
        <f t="shared" si="12"/>
        <v>黃＊鴻</v>
      </c>
      <c r="I380" s="23" t="str">
        <f t="shared" si="13"/>
        <v>1＊975571</v>
      </c>
      <c r="J380" s="27">
        <v>1130821</v>
      </c>
      <c r="K380" s="27" t="s">
        <v>756</v>
      </c>
      <c r="L380" s="27">
        <v>1410</v>
      </c>
      <c r="M380" s="28"/>
      <c r="N380" s="26"/>
      <c r="O380" s="26"/>
      <c r="P380" s="26"/>
      <c r="Q380" s="26"/>
      <c r="R380" s="26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6"/>
      <c r="AK380" s="26"/>
      <c r="AL380" s="26"/>
      <c r="AM380" s="28"/>
      <c r="AN380" s="28"/>
      <c r="AO380" s="28"/>
      <c r="AP380" s="28"/>
      <c r="AQ380" s="28"/>
      <c r="AR380" s="26"/>
      <c r="AS380" s="28"/>
      <c r="AT380" s="28"/>
      <c r="AU380" s="28"/>
      <c r="AV380" s="28"/>
      <c r="AW380" s="28"/>
      <c r="AX380" s="29"/>
      <c r="AY380" s="28"/>
      <c r="AZ380" s="28"/>
      <c r="BA380" s="28" t="s">
        <v>9</v>
      </c>
      <c r="BB380" s="28"/>
      <c r="BC380" s="26"/>
      <c r="BD380" s="26"/>
      <c r="BE380" s="28"/>
      <c r="BF380" s="26" t="s">
        <v>760</v>
      </c>
      <c r="BG380" s="26"/>
      <c r="BH380" s="26"/>
      <c r="BI380" s="28"/>
      <c r="BJ380" s="6"/>
    </row>
    <row r="381" spans="1:62" ht="46.5">
      <c r="A381" s="23">
        <v>377</v>
      </c>
      <c r="B381" s="27" t="s">
        <v>4629</v>
      </c>
      <c r="C381" s="27" t="s">
        <v>3012</v>
      </c>
      <c r="D381" s="27" t="s">
        <v>4268</v>
      </c>
      <c r="E381" s="27">
        <v>56</v>
      </c>
      <c r="F381" s="27" t="s">
        <v>195</v>
      </c>
      <c r="G381" s="27" t="s">
        <v>195</v>
      </c>
      <c r="H381" s="23" t="str">
        <f t="shared" si="12"/>
        <v>林＊嬌</v>
      </c>
      <c r="I381" s="23" t="str">
        <f t="shared" si="13"/>
        <v>2＊863808</v>
      </c>
      <c r="J381" s="27">
        <v>1130821</v>
      </c>
      <c r="K381" s="27" t="s">
        <v>756</v>
      </c>
      <c r="L381" s="27">
        <v>1410</v>
      </c>
      <c r="M381" s="28"/>
      <c r="N381" s="26"/>
      <c r="O381" s="26"/>
      <c r="P381" s="26"/>
      <c r="Q381" s="26"/>
      <c r="R381" s="26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6"/>
      <c r="AK381" s="26"/>
      <c r="AL381" s="26"/>
      <c r="AM381" s="28"/>
      <c r="AN381" s="28"/>
      <c r="AO381" s="28"/>
      <c r="AP381" s="28"/>
      <c r="AQ381" s="28"/>
      <c r="AR381" s="26"/>
      <c r="AS381" s="28"/>
      <c r="AT381" s="28"/>
      <c r="AU381" s="28"/>
      <c r="AV381" s="28"/>
      <c r="AW381" s="28"/>
      <c r="AX381" s="29"/>
      <c r="AY381" s="28"/>
      <c r="AZ381" s="28"/>
      <c r="BA381" s="28" t="s">
        <v>9</v>
      </c>
      <c r="BB381" s="28"/>
      <c r="BC381" s="26"/>
      <c r="BD381" s="26"/>
      <c r="BE381" s="28"/>
      <c r="BF381" s="26" t="s">
        <v>759</v>
      </c>
      <c r="BG381" s="26"/>
      <c r="BH381" s="26"/>
      <c r="BI381" s="28"/>
      <c r="BJ381" s="6"/>
    </row>
    <row r="382" spans="1:62" ht="31">
      <c r="A382" s="23">
        <v>378</v>
      </c>
      <c r="B382" s="27" t="s">
        <v>4630</v>
      </c>
      <c r="C382" s="27" t="s">
        <v>4263</v>
      </c>
      <c r="D382" s="27" t="s">
        <v>4268</v>
      </c>
      <c r="E382" s="27">
        <v>63</v>
      </c>
      <c r="F382" s="27" t="s">
        <v>4159</v>
      </c>
      <c r="G382" s="27"/>
      <c r="H382" s="23" t="str">
        <f t="shared" si="12"/>
        <v>蔣＊卿</v>
      </c>
      <c r="I382" s="23" t="str">
        <f t="shared" si="13"/>
        <v>1＊245504</v>
      </c>
      <c r="J382" s="27">
        <v>1130823</v>
      </c>
      <c r="K382" s="27" t="s">
        <v>753</v>
      </c>
      <c r="L382" s="27">
        <v>1410</v>
      </c>
      <c r="M382" s="28"/>
      <c r="N382" s="26"/>
      <c r="O382" s="26"/>
      <c r="P382" s="26"/>
      <c r="Q382" s="26"/>
      <c r="R382" s="26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6"/>
      <c r="AK382" s="26"/>
      <c r="AL382" s="26"/>
      <c r="AM382" s="28"/>
      <c r="AN382" s="28"/>
      <c r="AO382" s="28"/>
      <c r="AP382" s="28"/>
      <c r="AQ382" s="28"/>
      <c r="AR382" s="26" t="s">
        <v>9</v>
      </c>
      <c r="AS382" s="28"/>
      <c r="AT382" s="28"/>
      <c r="AU382" s="28"/>
      <c r="AV382" s="28"/>
      <c r="AW382" s="28"/>
      <c r="AX382" s="29"/>
      <c r="AY382" s="28"/>
      <c r="AZ382" s="28"/>
      <c r="BA382" s="28"/>
      <c r="BB382" s="28"/>
      <c r="BC382" s="26"/>
      <c r="BD382" s="26"/>
      <c r="BE382" s="28"/>
      <c r="BF382" s="26"/>
      <c r="BG382" s="26"/>
      <c r="BH382" s="26"/>
      <c r="BI382" s="28" t="s">
        <v>1034</v>
      </c>
      <c r="BJ382" s="6"/>
    </row>
    <row r="383" spans="1:62" ht="31">
      <c r="A383" s="23">
        <v>379</v>
      </c>
      <c r="B383" s="27" t="s">
        <v>4631</v>
      </c>
      <c r="C383" s="27" t="s">
        <v>194</v>
      </c>
      <c r="D383" s="27" t="s">
        <v>4268</v>
      </c>
      <c r="E383" s="27">
        <v>72</v>
      </c>
      <c r="F383" s="27" t="s">
        <v>195</v>
      </c>
      <c r="G383" s="27" t="s">
        <v>195</v>
      </c>
      <c r="H383" s="23" t="str">
        <f t="shared" si="12"/>
        <v>陳＊芸</v>
      </c>
      <c r="I383" s="23" t="str">
        <f t="shared" si="13"/>
        <v>0＊654010</v>
      </c>
      <c r="J383" s="27">
        <v>1130823</v>
      </c>
      <c r="K383" s="27" t="s">
        <v>734</v>
      </c>
      <c r="L383" s="27">
        <v>1410</v>
      </c>
      <c r="M383" s="28"/>
      <c r="N383" s="26"/>
      <c r="O383" s="26"/>
      <c r="P383" s="26"/>
      <c r="Q383" s="26"/>
      <c r="R383" s="26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6"/>
      <c r="AK383" s="26"/>
      <c r="AL383" s="26"/>
      <c r="AM383" s="28"/>
      <c r="AN383" s="28"/>
      <c r="AO383" s="28"/>
      <c r="AP383" s="28"/>
      <c r="AQ383" s="28"/>
      <c r="AR383" s="26"/>
      <c r="AS383" s="28"/>
      <c r="AT383" s="28"/>
      <c r="AU383" s="28"/>
      <c r="AV383" s="28"/>
      <c r="AW383" s="28"/>
      <c r="AX383" s="29"/>
      <c r="AY383" s="28"/>
      <c r="AZ383" s="28"/>
      <c r="BA383" s="28" t="s">
        <v>9</v>
      </c>
      <c r="BB383" s="28"/>
      <c r="BC383" s="26"/>
      <c r="BD383" s="26"/>
      <c r="BE383" s="28"/>
      <c r="BF383" s="26"/>
      <c r="BG383" s="26"/>
      <c r="BH383" s="26"/>
      <c r="BI383" s="28"/>
      <c r="BJ383" s="6"/>
    </row>
    <row r="384" spans="1:62" ht="31">
      <c r="A384" s="23">
        <v>380</v>
      </c>
      <c r="B384" s="27" t="s">
        <v>4632</v>
      </c>
      <c r="C384" s="27" t="s">
        <v>4264</v>
      </c>
      <c r="D384" s="27" t="s">
        <v>4274</v>
      </c>
      <c r="E384" s="27">
        <v>49</v>
      </c>
      <c r="F384" s="27" t="s">
        <v>4202</v>
      </c>
      <c r="G384" s="27"/>
      <c r="H384" s="23" t="str">
        <f t="shared" si="12"/>
        <v>林＊勳</v>
      </c>
      <c r="I384" s="23" t="str">
        <f t="shared" si="13"/>
        <v>0＊924148</v>
      </c>
      <c r="J384" s="27">
        <v>1130823</v>
      </c>
      <c r="K384" s="27" t="s">
        <v>753</v>
      </c>
      <c r="L384" s="27">
        <v>1410</v>
      </c>
      <c r="M384" s="28"/>
      <c r="N384" s="26"/>
      <c r="O384" s="26"/>
      <c r="P384" s="26"/>
      <c r="Q384" s="26"/>
      <c r="R384" s="26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6"/>
      <c r="AK384" s="26"/>
      <c r="AL384" s="26"/>
      <c r="AM384" s="28"/>
      <c r="AN384" s="28"/>
      <c r="AO384" s="28"/>
      <c r="AP384" s="28"/>
      <c r="AQ384" s="28"/>
      <c r="AR384" s="26" t="s">
        <v>9</v>
      </c>
      <c r="AS384" s="28"/>
      <c r="AT384" s="28"/>
      <c r="AU384" s="28"/>
      <c r="AV384" s="28"/>
      <c r="AW384" s="28"/>
      <c r="AX384" s="29"/>
      <c r="AY384" s="28"/>
      <c r="AZ384" s="28"/>
      <c r="BA384" s="28"/>
      <c r="BB384" s="28"/>
      <c r="BC384" s="26"/>
      <c r="BD384" s="26"/>
      <c r="BE384" s="28"/>
      <c r="BF384" s="26"/>
      <c r="BG384" s="26"/>
      <c r="BH384" s="26"/>
      <c r="BI384" s="28" t="s">
        <v>1034</v>
      </c>
      <c r="BJ384" s="6"/>
    </row>
    <row r="385" spans="1:62" ht="46.5">
      <c r="A385" s="23">
        <v>381</v>
      </c>
      <c r="B385" s="27" t="s">
        <v>4633</v>
      </c>
      <c r="C385" s="27" t="s">
        <v>1554</v>
      </c>
      <c r="D385" s="27" t="s">
        <v>4268</v>
      </c>
      <c r="E385" s="27">
        <v>70</v>
      </c>
      <c r="F385" s="27" t="s">
        <v>4235</v>
      </c>
      <c r="G385" s="27" t="s">
        <v>4186</v>
      </c>
      <c r="H385" s="23" t="str">
        <f t="shared" si="12"/>
        <v>林＊芬</v>
      </c>
      <c r="I385" s="23" t="str">
        <f t="shared" si="13"/>
        <v>1＊818781</v>
      </c>
      <c r="J385" s="27">
        <v>1130823</v>
      </c>
      <c r="K385" s="27" t="s">
        <v>748</v>
      </c>
      <c r="L385" s="27">
        <v>1410</v>
      </c>
      <c r="M385" s="28"/>
      <c r="N385" s="26"/>
      <c r="O385" s="26"/>
      <c r="P385" s="26"/>
      <c r="Q385" s="26"/>
      <c r="R385" s="26"/>
      <c r="S385" s="28"/>
      <c r="T385" s="28"/>
      <c r="U385" s="28"/>
      <c r="V385" s="28"/>
      <c r="W385" s="28" t="s">
        <v>9</v>
      </c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6"/>
      <c r="AK385" s="26"/>
      <c r="AL385" s="26"/>
      <c r="AM385" s="28"/>
      <c r="AN385" s="28"/>
      <c r="AO385" s="28"/>
      <c r="AP385" s="28"/>
      <c r="AQ385" s="28"/>
      <c r="AR385" s="26"/>
      <c r="AS385" s="28"/>
      <c r="AT385" s="28"/>
      <c r="AU385" s="28"/>
      <c r="AV385" s="28"/>
      <c r="AW385" s="28"/>
      <c r="AX385" s="29"/>
      <c r="AY385" s="28"/>
      <c r="AZ385" s="28"/>
      <c r="BA385" s="28"/>
      <c r="BB385" s="28"/>
      <c r="BC385" s="26"/>
      <c r="BD385" s="26"/>
      <c r="BE385" s="28"/>
      <c r="BF385" s="26"/>
      <c r="BG385" s="26"/>
      <c r="BH385" s="26"/>
      <c r="BI385" s="28" t="s">
        <v>1034</v>
      </c>
      <c r="BJ385" s="6"/>
    </row>
    <row r="386" spans="1:62" ht="46.5">
      <c r="A386" s="23">
        <v>382</v>
      </c>
      <c r="B386" s="27" t="s">
        <v>4634</v>
      </c>
      <c r="C386" s="27" t="s">
        <v>4265</v>
      </c>
      <c r="D386" s="27" t="s">
        <v>4274</v>
      </c>
      <c r="E386" s="27">
        <v>54</v>
      </c>
      <c r="F386" s="27" t="s">
        <v>195</v>
      </c>
      <c r="G386" s="27" t="s">
        <v>195</v>
      </c>
      <c r="H386" s="23" t="str">
        <f t="shared" si="12"/>
        <v>王＊祥</v>
      </c>
      <c r="I386" s="23" t="str">
        <f t="shared" si="13"/>
        <v>1＊343233</v>
      </c>
      <c r="J386" s="27">
        <v>1130824</v>
      </c>
      <c r="K386" s="27" t="s">
        <v>738</v>
      </c>
      <c r="L386" s="27">
        <v>1410</v>
      </c>
      <c r="M386" s="28"/>
      <c r="N386" s="26"/>
      <c r="O386" s="26"/>
      <c r="P386" s="26"/>
      <c r="Q386" s="26"/>
      <c r="R386" s="26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6"/>
      <c r="AK386" s="26"/>
      <c r="AL386" s="26"/>
      <c r="AM386" s="28"/>
      <c r="AN386" s="28"/>
      <c r="AO386" s="28"/>
      <c r="AP386" s="28"/>
      <c r="AQ386" s="28"/>
      <c r="AR386" s="26"/>
      <c r="AS386" s="28"/>
      <c r="AT386" s="28"/>
      <c r="AU386" s="28"/>
      <c r="AV386" s="28"/>
      <c r="AW386" s="28"/>
      <c r="AX386" s="29"/>
      <c r="AY386" s="28"/>
      <c r="AZ386" s="28" t="s">
        <v>9</v>
      </c>
      <c r="BA386" s="28" t="s">
        <v>9</v>
      </c>
      <c r="BB386" s="28"/>
      <c r="BC386" s="26"/>
      <c r="BD386" s="26"/>
      <c r="BE386" s="28"/>
      <c r="BF386" s="26"/>
      <c r="BG386" s="26"/>
      <c r="BH386" s="26"/>
      <c r="BI386" s="28"/>
      <c r="BJ386" s="6"/>
    </row>
    <row r="387" spans="1:62" ht="31">
      <c r="A387" s="23">
        <v>383</v>
      </c>
      <c r="B387" s="27" t="s">
        <v>4635</v>
      </c>
      <c r="C387" s="27" t="s">
        <v>4266</v>
      </c>
      <c r="D387" s="27" t="s">
        <v>4268</v>
      </c>
      <c r="E387" s="27">
        <v>54</v>
      </c>
      <c r="F387" s="27" t="s">
        <v>195</v>
      </c>
      <c r="G387" s="27" t="s">
        <v>195</v>
      </c>
      <c r="H387" s="23" t="str">
        <f t="shared" si="12"/>
        <v>林＊妃</v>
      </c>
      <c r="I387" s="23" t="str">
        <f t="shared" si="13"/>
        <v>2＊746759</v>
      </c>
      <c r="J387" s="27">
        <v>1130826</v>
      </c>
      <c r="K387" s="27" t="s">
        <v>734</v>
      </c>
      <c r="L387" s="27">
        <v>1410</v>
      </c>
      <c r="M387" s="28"/>
      <c r="N387" s="26"/>
      <c r="O387" s="26"/>
      <c r="P387" s="26"/>
      <c r="Q387" s="26"/>
      <c r="R387" s="26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6"/>
      <c r="AK387" s="26"/>
      <c r="AL387" s="26"/>
      <c r="AM387" s="28"/>
      <c r="AN387" s="28"/>
      <c r="AO387" s="28"/>
      <c r="AP387" s="28"/>
      <c r="AQ387" s="28"/>
      <c r="AR387" s="26"/>
      <c r="AS387" s="28"/>
      <c r="AT387" s="28"/>
      <c r="AU387" s="28"/>
      <c r="AV387" s="28"/>
      <c r="AW387" s="28"/>
      <c r="AX387" s="29"/>
      <c r="AY387" s="28"/>
      <c r="AZ387" s="28"/>
      <c r="BA387" s="28" t="s">
        <v>9</v>
      </c>
      <c r="BB387" s="28"/>
      <c r="BC387" s="26"/>
      <c r="BD387" s="26"/>
      <c r="BE387" s="28"/>
      <c r="BF387" s="26"/>
      <c r="BG387" s="26"/>
      <c r="BH387" s="26"/>
      <c r="BI387" s="28"/>
      <c r="BJ387" s="6"/>
    </row>
    <row r="388" spans="1:62" ht="31">
      <c r="A388" s="23">
        <v>384</v>
      </c>
      <c r="B388" s="27" t="s">
        <v>4636</v>
      </c>
      <c r="C388" s="27" t="s">
        <v>1018</v>
      </c>
      <c r="D388" s="27" t="s">
        <v>4274</v>
      </c>
      <c r="E388" s="27">
        <v>72</v>
      </c>
      <c r="F388" s="27" t="s">
        <v>4235</v>
      </c>
      <c r="G388" s="27" t="s">
        <v>4226</v>
      </c>
      <c r="H388" s="23" t="str">
        <f t="shared" si="12"/>
        <v>劉＊生</v>
      </c>
      <c r="I388" s="23" t="str">
        <f t="shared" si="13"/>
        <v>0＊706151</v>
      </c>
      <c r="J388" s="27">
        <v>1130828</v>
      </c>
      <c r="K388" s="27" t="s">
        <v>732</v>
      </c>
      <c r="L388" s="27">
        <v>1410</v>
      </c>
      <c r="M388" s="28"/>
      <c r="N388" s="26"/>
      <c r="O388" s="26"/>
      <c r="P388" s="26"/>
      <c r="Q388" s="26"/>
      <c r="R388" s="26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6"/>
      <c r="AK388" s="26"/>
      <c r="AL388" s="26"/>
      <c r="AM388" s="28"/>
      <c r="AN388" s="28"/>
      <c r="AO388" s="28"/>
      <c r="AP388" s="28"/>
      <c r="AQ388" s="28"/>
      <c r="AR388" s="26"/>
      <c r="AS388" s="28"/>
      <c r="AT388" s="28"/>
      <c r="AU388" s="28"/>
      <c r="AV388" s="28"/>
      <c r="AW388" s="28"/>
      <c r="AX388" s="29"/>
      <c r="AY388" s="28"/>
      <c r="AZ388" s="28"/>
      <c r="BA388" s="28"/>
      <c r="BB388" s="28" t="s">
        <v>1899</v>
      </c>
      <c r="BC388" s="26"/>
      <c r="BD388" s="26"/>
      <c r="BE388" s="28"/>
      <c r="BF388" s="26"/>
      <c r="BG388" s="26"/>
      <c r="BH388" s="26"/>
      <c r="BI388" s="28"/>
      <c r="BJ388" s="6"/>
    </row>
    <row r="389" spans="1:62" ht="31">
      <c r="A389" s="23">
        <v>385</v>
      </c>
      <c r="B389" s="27" t="s">
        <v>4637</v>
      </c>
      <c r="C389" s="27" t="s">
        <v>3217</v>
      </c>
      <c r="D389" s="27" t="s">
        <v>4268</v>
      </c>
      <c r="E389" s="27">
        <v>63</v>
      </c>
      <c r="F389" s="27" t="s">
        <v>195</v>
      </c>
      <c r="G389" s="27" t="s">
        <v>195</v>
      </c>
      <c r="H389" s="23" t="str">
        <f t="shared" si="12"/>
        <v>周＊枰</v>
      </c>
      <c r="I389" s="23" t="str">
        <f t="shared" si="13"/>
        <v>0＊054045</v>
      </c>
      <c r="J389" s="27">
        <v>1130828</v>
      </c>
      <c r="K389" s="27" t="s">
        <v>4638</v>
      </c>
      <c r="L389" s="27">
        <v>1410</v>
      </c>
      <c r="M389" s="28"/>
      <c r="N389" s="26"/>
      <c r="O389" s="26"/>
      <c r="P389" s="26"/>
      <c r="Q389" s="26"/>
      <c r="R389" s="26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6"/>
      <c r="AK389" s="26"/>
      <c r="AL389" s="26"/>
      <c r="AM389" s="28"/>
      <c r="AN389" s="28"/>
      <c r="AO389" s="28"/>
      <c r="AP389" s="28"/>
      <c r="AQ389" s="28"/>
      <c r="AR389" s="26"/>
      <c r="AS389" s="28"/>
      <c r="AT389" s="28"/>
      <c r="AU389" s="28"/>
      <c r="AV389" s="28"/>
      <c r="AW389" s="28"/>
      <c r="AX389" s="29"/>
      <c r="AY389" s="28"/>
      <c r="AZ389" s="28"/>
      <c r="BA389" s="28" t="s">
        <v>9</v>
      </c>
      <c r="BB389" s="28"/>
      <c r="BC389" s="26"/>
      <c r="BD389" s="26"/>
      <c r="BE389" s="28"/>
      <c r="BF389" s="26" t="s">
        <v>736</v>
      </c>
      <c r="BG389" s="26"/>
      <c r="BH389" s="26"/>
      <c r="BI389" s="28"/>
      <c r="BJ389" s="6"/>
    </row>
    <row r="390" spans="1:62" ht="31">
      <c r="A390" s="23">
        <v>386</v>
      </c>
      <c r="B390" s="27" t="s">
        <v>4639</v>
      </c>
      <c r="C390" s="27" t="s">
        <v>356</v>
      </c>
      <c r="D390" s="27" t="s">
        <v>4268</v>
      </c>
      <c r="E390" s="27">
        <v>79</v>
      </c>
      <c r="F390" s="27" t="s">
        <v>195</v>
      </c>
      <c r="G390" s="27" t="s">
        <v>195</v>
      </c>
      <c r="H390" s="23" t="str">
        <f t="shared" si="12"/>
        <v>胡＊碧春</v>
      </c>
      <c r="I390" s="23" t="str">
        <f t="shared" si="13"/>
        <v>0＊100416</v>
      </c>
      <c r="J390" s="27">
        <v>1130828</v>
      </c>
      <c r="K390" s="27" t="s">
        <v>734</v>
      </c>
      <c r="L390" s="27">
        <v>1410</v>
      </c>
      <c r="M390" s="28"/>
      <c r="N390" s="26"/>
      <c r="O390" s="26"/>
      <c r="P390" s="26"/>
      <c r="Q390" s="26"/>
      <c r="R390" s="26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6"/>
      <c r="AK390" s="26"/>
      <c r="AL390" s="26"/>
      <c r="AM390" s="28"/>
      <c r="AN390" s="28"/>
      <c r="AO390" s="28"/>
      <c r="AP390" s="28"/>
      <c r="AQ390" s="28"/>
      <c r="AR390" s="26"/>
      <c r="AS390" s="28"/>
      <c r="AT390" s="28"/>
      <c r="AU390" s="28"/>
      <c r="AV390" s="28"/>
      <c r="AW390" s="28"/>
      <c r="AX390" s="29"/>
      <c r="AY390" s="28"/>
      <c r="AZ390" s="28"/>
      <c r="BA390" s="28" t="s">
        <v>9</v>
      </c>
      <c r="BB390" s="28"/>
      <c r="BC390" s="26"/>
      <c r="BD390" s="26"/>
      <c r="BE390" s="28"/>
      <c r="BF390" s="26"/>
      <c r="BG390" s="26"/>
      <c r="BH390" s="26"/>
      <c r="BI390" s="28"/>
      <c r="BJ390" s="6"/>
    </row>
    <row r="391" spans="1:62" ht="46.5">
      <c r="A391" s="23">
        <v>387</v>
      </c>
      <c r="B391" s="27" t="s">
        <v>4640</v>
      </c>
      <c r="C391" s="27" t="s">
        <v>247</v>
      </c>
      <c r="D391" s="27" t="s">
        <v>4268</v>
      </c>
      <c r="E391" s="27">
        <v>77</v>
      </c>
      <c r="F391" s="27" t="s">
        <v>195</v>
      </c>
      <c r="G391" s="27" t="s">
        <v>195</v>
      </c>
      <c r="H391" s="23" t="str">
        <f t="shared" si="12"/>
        <v>陳＊</v>
      </c>
      <c r="I391" s="23" t="str">
        <f t="shared" si="13"/>
        <v>1＊496877</v>
      </c>
      <c r="J391" s="27">
        <v>1130828</v>
      </c>
      <c r="K391" s="27" t="s">
        <v>738</v>
      </c>
      <c r="L391" s="27">
        <v>1410</v>
      </c>
      <c r="M391" s="28"/>
      <c r="N391" s="26"/>
      <c r="O391" s="26"/>
      <c r="P391" s="26"/>
      <c r="Q391" s="26"/>
      <c r="R391" s="26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6"/>
      <c r="AK391" s="26"/>
      <c r="AL391" s="26"/>
      <c r="AM391" s="28"/>
      <c r="AN391" s="28"/>
      <c r="AO391" s="28"/>
      <c r="AP391" s="28"/>
      <c r="AQ391" s="28"/>
      <c r="AR391" s="26"/>
      <c r="AS391" s="28"/>
      <c r="AT391" s="28"/>
      <c r="AU391" s="28"/>
      <c r="AV391" s="28"/>
      <c r="AW391" s="28"/>
      <c r="AX391" s="29"/>
      <c r="AY391" s="28"/>
      <c r="AZ391" s="28" t="s">
        <v>9</v>
      </c>
      <c r="BA391" s="28" t="s">
        <v>9</v>
      </c>
      <c r="BB391" s="28"/>
      <c r="BC391" s="26"/>
      <c r="BD391" s="26"/>
      <c r="BE391" s="28"/>
      <c r="BF391" s="26"/>
      <c r="BG391" s="26"/>
      <c r="BH391" s="26"/>
      <c r="BI391" s="28"/>
      <c r="BJ391" s="6"/>
    </row>
    <row r="392" spans="1:62" ht="31">
      <c r="A392" s="23">
        <v>388</v>
      </c>
      <c r="B392" s="27" t="s">
        <v>4641</v>
      </c>
      <c r="C392" s="27" t="s">
        <v>1559</v>
      </c>
      <c r="D392" s="27" t="s">
        <v>4268</v>
      </c>
      <c r="E392" s="27">
        <v>68</v>
      </c>
      <c r="F392" s="27" t="s">
        <v>195</v>
      </c>
      <c r="G392" s="27" t="s">
        <v>195</v>
      </c>
      <c r="H392" s="23" t="str">
        <f t="shared" si="12"/>
        <v>許＊理</v>
      </c>
      <c r="I392" s="23" t="str">
        <f t="shared" si="13"/>
        <v>1＊221643</v>
      </c>
      <c r="J392" s="27">
        <v>1130828</v>
      </c>
      <c r="K392" s="27" t="s">
        <v>734</v>
      </c>
      <c r="L392" s="27">
        <v>1410</v>
      </c>
      <c r="M392" s="28"/>
      <c r="N392" s="26"/>
      <c r="O392" s="26"/>
      <c r="P392" s="26"/>
      <c r="Q392" s="26"/>
      <c r="R392" s="26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6"/>
      <c r="AK392" s="26"/>
      <c r="AL392" s="26"/>
      <c r="AM392" s="28"/>
      <c r="AN392" s="28"/>
      <c r="AO392" s="28"/>
      <c r="AP392" s="28"/>
      <c r="AQ392" s="28"/>
      <c r="AR392" s="26"/>
      <c r="AS392" s="28"/>
      <c r="AT392" s="28"/>
      <c r="AU392" s="28"/>
      <c r="AV392" s="28"/>
      <c r="AW392" s="28"/>
      <c r="AX392" s="29"/>
      <c r="AY392" s="28"/>
      <c r="AZ392" s="28"/>
      <c r="BA392" s="28" t="s">
        <v>9</v>
      </c>
      <c r="BB392" s="28"/>
      <c r="BC392" s="26"/>
      <c r="BD392" s="26"/>
      <c r="BE392" s="28"/>
      <c r="BF392" s="26"/>
      <c r="BG392" s="26"/>
      <c r="BH392" s="26"/>
      <c r="BI392" s="28"/>
      <c r="BJ392" s="6"/>
    </row>
    <row r="393" spans="1:62" ht="31">
      <c r="A393" s="23">
        <v>389</v>
      </c>
      <c r="B393" s="27" t="s">
        <v>4642</v>
      </c>
      <c r="C393" s="27" t="s">
        <v>1582</v>
      </c>
      <c r="D393" s="27" t="s">
        <v>4274</v>
      </c>
      <c r="E393" s="27">
        <v>56</v>
      </c>
      <c r="F393" s="27" t="s">
        <v>195</v>
      </c>
      <c r="G393" s="27" t="s">
        <v>195</v>
      </c>
      <c r="H393" s="23" t="str">
        <f t="shared" si="12"/>
        <v>葉＊青</v>
      </c>
      <c r="I393" s="23" t="str">
        <f t="shared" si="13"/>
        <v>1＊997780</v>
      </c>
      <c r="J393" s="27">
        <v>1130828</v>
      </c>
      <c r="K393" s="27" t="s">
        <v>734</v>
      </c>
      <c r="L393" s="27">
        <v>1410</v>
      </c>
      <c r="M393" s="28"/>
      <c r="N393" s="26"/>
      <c r="O393" s="26"/>
      <c r="P393" s="26"/>
      <c r="Q393" s="26"/>
      <c r="R393" s="26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6"/>
      <c r="AK393" s="26"/>
      <c r="AL393" s="26"/>
      <c r="AM393" s="28"/>
      <c r="AN393" s="28"/>
      <c r="AO393" s="28"/>
      <c r="AP393" s="28"/>
      <c r="AQ393" s="28"/>
      <c r="AR393" s="26"/>
      <c r="AS393" s="28"/>
      <c r="AT393" s="28"/>
      <c r="AU393" s="28"/>
      <c r="AV393" s="28"/>
      <c r="AW393" s="28"/>
      <c r="AX393" s="29"/>
      <c r="AY393" s="28"/>
      <c r="AZ393" s="28"/>
      <c r="BA393" s="28" t="s">
        <v>9</v>
      </c>
      <c r="BB393" s="28"/>
      <c r="BC393" s="26"/>
      <c r="BD393" s="26"/>
      <c r="BE393" s="28"/>
      <c r="BF393" s="26"/>
      <c r="BG393" s="26"/>
      <c r="BH393" s="26"/>
      <c r="BI393" s="28"/>
      <c r="BJ393" s="6"/>
    </row>
    <row r="394" spans="1:62" ht="31">
      <c r="A394" s="23">
        <v>390</v>
      </c>
      <c r="B394" s="27" t="s">
        <v>4643</v>
      </c>
      <c r="C394" s="27" t="s">
        <v>369</v>
      </c>
      <c r="D394" s="27" t="s">
        <v>4268</v>
      </c>
      <c r="E394" s="27">
        <v>63</v>
      </c>
      <c r="F394" s="27" t="s">
        <v>195</v>
      </c>
      <c r="G394" s="27" t="s">
        <v>195</v>
      </c>
      <c r="H394" s="23" t="str">
        <f t="shared" si="12"/>
        <v>張＊真</v>
      </c>
      <c r="I394" s="23" t="str">
        <f t="shared" si="13"/>
        <v>1＊091635</v>
      </c>
      <c r="J394" s="27">
        <v>1130828</v>
      </c>
      <c r="K394" s="27" t="s">
        <v>734</v>
      </c>
      <c r="L394" s="27">
        <v>1410</v>
      </c>
      <c r="M394" s="28"/>
      <c r="N394" s="26"/>
      <c r="O394" s="26"/>
      <c r="P394" s="26"/>
      <c r="Q394" s="26"/>
      <c r="R394" s="26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6"/>
      <c r="AK394" s="26"/>
      <c r="AL394" s="26"/>
      <c r="AM394" s="28"/>
      <c r="AN394" s="28"/>
      <c r="AO394" s="28"/>
      <c r="AP394" s="28"/>
      <c r="AQ394" s="28"/>
      <c r="AR394" s="26"/>
      <c r="AS394" s="28"/>
      <c r="AT394" s="28"/>
      <c r="AU394" s="28"/>
      <c r="AV394" s="28"/>
      <c r="AW394" s="28"/>
      <c r="AX394" s="29"/>
      <c r="AY394" s="28"/>
      <c r="AZ394" s="28"/>
      <c r="BA394" s="28" t="s">
        <v>9</v>
      </c>
      <c r="BB394" s="28"/>
      <c r="BC394" s="26"/>
      <c r="BD394" s="26"/>
      <c r="BE394" s="28"/>
      <c r="BF394" s="26"/>
      <c r="BG394" s="26"/>
      <c r="BH394" s="26"/>
      <c r="BI394" s="28"/>
      <c r="BJ394" s="6"/>
    </row>
    <row r="395" spans="1:62">
      <c r="A395" s="23">
        <v>391</v>
      </c>
      <c r="B395" s="27" t="s">
        <v>4597</v>
      </c>
      <c r="C395" s="27" t="s">
        <v>501</v>
      </c>
      <c r="D395" s="27" t="s">
        <v>4268</v>
      </c>
      <c r="E395" s="27">
        <v>53</v>
      </c>
      <c r="F395" s="27" t="s">
        <v>195</v>
      </c>
      <c r="G395" s="27" t="s">
        <v>195</v>
      </c>
      <c r="H395" s="23" t="str">
        <f t="shared" si="12"/>
        <v>李＊忻</v>
      </c>
      <c r="I395" s="23" t="str">
        <f t="shared" si="13"/>
        <v>1＊824096</v>
      </c>
      <c r="J395" s="27">
        <v>1130828</v>
      </c>
      <c r="K395" s="27">
        <v>5761300</v>
      </c>
      <c r="L395" s="27">
        <v>1410</v>
      </c>
      <c r="M395" s="28"/>
      <c r="N395" s="26"/>
      <c r="O395" s="26"/>
      <c r="P395" s="26"/>
      <c r="Q395" s="26"/>
      <c r="R395" s="26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6"/>
      <c r="AK395" s="26"/>
      <c r="AL395" s="26"/>
      <c r="AM395" s="28"/>
      <c r="AN395" s="28"/>
      <c r="AO395" s="28"/>
      <c r="AP395" s="28"/>
      <c r="AQ395" s="28"/>
      <c r="AR395" s="26"/>
      <c r="AS395" s="28"/>
      <c r="AT395" s="28"/>
      <c r="AU395" s="28" t="s">
        <v>9</v>
      </c>
      <c r="AV395" s="28"/>
      <c r="AW395" s="28"/>
      <c r="AX395" s="29"/>
      <c r="AY395" s="28"/>
      <c r="AZ395" s="28"/>
      <c r="BA395" s="28"/>
      <c r="BB395" s="28"/>
      <c r="BC395" s="26"/>
      <c r="BD395" s="26"/>
      <c r="BE395" s="28"/>
      <c r="BF395" s="26"/>
      <c r="BG395" s="26"/>
      <c r="BH395" s="26"/>
      <c r="BI395" s="28"/>
      <c r="BJ395" s="6"/>
    </row>
    <row r="396" spans="1:62" ht="31">
      <c r="A396" s="23">
        <v>392</v>
      </c>
      <c r="B396" s="27" t="s">
        <v>4391</v>
      </c>
      <c r="C396" s="27" t="s">
        <v>4151</v>
      </c>
      <c r="D396" s="27" t="s">
        <v>4274</v>
      </c>
      <c r="E396" s="27">
        <v>75</v>
      </c>
      <c r="F396" s="27" t="s">
        <v>4161</v>
      </c>
      <c r="G396" s="27"/>
      <c r="H396" s="23" t="str">
        <f t="shared" si="12"/>
        <v>吳＊發</v>
      </c>
      <c r="I396" s="23" t="str">
        <f t="shared" si="13"/>
        <v>1＊968839</v>
      </c>
      <c r="J396" s="27">
        <v>1130830</v>
      </c>
      <c r="K396" s="27" t="s">
        <v>752</v>
      </c>
      <c r="L396" s="27">
        <v>1410</v>
      </c>
      <c r="M396" s="28"/>
      <c r="N396" s="26"/>
      <c r="O396" s="26"/>
      <c r="P396" s="26"/>
      <c r="Q396" s="26"/>
      <c r="R396" s="26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6"/>
      <c r="AK396" s="26"/>
      <c r="AL396" s="26"/>
      <c r="AM396" s="28"/>
      <c r="AN396" s="28"/>
      <c r="AO396" s="28"/>
      <c r="AP396" s="28"/>
      <c r="AQ396" s="28"/>
      <c r="AR396" s="26"/>
      <c r="AS396" s="28"/>
      <c r="AT396" s="28"/>
      <c r="AU396" s="28"/>
      <c r="AV396" s="28" t="s">
        <v>9</v>
      </c>
      <c r="AW396" s="28"/>
      <c r="AX396" s="29"/>
      <c r="AY396" s="28"/>
      <c r="AZ396" s="28"/>
      <c r="BA396" s="28"/>
      <c r="BB396" s="28"/>
      <c r="BC396" s="26"/>
      <c r="BD396" s="26"/>
      <c r="BE396" s="28"/>
      <c r="BF396" s="26"/>
      <c r="BG396" s="26"/>
      <c r="BH396" s="26"/>
      <c r="BI396" s="28" t="s">
        <v>1034</v>
      </c>
      <c r="BJ396" s="6"/>
    </row>
    <row r="397" spans="1:62" ht="31">
      <c r="A397" s="23">
        <v>393</v>
      </c>
      <c r="B397" s="27" t="s">
        <v>4644</v>
      </c>
      <c r="C397" s="27" t="s">
        <v>1570</v>
      </c>
      <c r="D397" s="27" t="s">
        <v>4274</v>
      </c>
      <c r="E397" s="27">
        <v>89</v>
      </c>
      <c r="F397" s="27" t="s">
        <v>195</v>
      </c>
      <c r="G397" s="27" t="s">
        <v>195</v>
      </c>
      <c r="H397" s="23" t="str">
        <f t="shared" si="12"/>
        <v>蔡＊洪</v>
      </c>
      <c r="I397" s="23" t="str">
        <f t="shared" si="13"/>
        <v>1＊561471</v>
      </c>
      <c r="J397" s="27">
        <v>1130830</v>
      </c>
      <c r="K397" s="27" t="s">
        <v>732</v>
      </c>
      <c r="L397" s="27">
        <v>1410</v>
      </c>
      <c r="M397" s="28"/>
      <c r="N397" s="26"/>
      <c r="O397" s="26"/>
      <c r="P397" s="26"/>
      <c r="Q397" s="26"/>
      <c r="R397" s="26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6"/>
      <c r="AK397" s="26"/>
      <c r="AL397" s="26"/>
      <c r="AM397" s="28"/>
      <c r="AN397" s="28"/>
      <c r="AO397" s="28"/>
      <c r="AP397" s="28"/>
      <c r="AQ397" s="28"/>
      <c r="AR397" s="26"/>
      <c r="AS397" s="28"/>
      <c r="AT397" s="28"/>
      <c r="AU397" s="28"/>
      <c r="AV397" s="28"/>
      <c r="AW397" s="28"/>
      <c r="AX397" s="29"/>
      <c r="AY397" s="28"/>
      <c r="AZ397" s="28"/>
      <c r="BA397" s="28"/>
      <c r="BB397" s="28" t="s">
        <v>1899</v>
      </c>
      <c r="BC397" s="26"/>
      <c r="BD397" s="26"/>
      <c r="BE397" s="28"/>
      <c r="BF397" s="26"/>
      <c r="BG397" s="26"/>
      <c r="BH397" s="26"/>
      <c r="BI397" s="28"/>
      <c r="BJ397" s="6"/>
    </row>
    <row r="398" spans="1:62" ht="31">
      <c r="A398" s="23">
        <v>394</v>
      </c>
      <c r="B398" s="27" t="s">
        <v>4645</v>
      </c>
      <c r="C398" s="27" t="s">
        <v>2173</v>
      </c>
      <c r="D398" s="27" t="s">
        <v>4268</v>
      </c>
      <c r="E398" s="27">
        <v>64</v>
      </c>
      <c r="F398" s="27" t="s">
        <v>195</v>
      </c>
      <c r="G398" s="27" t="s">
        <v>195</v>
      </c>
      <c r="H398" s="23" t="str">
        <f t="shared" si="12"/>
        <v>郭＊碧</v>
      </c>
      <c r="I398" s="23" t="str">
        <f t="shared" si="13"/>
        <v>2＊412119</v>
      </c>
      <c r="J398" s="27">
        <v>1130830</v>
      </c>
      <c r="K398" s="27" t="s">
        <v>734</v>
      </c>
      <c r="L398" s="27">
        <v>1410</v>
      </c>
      <c r="M398" s="28"/>
      <c r="N398" s="26"/>
      <c r="O398" s="26"/>
      <c r="P398" s="26"/>
      <c r="Q398" s="26"/>
      <c r="R398" s="26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6"/>
      <c r="AK398" s="26"/>
      <c r="AL398" s="26"/>
      <c r="AM398" s="28"/>
      <c r="AN398" s="28"/>
      <c r="AO398" s="28"/>
      <c r="AP398" s="28"/>
      <c r="AQ398" s="28"/>
      <c r="AR398" s="26"/>
      <c r="AS398" s="28"/>
      <c r="AT398" s="28"/>
      <c r="AU398" s="28"/>
      <c r="AV398" s="28"/>
      <c r="AW398" s="28"/>
      <c r="AX398" s="29"/>
      <c r="AY398" s="28"/>
      <c r="AZ398" s="28"/>
      <c r="BA398" s="28" t="s">
        <v>9</v>
      </c>
      <c r="BB398" s="28"/>
      <c r="BC398" s="26"/>
      <c r="BD398" s="26"/>
      <c r="BE398" s="28"/>
      <c r="BF398" s="26"/>
      <c r="BG398" s="26"/>
      <c r="BH398" s="26"/>
      <c r="BI398" s="28"/>
      <c r="BJ398" s="6"/>
    </row>
    <row r="399" spans="1:62" ht="17">
      <c r="A399" s="38"/>
      <c r="B399" s="16"/>
      <c r="C399" s="16"/>
      <c r="D399" s="16"/>
      <c r="E399" s="16"/>
      <c r="F399" s="16"/>
      <c r="G399" s="16"/>
      <c r="H399" s="16"/>
      <c r="I399" s="16"/>
      <c r="J399" s="16"/>
      <c r="K399" s="17"/>
      <c r="L399" s="18" t="s">
        <v>1321</v>
      </c>
      <c r="M399" s="28">
        <f>COUNTIF(M5:M398,"*V*")+COUNTIF(M5:M398,"Bil.")*2</f>
        <v>2</v>
      </c>
      <c r="N399" s="37">
        <f t="shared" ref="N399:R399" si="14">COUNTIF(N5:N398,"V")+COUNTIF(N5:N398,"Bil.")*2</f>
        <v>6</v>
      </c>
      <c r="O399" s="37">
        <f t="shared" si="14"/>
        <v>0</v>
      </c>
      <c r="P399" s="37">
        <f t="shared" si="14"/>
        <v>10</v>
      </c>
      <c r="Q399" s="37">
        <f t="shared" si="14"/>
        <v>7</v>
      </c>
      <c r="R399" s="37">
        <f t="shared" si="14"/>
        <v>6</v>
      </c>
      <c r="S399" s="37">
        <f>COUNTA(S5:S398)</f>
        <v>0</v>
      </c>
      <c r="T399" s="37">
        <f>COUNTIF(T5:T398,"*")</f>
        <v>1</v>
      </c>
      <c r="U399" s="37">
        <f t="shared" ref="U399:X399" si="15">COUNTIF(U5:U398,"V")</f>
        <v>0</v>
      </c>
      <c r="V399" s="37">
        <f t="shared" si="15"/>
        <v>0</v>
      </c>
      <c r="W399" s="37">
        <f t="shared" si="15"/>
        <v>7</v>
      </c>
      <c r="X399" s="37">
        <f t="shared" si="15"/>
        <v>0</v>
      </c>
      <c r="Y399" s="37">
        <f t="shared" ref="Y399:Z399" si="16">COUNTIF(Y5:Y398,"*")</f>
        <v>2</v>
      </c>
      <c r="Z399" s="37">
        <f t="shared" si="16"/>
        <v>0</v>
      </c>
      <c r="AA399" s="37">
        <f>COUNTIF(AA5:AA398,"V")</f>
        <v>0</v>
      </c>
      <c r="AB399" s="37">
        <f>COUNTIF(AB5:AB398,"*")</f>
        <v>1</v>
      </c>
      <c r="AC399" s="37">
        <f t="shared" ref="AC399:AE399" si="17">COUNTIF(AC5:AC398,"V")</f>
        <v>0</v>
      </c>
      <c r="AD399" s="37">
        <f t="shared" si="17"/>
        <v>0</v>
      </c>
      <c r="AE399" s="37">
        <f t="shared" si="17"/>
        <v>1</v>
      </c>
      <c r="AF399" s="37">
        <f t="shared" ref="AF399:AG399" si="18">COUNTA(AF5:AF398)</f>
        <v>0</v>
      </c>
      <c r="AG399" s="37">
        <f t="shared" si="18"/>
        <v>0</v>
      </c>
      <c r="AH399" s="37">
        <f t="shared" ref="AH399:AJ399" si="19">COUNTIF(AH5:AH398,"V")</f>
        <v>2</v>
      </c>
      <c r="AI399" s="37">
        <f t="shared" si="19"/>
        <v>0</v>
      </c>
      <c r="AJ399" s="37">
        <f t="shared" si="19"/>
        <v>0</v>
      </c>
      <c r="AK399" s="37">
        <f t="shared" ref="AK399:AL399" si="20">COUNTIF(AK5:AK398,"*")</f>
        <v>0</v>
      </c>
      <c r="AL399" s="37">
        <f t="shared" si="20"/>
        <v>0</v>
      </c>
      <c r="AM399" s="37">
        <f t="shared" ref="AM399:AO399" si="21">COUNTIF(AM5:AM398,"V")</f>
        <v>0</v>
      </c>
      <c r="AN399" s="37">
        <f t="shared" si="21"/>
        <v>1</v>
      </c>
      <c r="AO399" s="37">
        <f t="shared" si="21"/>
        <v>0</v>
      </c>
      <c r="AP399" s="37">
        <f t="shared" ref="AP399:AQ399" si="22">COUNTA(AP5:AP398)</f>
        <v>0</v>
      </c>
      <c r="AQ399" s="37">
        <f t="shared" si="22"/>
        <v>1</v>
      </c>
      <c r="AR399" s="37">
        <f t="shared" ref="AR399:AZ399" si="23">COUNTIF(AR5:AR398,"V")</f>
        <v>11</v>
      </c>
      <c r="AS399" s="37">
        <f t="shared" si="23"/>
        <v>11</v>
      </c>
      <c r="AT399" s="37">
        <f t="shared" si="23"/>
        <v>18</v>
      </c>
      <c r="AU399" s="37">
        <f t="shared" si="23"/>
        <v>19</v>
      </c>
      <c r="AV399" s="37">
        <f t="shared" si="23"/>
        <v>41</v>
      </c>
      <c r="AW399" s="37">
        <f t="shared" si="23"/>
        <v>9</v>
      </c>
      <c r="AX399" s="37">
        <f t="shared" si="23"/>
        <v>26</v>
      </c>
      <c r="AY399" s="37">
        <f t="shared" si="23"/>
        <v>3</v>
      </c>
      <c r="AZ399" s="37">
        <f t="shared" si="23"/>
        <v>36</v>
      </c>
      <c r="BA399" s="37">
        <f t="shared" ref="BA399:BB399" si="24">COUNTA(BA5:BA398)</f>
        <v>175</v>
      </c>
      <c r="BB399" s="37">
        <f t="shared" si="24"/>
        <v>45</v>
      </c>
      <c r="BC399" s="37">
        <f>COUNTIF(BC5:BC398,"V")</f>
        <v>4</v>
      </c>
      <c r="BD399" s="37">
        <f t="shared" ref="BD399:BF399" si="25">COUNTIF(BD5:BD398,"*")</f>
        <v>0</v>
      </c>
      <c r="BE399" s="37">
        <f t="shared" si="25"/>
        <v>13</v>
      </c>
      <c r="BF399" s="37">
        <f t="shared" si="25"/>
        <v>8</v>
      </c>
      <c r="BG399" s="37">
        <f t="shared" ref="BG399:BH399" si="26">COUNTIF(BG5:BG398,"V")</f>
        <v>8</v>
      </c>
      <c r="BH399" s="37">
        <f t="shared" si="26"/>
        <v>0</v>
      </c>
      <c r="BI399" s="37">
        <f>COUNTA(BI5:BI398)</f>
        <v>72</v>
      </c>
      <c r="BJ399" s="6"/>
    </row>
    <row r="400" spans="1:62">
      <c r="A400" s="8"/>
      <c r="B400" s="8"/>
      <c r="C400" s="8"/>
      <c r="D400" s="8"/>
      <c r="E400" s="8"/>
      <c r="F400" s="8"/>
      <c r="G400" s="8"/>
      <c r="H400" s="20"/>
      <c r="I400" s="20"/>
      <c r="J400" s="20"/>
      <c r="K400" s="22"/>
      <c r="L400" s="20"/>
      <c r="M400" s="95"/>
      <c r="N400" s="84"/>
      <c r="O400" s="84"/>
      <c r="P400" s="84"/>
      <c r="Q400" s="84"/>
      <c r="R400" s="84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6"/>
    </row>
    <row r="401" spans="1:6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19"/>
      <c r="L401" s="8"/>
      <c r="M401" s="52"/>
      <c r="N401" s="33"/>
      <c r="O401" s="33"/>
      <c r="P401" s="33"/>
      <c r="Q401" s="33"/>
      <c r="R401" s="33"/>
      <c r="S401" s="33"/>
      <c r="T401" s="146" t="s">
        <v>4648</v>
      </c>
      <c r="U401" s="33"/>
      <c r="V401" s="33"/>
      <c r="W401" s="33"/>
      <c r="X401" s="33"/>
      <c r="Y401" s="146" t="s">
        <v>1921</v>
      </c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99" t="s">
        <v>4655</v>
      </c>
      <c r="AR401" s="33"/>
      <c r="AS401" s="33"/>
      <c r="AT401" s="33"/>
      <c r="AU401" s="33"/>
      <c r="AV401" s="33"/>
      <c r="AW401" s="33"/>
      <c r="AX401" s="33"/>
      <c r="AY401" s="33"/>
      <c r="AZ401" s="33"/>
      <c r="BA401" s="146" t="s">
        <v>1879</v>
      </c>
      <c r="BB401" s="148" t="s">
        <v>1879</v>
      </c>
      <c r="BC401" s="33"/>
      <c r="BD401" s="33"/>
      <c r="BE401" s="33"/>
      <c r="BF401" s="33"/>
      <c r="BG401" s="33"/>
      <c r="BH401" s="33"/>
      <c r="BI401" s="50" t="s">
        <v>1034</v>
      </c>
      <c r="BJ401" s="6"/>
    </row>
    <row r="402" spans="1:6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19"/>
      <c r="L402" s="8"/>
      <c r="M402" s="52"/>
      <c r="N402" s="33"/>
      <c r="O402" s="33"/>
      <c r="P402" s="33"/>
      <c r="Q402" s="33"/>
      <c r="R402" s="33"/>
      <c r="S402" s="33"/>
      <c r="T402" s="147"/>
      <c r="U402" s="33"/>
      <c r="V402" s="33"/>
      <c r="W402" s="33"/>
      <c r="X402" s="33"/>
      <c r="Y402" s="147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147"/>
      <c r="BB402" s="149"/>
      <c r="BC402" s="33"/>
      <c r="BD402" s="33"/>
      <c r="BE402" s="33"/>
      <c r="BF402" s="33"/>
      <c r="BG402" s="33"/>
      <c r="BH402" s="33"/>
      <c r="BI402" s="51">
        <f>COUNTIF(BI5:BI398,"*ECHO*")</f>
        <v>58</v>
      </c>
      <c r="BJ402" s="6"/>
    </row>
    <row r="403" spans="1:62" ht="3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19"/>
      <c r="L403" s="8"/>
      <c r="M403" s="52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94" t="s">
        <v>4649</v>
      </c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96">
        <f>COUNTIF(BA5:BA398,"*S*")+COUNTIF(BA5:BA398,"*Central vein*")</f>
        <v>11</v>
      </c>
      <c r="BB403" s="97">
        <f>COUNTIF(BB5:BB398,"*Central vein*")+COUNTIF(BB5:BB398,"*S*")</f>
        <v>37</v>
      </c>
      <c r="BC403" s="33"/>
      <c r="BD403" s="33"/>
      <c r="BE403" s="33"/>
      <c r="BF403" s="33"/>
      <c r="BG403" s="33"/>
      <c r="BH403" s="33"/>
      <c r="BI403" s="50" t="s">
        <v>1043</v>
      </c>
      <c r="BJ403" s="6"/>
    </row>
    <row r="404" spans="1:6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19"/>
      <c r="L404" s="8"/>
      <c r="M404" s="52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98">
        <f>COUNTIF(BA5:BA398,"V")</f>
        <v>164</v>
      </c>
      <c r="BB404" s="98">
        <f>COUNTIF(BB5:BB398,"*a.*")</f>
        <v>8</v>
      </c>
      <c r="BC404" s="33"/>
      <c r="BD404" s="33"/>
      <c r="BE404" s="33"/>
      <c r="BF404" s="33"/>
      <c r="BG404" s="33"/>
      <c r="BH404" s="33"/>
      <c r="BI404" s="54">
        <f>COUNTIF(BI5:BI398,"*Exploration vascular*")</f>
        <v>8</v>
      </c>
      <c r="BJ404" s="6"/>
    </row>
    <row r="405" spans="1:62" ht="3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19"/>
      <c r="L405" s="8"/>
      <c r="M405" s="52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50" t="s">
        <v>4650</v>
      </c>
      <c r="BJ405" s="6"/>
    </row>
    <row r="406" spans="1:6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19"/>
      <c r="L406" s="8"/>
      <c r="M406" s="52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  <c r="BG406" s="33"/>
      <c r="BH406" s="33"/>
      <c r="BI406" s="54">
        <f>COUNTIF(BI5:BI398,"*AVG wound*")</f>
        <v>1</v>
      </c>
      <c r="BJ406" s="6"/>
    </row>
    <row r="407" spans="1:62" ht="46.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19"/>
      <c r="L407" s="8"/>
      <c r="M407" s="52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50" t="s">
        <v>1882</v>
      </c>
      <c r="BJ407" s="6"/>
    </row>
    <row r="408" spans="1:6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19"/>
      <c r="L408" s="8"/>
      <c r="M408" s="52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54">
        <f>COUNTIF(BI5:BI398,"*aneurysm*")</f>
        <v>2</v>
      </c>
      <c r="BJ408" s="6"/>
    </row>
    <row r="409" spans="1:62" ht="46.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19"/>
      <c r="L409" s="8"/>
      <c r="M409" s="52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51" t="s">
        <v>3768</v>
      </c>
      <c r="BJ409" s="6"/>
    </row>
    <row r="410" spans="1:6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19"/>
      <c r="L410" s="8"/>
      <c r="M410" s="52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  <c r="BG410" s="33"/>
      <c r="BH410" s="33"/>
      <c r="BI410" s="51">
        <f>COUNTIF(BI5:BI398,"*Port-A*")</f>
        <v>2</v>
      </c>
      <c r="BJ410" s="6"/>
    </row>
    <row r="411" spans="1:62" ht="46.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19"/>
      <c r="L411" s="8"/>
      <c r="M411" s="52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50" t="s">
        <v>4651</v>
      </c>
      <c r="BJ411" s="6"/>
    </row>
    <row r="412" spans="1:6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19"/>
      <c r="L412" s="8"/>
      <c r="M412" s="52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  <c r="BG412" s="33"/>
      <c r="BH412" s="33"/>
      <c r="BI412" s="54">
        <v>1</v>
      </c>
      <c r="BJ412" s="6"/>
    </row>
    <row r="413" spans="1:62" ht="17">
      <c r="A413" s="6"/>
      <c r="B413" s="6"/>
      <c r="C413" s="3"/>
      <c r="D413" s="6"/>
      <c r="E413" s="6"/>
      <c r="F413" s="6"/>
      <c r="G413" s="6"/>
      <c r="H413" s="21"/>
      <c r="I413" s="3"/>
      <c r="J413" s="4"/>
      <c r="K413" s="5"/>
      <c r="L413" s="5"/>
      <c r="M413" s="6" t="s">
        <v>1322</v>
      </c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10"/>
      <c r="BJ413" s="6"/>
    </row>
    <row r="414" spans="1:62">
      <c r="A414" s="6"/>
      <c r="B414" s="6"/>
      <c r="C414" s="5"/>
      <c r="D414" s="6"/>
      <c r="E414" s="6"/>
      <c r="F414" s="6"/>
      <c r="G414" s="6"/>
      <c r="H414" s="23" t="str">
        <f>REPLACE(B414,2,1,"＊")</f>
        <v>＊</v>
      </c>
      <c r="I414" s="23" t="str">
        <f>REPLACE(C414,2,1,"＊")</f>
        <v>＊</v>
      </c>
      <c r="J414" s="6"/>
      <c r="L414" s="5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10"/>
      <c r="BJ414" s="6"/>
    </row>
    <row r="415" spans="1:62">
      <c r="A415" s="6"/>
      <c r="B415" s="6"/>
      <c r="C415" s="3"/>
      <c r="D415" s="6"/>
      <c r="E415" s="6"/>
      <c r="F415" s="6"/>
      <c r="G415" s="6"/>
      <c r="H415" s="6"/>
      <c r="I415" s="3"/>
      <c r="J415" s="4"/>
      <c r="L415" s="5"/>
      <c r="M415" s="136" t="s">
        <v>1323</v>
      </c>
      <c r="N415" s="13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10"/>
      <c r="BJ415" s="6"/>
    </row>
    <row r="416" spans="1:62">
      <c r="A416" s="6"/>
      <c r="B416" s="6"/>
      <c r="C416" s="6"/>
      <c r="D416" s="6"/>
      <c r="E416" s="6"/>
      <c r="F416" s="6"/>
      <c r="G416" s="6"/>
      <c r="I416" s="6"/>
      <c r="J416" s="6"/>
      <c r="L416" s="5"/>
      <c r="M416" s="6"/>
      <c r="N416" s="6"/>
      <c r="O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10"/>
      <c r="BJ416" s="6"/>
    </row>
    <row r="417" spans="3:18">
      <c r="C417" s="6"/>
      <c r="H417" s="136" t="s">
        <v>1324</v>
      </c>
      <c r="I417" s="136"/>
      <c r="J417" s="6"/>
      <c r="R417" s="6"/>
    </row>
    <row r="418" spans="3:18">
      <c r="C418" s="6"/>
      <c r="H418" s="136"/>
      <c r="I418" s="136"/>
      <c r="J418" s="6"/>
      <c r="R418" s="6"/>
    </row>
    <row r="419" spans="3:18">
      <c r="H419" s="136"/>
      <c r="I419" s="136"/>
      <c r="R419" s="6"/>
    </row>
    <row r="420" spans="3:18">
      <c r="H420" s="6"/>
      <c r="R420" s="6"/>
    </row>
    <row r="421" spans="3:18">
      <c r="H421" s="6"/>
      <c r="R421" s="6"/>
    </row>
    <row r="422" spans="3:18">
      <c r="R422" s="6"/>
    </row>
    <row r="423" spans="3:18">
      <c r="R423" s="6"/>
    </row>
    <row r="424" spans="3:18">
      <c r="R424" s="6"/>
    </row>
    <row r="425" spans="3:18">
      <c r="R425" s="6"/>
    </row>
    <row r="426" spans="3:18">
      <c r="R426" s="6"/>
    </row>
    <row r="427" spans="3:18">
      <c r="R427" s="6"/>
    </row>
    <row r="428" spans="3:18">
      <c r="R428" s="6"/>
    </row>
    <row r="429" spans="3:18">
      <c r="R429" s="6"/>
    </row>
    <row r="430" spans="3:18">
      <c r="R430" s="6"/>
    </row>
    <row r="431" spans="3:18">
      <c r="R431" s="6"/>
    </row>
    <row r="432" spans="3:18">
      <c r="R432" s="8"/>
    </row>
    <row r="433" spans="18:18">
      <c r="R433" s="6"/>
    </row>
    <row r="434" spans="18:18">
      <c r="R434" s="6"/>
    </row>
    <row r="435" spans="18:18">
      <c r="R435" s="6"/>
    </row>
    <row r="436" spans="18:18">
      <c r="R436" s="6"/>
    </row>
    <row r="437" spans="18:18">
      <c r="R437" s="7"/>
    </row>
    <row r="438" spans="18:18">
      <c r="R438" s="7"/>
    </row>
    <row r="439" spans="18:18">
      <c r="R439" s="7"/>
    </row>
  </sheetData>
  <mergeCells count="62">
    <mergeCell ref="BC3:BC4"/>
    <mergeCell ref="BD3:BD4"/>
    <mergeCell ref="BE3:BE4"/>
    <mergeCell ref="Z3:Z4"/>
    <mergeCell ref="AA3:AA4"/>
    <mergeCell ref="AB3:AB4"/>
    <mergeCell ref="AE3:AG3"/>
    <mergeCell ref="AH3:AI3"/>
    <mergeCell ref="AJ3:AJ4"/>
    <mergeCell ref="AM3:AN3"/>
    <mergeCell ref="AO3:AQ3"/>
    <mergeCell ref="M415:N415"/>
    <mergeCell ref="H417:I419"/>
    <mergeCell ref="AW3:AX3"/>
    <mergeCell ref="AY3:AZ3"/>
    <mergeCell ref="BA3:BB3"/>
    <mergeCell ref="T401:T402"/>
    <mergeCell ref="Y401:Y402"/>
    <mergeCell ref="BA401:BA402"/>
    <mergeCell ref="BB401:BB402"/>
    <mergeCell ref="R2:R4"/>
    <mergeCell ref="S2:T3"/>
    <mergeCell ref="U2:AB2"/>
    <mergeCell ref="AC2:AD3"/>
    <mergeCell ref="AW2:BG2"/>
    <mergeCell ref="AK3:AK4"/>
    <mergeCell ref="AL3:AL4"/>
    <mergeCell ref="AH2:AL2"/>
    <mergeCell ref="AM2:AQ2"/>
    <mergeCell ref="AR2:AR4"/>
    <mergeCell ref="AS2:AT3"/>
    <mergeCell ref="AU2:AV3"/>
    <mergeCell ref="BF3:BF4"/>
    <mergeCell ref="BG3:BG4"/>
    <mergeCell ref="BI1:BI4"/>
    <mergeCell ref="M2:M4"/>
    <mergeCell ref="N2:N4"/>
    <mergeCell ref="O2:O4"/>
    <mergeCell ref="P2:P4"/>
    <mergeCell ref="M1:R1"/>
    <mergeCell ref="S1:AG1"/>
    <mergeCell ref="AH1:AQ1"/>
    <mergeCell ref="AR1:BG1"/>
    <mergeCell ref="BH1:BH4"/>
    <mergeCell ref="AE2:AG2"/>
    <mergeCell ref="U3:U4"/>
    <mergeCell ref="V3:W3"/>
    <mergeCell ref="X3:X4"/>
    <mergeCell ref="Y3:Y4"/>
    <mergeCell ref="Q2:Q4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</mergeCells>
  <phoneticPr fontId="9" type="noConversion"/>
  <pageMargins left="0.19685039370078741" right="0" top="0.53" bottom="0.22" header="0.23622047244094491" footer="0"/>
  <pageSetup paperSize="8" scale="55" fitToHeight="0" orientation="landscape" r:id="rId1"/>
  <headerFooter>
    <oddHeader xml:space="preserve">&amp;C&amp;"標楷體,粗體"&amp;24新光醫院 113 年 8 月份心臟血管外科年度手術人數申報表&amp;R   </oddHeader>
    <oddFooter>&amp;R&amp;P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BJ414"/>
  <sheetViews>
    <sheetView zoomScale="85" zoomScaleNormal="85" zoomScaleSheetLayoutView="55" workbookViewId="0">
      <pane xSplit="11" ySplit="4" topLeftCell="L371" activePane="bottomRight" state="frozen"/>
      <selection pane="topRight" activeCell="J1" sqref="J1"/>
      <selection pane="bottomLeft" activeCell="A5" sqref="A5"/>
      <selection pane="bottomRight" activeCell="Q380" sqref="Q380"/>
    </sheetView>
  </sheetViews>
  <sheetFormatPr defaultColWidth="14.81640625" defaultRowHeight="15.5"/>
  <cols>
    <col min="1" max="1" width="6.36328125" style="7" bestFit="1" customWidth="1"/>
    <col min="2" max="2" width="13.81640625" style="7" hidden="1" customWidth="1"/>
    <col min="3" max="3" width="11.90625" style="7" hidden="1" customWidth="1"/>
    <col min="4" max="4" width="4.08984375" style="7" hidden="1" customWidth="1"/>
    <col min="5" max="5" width="6.36328125" style="7" hidden="1" customWidth="1"/>
    <col min="6" max="7" width="14.36328125" style="7" hidden="1" customWidth="1"/>
    <col min="8" max="8" width="15.54296875" style="7" customWidth="1"/>
    <col min="9" max="9" width="11.90625" style="7" customWidth="1"/>
    <col min="10" max="10" width="11" style="7" bestFit="1" customWidth="1"/>
    <col min="11" max="11" width="11.08984375" style="6" customWidth="1"/>
    <col min="12" max="12" width="6.90625" style="7" bestFit="1" customWidth="1"/>
    <col min="13" max="13" width="9.6328125" style="2" bestFit="1" customWidth="1"/>
    <col min="14" max="14" width="6.453125" style="2" bestFit="1" customWidth="1"/>
    <col min="15" max="15" width="4.36328125" style="2" bestFit="1" customWidth="1"/>
    <col min="16" max="16" width="5.90625" style="2" bestFit="1" customWidth="1"/>
    <col min="17" max="17" width="5.453125" style="2" bestFit="1" customWidth="1"/>
    <col min="18" max="18" width="9.54296875" style="2" bestFit="1" customWidth="1"/>
    <col min="19" max="19" width="5.81640625" style="2" bestFit="1" customWidth="1"/>
    <col min="20" max="20" width="4.453125" style="2" bestFit="1" customWidth="1"/>
    <col min="21" max="21" width="5.81640625" style="2" bestFit="1" customWidth="1"/>
    <col min="22" max="22" width="2.90625" style="2" bestFit="1" customWidth="1"/>
    <col min="23" max="23" width="4.08984375" style="2" bestFit="1" customWidth="1"/>
    <col min="24" max="24" width="3.81640625" style="2" bestFit="1" customWidth="1"/>
    <col min="25" max="25" width="11" style="2" customWidth="1"/>
    <col min="26" max="26" width="8.1796875" style="2" customWidth="1"/>
    <col min="27" max="27" width="7.81640625" style="2" bestFit="1" customWidth="1"/>
    <col min="28" max="28" width="8.81640625" style="2" customWidth="1"/>
    <col min="29" max="29" width="5.81640625" style="2" bestFit="1" customWidth="1"/>
    <col min="30" max="30" width="5.54296875" style="2" bestFit="1" customWidth="1"/>
    <col min="31" max="31" width="5.81640625" style="2" bestFit="1" customWidth="1"/>
    <col min="32" max="32" width="6.54296875" style="2" bestFit="1" customWidth="1"/>
    <col min="33" max="33" width="7.453125" style="2" customWidth="1"/>
    <col min="34" max="34" width="2.90625" style="2" bestFit="1" customWidth="1"/>
    <col min="35" max="35" width="3.1796875" style="2" bestFit="1" customWidth="1"/>
    <col min="36" max="36" width="3.81640625" style="2" bestFit="1" customWidth="1"/>
    <col min="37" max="37" width="4.6328125" style="2" bestFit="1" customWidth="1"/>
    <col min="38" max="38" width="5" style="2" customWidth="1"/>
    <col min="39" max="39" width="3" style="2" bestFit="1" customWidth="1"/>
    <col min="40" max="40" width="2.81640625" style="2" bestFit="1" customWidth="1"/>
    <col min="41" max="41" width="5.81640625" style="2" bestFit="1" customWidth="1"/>
    <col min="42" max="42" width="6.54296875" style="2" bestFit="1" customWidth="1"/>
    <col min="43" max="43" width="7.08984375" style="2" customWidth="1"/>
    <col min="44" max="44" width="6.6328125" style="2" bestFit="1" customWidth="1"/>
    <col min="45" max="48" width="4.08984375" style="2" bestFit="1" customWidth="1"/>
    <col min="49" max="49" width="3.81640625" style="2" bestFit="1" customWidth="1"/>
    <col min="50" max="50" width="4.6328125" style="2" bestFit="1" customWidth="1"/>
    <col min="51" max="51" width="5.81640625" style="2" bestFit="1" customWidth="1"/>
    <col min="52" max="52" width="5.08984375" style="2" bestFit="1" customWidth="1"/>
    <col min="53" max="53" width="8.54296875" style="2" customWidth="1"/>
    <col min="54" max="54" width="8.36328125" style="2" customWidth="1"/>
    <col min="55" max="55" width="3.81640625" style="2" bestFit="1" customWidth="1"/>
    <col min="56" max="56" width="4.6328125" style="2" bestFit="1" customWidth="1"/>
    <col min="57" max="57" width="5" style="2" bestFit="1" customWidth="1"/>
    <col min="58" max="58" width="5.81640625" style="2" bestFit="1" customWidth="1"/>
    <col min="59" max="59" width="9.453125" style="2" bestFit="1" customWidth="1"/>
    <col min="60" max="60" width="6" style="2" bestFit="1" customWidth="1"/>
    <col min="61" max="61" width="16.6328125" style="2" customWidth="1"/>
    <col min="62" max="62" width="3.1796875" style="2" bestFit="1" customWidth="1"/>
    <col min="63" max="16384" width="14.81640625" style="2"/>
  </cols>
  <sheetData>
    <row r="1" spans="1:62">
      <c r="A1" s="115" t="s">
        <v>0</v>
      </c>
      <c r="B1" s="115" t="s">
        <v>1</v>
      </c>
      <c r="C1" s="117" t="s">
        <v>45</v>
      </c>
      <c r="D1" s="134" t="s">
        <v>2</v>
      </c>
      <c r="E1" s="134" t="s">
        <v>3</v>
      </c>
      <c r="F1" s="134" t="s">
        <v>52</v>
      </c>
      <c r="G1" s="134" t="s">
        <v>53</v>
      </c>
      <c r="H1" s="115" t="s">
        <v>1</v>
      </c>
      <c r="I1" s="117" t="s">
        <v>45</v>
      </c>
      <c r="J1" s="119" t="s">
        <v>46</v>
      </c>
      <c r="K1" s="113" t="s">
        <v>47</v>
      </c>
      <c r="L1" s="113" t="s">
        <v>50</v>
      </c>
      <c r="M1" s="125" t="s">
        <v>4</v>
      </c>
      <c r="N1" s="126"/>
      <c r="O1" s="126"/>
      <c r="P1" s="126"/>
      <c r="Q1" s="126"/>
      <c r="R1" s="127"/>
      <c r="S1" s="121" t="s">
        <v>5</v>
      </c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1"/>
      <c r="AI1" s="122"/>
      <c r="AJ1" s="122"/>
      <c r="AK1" s="122"/>
      <c r="AL1" s="122"/>
      <c r="AM1" s="122"/>
      <c r="AN1" s="122"/>
      <c r="AO1" s="122"/>
      <c r="AP1" s="122"/>
      <c r="AQ1" s="122"/>
      <c r="AR1" s="126"/>
      <c r="AS1" s="126"/>
      <c r="AT1" s="126"/>
      <c r="AU1" s="126"/>
      <c r="AV1" s="126"/>
      <c r="AW1" s="126"/>
      <c r="AX1" s="126"/>
      <c r="AY1" s="126"/>
      <c r="AZ1" s="126"/>
      <c r="BA1" s="126"/>
      <c r="BB1" s="126"/>
      <c r="BC1" s="126"/>
      <c r="BD1" s="126"/>
      <c r="BE1" s="126"/>
      <c r="BF1" s="126"/>
      <c r="BG1" s="127"/>
      <c r="BH1" s="121" t="s">
        <v>7</v>
      </c>
      <c r="BI1" s="121" t="s">
        <v>8</v>
      </c>
      <c r="BJ1" s="6" t="s">
        <v>9</v>
      </c>
    </row>
    <row r="2" spans="1:62">
      <c r="A2" s="116"/>
      <c r="B2" s="133"/>
      <c r="C2" s="118"/>
      <c r="D2" s="135"/>
      <c r="E2" s="135"/>
      <c r="F2" s="135"/>
      <c r="G2" s="135"/>
      <c r="H2" s="116"/>
      <c r="I2" s="118"/>
      <c r="J2" s="116"/>
      <c r="K2" s="133"/>
      <c r="L2" s="116"/>
      <c r="M2" s="123" t="s">
        <v>51</v>
      </c>
      <c r="N2" s="124" t="s">
        <v>10</v>
      </c>
      <c r="O2" s="123" t="s">
        <v>11</v>
      </c>
      <c r="P2" s="123" t="s">
        <v>12</v>
      </c>
      <c r="Q2" s="123" t="s">
        <v>13</v>
      </c>
      <c r="R2" s="128" t="s">
        <v>49</v>
      </c>
      <c r="S2" s="123" t="s">
        <v>14</v>
      </c>
      <c r="T2" s="122"/>
      <c r="U2" s="123" t="s">
        <v>15</v>
      </c>
      <c r="V2" s="122"/>
      <c r="W2" s="122"/>
      <c r="X2" s="122"/>
      <c r="Y2" s="122"/>
      <c r="Z2" s="122"/>
      <c r="AA2" s="122"/>
      <c r="AB2" s="122"/>
      <c r="AC2" s="123" t="s">
        <v>16</v>
      </c>
      <c r="AD2" s="122"/>
      <c r="AE2" s="123" t="s">
        <v>17</v>
      </c>
      <c r="AF2" s="122"/>
      <c r="AG2" s="122"/>
      <c r="AH2" s="137" t="s">
        <v>3502</v>
      </c>
      <c r="AI2" s="138"/>
      <c r="AJ2" s="138"/>
      <c r="AK2" s="138"/>
      <c r="AL2" s="139"/>
      <c r="AM2" s="137" t="s">
        <v>18</v>
      </c>
      <c r="AN2" s="138"/>
      <c r="AO2" s="138"/>
      <c r="AP2" s="138"/>
      <c r="AQ2" s="139"/>
      <c r="AR2" s="123" t="s">
        <v>19</v>
      </c>
      <c r="AS2" s="123" t="s">
        <v>20</v>
      </c>
      <c r="AT2" s="122"/>
      <c r="AU2" s="123" t="s">
        <v>48</v>
      </c>
      <c r="AV2" s="122"/>
      <c r="AW2" s="123" t="s">
        <v>21</v>
      </c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6"/>
    </row>
    <row r="3" spans="1:62">
      <c r="A3" s="116"/>
      <c r="B3" s="133"/>
      <c r="C3" s="118"/>
      <c r="D3" s="135"/>
      <c r="E3" s="135"/>
      <c r="F3" s="135"/>
      <c r="G3" s="135"/>
      <c r="H3" s="116"/>
      <c r="I3" s="118"/>
      <c r="J3" s="116"/>
      <c r="K3" s="133"/>
      <c r="L3" s="116"/>
      <c r="M3" s="122"/>
      <c r="N3" s="122"/>
      <c r="O3" s="122"/>
      <c r="P3" s="122"/>
      <c r="Q3" s="122"/>
      <c r="R3" s="129"/>
      <c r="S3" s="122"/>
      <c r="T3" s="122"/>
      <c r="U3" s="123" t="s">
        <v>22</v>
      </c>
      <c r="V3" s="123" t="s">
        <v>23</v>
      </c>
      <c r="W3" s="122"/>
      <c r="X3" s="123" t="s">
        <v>24</v>
      </c>
      <c r="Y3" s="123" t="s">
        <v>25</v>
      </c>
      <c r="Z3" s="123" t="s">
        <v>26</v>
      </c>
      <c r="AA3" s="123" t="s">
        <v>27</v>
      </c>
      <c r="AB3" s="123" t="s">
        <v>28</v>
      </c>
      <c r="AC3" s="122"/>
      <c r="AD3" s="122"/>
      <c r="AE3" s="123" t="s">
        <v>29</v>
      </c>
      <c r="AF3" s="122"/>
      <c r="AG3" s="122"/>
      <c r="AH3" s="123" t="s">
        <v>23</v>
      </c>
      <c r="AI3" s="122"/>
      <c r="AJ3" s="123" t="s">
        <v>24</v>
      </c>
      <c r="AK3" s="123" t="s">
        <v>25</v>
      </c>
      <c r="AL3" s="123" t="s">
        <v>28</v>
      </c>
      <c r="AM3" s="123" t="s">
        <v>30</v>
      </c>
      <c r="AN3" s="122"/>
      <c r="AO3" s="123" t="s">
        <v>29</v>
      </c>
      <c r="AP3" s="122"/>
      <c r="AQ3" s="122"/>
      <c r="AR3" s="122"/>
      <c r="AS3" s="122"/>
      <c r="AT3" s="122"/>
      <c r="AU3" s="122"/>
      <c r="AV3" s="122"/>
      <c r="AW3" s="123" t="s">
        <v>31</v>
      </c>
      <c r="AX3" s="122"/>
      <c r="AY3" s="123" t="s">
        <v>29</v>
      </c>
      <c r="AZ3" s="122"/>
      <c r="BA3" s="123" t="s">
        <v>23</v>
      </c>
      <c r="BB3" s="122"/>
      <c r="BC3" s="123" t="s">
        <v>24</v>
      </c>
      <c r="BD3" s="123" t="s">
        <v>25</v>
      </c>
      <c r="BE3" s="123" t="s">
        <v>28</v>
      </c>
      <c r="BF3" s="123" t="s">
        <v>32</v>
      </c>
      <c r="BG3" s="123" t="s">
        <v>33</v>
      </c>
      <c r="BH3" s="122"/>
      <c r="BI3" s="122"/>
      <c r="BJ3" s="6"/>
    </row>
    <row r="4" spans="1:62" ht="46.5">
      <c r="A4" s="116"/>
      <c r="B4" s="133"/>
      <c r="C4" s="118"/>
      <c r="D4" s="135"/>
      <c r="E4" s="135"/>
      <c r="F4" s="135"/>
      <c r="G4" s="135"/>
      <c r="H4" s="116"/>
      <c r="I4" s="118"/>
      <c r="J4" s="116"/>
      <c r="K4" s="133"/>
      <c r="L4" s="116"/>
      <c r="M4" s="132"/>
      <c r="N4" s="132"/>
      <c r="O4" s="132"/>
      <c r="P4" s="132"/>
      <c r="Q4" s="132"/>
      <c r="R4" s="129"/>
      <c r="S4" s="24" t="s">
        <v>22</v>
      </c>
      <c r="T4" s="24" t="s">
        <v>34</v>
      </c>
      <c r="U4" s="132"/>
      <c r="V4" s="24" t="s">
        <v>35</v>
      </c>
      <c r="W4" s="24" t="s">
        <v>36</v>
      </c>
      <c r="X4" s="132"/>
      <c r="Y4" s="132"/>
      <c r="Z4" s="132"/>
      <c r="AA4" s="132"/>
      <c r="AB4" s="132"/>
      <c r="AC4" s="24" t="s">
        <v>22</v>
      </c>
      <c r="AD4" s="24" t="s">
        <v>37</v>
      </c>
      <c r="AE4" s="24" t="s">
        <v>22</v>
      </c>
      <c r="AF4" s="24" t="s">
        <v>38</v>
      </c>
      <c r="AG4" s="24" t="s">
        <v>774</v>
      </c>
      <c r="AH4" s="24" t="s">
        <v>35</v>
      </c>
      <c r="AI4" s="24" t="s">
        <v>36</v>
      </c>
      <c r="AJ4" s="132"/>
      <c r="AK4" s="132"/>
      <c r="AL4" s="132"/>
      <c r="AM4" s="24" t="s">
        <v>40</v>
      </c>
      <c r="AN4" s="24" t="s">
        <v>41</v>
      </c>
      <c r="AO4" s="24" t="s">
        <v>22</v>
      </c>
      <c r="AP4" s="24" t="s">
        <v>38</v>
      </c>
      <c r="AQ4" s="24" t="s">
        <v>772</v>
      </c>
      <c r="AR4" s="132"/>
      <c r="AS4" s="24" t="s">
        <v>40</v>
      </c>
      <c r="AT4" s="24" t="s">
        <v>41</v>
      </c>
      <c r="AU4" s="24" t="s">
        <v>40</v>
      </c>
      <c r="AV4" s="24" t="s">
        <v>41</v>
      </c>
      <c r="AW4" s="24" t="s">
        <v>42</v>
      </c>
      <c r="AX4" s="24" t="s">
        <v>43</v>
      </c>
      <c r="AY4" s="24" t="s">
        <v>22</v>
      </c>
      <c r="AZ4" s="24" t="s">
        <v>44</v>
      </c>
      <c r="BA4" s="24" t="s">
        <v>35</v>
      </c>
      <c r="BB4" s="24" t="s">
        <v>36</v>
      </c>
      <c r="BC4" s="132"/>
      <c r="BD4" s="132"/>
      <c r="BE4" s="132"/>
      <c r="BF4" s="132"/>
      <c r="BG4" s="132"/>
      <c r="BH4" s="132"/>
      <c r="BI4" s="132"/>
      <c r="BJ4" s="6"/>
    </row>
    <row r="5" spans="1:62" ht="17">
      <c r="A5" s="23">
        <v>1</v>
      </c>
      <c r="B5" s="39" t="s">
        <v>3788</v>
      </c>
      <c r="C5" s="39" t="s">
        <v>3525</v>
      </c>
      <c r="D5" s="39" t="s">
        <v>1063</v>
      </c>
      <c r="E5" s="39">
        <v>63</v>
      </c>
      <c r="F5" s="39" t="s">
        <v>3526</v>
      </c>
      <c r="G5" s="39" t="s">
        <v>3527</v>
      </c>
      <c r="H5" s="23" t="str">
        <f t="shared" ref="H5:H68" si="0">REPLACE(B5,2,1,"＊")</f>
        <v>林＊盟</v>
      </c>
      <c r="I5" s="23" t="str">
        <f t="shared" ref="I5:I68" si="1">REPLACE(C5,2,1,"＊")</f>
        <v>2＊417627</v>
      </c>
      <c r="J5" s="39">
        <v>1130704</v>
      </c>
      <c r="K5" s="39" t="s">
        <v>70</v>
      </c>
      <c r="L5" s="39">
        <v>1058</v>
      </c>
      <c r="M5" s="1"/>
      <c r="N5" s="1"/>
      <c r="O5" s="1"/>
      <c r="P5" s="1"/>
      <c r="Q5" s="1"/>
      <c r="R5" s="1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1"/>
      <c r="AK5" s="1"/>
      <c r="AL5" s="1"/>
      <c r="AM5" s="25"/>
      <c r="AN5" s="25"/>
      <c r="AO5" s="25"/>
      <c r="AP5" s="25"/>
      <c r="AQ5" s="25"/>
      <c r="AR5" s="1"/>
      <c r="AS5" s="25"/>
      <c r="AT5" s="25" t="s">
        <v>9</v>
      </c>
      <c r="AU5" s="25"/>
      <c r="AV5" s="25"/>
      <c r="AW5" s="25"/>
      <c r="AX5" s="36"/>
      <c r="AY5" s="25"/>
      <c r="AZ5" s="25"/>
      <c r="BA5" s="1"/>
      <c r="BB5" s="25"/>
      <c r="BC5" s="1"/>
      <c r="BD5" s="1"/>
      <c r="BE5" s="25"/>
      <c r="BF5" s="1"/>
      <c r="BG5" s="1"/>
      <c r="BH5" s="1"/>
      <c r="BI5" s="25"/>
      <c r="BJ5" s="6"/>
    </row>
    <row r="6" spans="1:62" ht="17">
      <c r="A6" s="23">
        <v>2</v>
      </c>
      <c r="B6" s="39" t="s">
        <v>3789</v>
      </c>
      <c r="C6" s="39" t="s">
        <v>3528</v>
      </c>
      <c r="D6" s="39" t="s">
        <v>1067</v>
      </c>
      <c r="E6" s="39">
        <v>68</v>
      </c>
      <c r="F6" s="39"/>
      <c r="G6" s="39"/>
      <c r="H6" s="23" t="str">
        <f t="shared" si="0"/>
        <v>高＊枝</v>
      </c>
      <c r="I6" s="23" t="str">
        <f t="shared" si="1"/>
        <v>2＊996332</v>
      </c>
      <c r="J6" s="39">
        <v>1130704</v>
      </c>
      <c r="K6" s="39" t="s">
        <v>70</v>
      </c>
      <c r="L6" s="39">
        <v>1058</v>
      </c>
      <c r="M6" s="1"/>
      <c r="N6" s="1"/>
      <c r="O6" s="1"/>
      <c r="P6" s="1"/>
      <c r="Q6" s="1"/>
      <c r="R6" s="1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1"/>
      <c r="AK6" s="1"/>
      <c r="AL6" s="1"/>
      <c r="AM6" s="25"/>
      <c r="AN6" s="25"/>
      <c r="AO6" s="25"/>
      <c r="AP6" s="25"/>
      <c r="AQ6" s="25"/>
      <c r="AR6" s="1"/>
      <c r="AS6" s="25"/>
      <c r="AT6" s="25" t="s">
        <v>9</v>
      </c>
      <c r="AU6" s="25"/>
      <c r="AV6" s="25"/>
      <c r="AW6" s="25"/>
      <c r="AX6" s="36"/>
      <c r="AY6" s="25"/>
      <c r="AZ6" s="25"/>
      <c r="BA6" s="1"/>
      <c r="BB6" s="25"/>
      <c r="BC6" s="1"/>
      <c r="BD6" s="1"/>
      <c r="BE6" s="25"/>
      <c r="BF6" s="1"/>
      <c r="BG6" s="1"/>
      <c r="BH6" s="1"/>
      <c r="BI6" s="25"/>
      <c r="BJ6" s="6"/>
    </row>
    <row r="7" spans="1:62" ht="31">
      <c r="A7" s="23">
        <v>3</v>
      </c>
      <c r="B7" s="39" t="s">
        <v>3790</v>
      </c>
      <c r="C7" s="39" t="s">
        <v>3529</v>
      </c>
      <c r="D7" s="39" t="s">
        <v>1067</v>
      </c>
      <c r="E7" s="39">
        <v>36</v>
      </c>
      <c r="F7" s="39" t="s">
        <v>3530</v>
      </c>
      <c r="G7" s="39" t="s">
        <v>3531</v>
      </c>
      <c r="H7" s="23" t="str">
        <f t="shared" si="0"/>
        <v>張＊婷</v>
      </c>
      <c r="I7" s="23" t="str">
        <f t="shared" si="1"/>
        <v>2＊211117</v>
      </c>
      <c r="J7" s="39">
        <v>1130704</v>
      </c>
      <c r="K7" s="39" t="s">
        <v>717</v>
      </c>
      <c r="L7" s="39">
        <v>1058</v>
      </c>
      <c r="M7" s="1"/>
      <c r="N7" s="1"/>
      <c r="O7" s="1"/>
      <c r="P7" s="1"/>
      <c r="Q7" s="1" t="s">
        <v>9</v>
      </c>
      <c r="R7" s="1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1"/>
      <c r="AK7" s="1"/>
      <c r="AL7" s="1"/>
      <c r="AM7" s="25"/>
      <c r="AN7" s="25"/>
      <c r="AO7" s="25"/>
      <c r="AP7" s="25"/>
      <c r="AQ7" s="25"/>
      <c r="AR7" s="1"/>
      <c r="AS7" s="25"/>
      <c r="AT7" s="25"/>
      <c r="AU7" s="25"/>
      <c r="AV7" s="25"/>
      <c r="AW7" s="25"/>
      <c r="AX7" s="36"/>
      <c r="AY7" s="25"/>
      <c r="AZ7" s="25"/>
      <c r="BA7" s="1"/>
      <c r="BB7" s="25"/>
      <c r="BC7" s="1"/>
      <c r="BD7" s="1"/>
      <c r="BE7" s="25"/>
      <c r="BF7" s="1"/>
      <c r="BG7" s="1"/>
      <c r="BH7" s="1"/>
      <c r="BI7" s="25" t="s">
        <v>1034</v>
      </c>
      <c r="BJ7" s="6"/>
    </row>
    <row r="8" spans="1:62" ht="17">
      <c r="A8" s="23">
        <v>4</v>
      </c>
      <c r="B8" s="39" t="s">
        <v>3791</v>
      </c>
      <c r="C8" s="39" t="s">
        <v>3532</v>
      </c>
      <c r="D8" s="39" t="s">
        <v>1067</v>
      </c>
      <c r="E8" s="39">
        <v>60</v>
      </c>
      <c r="F8" s="39"/>
      <c r="G8" s="39"/>
      <c r="H8" s="23" t="str">
        <f t="shared" si="0"/>
        <v>鄭＊紅</v>
      </c>
      <c r="I8" s="23" t="str">
        <f t="shared" si="1"/>
        <v>1＊897660</v>
      </c>
      <c r="J8" s="39">
        <v>1130704</v>
      </c>
      <c r="K8" s="39" t="s">
        <v>70</v>
      </c>
      <c r="L8" s="39">
        <v>1058</v>
      </c>
      <c r="M8" s="1"/>
      <c r="N8" s="1"/>
      <c r="O8" s="1"/>
      <c r="P8" s="1"/>
      <c r="Q8" s="1"/>
      <c r="R8" s="1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1"/>
      <c r="AK8" s="1"/>
      <c r="AL8" s="1"/>
      <c r="AM8" s="25"/>
      <c r="AN8" s="25"/>
      <c r="AO8" s="25"/>
      <c r="AP8" s="25"/>
      <c r="AQ8" s="25"/>
      <c r="AR8" s="1"/>
      <c r="AS8" s="25" t="s">
        <v>9</v>
      </c>
      <c r="AT8" s="25"/>
      <c r="AU8" s="25"/>
      <c r="AV8" s="25"/>
      <c r="AW8" s="25"/>
      <c r="AX8" s="36"/>
      <c r="AY8" s="25"/>
      <c r="AZ8" s="25"/>
      <c r="BA8" s="1"/>
      <c r="BB8" s="25"/>
      <c r="BC8" s="1"/>
      <c r="BD8" s="1"/>
      <c r="BE8" s="25"/>
      <c r="BF8" s="1"/>
      <c r="BG8" s="1"/>
      <c r="BH8" s="1"/>
      <c r="BI8" s="25"/>
      <c r="BJ8" s="6"/>
    </row>
    <row r="9" spans="1:62" ht="31">
      <c r="A9" s="23">
        <v>5</v>
      </c>
      <c r="B9" s="39" t="s">
        <v>3792</v>
      </c>
      <c r="C9" s="39" t="s">
        <v>3533</v>
      </c>
      <c r="D9" s="39" t="s">
        <v>1067</v>
      </c>
      <c r="E9" s="39">
        <v>72</v>
      </c>
      <c r="F9" s="39"/>
      <c r="G9" s="39"/>
      <c r="H9" s="23" t="str">
        <f t="shared" si="0"/>
        <v>呂＊媚</v>
      </c>
      <c r="I9" s="23" t="str">
        <f t="shared" si="1"/>
        <v>0＊405037</v>
      </c>
      <c r="J9" s="39">
        <v>1130711</v>
      </c>
      <c r="K9" s="39" t="s">
        <v>715</v>
      </c>
      <c r="L9" s="39">
        <v>1058</v>
      </c>
      <c r="M9" s="1"/>
      <c r="N9" s="1"/>
      <c r="O9" s="1" t="s">
        <v>716</v>
      </c>
      <c r="P9" s="1" t="s">
        <v>9</v>
      </c>
      <c r="Q9" s="1" t="s">
        <v>9</v>
      </c>
      <c r="R9" s="1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1"/>
      <c r="AK9" s="1"/>
      <c r="AL9" s="1"/>
      <c r="AM9" s="25"/>
      <c r="AN9" s="25"/>
      <c r="AO9" s="25"/>
      <c r="AP9" s="25"/>
      <c r="AQ9" s="25"/>
      <c r="AR9" s="1"/>
      <c r="AS9" s="25"/>
      <c r="AT9" s="25"/>
      <c r="AU9" s="25"/>
      <c r="AV9" s="25"/>
      <c r="AW9" s="25"/>
      <c r="AX9" s="36"/>
      <c r="AY9" s="25"/>
      <c r="AZ9" s="25"/>
      <c r="BA9" s="1"/>
      <c r="BB9" s="25"/>
      <c r="BC9" s="1"/>
      <c r="BD9" s="1"/>
      <c r="BE9" s="25"/>
      <c r="BF9" s="1"/>
      <c r="BG9" s="1"/>
      <c r="BH9" s="1"/>
      <c r="BI9" s="25" t="s">
        <v>1034</v>
      </c>
      <c r="BJ9" s="6"/>
    </row>
    <row r="10" spans="1:62" ht="17">
      <c r="A10" s="23">
        <v>6</v>
      </c>
      <c r="B10" s="39" t="s">
        <v>3793</v>
      </c>
      <c r="C10" s="39" t="s">
        <v>3535</v>
      </c>
      <c r="D10" s="39" t="s">
        <v>1067</v>
      </c>
      <c r="E10" s="39">
        <v>55</v>
      </c>
      <c r="F10" s="39"/>
      <c r="G10" s="39"/>
      <c r="H10" s="23" t="str">
        <f t="shared" si="0"/>
        <v>黃＊玲</v>
      </c>
      <c r="I10" s="23" t="str">
        <f t="shared" si="1"/>
        <v>0＊969597</v>
      </c>
      <c r="J10" s="39">
        <v>1130711</v>
      </c>
      <c r="K10" s="39" t="s">
        <v>70</v>
      </c>
      <c r="L10" s="39">
        <v>1058</v>
      </c>
      <c r="M10" s="1"/>
      <c r="N10" s="1"/>
      <c r="O10" s="1"/>
      <c r="P10" s="1"/>
      <c r="Q10" s="1"/>
      <c r="R10" s="1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1"/>
      <c r="AK10" s="1"/>
      <c r="AL10" s="1"/>
      <c r="AM10" s="25"/>
      <c r="AN10" s="25"/>
      <c r="AO10" s="25"/>
      <c r="AP10" s="25"/>
      <c r="AQ10" s="25"/>
      <c r="AR10" s="1"/>
      <c r="AS10" s="25"/>
      <c r="AT10" s="25" t="s">
        <v>9</v>
      </c>
      <c r="AU10" s="25"/>
      <c r="AV10" s="25"/>
      <c r="AW10" s="25"/>
      <c r="AX10" s="36"/>
      <c r="AY10" s="25"/>
      <c r="AZ10" s="25"/>
      <c r="BA10" s="1"/>
      <c r="BB10" s="25"/>
      <c r="BC10" s="1"/>
      <c r="BD10" s="1"/>
      <c r="BE10" s="25"/>
      <c r="BF10" s="1"/>
      <c r="BG10" s="1"/>
      <c r="BH10" s="1"/>
      <c r="BI10" s="25"/>
      <c r="BJ10" s="6"/>
    </row>
    <row r="11" spans="1:62" ht="17">
      <c r="A11" s="23">
        <v>7</v>
      </c>
      <c r="B11" s="39" t="s">
        <v>3794</v>
      </c>
      <c r="C11" s="39" t="s">
        <v>3536</v>
      </c>
      <c r="D11" s="39" t="s">
        <v>1067</v>
      </c>
      <c r="E11" s="39">
        <v>63</v>
      </c>
      <c r="F11" s="39"/>
      <c r="G11" s="39"/>
      <c r="H11" s="23" t="str">
        <f t="shared" si="0"/>
        <v>葉＊芳</v>
      </c>
      <c r="I11" s="23" t="str">
        <f t="shared" si="1"/>
        <v>0＊714853</v>
      </c>
      <c r="J11" s="39">
        <v>1130718</v>
      </c>
      <c r="K11" s="39" t="s">
        <v>70</v>
      </c>
      <c r="L11" s="39">
        <v>1058</v>
      </c>
      <c r="M11" s="1"/>
      <c r="N11" s="1"/>
      <c r="O11" s="1"/>
      <c r="P11" s="1"/>
      <c r="Q11" s="1"/>
      <c r="R11" s="1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1"/>
      <c r="AK11" s="1"/>
      <c r="AL11" s="1"/>
      <c r="AM11" s="25"/>
      <c r="AN11" s="25"/>
      <c r="AO11" s="25"/>
      <c r="AP11" s="25"/>
      <c r="AQ11" s="25"/>
      <c r="AR11" s="1"/>
      <c r="AS11" s="25" t="s">
        <v>9</v>
      </c>
      <c r="AT11" s="25"/>
      <c r="AU11" s="25"/>
      <c r="AV11" s="25"/>
      <c r="AW11" s="25"/>
      <c r="AX11" s="36"/>
      <c r="AY11" s="25"/>
      <c r="AZ11" s="25"/>
      <c r="BA11" s="1"/>
      <c r="BB11" s="25"/>
      <c r="BC11" s="1"/>
      <c r="BD11" s="1"/>
      <c r="BE11" s="25"/>
      <c r="BF11" s="1"/>
      <c r="BG11" s="1"/>
      <c r="BH11" s="1"/>
      <c r="BI11" s="25"/>
      <c r="BJ11" s="6"/>
    </row>
    <row r="12" spans="1:62" ht="17">
      <c r="A12" s="23">
        <v>8</v>
      </c>
      <c r="B12" s="39" t="s">
        <v>3795</v>
      </c>
      <c r="C12" s="39" t="s">
        <v>3538</v>
      </c>
      <c r="D12" s="39" t="s">
        <v>1063</v>
      </c>
      <c r="E12" s="39">
        <v>67</v>
      </c>
      <c r="F12" s="39" t="s">
        <v>3530</v>
      </c>
      <c r="G12" s="39" t="s">
        <v>3539</v>
      </c>
      <c r="H12" s="23" t="str">
        <f t="shared" si="0"/>
        <v>廖＊定</v>
      </c>
      <c r="I12" s="23" t="str">
        <f t="shared" si="1"/>
        <v>2＊642093</v>
      </c>
      <c r="J12" s="39">
        <v>1130718</v>
      </c>
      <c r="K12" s="39" t="s">
        <v>70</v>
      </c>
      <c r="L12" s="39">
        <v>1058</v>
      </c>
      <c r="M12" s="1"/>
      <c r="N12" s="1"/>
      <c r="O12" s="1"/>
      <c r="P12" s="1"/>
      <c r="Q12" s="1"/>
      <c r="R12" s="1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1"/>
      <c r="AK12" s="1"/>
      <c r="AL12" s="1"/>
      <c r="AM12" s="25"/>
      <c r="AN12" s="25"/>
      <c r="AO12" s="25"/>
      <c r="AP12" s="25"/>
      <c r="AQ12" s="25"/>
      <c r="AR12" s="1"/>
      <c r="AS12" s="25"/>
      <c r="AT12" s="25" t="s">
        <v>9</v>
      </c>
      <c r="AU12" s="25"/>
      <c r="AV12" s="25"/>
      <c r="AW12" s="25"/>
      <c r="AX12" s="36"/>
      <c r="AY12" s="25"/>
      <c r="AZ12" s="25"/>
      <c r="BA12" s="1"/>
      <c r="BB12" s="25"/>
      <c r="BC12" s="1"/>
      <c r="BD12" s="1"/>
      <c r="BE12" s="25"/>
      <c r="BF12" s="1"/>
      <c r="BG12" s="1"/>
      <c r="BH12" s="1"/>
      <c r="BI12" s="25"/>
      <c r="BJ12" s="6"/>
    </row>
    <row r="13" spans="1:62" ht="17">
      <c r="A13" s="23">
        <v>9</v>
      </c>
      <c r="B13" s="39" t="s">
        <v>3796</v>
      </c>
      <c r="C13" s="39" t="s">
        <v>3540</v>
      </c>
      <c r="D13" s="39" t="s">
        <v>1067</v>
      </c>
      <c r="E13" s="39">
        <v>33</v>
      </c>
      <c r="F13" s="39"/>
      <c r="G13" s="39"/>
      <c r="H13" s="23" t="str">
        <f t="shared" si="0"/>
        <v>陳＊蓁</v>
      </c>
      <c r="I13" s="23" t="str">
        <f t="shared" si="1"/>
        <v>2＊623020</v>
      </c>
      <c r="J13" s="39">
        <v>1130718</v>
      </c>
      <c r="K13" s="39" t="s">
        <v>70</v>
      </c>
      <c r="L13" s="39">
        <v>1058</v>
      </c>
      <c r="M13" s="1"/>
      <c r="N13" s="1"/>
      <c r="O13" s="1"/>
      <c r="P13" s="1"/>
      <c r="Q13" s="1"/>
      <c r="R13" s="1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1"/>
      <c r="AK13" s="1"/>
      <c r="AL13" s="1"/>
      <c r="AM13" s="25"/>
      <c r="AN13" s="25"/>
      <c r="AO13" s="25"/>
      <c r="AP13" s="25"/>
      <c r="AQ13" s="25"/>
      <c r="AR13" s="1"/>
      <c r="AS13" s="25"/>
      <c r="AT13" s="25" t="s">
        <v>9</v>
      </c>
      <c r="AU13" s="25"/>
      <c r="AV13" s="25"/>
      <c r="AW13" s="25"/>
      <c r="AX13" s="36"/>
      <c r="AY13" s="25"/>
      <c r="AZ13" s="25"/>
      <c r="BA13" s="1"/>
      <c r="BB13" s="25"/>
      <c r="BC13" s="1"/>
      <c r="BD13" s="1"/>
      <c r="BE13" s="25"/>
      <c r="BF13" s="1"/>
      <c r="BG13" s="1"/>
      <c r="BH13" s="1"/>
      <c r="BI13" s="25"/>
      <c r="BJ13" s="6"/>
    </row>
    <row r="14" spans="1:62" ht="17">
      <c r="A14" s="23">
        <v>10</v>
      </c>
      <c r="B14" s="39" t="s">
        <v>3797</v>
      </c>
      <c r="C14" s="39" t="s">
        <v>3541</v>
      </c>
      <c r="D14" s="39" t="s">
        <v>1067</v>
      </c>
      <c r="E14" s="39">
        <v>64</v>
      </c>
      <c r="F14" s="39"/>
      <c r="G14" s="39"/>
      <c r="H14" s="23" t="str">
        <f t="shared" si="0"/>
        <v>鄭＊娟</v>
      </c>
      <c r="I14" s="23" t="str">
        <f t="shared" si="1"/>
        <v>0＊439162</v>
      </c>
      <c r="J14" s="39">
        <v>1130718</v>
      </c>
      <c r="K14" s="39" t="s">
        <v>70</v>
      </c>
      <c r="L14" s="39">
        <v>1058</v>
      </c>
      <c r="M14" s="1"/>
      <c r="N14" s="1"/>
      <c r="O14" s="1"/>
      <c r="P14" s="1"/>
      <c r="Q14" s="1"/>
      <c r="R14" s="1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1"/>
      <c r="AK14" s="1"/>
      <c r="AL14" s="1"/>
      <c r="AM14" s="25"/>
      <c r="AN14" s="25"/>
      <c r="AO14" s="25"/>
      <c r="AP14" s="25"/>
      <c r="AQ14" s="25"/>
      <c r="AR14" s="1"/>
      <c r="AS14" s="25" t="s">
        <v>9</v>
      </c>
      <c r="AT14" s="25"/>
      <c r="AU14" s="25"/>
      <c r="AV14" s="25"/>
      <c r="AW14" s="25"/>
      <c r="AX14" s="36"/>
      <c r="AY14" s="25"/>
      <c r="AZ14" s="25"/>
      <c r="BA14" s="1"/>
      <c r="BB14" s="25"/>
      <c r="BC14" s="1"/>
      <c r="BD14" s="1"/>
      <c r="BE14" s="25"/>
      <c r="BF14" s="1"/>
      <c r="BG14" s="1"/>
      <c r="BH14" s="1"/>
      <c r="BI14" s="25"/>
      <c r="BJ14" s="6"/>
    </row>
    <row r="15" spans="1:62" ht="17">
      <c r="A15" s="23">
        <v>11</v>
      </c>
      <c r="B15" s="39" t="s">
        <v>3798</v>
      </c>
      <c r="C15" s="39" t="s">
        <v>3542</v>
      </c>
      <c r="D15" s="39" t="s">
        <v>1067</v>
      </c>
      <c r="E15" s="39">
        <v>74</v>
      </c>
      <c r="F15" s="39"/>
      <c r="G15" s="39"/>
      <c r="H15" s="23" t="str">
        <f t="shared" si="0"/>
        <v>陳＊珠</v>
      </c>
      <c r="I15" s="23" t="str">
        <f t="shared" si="1"/>
        <v>1＊151391</v>
      </c>
      <c r="J15" s="39">
        <v>1130718</v>
      </c>
      <c r="K15" s="39" t="s">
        <v>70</v>
      </c>
      <c r="L15" s="39">
        <v>1058</v>
      </c>
      <c r="M15" s="1"/>
      <c r="N15" s="1"/>
      <c r="O15" s="1"/>
      <c r="P15" s="1"/>
      <c r="Q15" s="1"/>
      <c r="R15" s="1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1"/>
      <c r="AK15" s="1"/>
      <c r="AL15" s="1"/>
      <c r="AM15" s="25"/>
      <c r="AN15" s="25"/>
      <c r="AO15" s="25"/>
      <c r="AP15" s="25"/>
      <c r="AQ15" s="25"/>
      <c r="AR15" s="1"/>
      <c r="AS15" s="25" t="s">
        <v>9</v>
      </c>
      <c r="AT15" s="25"/>
      <c r="AU15" s="25"/>
      <c r="AV15" s="25"/>
      <c r="AW15" s="25"/>
      <c r="AX15" s="36"/>
      <c r="AY15" s="25"/>
      <c r="AZ15" s="25"/>
      <c r="BA15" s="1"/>
      <c r="BB15" s="25"/>
      <c r="BC15" s="1"/>
      <c r="BD15" s="1"/>
      <c r="BE15" s="25"/>
      <c r="BF15" s="1"/>
      <c r="BG15" s="1"/>
      <c r="BH15" s="1"/>
      <c r="BI15" s="25"/>
      <c r="BJ15" s="6"/>
    </row>
    <row r="16" spans="1:62" ht="46.5">
      <c r="A16" s="23">
        <v>12</v>
      </c>
      <c r="B16" s="39" t="s">
        <v>3799</v>
      </c>
      <c r="C16" s="39" t="s">
        <v>3545</v>
      </c>
      <c r="D16" s="39" t="s">
        <v>1067</v>
      </c>
      <c r="E16" s="39">
        <v>50</v>
      </c>
      <c r="F16" s="39"/>
      <c r="G16" s="39"/>
      <c r="H16" s="23" t="str">
        <f t="shared" si="0"/>
        <v>黃＊萍</v>
      </c>
      <c r="I16" s="23" t="str">
        <f t="shared" si="1"/>
        <v>0＊069088</v>
      </c>
      <c r="J16" s="39">
        <v>1130729</v>
      </c>
      <c r="K16" s="39" t="s">
        <v>1880</v>
      </c>
      <c r="L16" s="39">
        <v>1058</v>
      </c>
      <c r="M16" s="1"/>
      <c r="N16" s="1"/>
      <c r="O16" s="1"/>
      <c r="P16" s="1" t="s">
        <v>9</v>
      </c>
      <c r="Q16" s="1" t="s">
        <v>9</v>
      </c>
      <c r="R16" s="1" t="s">
        <v>716</v>
      </c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1"/>
      <c r="AK16" s="1"/>
      <c r="AL16" s="1"/>
      <c r="AM16" s="25"/>
      <c r="AN16" s="25"/>
      <c r="AO16" s="25"/>
      <c r="AP16" s="25"/>
      <c r="AQ16" s="25"/>
      <c r="AR16" s="1"/>
      <c r="AS16" s="25"/>
      <c r="AT16" s="25"/>
      <c r="AU16" s="25"/>
      <c r="AV16" s="25"/>
      <c r="AW16" s="25"/>
      <c r="AX16" s="36"/>
      <c r="AY16" s="25"/>
      <c r="AZ16" s="25"/>
      <c r="BA16" s="1"/>
      <c r="BB16" s="25"/>
      <c r="BC16" s="1"/>
      <c r="BD16" s="1"/>
      <c r="BE16" s="25"/>
      <c r="BF16" s="1"/>
      <c r="BG16" s="1"/>
      <c r="BH16" s="1"/>
      <c r="BI16" s="25" t="s">
        <v>1034</v>
      </c>
      <c r="BJ16" s="6"/>
    </row>
    <row r="17" spans="1:62" ht="31">
      <c r="A17" s="23">
        <v>13</v>
      </c>
      <c r="B17" s="39" t="s">
        <v>3800</v>
      </c>
      <c r="C17" s="39" t="s">
        <v>3547</v>
      </c>
      <c r="D17" s="39" t="s">
        <v>1067</v>
      </c>
      <c r="E17" s="39">
        <v>84</v>
      </c>
      <c r="F17" s="39"/>
      <c r="G17" s="39"/>
      <c r="H17" s="23" t="str">
        <f t="shared" si="0"/>
        <v>謝＊傅妹</v>
      </c>
      <c r="I17" s="23" t="str">
        <f t="shared" si="1"/>
        <v>2＊480226</v>
      </c>
      <c r="J17" s="39">
        <v>1130731</v>
      </c>
      <c r="K17" s="39" t="s">
        <v>717</v>
      </c>
      <c r="L17" s="39">
        <v>1058</v>
      </c>
      <c r="M17" s="1"/>
      <c r="N17" s="1"/>
      <c r="O17" s="1" t="s">
        <v>716</v>
      </c>
      <c r="P17" s="1" t="s">
        <v>9</v>
      </c>
      <c r="Q17" s="1" t="s">
        <v>9</v>
      </c>
      <c r="R17" s="1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1"/>
      <c r="AK17" s="1"/>
      <c r="AL17" s="1"/>
      <c r="AM17" s="25"/>
      <c r="AN17" s="25"/>
      <c r="AO17" s="25"/>
      <c r="AP17" s="25"/>
      <c r="AQ17" s="25"/>
      <c r="AR17" s="1"/>
      <c r="AS17" s="25"/>
      <c r="AT17" s="25"/>
      <c r="AU17" s="25"/>
      <c r="AV17" s="25"/>
      <c r="AW17" s="25"/>
      <c r="AX17" s="36"/>
      <c r="AY17" s="25"/>
      <c r="AZ17" s="25"/>
      <c r="BA17" s="1"/>
      <c r="BB17" s="25"/>
      <c r="BC17" s="1"/>
      <c r="BD17" s="1"/>
      <c r="BE17" s="25"/>
      <c r="BF17" s="1"/>
      <c r="BG17" s="1"/>
      <c r="BH17" s="1"/>
      <c r="BI17" s="25" t="s">
        <v>1034</v>
      </c>
      <c r="BJ17" s="6"/>
    </row>
    <row r="18" spans="1:62" ht="46.5">
      <c r="A18" s="23">
        <v>14</v>
      </c>
      <c r="B18" s="39" t="s">
        <v>3801</v>
      </c>
      <c r="C18" s="39" t="s">
        <v>3548</v>
      </c>
      <c r="D18" s="39" t="s">
        <v>1063</v>
      </c>
      <c r="E18" s="39">
        <v>69</v>
      </c>
      <c r="F18" s="39" t="s">
        <v>3549</v>
      </c>
      <c r="G18" s="39" t="s">
        <v>3530</v>
      </c>
      <c r="H18" s="23" t="str">
        <f t="shared" si="0"/>
        <v>賴＊光</v>
      </c>
      <c r="I18" s="23" t="str">
        <f t="shared" si="1"/>
        <v>2＊639982</v>
      </c>
      <c r="J18" s="39">
        <v>1130702</v>
      </c>
      <c r="K18" s="39" t="s">
        <v>3753</v>
      </c>
      <c r="L18" s="39">
        <v>1125</v>
      </c>
      <c r="M18" s="1"/>
      <c r="N18" s="1" t="s">
        <v>9</v>
      </c>
      <c r="O18" s="1"/>
      <c r="P18" s="1" t="s">
        <v>9</v>
      </c>
      <c r="Q18" s="1"/>
      <c r="R18" s="1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1"/>
      <c r="AK18" s="1"/>
      <c r="AL18" s="1"/>
      <c r="AM18" s="25"/>
      <c r="AN18" s="25"/>
      <c r="AO18" s="25"/>
      <c r="AP18" s="25"/>
      <c r="AQ18" s="25"/>
      <c r="AR18" s="1"/>
      <c r="AS18" s="25"/>
      <c r="AT18" s="25"/>
      <c r="AU18" s="25"/>
      <c r="AV18" s="25"/>
      <c r="AW18" s="25"/>
      <c r="AX18" s="36"/>
      <c r="AY18" s="25"/>
      <c r="AZ18" s="25"/>
      <c r="BA18" s="1"/>
      <c r="BB18" s="25"/>
      <c r="BC18" s="1"/>
      <c r="BD18" s="1"/>
      <c r="BE18" s="25"/>
      <c r="BF18" s="1"/>
      <c r="BG18" s="1"/>
      <c r="BH18" s="1"/>
      <c r="BI18" s="25" t="s">
        <v>1034</v>
      </c>
      <c r="BJ18" s="6"/>
    </row>
    <row r="19" spans="1:62" ht="31">
      <c r="A19" s="23">
        <v>15</v>
      </c>
      <c r="B19" s="39" t="s">
        <v>3802</v>
      </c>
      <c r="C19" s="39" t="s">
        <v>225</v>
      </c>
      <c r="D19" s="39" t="s">
        <v>1067</v>
      </c>
      <c r="E19" s="39">
        <v>72</v>
      </c>
      <c r="F19" s="39"/>
      <c r="G19" s="39"/>
      <c r="H19" s="23" t="str">
        <f t="shared" si="0"/>
        <v>郭＊葉</v>
      </c>
      <c r="I19" s="23" t="str">
        <f t="shared" si="1"/>
        <v>0＊126126</v>
      </c>
      <c r="J19" s="39">
        <v>1130702</v>
      </c>
      <c r="K19" s="39" t="s">
        <v>82</v>
      </c>
      <c r="L19" s="39">
        <v>1125</v>
      </c>
      <c r="M19" s="1"/>
      <c r="N19" s="1"/>
      <c r="O19" s="1"/>
      <c r="P19" s="1"/>
      <c r="Q19" s="1"/>
      <c r="R19" s="1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1"/>
      <c r="AK19" s="1"/>
      <c r="AL19" s="1"/>
      <c r="AM19" s="25"/>
      <c r="AN19" s="25"/>
      <c r="AO19" s="25"/>
      <c r="AP19" s="25"/>
      <c r="AQ19" s="25"/>
      <c r="AR19" s="1"/>
      <c r="AS19" s="25"/>
      <c r="AT19" s="25"/>
      <c r="AU19" s="25"/>
      <c r="AV19" s="25"/>
      <c r="AW19" s="25"/>
      <c r="AX19" s="36"/>
      <c r="AY19" s="25"/>
      <c r="AZ19" s="25"/>
      <c r="BA19" s="1"/>
      <c r="BB19" s="25"/>
      <c r="BC19" s="1"/>
      <c r="BD19" s="1"/>
      <c r="BE19" s="25"/>
      <c r="BF19" s="1"/>
      <c r="BG19" s="1"/>
      <c r="BH19" s="1"/>
      <c r="BI19" s="25" t="s">
        <v>1043</v>
      </c>
      <c r="BJ19" s="6"/>
    </row>
    <row r="20" spans="1:62" ht="31">
      <c r="A20" s="23">
        <v>16</v>
      </c>
      <c r="B20" s="39" t="s">
        <v>1682</v>
      </c>
      <c r="C20" s="39" t="s">
        <v>1417</v>
      </c>
      <c r="D20" s="39" t="s">
        <v>1063</v>
      </c>
      <c r="E20" s="39">
        <v>44</v>
      </c>
      <c r="F20" s="39"/>
      <c r="G20" s="39"/>
      <c r="H20" s="23" t="str">
        <f t="shared" si="0"/>
        <v>洪＊豪</v>
      </c>
      <c r="I20" s="23" t="str">
        <f t="shared" si="1"/>
        <v>1＊542697</v>
      </c>
      <c r="J20" s="39">
        <v>1130702</v>
      </c>
      <c r="K20" s="39" t="s">
        <v>82</v>
      </c>
      <c r="L20" s="39">
        <v>1125</v>
      </c>
      <c r="M20" s="1"/>
      <c r="N20" s="1"/>
      <c r="O20" s="1"/>
      <c r="P20" s="1"/>
      <c r="Q20" s="1"/>
      <c r="R20" s="1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1"/>
      <c r="AK20" s="1"/>
      <c r="AL20" s="1"/>
      <c r="AM20" s="25"/>
      <c r="AN20" s="25"/>
      <c r="AO20" s="25"/>
      <c r="AP20" s="25"/>
      <c r="AQ20" s="25"/>
      <c r="AR20" s="1"/>
      <c r="AS20" s="25"/>
      <c r="AT20" s="25"/>
      <c r="AU20" s="25"/>
      <c r="AV20" s="25"/>
      <c r="AW20" s="25"/>
      <c r="AX20" s="36"/>
      <c r="AY20" s="25"/>
      <c r="AZ20" s="25"/>
      <c r="BA20" s="1"/>
      <c r="BB20" s="25"/>
      <c r="BC20" s="1"/>
      <c r="BD20" s="1"/>
      <c r="BE20" s="25"/>
      <c r="BF20" s="1"/>
      <c r="BG20" s="1"/>
      <c r="BH20" s="1"/>
      <c r="BI20" s="25" t="s">
        <v>1043</v>
      </c>
      <c r="BJ20" s="6"/>
    </row>
    <row r="21" spans="1:62" ht="46.5">
      <c r="A21" s="23">
        <v>17</v>
      </c>
      <c r="B21" s="39" t="s">
        <v>3803</v>
      </c>
      <c r="C21" s="39" t="s">
        <v>537</v>
      </c>
      <c r="D21" s="39" t="s">
        <v>1067</v>
      </c>
      <c r="E21" s="39">
        <v>69</v>
      </c>
      <c r="F21" s="39" t="s">
        <v>3531</v>
      </c>
      <c r="G21" s="39" t="s">
        <v>3534</v>
      </c>
      <c r="H21" s="23" t="str">
        <f t="shared" si="0"/>
        <v>林＊芬</v>
      </c>
      <c r="I21" s="23" t="str">
        <f t="shared" si="1"/>
        <v>2＊354233</v>
      </c>
      <c r="J21" s="39">
        <v>1130708</v>
      </c>
      <c r="K21" s="39" t="s">
        <v>3754</v>
      </c>
      <c r="L21" s="39">
        <v>1125</v>
      </c>
      <c r="M21" s="1"/>
      <c r="N21" s="1"/>
      <c r="O21" s="1"/>
      <c r="P21" s="1"/>
      <c r="Q21" s="1"/>
      <c r="R21" s="1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1"/>
      <c r="AK21" s="1"/>
      <c r="AL21" s="1"/>
      <c r="AM21" s="25"/>
      <c r="AN21" s="25"/>
      <c r="AO21" s="25"/>
      <c r="AP21" s="25"/>
      <c r="AQ21" s="25"/>
      <c r="AR21" s="1"/>
      <c r="AS21" s="25"/>
      <c r="AT21" s="25"/>
      <c r="AU21" s="25"/>
      <c r="AV21" s="25"/>
      <c r="AW21" s="25"/>
      <c r="AX21" s="36"/>
      <c r="AY21" s="25" t="s">
        <v>9</v>
      </c>
      <c r="AZ21" s="25"/>
      <c r="BA21" s="25" t="s">
        <v>9</v>
      </c>
      <c r="BB21" s="25"/>
      <c r="BC21" s="1"/>
      <c r="BD21" s="1"/>
      <c r="BE21" s="25"/>
      <c r="BF21" s="1"/>
      <c r="BG21" s="1" t="s">
        <v>9</v>
      </c>
      <c r="BH21" s="1"/>
      <c r="BI21" s="25"/>
      <c r="BJ21" s="6"/>
    </row>
    <row r="22" spans="1:62" ht="17">
      <c r="A22" s="23">
        <v>18</v>
      </c>
      <c r="B22" s="39" t="s">
        <v>3804</v>
      </c>
      <c r="C22" s="39" t="s">
        <v>3554</v>
      </c>
      <c r="D22" s="39" t="s">
        <v>1063</v>
      </c>
      <c r="E22" s="39">
        <v>60</v>
      </c>
      <c r="F22" s="39"/>
      <c r="G22" s="39"/>
      <c r="H22" s="23" t="str">
        <f t="shared" si="0"/>
        <v>游＊良</v>
      </c>
      <c r="I22" s="23" t="str">
        <f t="shared" si="1"/>
        <v>2＊704113</v>
      </c>
      <c r="J22" s="39">
        <v>1130709</v>
      </c>
      <c r="K22" s="39" t="s">
        <v>72</v>
      </c>
      <c r="L22" s="39">
        <v>1125</v>
      </c>
      <c r="M22" s="1"/>
      <c r="N22" s="1"/>
      <c r="O22" s="1"/>
      <c r="P22" s="1"/>
      <c r="Q22" s="1"/>
      <c r="R22" s="1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1"/>
      <c r="AK22" s="1"/>
      <c r="AL22" s="1"/>
      <c r="AM22" s="25"/>
      <c r="AN22" s="25"/>
      <c r="AO22" s="25"/>
      <c r="AP22" s="25"/>
      <c r="AQ22" s="25"/>
      <c r="AR22" s="1"/>
      <c r="AS22" s="25"/>
      <c r="AT22" s="25"/>
      <c r="AU22" s="25"/>
      <c r="AV22" s="25"/>
      <c r="AW22" s="25"/>
      <c r="AX22" s="36" t="s">
        <v>9</v>
      </c>
      <c r="AY22" s="25"/>
      <c r="AZ22" s="25"/>
      <c r="BA22" s="1"/>
      <c r="BB22" s="25"/>
      <c r="BC22" s="1"/>
      <c r="BD22" s="1"/>
      <c r="BE22" s="25"/>
      <c r="BF22" s="1"/>
      <c r="BG22" s="1"/>
      <c r="BH22" s="1"/>
      <c r="BI22" s="25"/>
      <c r="BJ22" s="6"/>
    </row>
    <row r="23" spans="1:62" ht="46.5">
      <c r="A23" s="23">
        <v>19</v>
      </c>
      <c r="B23" s="39" t="s">
        <v>3805</v>
      </c>
      <c r="C23" s="39" t="s">
        <v>3556</v>
      </c>
      <c r="D23" s="39" t="s">
        <v>1063</v>
      </c>
      <c r="E23" s="39">
        <v>60</v>
      </c>
      <c r="F23" s="39" t="s">
        <v>3553</v>
      </c>
      <c r="G23" s="39" t="s">
        <v>3557</v>
      </c>
      <c r="H23" s="23" t="str">
        <f t="shared" si="0"/>
        <v>馮＊泰</v>
      </c>
      <c r="I23" s="23" t="str">
        <f t="shared" si="1"/>
        <v>0＊423594</v>
      </c>
      <c r="J23" s="39">
        <v>1130709</v>
      </c>
      <c r="K23" s="39" t="s">
        <v>3503</v>
      </c>
      <c r="L23" s="39">
        <v>1125</v>
      </c>
      <c r="M23" s="1"/>
      <c r="N23" s="1" t="s">
        <v>9</v>
      </c>
      <c r="O23" s="1"/>
      <c r="P23" s="1" t="s">
        <v>9</v>
      </c>
      <c r="Q23" s="1"/>
      <c r="R23" s="1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1"/>
      <c r="AK23" s="1"/>
      <c r="AL23" s="1"/>
      <c r="AM23" s="25"/>
      <c r="AN23" s="25"/>
      <c r="AO23" s="25"/>
      <c r="AP23" s="25"/>
      <c r="AQ23" s="25"/>
      <c r="AR23" s="1"/>
      <c r="AS23" s="25"/>
      <c r="AT23" s="25"/>
      <c r="AU23" s="25"/>
      <c r="AV23" s="25"/>
      <c r="AW23" s="25"/>
      <c r="AX23" s="36"/>
      <c r="AY23" s="25"/>
      <c r="AZ23" s="25"/>
      <c r="BA23" s="1"/>
      <c r="BB23" s="25"/>
      <c r="BC23" s="1"/>
      <c r="BD23" s="1"/>
      <c r="BE23" s="25"/>
      <c r="BF23" s="1"/>
      <c r="BG23" s="1"/>
      <c r="BH23" s="1"/>
      <c r="BI23" s="25" t="s">
        <v>1034</v>
      </c>
      <c r="BJ23" s="6"/>
    </row>
    <row r="24" spans="1:62" ht="46.5">
      <c r="A24" s="23">
        <v>20</v>
      </c>
      <c r="B24" s="39" t="s">
        <v>3806</v>
      </c>
      <c r="C24" s="39" t="s">
        <v>3558</v>
      </c>
      <c r="D24" s="39" t="s">
        <v>1063</v>
      </c>
      <c r="E24" s="39">
        <v>56</v>
      </c>
      <c r="F24" s="39" t="s">
        <v>3555</v>
      </c>
      <c r="G24" s="39" t="s">
        <v>3559</v>
      </c>
      <c r="H24" s="23" t="str">
        <f t="shared" si="0"/>
        <v>李＊炫</v>
      </c>
      <c r="I24" s="23" t="str">
        <f t="shared" si="1"/>
        <v>0＊165265</v>
      </c>
      <c r="J24" s="39">
        <v>1130709</v>
      </c>
      <c r="K24" s="39" t="s">
        <v>3755</v>
      </c>
      <c r="L24" s="39">
        <v>1125</v>
      </c>
      <c r="M24" s="1"/>
      <c r="N24" s="1"/>
      <c r="O24" s="1"/>
      <c r="P24" s="1"/>
      <c r="Q24" s="1"/>
      <c r="R24" s="1"/>
      <c r="S24" s="25"/>
      <c r="T24" s="25"/>
      <c r="U24" s="25" t="s">
        <v>4051</v>
      </c>
      <c r="V24" s="25" t="s">
        <v>9</v>
      </c>
      <c r="W24" s="25"/>
      <c r="X24" s="25"/>
      <c r="Y24" s="25"/>
      <c r="Z24" s="25"/>
      <c r="AA24" s="25"/>
      <c r="AB24" s="25"/>
      <c r="AC24" s="25"/>
      <c r="AD24" s="25"/>
      <c r="AE24" s="25" t="s">
        <v>9</v>
      </c>
      <c r="AF24" s="25"/>
      <c r="AG24" s="25"/>
      <c r="AH24" s="25"/>
      <c r="AI24" s="25"/>
      <c r="AJ24" s="1"/>
      <c r="AK24" s="1"/>
      <c r="AL24" s="1"/>
      <c r="AM24" s="25"/>
      <c r="AN24" s="25"/>
      <c r="AO24" s="25"/>
      <c r="AP24" s="25"/>
      <c r="AQ24" s="25"/>
      <c r="AR24" s="1"/>
      <c r="AS24" s="25"/>
      <c r="AT24" s="25"/>
      <c r="AU24" s="25"/>
      <c r="AV24" s="25"/>
      <c r="AW24" s="25"/>
      <c r="AX24" s="36"/>
      <c r="AY24" s="25"/>
      <c r="AZ24" s="25"/>
      <c r="BA24" s="1"/>
      <c r="BB24" s="25"/>
      <c r="BC24" s="1"/>
      <c r="BD24" s="1"/>
      <c r="BE24" s="25"/>
      <c r="BF24" s="1"/>
      <c r="BG24" s="1"/>
      <c r="BH24" s="1"/>
      <c r="BI24" s="25" t="s">
        <v>3756</v>
      </c>
      <c r="BJ24" s="6"/>
    </row>
    <row r="25" spans="1:62" ht="17">
      <c r="A25" s="23">
        <v>21</v>
      </c>
      <c r="B25" s="39" t="s">
        <v>1251</v>
      </c>
      <c r="C25" s="39" t="s">
        <v>973</v>
      </c>
      <c r="D25" s="39" t="s">
        <v>1067</v>
      </c>
      <c r="E25" s="39">
        <v>86</v>
      </c>
      <c r="F25" s="39"/>
      <c r="G25" s="39"/>
      <c r="H25" s="23" t="str">
        <f t="shared" si="0"/>
        <v>洪＊彩雲</v>
      </c>
      <c r="I25" s="23" t="str">
        <f t="shared" si="1"/>
        <v>0＊061046</v>
      </c>
      <c r="J25" s="39">
        <v>1130716</v>
      </c>
      <c r="K25" s="39" t="s">
        <v>72</v>
      </c>
      <c r="L25" s="39">
        <v>1125</v>
      </c>
      <c r="M25" s="1"/>
      <c r="N25" s="1"/>
      <c r="O25" s="1"/>
      <c r="P25" s="1"/>
      <c r="Q25" s="1"/>
      <c r="R25" s="1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1"/>
      <c r="AK25" s="1"/>
      <c r="AL25" s="1"/>
      <c r="AM25" s="25"/>
      <c r="AN25" s="25"/>
      <c r="AO25" s="25"/>
      <c r="AP25" s="25"/>
      <c r="AQ25" s="25"/>
      <c r="AR25" s="1"/>
      <c r="AS25" s="25"/>
      <c r="AT25" s="25"/>
      <c r="AU25" s="25"/>
      <c r="AV25" s="25"/>
      <c r="AW25" s="25"/>
      <c r="AX25" s="36" t="s">
        <v>9</v>
      </c>
      <c r="AY25" s="25"/>
      <c r="AZ25" s="25"/>
      <c r="BA25" s="1"/>
      <c r="BB25" s="25"/>
      <c r="BC25" s="1"/>
      <c r="BD25" s="1"/>
      <c r="BE25" s="25"/>
      <c r="BF25" s="1"/>
      <c r="BG25" s="1"/>
      <c r="BH25" s="1"/>
      <c r="BI25" s="25"/>
      <c r="BJ25" s="6"/>
    </row>
    <row r="26" spans="1:62" ht="17">
      <c r="A26" s="23">
        <v>22</v>
      </c>
      <c r="B26" s="39" t="s">
        <v>1151</v>
      </c>
      <c r="C26" s="39" t="s">
        <v>868</v>
      </c>
      <c r="D26" s="39" t="s">
        <v>1067</v>
      </c>
      <c r="E26" s="39">
        <v>61</v>
      </c>
      <c r="F26" s="39"/>
      <c r="G26" s="39"/>
      <c r="H26" s="23" t="str">
        <f t="shared" si="0"/>
        <v>謝＊玲</v>
      </c>
      <c r="I26" s="23" t="str">
        <f t="shared" si="1"/>
        <v>0＊542634</v>
      </c>
      <c r="J26" s="39">
        <v>1130716</v>
      </c>
      <c r="K26" s="39" t="s">
        <v>77</v>
      </c>
      <c r="L26" s="39">
        <v>1125</v>
      </c>
      <c r="M26" s="1"/>
      <c r="N26" s="1"/>
      <c r="O26" s="1"/>
      <c r="P26" s="1"/>
      <c r="Q26" s="1"/>
      <c r="R26" s="1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1"/>
      <c r="AK26" s="1"/>
      <c r="AL26" s="1"/>
      <c r="AM26" s="25"/>
      <c r="AN26" s="25"/>
      <c r="AO26" s="25"/>
      <c r="AP26" s="25"/>
      <c r="AQ26" s="25"/>
      <c r="AR26" s="1"/>
      <c r="AS26" s="25"/>
      <c r="AT26" s="25"/>
      <c r="AU26" s="25"/>
      <c r="AV26" s="25"/>
      <c r="AW26" s="25"/>
      <c r="AX26" s="36"/>
      <c r="AY26" s="25"/>
      <c r="AZ26" s="25"/>
      <c r="BA26" s="1"/>
      <c r="BB26" s="25"/>
      <c r="BC26" s="1"/>
      <c r="BD26" s="1"/>
      <c r="BE26" s="25"/>
      <c r="BF26" s="1"/>
      <c r="BG26" s="1" t="s">
        <v>9</v>
      </c>
      <c r="BH26" s="1"/>
      <c r="BI26" s="25"/>
      <c r="BJ26" s="6"/>
    </row>
    <row r="27" spans="1:62" ht="17">
      <c r="A27" s="23">
        <v>23</v>
      </c>
      <c r="B27" s="39" t="s">
        <v>3807</v>
      </c>
      <c r="C27" s="39" t="s">
        <v>3563</v>
      </c>
      <c r="D27" s="39" t="s">
        <v>1063</v>
      </c>
      <c r="E27" s="39">
        <v>68</v>
      </c>
      <c r="F27" s="39"/>
      <c r="G27" s="39"/>
      <c r="H27" s="23" t="str">
        <f t="shared" si="0"/>
        <v>陶＊北</v>
      </c>
      <c r="I27" s="23" t="str">
        <f t="shared" si="1"/>
        <v>1＊260878</v>
      </c>
      <c r="J27" s="39">
        <v>1130716</v>
      </c>
      <c r="K27" s="39" t="s">
        <v>300</v>
      </c>
      <c r="L27" s="39">
        <v>1125</v>
      </c>
      <c r="M27" s="1" t="s">
        <v>9</v>
      </c>
      <c r="N27" s="1"/>
      <c r="O27" s="1"/>
      <c r="P27" s="1" t="s">
        <v>9</v>
      </c>
      <c r="Q27" s="1"/>
      <c r="R27" s="1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1"/>
      <c r="AK27" s="1"/>
      <c r="AL27" s="1"/>
      <c r="AM27" s="25"/>
      <c r="AN27" s="25"/>
      <c r="AO27" s="25"/>
      <c r="AP27" s="25"/>
      <c r="AQ27" s="25"/>
      <c r="AR27" s="1"/>
      <c r="AS27" s="25"/>
      <c r="AT27" s="25"/>
      <c r="AU27" s="25"/>
      <c r="AV27" s="25"/>
      <c r="AW27" s="25"/>
      <c r="AX27" s="36"/>
      <c r="AY27" s="25"/>
      <c r="AZ27" s="25"/>
      <c r="BA27" s="1"/>
      <c r="BB27" s="25"/>
      <c r="BC27" s="1"/>
      <c r="BD27" s="1"/>
      <c r="BE27" s="25"/>
      <c r="BF27" s="1"/>
      <c r="BG27" s="1"/>
      <c r="BH27" s="1"/>
      <c r="BI27" s="11"/>
      <c r="BJ27" s="6"/>
    </row>
    <row r="28" spans="1:62" ht="31">
      <c r="A28" s="23">
        <v>24</v>
      </c>
      <c r="B28" s="39" t="s">
        <v>3808</v>
      </c>
      <c r="C28" s="39" t="s">
        <v>3566</v>
      </c>
      <c r="D28" s="39" t="s">
        <v>1063</v>
      </c>
      <c r="E28" s="39">
        <v>54</v>
      </c>
      <c r="F28" s="39" t="s">
        <v>3543</v>
      </c>
      <c r="G28" s="39" t="s">
        <v>3544</v>
      </c>
      <c r="H28" s="23" t="str">
        <f t="shared" si="0"/>
        <v>陳＊雄</v>
      </c>
      <c r="I28" s="23" t="str">
        <f t="shared" si="1"/>
        <v>0＊476490</v>
      </c>
      <c r="J28" s="39">
        <v>1130723</v>
      </c>
      <c r="K28" s="39" t="s">
        <v>1033</v>
      </c>
      <c r="L28" s="39">
        <v>1125</v>
      </c>
      <c r="M28" s="1"/>
      <c r="N28" s="1"/>
      <c r="O28" s="1"/>
      <c r="P28" s="1"/>
      <c r="Q28" s="1"/>
      <c r="R28" s="1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1"/>
      <c r="AK28" s="1"/>
      <c r="AL28" s="1"/>
      <c r="AM28" s="25"/>
      <c r="AN28" s="25"/>
      <c r="AO28" s="25"/>
      <c r="AP28" s="25"/>
      <c r="AQ28" s="25"/>
      <c r="AR28" s="1"/>
      <c r="AS28" s="25"/>
      <c r="AT28" s="25"/>
      <c r="AU28" s="25"/>
      <c r="AV28" s="25"/>
      <c r="AW28" s="25"/>
      <c r="AX28" s="36"/>
      <c r="AY28" s="25"/>
      <c r="AZ28" s="25"/>
      <c r="BA28" s="1"/>
      <c r="BB28" s="25"/>
      <c r="BC28" s="1"/>
      <c r="BD28" s="1"/>
      <c r="BE28" s="25"/>
      <c r="BF28" s="1"/>
      <c r="BG28" s="1"/>
      <c r="BH28" s="1"/>
      <c r="BI28" s="25"/>
      <c r="BJ28" s="6"/>
    </row>
    <row r="29" spans="1:62" ht="31">
      <c r="A29" s="23">
        <v>25</v>
      </c>
      <c r="B29" s="39" t="s">
        <v>3809</v>
      </c>
      <c r="C29" s="39" t="s">
        <v>2541</v>
      </c>
      <c r="D29" s="39" t="s">
        <v>1063</v>
      </c>
      <c r="E29" s="39">
        <v>74</v>
      </c>
      <c r="F29" s="39"/>
      <c r="G29" s="39"/>
      <c r="H29" s="23" t="str">
        <f t="shared" si="0"/>
        <v>陳＊塗</v>
      </c>
      <c r="I29" s="23" t="str">
        <f t="shared" si="1"/>
        <v>1＊438347</v>
      </c>
      <c r="J29" s="39">
        <v>1130723</v>
      </c>
      <c r="K29" s="39" t="s">
        <v>3757</v>
      </c>
      <c r="L29" s="39">
        <v>1125</v>
      </c>
      <c r="M29" s="1"/>
      <c r="N29" s="1"/>
      <c r="O29" s="1"/>
      <c r="P29" s="1"/>
      <c r="Q29" s="1"/>
      <c r="R29" s="1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1"/>
      <c r="AK29" s="1"/>
      <c r="AL29" s="1"/>
      <c r="AM29" s="25"/>
      <c r="AN29" s="25"/>
      <c r="AO29" s="25"/>
      <c r="AP29" s="25"/>
      <c r="AQ29" s="25"/>
      <c r="AR29" s="1"/>
      <c r="AS29" s="25"/>
      <c r="AT29" s="25"/>
      <c r="AU29" s="25"/>
      <c r="AV29" s="25"/>
      <c r="AW29" s="25"/>
      <c r="AX29" s="36"/>
      <c r="AY29" s="25"/>
      <c r="AZ29" s="25" t="s">
        <v>9</v>
      </c>
      <c r="BA29" s="25" t="s">
        <v>9</v>
      </c>
      <c r="BB29" s="25"/>
      <c r="BC29" s="1"/>
      <c r="BD29" s="1"/>
      <c r="BE29" s="25"/>
      <c r="BF29" s="1"/>
      <c r="BG29" s="1"/>
      <c r="BH29" s="1"/>
      <c r="BI29" s="25"/>
      <c r="BJ29" s="6"/>
    </row>
    <row r="30" spans="1:62" ht="31">
      <c r="A30" s="23">
        <v>26</v>
      </c>
      <c r="B30" s="39" t="s">
        <v>3810</v>
      </c>
      <c r="C30" s="39" t="s">
        <v>3567</v>
      </c>
      <c r="D30" s="39" t="s">
        <v>1067</v>
      </c>
      <c r="E30" s="39">
        <v>70</v>
      </c>
      <c r="F30" s="39" t="s">
        <v>3564</v>
      </c>
      <c r="G30" s="39" t="s">
        <v>3568</v>
      </c>
      <c r="H30" s="23" t="str">
        <f t="shared" si="0"/>
        <v>謝＊</v>
      </c>
      <c r="I30" s="23" t="str">
        <f t="shared" si="1"/>
        <v>2＊272142</v>
      </c>
      <c r="J30" s="39">
        <v>1130723</v>
      </c>
      <c r="K30" s="39" t="s">
        <v>1033</v>
      </c>
      <c r="L30" s="39">
        <v>1125</v>
      </c>
      <c r="M30" s="1"/>
      <c r="N30" s="1"/>
      <c r="O30" s="1"/>
      <c r="P30" s="1"/>
      <c r="Q30" s="1"/>
      <c r="R30" s="1"/>
      <c r="S30" s="25"/>
      <c r="T30" s="25"/>
      <c r="U30" s="25"/>
      <c r="V30" s="25"/>
      <c r="W30" s="25" t="s">
        <v>9</v>
      </c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1"/>
      <c r="AK30" s="1"/>
      <c r="AL30" s="1"/>
      <c r="AM30" s="25"/>
      <c r="AN30" s="25"/>
      <c r="AO30" s="25"/>
      <c r="AP30" s="25"/>
      <c r="AQ30" s="25"/>
      <c r="AR30" s="1"/>
      <c r="AS30" s="25"/>
      <c r="AT30" s="25"/>
      <c r="AU30" s="25"/>
      <c r="AV30" s="25"/>
      <c r="AW30" s="25"/>
      <c r="AX30" s="36"/>
      <c r="AY30" s="25"/>
      <c r="AZ30" s="25"/>
      <c r="BA30" s="1"/>
      <c r="BB30" s="25"/>
      <c r="BC30" s="1"/>
      <c r="BD30" s="1"/>
      <c r="BE30" s="25"/>
      <c r="BF30" s="1"/>
      <c r="BG30" s="1"/>
      <c r="BH30" s="1"/>
      <c r="BI30" s="25" t="s">
        <v>1034</v>
      </c>
      <c r="BJ30" s="6"/>
    </row>
    <row r="31" spans="1:62" ht="31">
      <c r="A31" s="23">
        <v>27</v>
      </c>
      <c r="B31" s="39" t="s">
        <v>1159</v>
      </c>
      <c r="C31" s="39" t="s">
        <v>235</v>
      </c>
      <c r="D31" s="39" t="s">
        <v>1063</v>
      </c>
      <c r="E31" s="39">
        <v>47</v>
      </c>
      <c r="F31" s="39"/>
      <c r="G31" s="39"/>
      <c r="H31" s="23" t="str">
        <f t="shared" si="0"/>
        <v>趙＊源</v>
      </c>
      <c r="I31" s="23" t="str">
        <f t="shared" si="1"/>
        <v>0＊500678</v>
      </c>
      <c r="J31" s="39">
        <v>1130730</v>
      </c>
      <c r="K31" s="39" t="s">
        <v>3758</v>
      </c>
      <c r="L31" s="39">
        <v>1125</v>
      </c>
      <c r="M31" s="1"/>
      <c r="N31" s="1"/>
      <c r="O31" s="1"/>
      <c r="P31" s="1"/>
      <c r="Q31" s="1"/>
      <c r="R31" s="1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1"/>
      <c r="AK31" s="1"/>
      <c r="AL31" s="1"/>
      <c r="AM31" s="25"/>
      <c r="AN31" s="25"/>
      <c r="AO31" s="25"/>
      <c r="AP31" s="25"/>
      <c r="AQ31" s="25"/>
      <c r="AR31" s="1"/>
      <c r="AS31" s="25"/>
      <c r="AT31" s="25"/>
      <c r="AU31" s="25"/>
      <c r="AV31" s="25"/>
      <c r="AW31" s="25"/>
      <c r="AX31" s="36"/>
      <c r="AY31" s="25" t="s">
        <v>9</v>
      </c>
      <c r="AZ31" s="25"/>
      <c r="BA31" s="1"/>
      <c r="BB31" s="25"/>
      <c r="BC31" s="1"/>
      <c r="BD31" s="1"/>
      <c r="BE31" s="25"/>
      <c r="BF31" s="1"/>
      <c r="BG31" s="1" t="s">
        <v>9</v>
      </c>
      <c r="BH31" s="1"/>
      <c r="BI31" s="25"/>
      <c r="BJ31" s="6"/>
    </row>
    <row r="32" spans="1:62" ht="17">
      <c r="A32" s="23">
        <v>28</v>
      </c>
      <c r="B32" s="39" t="s">
        <v>3811</v>
      </c>
      <c r="C32" s="39" t="s">
        <v>3414</v>
      </c>
      <c r="D32" s="39" t="s">
        <v>1063</v>
      </c>
      <c r="E32" s="39">
        <v>44</v>
      </c>
      <c r="F32" s="39"/>
      <c r="G32" s="39"/>
      <c r="H32" s="23" t="str">
        <f t="shared" si="0"/>
        <v>劉＊宸</v>
      </c>
      <c r="I32" s="23" t="str">
        <f t="shared" si="1"/>
        <v>0＊709180</v>
      </c>
      <c r="J32" s="39">
        <v>1130730</v>
      </c>
      <c r="K32" s="39" t="s">
        <v>72</v>
      </c>
      <c r="L32" s="39">
        <v>1125</v>
      </c>
      <c r="M32" s="1"/>
      <c r="N32" s="1"/>
      <c r="O32" s="1"/>
      <c r="P32" s="1"/>
      <c r="Q32" s="1"/>
      <c r="R32" s="1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1"/>
      <c r="AK32" s="1"/>
      <c r="AL32" s="1"/>
      <c r="AM32" s="25"/>
      <c r="AN32" s="25"/>
      <c r="AO32" s="25"/>
      <c r="AP32" s="25"/>
      <c r="AQ32" s="25"/>
      <c r="AR32" s="1"/>
      <c r="AS32" s="25"/>
      <c r="AT32" s="25"/>
      <c r="AU32" s="25"/>
      <c r="AV32" s="25"/>
      <c r="AW32" s="25"/>
      <c r="AX32" s="36" t="s">
        <v>9</v>
      </c>
      <c r="AY32" s="25"/>
      <c r="AZ32" s="25"/>
      <c r="BA32" s="1"/>
      <c r="BB32" s="25"/>
      <c r="BC32" s="1"/>
      <c r="BD32" s="1"/>
      <c r="BE32" s="25"/>
      <c r="BF32" s="1"/>
      <c r="BG32" s="1"/>
      <c r="BH32" s="1"/>
      <c r="BI32" s="25"/>
      <c r="BJ32" s="6"/>
    </row>
    <row r="33" spans="1:62" ht="17">
      <c r="A33" s="23">
        <v>29</v>
      </c>
      <c r="B33" s="39" t="s">
        <v>3812</v>
      </c>
      <c r="C33" s="39" t="s">
        <v>3571</v>
      </c>
      <c r="D33" s="39" t="s">
        <v>1063</v>
      </c>
      <c r="E33" s="39">
        <v>33</v>
      </c>
      <c r="F33" s="39"/>
      <c r="G33" s="39"/>
      <c r="H33" s="23" t="str">
        <f t="shared" si="0"/>
        <v>楊＊駿</v>
      </c>
      <c r="I33" s="23" t="str">
        <f t="shared" si="1"/>
        <v>2＊703982</v>
      </c>
      <c r="J33" s="39">
        <v>1130730</v>
      </c>
      <c r="K33" s="39" t="s">
        <v>72</v>
      </c>
      <c r="L33" s="39">
        <v>1125</v>
      </c>
      <c r="M33" s="1"/>
      <c r="N33" s="1"/>
      <c r="O33" s="1"/>
      <c r="P33" s="1"/>
      <c r="Q33" s="1"/>
      <c r="R33" s="1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1"/>
      <c r="AK33" s="1"/>
      <c r="AL33" s="1"/>
      <c r="AM33" s="25"/>
      <c r="AN33" s="25"/>
      <c r="AO33" s="25"/>
      <c r="AP33" s="25"/>
      <c r="AQ33" s="25"/>
      <c r="AR33" s="1"/>
      <c r="AS33" s="25"/>
      <c r="AT33" s="25"/>
      <c r="AU33" s="25"/>
      <c r="AV33" s="25"/>
      <c r="AW33" s="25"/>
      <c r="AX33" s="36" t="s">
        <v>9</v>
      </c>
      <c r="AY33" s="25"/>
      <c r="AZ33" s="25"/>
      <c r="BA33" s="1"/>
      <c r="BB33" s="25"/>
      <c r="BC33" s="1"/>
      <c r="BD33" s="1"/>
      <c r="BE33" s="25"/>
      <c r="BF33" s="1"/>
      <c r="BG33" s="1"/>
      <c r="BH33" s="1"/>
      <c r="BI33" s="25"/>
      <c r="BJ33" s="6"/>
    </row>
    <row r="34" spans="1:62" ht="17">
      <c r="A34" s="23">
        <v>30</v>
      </c>
      <c r="B34" s="39" t="s">
        <v>3813</v>
      </c>
      <c r="C34" s="39" t="s">
        <v>3575</v>
      </c>
      <c r="D34" s="39" t="s">
        <v>1063</v>
      </c>
      <c r="E34" s="39">
        <v>60</v>
      </c>
      <c r="F34" s="39"/>
      <c r="G34" s="39"/>
      <c r="H34" s="23" t="str">
        <f t="shared" si="0"/>
        <v>楊＊雄</v>
      </c>
      <c r="I34" s="23" t="str">
        <f t="shared" si="1"/>
        <v>2＊076072</v>
      </c>
      <c r="J34" s="39">
        <v>1130701</v>
      </c>
      <c r="K34" s="39" t="s">
        <v>70</v>
      </c>
      <c r="L34" s="40" t="s">
        <v>721</v>
      </c>
      <c r="M34" s="1"/>
      <c r="N34" s="1"/>
      <c r="O34" s="1"/>
      <c r="P34" s="1"/>
      <c r="Q34" s="1"/>
      <c r="R34" s="1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1"/>
      <c r="AK34" s="1"/>
      <c r="AL34" s="1"/>
      <c r="AM34" s="25"/>
      <c r="AN34" s="25"/>
      <c r="AO34" s="25"/>
      <c r="AP34" s="25"/>
      <c r="AQ34" s="25"/>
      <c r="AR34" s="1"/>
      <c r="AS34" s="25"/>
      <c r="AT34" s="25" t="s">
        <v>9</v>
      </c>
      <c r="AU34" s="25"/>
      <c r="AV34" s="25"/>
      <c r="AW34" s="25"/>
      <c r="AX34" s="36"/>
      <c r="AY34" s="25"/>
      <c r="AZ34" s="25"/>
      <c r="BA34" s="1"/>
      <c r="BB34" s="25"/>
      <c r="BC34" s="1"/>
      <c r="BD34" s="1"/>
      <c r="BE34" s="25"/>
      <c r="BF34" s="1"/>
      <c r="BG34" s="1"/>
      <c r="BH34" s="1"/>
      <c r="BI34" s="25"/>
      <c r="BJ34" s="6"/>
    </row>
    <row r="35" spans="1:62" ht="17">
      <c r="A35" s="23">
        <v>31</v>
      </c>
      <c r="B35" s="39" t="s">
        <v>1612</v>
      </c>
      <c r="C35" s="39" t="s">
        <v>1349</v>
      </c>
      <c r="D35" s="39" t="s">
        <v>1063</v>
      </c>
      <c r="E35" s="39">
        <v>58</v>
      </c>
      <c r="F35" s="39"/>
      <c r="G35" s="39"/>
      <c r="H35" s="23" t="str">
        <f t="shared" si="0"/>
        <v>陳＊芃</v>
      </c>
      <c r="I35" s="23" t="str">
        <f t="shared" si="1"/>
        <v>2＊577130</v>
      </c>
      <c r="J35" s="39">
        <v>1130701</v>
      </c>
      <c r="K35" s="39" t="s">
        <v>72</v>
      </c>
      <c r="L35" s="40" t="s">
        <v>721</v>
      </c>
      <c r="M35" s="1"/>
      <c r="N35" s="1"/>
      <c r="O35" s="1"/>
      <c r="P35" s="1"/>
      <c r="Q35" s="1"/>
      <c r="R35" s="1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1"/>
      <c r="AK35" s="1"/>
      <c r="AL35" s="1"/>
      <c r="AM35" s="25"/>
      <c r="AN35" s="25"/>
      <c r="AO35" s="25"/>
      <c r="AP35" s="25"/>
      <c r="AQ35" s="25"/>
      <c r="AR35" s="1"/>
      <c r="AS35" s="25"/>
      <c r="AT35" s="25"/>
      <c r="AU35" s="25"/>
      <c r="AV35" s="25"/>
      <c r="AW35" s="25"/>
      <c r="AX35" s="36" t="s">
        <v>9</v>
      </c>
      <c r="AY35" s="25"/>
      <c r="AZ35" s="25"/>
      <c r="BA35" s="1"/>
      <c r="BB35" s="25"/>
      <c r="BC35" s="1"/>
      <c r="BD35" s="1"/>
      <c r="BE35" s="25"/>
      <c r="BF35" s="1"/>
      <c r="BG35" s="1"/>
      <c r="BH35" s="1"/>
      <c r="BI35" s="25"/>
      <c r="BJ35" s="6"/>
    </row>
    <row r="36" spans="1:62" ht="17">
      <c r="A36" s="23">
        <v>32</v>
      </c>
      <c r="B36" s="39" t="s">
        <v>3814</v>
      </c>
      <c r="C36" s="39" t="s">
        <v>3576</v>
      </c>
      <c r="D36" s="39" t="s">
        <v>1063</v>
      </c>
      <c r="E36" s="39">
        <v>79</v>
      </c>
      <c r="F36" s="39"/>
      <c r="G36" s="39"/>
      <c r="H36" s="23" t="str">
        <f t="shared" si="0"/>
        <v>陳＊傑</v>
      </c>
      <c r="I36" s="23" t="str">
        <f t="shared" si="1"/>
        <v>2＊659438</v>
      </c>
      <c r="J36" s="39">
        <v>1130703</v>
      </c>
      <c r="K36" s="39" t="s">
        <v>70</v>
      </c>
      <c r="L36" s="40" t="s">
        <v>721</v>
      </c>
      <c r="M36" s="1"/>
      <c r="N36" s="1"/>
      <c r="O36" s="1"/>
      <c r="P36" s="1"/>
      <c r="Q36" s="1"/>
      <c r="R36" s="1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1"/>
      <c r="AK36" s="1"/>
      <c r="AL36" s="1"/>
      <c r="AM36" s="25"/>
      <c r="AN36" s="25"/>
      <c r="AO36" s="25"/>
      <c r="AP36" s="25"/>
      <c r="AQ36" s="25"/>
      <c r="AR36" s="1"/>
      <c r="AS36" s="25"/>
      <c r="AT36" s="25" t="s">
        <v>9</v>
      </c>
      <c r="AU36" s="25"/>
      <c r="AV36" s="25"/>
      <c r="AW36" s="25"/>
      <c r="AX36" s="36"/>
      <c r="AY36" s="25"/>
      <c r="AZ36" s="25"/>
      <c r="BA36" s="1"/>
      <c r="BB36" s="25"/>
      <c r="BC36" s="1"/>
      <c r="BD36" s="1"/>
      <c r="BE36" s="25"/>
      <c r="BF36" s="1"/>
      <c r="BG36" s="1"/>
      <c r="BH36" s="1"/>
      <c r="BI36" s="25"/>
      <c r="BJ36" s="6"/>
    </row>
    <row r="37" spans="1:62" ht="17">
      <c r="A37" s="23">
        <v>33</v>
      </c>
      <c r="B37" s="39" t="s">
        <v>1722</v>
      </c>
      <c r="C37" s="39" t="s">
        <v>1451</v>
      </c>
      <c r="D37" s="39" t="s">
        <v>1067</v>
      </c>
      <c r="E37" s="39">
        <v>85</v>
      </c>
      <c r="F37" s="39"/>
      <c r="G37" s="39"/>
      <c r="H37" s="23" t="str">
        <f t="shared" si="0"/>
        <v>陳＊桂英</v>
      </c>
      <c r="I37" s="23" t="str">
        <f t="shared" si="1"/>
        <v>0＊700450</v>
      </c>
      <c r="J37" s="39">
        <v>1130703</v>
      </c>
      <c r="K37" s="39" t="s">
        <v>73</v>
      </c>
      <c r="L37" s="40" t="s">
        <v>721</v>
      </c>
      <c r="M37" s="1"/>
      <c r="N37" s="1"/>
      <c r="O37" s="1"/>
      <c r="P37" s="1"/>
      <c r="Q37" s="1"/>
      <c r="R37" s="1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1"/>
      <c r="AK37" s="1"/>
      <c r="AL37" s="1"/>
      <c r="AM37" s="25"/>
      <c r="AN37" s="25"/>
      <c r="AO37" s="25"/>
      <c r="AP37" s="25"/>
      <c r="AQ37" s="25"/>
      <c r="AR37" s="1"/>
      <c r="AS37" s="25"/>
      <c r="AT37" s="25"/>
      <c r="AU37" s="25"/>
      <c r="AV37" s="25"/>
      <c r="AW37" s="25"/>
      <c r="AX37" s="36"/>
      <c r="AY37" s="25"/>
      <c r="AZ37" s="25"/>
      <c r="BA37" s="25" t="s">
        <v>9</v>
      </c>
      <c r="BB37" s="25"/>
      <c r="BC37" s="1"/>
      <c r="BD37" s="1"/>
      <c r="BE37" s="25"/>
      <c r="BF37" s="1"/>
      <c r="BG37" s="1"/>
      <c r="BH37" s="1"/>
      <c r="BI37" s="25"/>
      <c r="BJ37" s="6"/>
    </row>
    <row r="38" spans="1:62" ht="31">
      <c r="A38" s="23">
        <v>34</v>
      </c>
      <c r="B38" s="39" t="s">
        <v>3815</v>
      </c>
      <c r="C38" s="39" t="s">
        <v>2100</v>
      </c>
      <c r="D38" s="39" t="s">
        <v>1063</v>
      </c>
      <c r="E38" s="39">
        <v>50</v>
      </c>
      <c r="F38" s="39"/>
      <c r="G38" s="39"/>
      <c r="H38" s="23" t="str">
        <f t="shared" si="0"/>
        <v>張＊明</v>
      </c>
      <c r="I38" s="23" t="str">
        <f t="shared" si="1"/>
        <v>0＊436122</v>
      </c>
      <c r="J38" s="39">
        <v>1130703</v>
      </c>
      <c r="K38" s="39" t="s">
        <v>82</v>
      </c>
      <c r="L38" s="40" t="s">
        <v>721</v>
      </c>
      <c r="M38" s="1"/>
      <c r="N38" s="1"/>
      <c r="O38" s="1"/>
      <c r="P38" s="1"/>
      <c r="Q38" s="1"/>
      <c r="R38" s="1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1"/>
      <c r="AK38" s="1"/>
      <c r="AL38" s="1"/>
      <c r="AM38" s="25"/>
      <c r="AN38" s="25"/>
      <c r="AO38" s="25"/>
      <c r="AP38" s="25"/>
      <c r="AQ38" s="25"/>
      <c r="AR38" s="1"/>
      <c r="AS38" s="25"/>
      <c r="AT38" s="25"/>
      <c r="AU38" s="25"/>
      <c r="AV38" s="25"/>
      <c r="AW38" s="25"/>
      <c r="AX38" s="36"/>
      <c r="AY38" s="25"/>
      <c r="AZ38" s="25"/>
      <c r="BA38" s="1"/>
      <c r="BB38" s="25"/>
      <c r="BC38" s="1"/>
      <c r="BD38" s="1"/>
      <c r="BE38" s="25"/>
      <c r="BF38" s="1"/>
      <c r="BG38" s="1"/>
      <c r="BH38" s="1"/>
      <c r="BI38" s="25" t="s">
        <v>1043</v>
      </c>
      <c r="BJ38" s="6"/>
    </row>
    <row r="39" spans="1:62" ht="31">
      <c r="A39" s="23">
        <v>35</v>
      </c>
      <c r="B39" s="39" t="s">
        <v>3816</v>
      </c>
      <c r="C39" s="39" t="s">
        <v>3577</v>
      </c>
      <c r="D39" s="39" t="s">
        <v>1063</v>
      </c>
      <c r="E39" s="39">
        <v>49</v>
      </c>
      <c r="F39" s="39"/>
      <c r="G39" s="39"/>
      <c r="H39" s="23" t="str">
        <f t="shared" si="0"/>
        <v>莊＊翔</v>
      </c>
      <c r="I39" s="23" t="str">
        <f t="shared" si="1"/>
        <v>2＊706517</v>
      </c>
      <c r="J39" s="39">
        <v>1130703</v>
      </c>
      <c r="K39" s="39" t="s">
        <v>1889</v>
      </c>
      <c r="L39" s="40" t="s">
        <v>721</v>
      </c>
      <c r="M39" s="1"/>
      <c r="N39" s="1"/>
      <c r="O39" s="1"/>
      <c r="P39" s="1"/>
      <c r="Q39" s="1"/>
      <c r="R39" s="1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1"/>
      <c r="AK39" s="1"/>
      <c r="AL39" s="1"/>
      <c r="AM39" s="25"/>
      <c r="AN39" s="25"/>
      <c r="AO39" s="25"/>
      <c r="AP39" s="25"/>
      <c r="AQ39" s="25"/>
      <c r="AR39" s="1"/>
      <c r="AS39" s="25"/>
      <c r="AT39" s="25"/>
      <c r="AU39" s="25"/>
      <c r="AV39" s="25" t="s">
        <v>9</v>
      </c>
      <c r="AW39" s="25"/>
      <c r="AX39" s="36" t="s">
        <v>9</v>
      </c>
      <c r="AY39" s="25"/>
      <c r="AZ39" s="25"/>
      <c r="BA39" s="1"/>
      <c r="BB39" s="25"/>
      <c r="BC39" s="1"/>
      <c r="BD39" s="1"/>
      <c r="BE39" s="25"/>
      <c r="BF39" s="1"/>
      <c r="BG39" s="1"/>
      <c r="BH39" s="1"/>
      <c r="BI39" s="25"/>
      <c r="BJ39" s="6"/>
    </row>
    <row r="40" spans="1:62" ht="17">
      <c r="A40" s="23">
        <v>36</v>
      </c>
      <c r="B40" s="39" t="s">
        <v>3817</v>
      </c>
      <c r="C40" s="39" t="s">
        <v>310</v>
      </c>
      <c r="D40" s="39" t="s">
        <v>1063</v>
      </c>
      <c r="E40" s="39">
        <v>60</v>
      </c>
      <c r="F40" s="39"/>
      <c r="G40" s="39"/>
      <c r="H40" s="23" t="str">
        <f t="shared" si="0"/>
        <v>林＊志</v>
      </c>
      <c r="I40" s="23" t="str">
        <f t="shared" si="1"/>
        <v>2＊277003</v>
      </c>
      <c r="J40" s="39">
        <v>1130703</v>
      </c>
      <c r="K40" s="39" t="s">
        <v>73</v>
      </c>
      <c r="L40" s="40" t="s">
        <v>721</v>
      </c>
      <c r="M40" s="1"/>
      <c r="N40" s="1"/>
      <c r="O40" s="1"/>
      <c r="P40" s="1"/>
      <c r="Q40" s="1"/>
      <c r="R40" s="1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1"/>
      <c r="AK40" s="1"/>
      <c r="AL40" s="1"/>
      <c r="AM40" s="25"/>
      <c r="AN40" s="25"/>
      <c r="AO40" s="25"/>
      <c r="AP40" s="25"/>
      <c r="AQ40" s="25"/>
      <c r="AR40" s="1"/>
      <c r="AS40" s="25"/>
      <c r="AT40" s="25"/>
      <c r="AU40" s="25"/>
      <c r="AV40" s="25"/>
      <c r="AW40" s="25"/>
      <c r="AX40" s="36"/>
      <c r="AY40" s="25"/>
      <c r="AZ40" s="25"/>
      <c r="BA40" s="25" t="s">
        <v>1899</v>
      </c>
      <c r="BB40" s="25"/>
      <c r="BC40" s="1"/>
      <c r="BD40" s="1"/>
      <c r="BE40" s="25"/>
      <c r="BF40" s="1"/>
      <c r="BG40" s="1"/>
      <c r="BH40" s="1"/>
      <c r="BI40" s="25"/>
      <c r="BJ40" s="6"/>
    </row>
    <row r="41" spans="1:62" ht="17">
      <c r="A41" s="23">
        <v>37</v>
      </c>
      <c r="B41" s="39" t="s">
        <v>3818</v>
      </c>
      <c r="C41" s="39" t="s">
        <v>3389</v>
      </c>
      <c r="D41" s="39" t="s">
        <v>1067</v>
      </c>
      <c r="E41" s="39">
        <v>76</v>
      </c>
      <c r="F41" s="39"/>
      <c r="G41" s="39"/>
      <c r="H41" s="23" t="str">
        <f t="shared" si="0"/>
        <v>蘇＊燕玉</v>
      </c>
      <c r="I41" s="23" t="str">
        <f t="shared" si="1"/>
        <v>1＊319951</v>
      </c>
      <c r="J41" s="39">
        <v>1130703</v>
      </c>
      <c r="K41" s="39" t="s">
        <v>70</v>
      </c>
      <c r="L41" s="40" t="s">
        <v>721</v>
      </c>
      <c r="M41" s="1"/>
      <c r="N41" s="1"/>
      <c r="O41" s="1"/>
      <c r="P41" s="1"/>
      <c r="Q41" s="1"/>
      <c r="R41" s="1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1"/>
      <c r="AK41" s="1"/>
      <c r="AL41" s="1"/>
      <c r="AM41" s="25"/>
      <c r="AN41" s="25"/>
      <c r="AO41" s="25"/>
      <c r="AP41" s="25"/>
      <c r="AQ41" s="25"/>
      <c r="AR41" s="1"/>
      <c r="AS41" s="25" t="s">
        <v>9</v>
      </c>
      <c r="AT41" s="25"/>
      <c r="AU41" s="25"/>
      <c r="AV41" s="25"/>
      <c r="AW41" s="25"/>
      <c r="AX41" s="36"/>
      <c r="AY41" s="25"/>
      <c r="AZ41" s="25"/>
      <c r="BA41" s="1"/>
      <c r="BB41" s="25"/>
      <c r="BC41" s="1"/>
      <c r="BD41" s="1"/>
      <c r="BE41" s="25"/>
      <c r="BF41" s="1"/>
      <c r="BG41" s="1"/>
      <c r="BH41" s="1"/>
      <c r="BI41" s="25"/>
      <c r="BJ41" s="6"/>
    </row>
    <row r="42" spans="1:62" ht="17">
      <c r="A42" s="23">
        <v>38</v>
      </c>
      <c r="B42" s="39" t="s">
        <v>3819</v>
      </c>
      <c r="C42" s="39" t="s">
        <v>3578</v>
      </c>
      <c r="D42" s="39" t="s">
        <v>1063</v>
      </c>
      <c r="E42" s="39">
        <v>59</v>
      </c>
      <c r="F42" s="39"/>
      <c r="G42" s="39"/>
      <c r="H42" s="23" t="str">
        <f t="shared" si="0"/>
        <v>黃＊和</v>
      </c>
      <c r="I42" s="23" t="str">
        <f t="shared" si="1"/>
        <v>0＊595152</v>
      </c>
      <c r="J42" s="39">
        <v>1130708</v>
      </c>
      <c r="K42" s="39" t="s">
        <v>72</v>
      </c>
      <c r="L42" s="40" t="s">
        <v>721</v>
      </c>
      <c r="M42" s="1"/>
      <c r="N42" s="1"/>
      <c r="O42" s="1"/>
      <c r="P42" s="1"/>
      <c r="Q42" s="1"/>
      <c r="R42" s="1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1"/>
      <c r="AK42" s="1"/>
      <c r="AL42" s="1"/>
      <c r="AM42" s="25"/>
      <c r="AN42" s="25"/>
      <c r="AO42" s="25"/>
      <c r="AP42" s="25"/>
      <c r="AQ42" s="25"/>
      <c r="AR42" s="1"/>
      <c r="AS42" s="25"/>
      <c r="AT42" s="25"/>
      <c r="AU42" s="25"/>
      <c r="AV42" s="25"/>
      <c r="AW42" s="25"/>
      <c r="AX42" s="36" t="s">
        <v>9</v>
      </c>
      <c r="AY42" s="25"/>
      <c r="AZ42" s="25"/>
      <c r="BA42" s="1"/>
      <c r="BB42" s="25"/>
      <c r="BC42" s="1"/>
      <c r="BD42" s="1"/>
      <c r="BE42" s="25"/>
      <c r="BF42" s="1"/>
      <c r="BG42" s="1"/>
      <c r="BH42" s="1"/>
      <c r="BI42" s="25"/>
      <c r="BJ42" s="6"/>
    </row>
    <row r="43" spans="1:62" ht="17">
      <c r="A43" s="23">
        <v>39</v>
      </c>
      <c r="B43" s="39" t="s">
        <v>3820</v>
      </c>
      <c r="C43" s="39" t="s">
        <v>3443</v>
      </c>
      <c r="D43" s="39" t="s">
        <v>1063</v>
      </c>
      <c r="E43" s="39">
        <v>66</v>
      </c>
      <c r="F43" s="39"/>
      <c r="G43" s="39"/>
      <c r="H43" s="23" t="str">
        <f t="shared" si="0"/>
        <v>施＊忠</v>
      </c>
      <c r="I43" s="23" t="str">
        <f t="shared" si="1"/>
        <v>0＊607880</v>
      </c>
      <c r="J43" s="39">
        <v>1130708</v>
      </c>
      <c r="K43" s="39" t="s">
        <v>72</v>
      </c>
      <c r="L43" s="40" t="s">
        <v>721</v>
      </c>
      <c r="M43" s="1"/>
      <c r="N43" s="1"/>
      <c r="O43" s="1"/>
      <c r="P43" s="1"/>
      <c r="Q43" s="1"/>
      <c r="R43" s="1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1"/>
      <c r="AK43" s="1"/>
      <c r="AL43" s="1"/>
      <c r="AM43" s="25"/>
      <c r="AN43" s="25"/>
      <c r="AO43" s="25"/>
      <c r="AP43" s="25"/>
      <c r="AQ43" s="25"/>
      <c r="AR43" s="1"/>
      <c r="AS43" s="25"/>
      <c r="AT43" s="25"/>
      <c r="AU43" s="25"/>
      <c r="AV43" s="25"/>
      <c r="AW43" s="25"/>
      <c r="AX43" s="36" t="s">
        <v>9</v>
      </c>
      <c r="AY43" s="25"/>
      <c r="AZ43" s="25"/>
      <c r="BA43" s="1"/>
      <c r="BB43" s="25"/>
      <c r="BC43" s="1"/>
      <c r="BD43" s="1"/>
      <c r="BE43" s="25"/>
      <c r="BF43" s="1"/>
      <c r="BG43" s="1"/>
      <c r="BH43" s="1"/>
      <c r="BI43" s="25"/>
      <c r="BJ43" s="6"/>
    </row>
    <row r="44" spans="1:62" ht="17">
      <c r="A44" s="23">
        <v>40</v>
      </c>
      <c r="B44" s="39" t="s">
        <v>3821</v>
      </c>
      <c r="C44" s="39" t="s">
        <v>3579</v>
      </c>
      <c r="D44" s="39" t="s">
        <v>1067</v>
      </c>
      <c r="E44" s="39">
        <v>62</v>
      </c>
      <c r="F44" s="39"/>
      <c r="G44" s="39"/>
      <c r="H44" s="23" t="str">
        <f t="shared" si="0"/>
        <v>盧＊淑貞</v>
      </c>
      <c r="I44" s="23" t="str">
        <f t="shared" si="1"/>
        <v>2＊972228</v>
      </c>
      <c r="J44" s="39">
        <v>1130710</v>
      </c>
      <c r="K44" s="39" t="s">
        <v>80</v>
      </c>
      <c r="L44" s="40" t="s">
        <v>721</v>
      </c>
      <c r="M44" s="1"/>
      <c r="N44" s="1"/>
      <c r="O44" s="1"/>
      <c r="P44" s="1"/>
      <c r="Q44" s="1"/>
      <c r="R44" s="1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1"/>
      <c r="AK44" s="1"/>
      <c r="AL44" s="1"/>
      <c r="AM44" s="25"/>
      <c r="AN44" s="25"/>
      <c r="AO44" s="25"/>
      <c r="AP44" s="25"/>
      <c r="AQ44" s="25"/>
      <c r="AR44" s="1"/>
      <c r="AS44" s="25"/>
      <c r="AT44" s="25"/>
      <c r="AU44" s="25"/>
      <c r="AV44" s="25"/>
      <c r="AW44" s="25" t="s">
        <v>9</v>
      </c>
      <c r="AX44" s="36"/>
      <c r="AY44" s="25"/>
      <c r="AZ44" s="25"/>
      <c r="BA44" s="1"/>
      <c r="BB44" s="25"/>
      <c r="BC44" s="1"/>
      <c r="BD44" s="1"/>
      <c r="BE44" s="25"/>
      <c r="BF44" s="1"/>
      <c r="BG44" s="1"/>
      <c r="BH44" s="1"/>
      <c r="BI44" s="25"/>
      <c r="BJ44" s="6"/>
    </row>
    <row r="45" spans="1:62" ht="31">
      <c r="A45" s="23">
        <v>41</v>
      </c>
      <c r="B45" s="39" t="s">
        <v>1733</v>
      </c>
      <c r="C45" s="39" t="s">
        <v>248</v>
      </c>
      <c r="D45" s="39" t="s">
        <v>1063</v>
      </c>
      <c r="E45" s="39">
        <v>58</v>
      </c>
      <c r="F45" s="39"/>
      <c r="G45" s="39"/>
      <c r="H45" s="23" t="str">
        <f t="shared" si="0"/>
        <v>陳＊方</v>
      </c>
      <c r="I45" s="23" t="str">
        <f t="shared" si="1"/>
        <v>2＊108654</v>
      </c>
      <c r="J45" s="39">
        <v>1130710</v>
      </c>
      <c r="K45" s="39" t="s">
        <v>3075</v>
      </c>
      <c r="L45" s="40" t="s">
        <v>721</v>
      </c>
      <c r="M45" s="1"/>
      <c r="N45" s="1"/>
      <c r="O45" s="1"/>
      <c r="P45" s="1"/>
      <c r="Q45" s="1"/>
      <c r="R45" s="1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1"/>
      <c r="AK45" s="1"/>
      <c r="AL45" s="1"/>
      <c r="AM45" s="25"/>
      <c r="AN45" s="25"/>
      <c r="AO45" s="25"/>
      <c r="AP45" s="25"/>
      <c r="AQ45" s="25"/>
      <c r="AR45" s="1"/>
      <c r="AS45" s="25"/>
      <c r="AT45" s="25"/>
      <c r="AU45" s="25"/>
      <c r="AV45" s="25"/>
      <c r="AW45" s="25"/>
      <c r="AX45" s="36"/>
      <c r="AY45" s="25" t="s">
        <v>9</v>
      </c>
      <c r="AZ45" s="25"/>
      <c r="BA45" s="25" t="s">
        <v>9</v>
      </c>
      <c r="BB45" s="25"/>
      <c r="BC45" s="1"/>
      <c r="BD45" s="1"/>
      <c r="BE45" s="25" t="s">
        <v>736</v>
      </c>
      <c r="BF45" s="1"/>
      <c r="BG45" s="1"/>
      <c r="BH45" s="1"/>
      <c r="BI45" s="25"/>
      <c r="BJ45" s="6"/>
    </row>
    <row r="46" spans="1:62" ht="17">
      <c r="A46" s="23">
        <v>42</v>
      </c>
      <c r="B46" s="39" t="s">
        <v>3822</v>
      </c>
      <c r="C46" s="39" t="s">
        <v>3580</v>
      </c>
      <c r="D46" s="39" t="s">
        <v>1063</v>
      </c>
      <c r="E46" s="39">
        <v>58</v>
      </c>
      <c r="F46" s="39"/>
      <c r="G46" s="39"/>
      <c r="H46" s="23" t="str">
        <f t="shared" si="0"/>
        <v>葉＊榮</v>
      </c>
      <c r="I46" s="23" t="str">
        <f t="shared" si="1"/>
        <v>1＊497187</v>
      </c>
      <c r="J46" s="39">
        <v>1130710</v>
      </c>
      <c r="K46" s="39" t="s">
        <v>70</v>
      </c>
      <c r="L46" s="40" t="s">
        <v>721</v>
      </c>
      <c r="M46" s="1"/>
      <c r="N46" s="1"/>
      <c r="O46" s="1"/>
      <c r="P46" s="1"/>
      <c r="Q46" s="1"/>
      <c r="R46" s="1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1"/>
      <c r="AK46" s="1"/>
      <c r="AL46" s="1"/>
      <c r="AM46" s="25"/>
      <c r="AN46" s="25"/>
      <c r="AO46" s="25"/>
      <c r="AP46" s="25"/>
      <c r="AQ46" s="25"/>
      <c r="AR46" s="1"/>
      <c r="AS46" s="25"/>
      <c r="AT46" s="25" t="s">
        <v>9</v>
      </c>
      <c r="AU46" s="25"/>
      <c r="AV46" s="25"/>
      <c r="AW46" s="25"/>
      <c r="AX46" s="36"/>
      <c r="AY46" s="25"/>
      <c r="AZ46" s="25"/>
      <c r="BA46" s="1"/>
      <c r="BB46" s="25"/>
      <c r="BC46" s="1"/>
      <c r="BD46" s="1"/>
      <c r="BE46" s="25"/>
      <c r="BF46" s="1"/>
      <c r="BG46" s="1"/>
      <c r="BH46" s="1"/>
      <c r="BI46" s="25"/>
      <c r="BJ46" s="6"/>
    </row>
    <row r="47" spans="1:62" ht="17">
      <c r="A47" s="23">
        <v>43</v>
      </c>
      <c r="B47" s="39" t="s">
        <v>3823</v>
      </c>
      <c r="C47" s="39" t="s">
        <v>3581</v>
      </c>
      <c r="D47" s="39" t="s">
        <v>1067</v>
      </c>
      <c r="E47" s="39">
        <v>75</v>
      </c>
      <c r="F47" s="39"/>
      <c r="G47" s="39"/>
      <c r="H47" s="23" t="str">
        <f t="shared" si="0"/>
        <v>趙＊蓮</v>
      </c>
      <c r="I47" s="23" t="str">
        <f t="shared" si="1"/>
        <v>0＊080143</v>
      </c>
      <c r="J47" s="39">
        <v>1130710</v>
      </c>
      <c r="K47" s="39" t="s">
        <v>73</v>
      </c>
      <c r="L47" s="40" t="s">
        <v>721</v>
      </c>
      <c r="M47" s="1"/>
      <c r="N47" s="1"/>
      <c r="O47" s="1"/>
      <c r="P47" s="1"/>
      <c r="Q47" s="1"/>
      <c r="R47" s="1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1"/>
      <c r="AK47" s="1"/>
      <c r="AL47" s="1"/>
      <c r="AM47" s="25"/>
      <c r="AN47" s="25"/>
      <c r="AO47" s="25"/>
      <c r="AP47" s="25"/>
      <c r="AQ47" s="25"/>
      <c r="AR47" s="1"/>
      <c r="AS47" s="25"/>
      <c r="AT47" s="25"/>
      <c r="AU47" s="25"/>
      <c r="AV47" s="25"/>
      <c r="AW47" s="25"/>
      <c r="AX47" s="36"/>
      <c r="AY47" s="25"/>
      <c r="AZ47" s="25"/>
      <c r="BA47" s="25" t="s">
        <v>9</v>
      </c>
      <c r="BB47" s="25"/>
      <c r="BC47" s="1"/>
      <c r="BD47" s="1"/>
      <c r="BE47" s="25"/>
      <c r="BF47" s="1"/>
      <c r="BG47" s="1"/>
      <c r="BH47" s="1"/>
      <c r="BI47" s="25"/>
      <c r="BJ47" s="6"/>
    </row>
    <row r="48" spans="1:62" ht="31">
      <c r="A48" s="23">
        <v>44</v>
      </c>
      <c r="B48" s="39" t="s">
        <v>3824</v>
      </c>
      <c r="C48" s="39" t="s">
        <v>2832</v>
      </c>
      <c r="D48" s="39" t="s">
        <v>1063</v>
      </c>
      <c r="E48" s="39">
        <v>52</v>
      </c>
      <c r="F48" s="39"/>
      <c r="G48" s="39"/>
      <c r="H48" s="23" t="str">
        <f t="shared" si="0"/>
        <v>洪＊福</v>
      </c>
      <c r="I48" s="23" t="str">
        <f t="shared" si="1"/>
        <v>1＊891439</v>
      </c>
      <c r="J48" s="39">
        <v>1130715</v>
      </c>
      <c r="K48" s="39" t="s">
        <v>77</v>
      </c>
      <c r="L48" s="40" t="s">
        <v>721</v>
      </c>
      <c r="M48" s="1"/>
      <c r="N48" s="1"/>
      <c r="O48" s="1"/>
      <c r="P48" s="1"/>
      <c r="Q48" s="1"/>
      <c r="R48" s="1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1"/>
      <c r="AK48" s="1"/>
      <c r="AL48" s="1"/>
      <c r="AM48" s="25"/>
      <c r="AN48" s="25"/>
      <c r="AO48" s="25"/>
      <c r="AP48" s="25"/>
      <c r="AQ48" s="25"/>
      <c r="AR48" s="1"/>
      <c r="AS48" s="25"/>
      <c r="AT48" s="25"/>
      <c r="AU48" s="25"/>
      <c r="AV48" s="25"/>
      <c r="AW48" s="25"/>
      <c r="AX48" s="36"/>
      <c r="AY48" s="25"/>
      <c r="AZ48" s="25"/>
      <c r="BA48" s="1"/>
      <c r="BB48" s="25"/>
      <c r="BC48" s="1"/>
      <c r="BD48" s="1"/>
      <c r="BE48" s="25"/>
      <c r="BF48" s="1"/>
      <c r="BG48" s="1"/>
      <c r="BH48" s="1"/>
      <c r="BI48" s="25" t="s">
        <v>2204</v>
      </c>
      <c r="BJ48" s="6"/>
    </row>
    <row r="49" spans="1:62" ht="17">
      <c r="A49" s="23">
        <v>45</v>
      </c>
      <c r="B49" s="39" t="s">
        <v>3825</v>
      </c>
      <c r="C49" s="39" t="s">
        <v>2606</v>
      </c>
      <c r="D49" s="39" t="s">
        <v>1067</v>
      </c>
      <c r="E49" s="39">
        <v>76</v>
      </c>
      <c r="F49" s="39"/>
      <c r="G49" s="39"/>
      <c r="H49" s="23" t="str">
        <f t="shared" si="0"/>
        <v>黃＊秀</v>
      </c>
      <c r="I49" s="23" t="str">
        <f t="shared" si="1"/>
        <v>1＊335041</v>
      </c>
      <c r="J49" s="39">
        <v>1130715</v>
      </c>
      <c r="K49" s="39" t="s">
        <v>72</v>
      </c>
      <c r="L49" s="40" t="s">
        <v>721</v>
      </c>
      <c r="M49" s="1"/>
      <c r="N49" s="1"/>
      <c r="O49" s="1"/>
      <c r="P49" s="1"/>
      <c r="Q49" s="1"/>
      <c r="R49" s="1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1"/>
      <c r="AK49" s="1"/>
      <c r="AL49" s="1"/>
      <c r="AM49" s="25"/>
      <c r="AN49" s="25"/>
      <c r="AO49" s="25"/>
      <c r="AP49" s="25"/>
      <c r="AQ49" s="25"/>
      <c r="AR49" s="1"/>
      <c r="AS49" s="25"/>
      <c r="AT49" s="25"/>
      <c r="AU49" s="25"/>
      <c r="AV49" s="25"/>
      <c r="AW49" s="25"/>
      <c r="AX49" s="36" t="s">
        <v>9</v>
      </c>
      <c r="AY49" s="25"/>
      <c r="AZ49" s="25"/>
      <c r="BA49" s="1"/>
      <c r="BB49" s="25"/>
      <c r="BC49" s="1"/>
      <c r="BD49" s="1"/>
      <c r="BE49" s="25"/>
      <c r="BF49" s="1"/>
      <c r="BG49" s="1"/>
      <c r="BH49" s="1"/>
      <c r="BI49" s="25"/>
      <c r="BJ49" s="6"/>
    </row>
    <row r="50" spans="1:62" ht="17">
      <c r="A50" s="23">
        <v>46</v>
      </c>
      <c r="B50" s="39" t="s">
        <v>3826</v>
      </c>
      <c r="C50" s="39" t="s">
        <v>3582</v>
      </c>
      <c r="D50" s="39" t="s">
        <v>1067</v>
      </c>
      <c r="E50" s="39">
        <v>78</v>
      </c>
      <c r="F50" s="39"/>
      <c r="G50" s="39"/>
      <c r="H50" s="23" t="str">
        <f t="shared" si="0"/>
        <v>詹＊芳蘭</v>
      </c>
      <c r="I50" s="23" t="str">
        <f t="shared" si="1"/>
        <v>2＊720719</v>
      </c>
      <c r="J50" s="39">
        <v>1130715</v>
      </c>
      <c r="K50" s="39" t="s">
        <v>72</v>
      </c>
      <c r="L50" s="40" t="s">
        <v>721</v>
      </c>
      <c r="M50" s="1"/>
      <c r="N50" s="1"/>
      <c r="O50" s="1"/>
      <c r="P50" s="1"/>
      <c r="Q50" s="1"/>
      <c r="R50" s="1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1"/>
      <c r="AK50" s="1"/>
      <c r="AL50" s="1"/>
      <c r="AM50" s="25"/>
      <c r="AN50" s="25"/>
      <c r="AO50" s="25"/>
      <c r="AP50" s="25"/>
      <c r="AQ50" s="25"/>
      <c r="AR50" s="1"/>
      <c r="AS50" s="25"/>
      <c r="AT50" s="25"/>
      <c r="AU50" s="25"/>
      <c r="AV50" s="25"/>
      <c r="AW50" s="25"/>
      <c r="AX50" s="36" t="s">
        <v>9</v>
      </c>
      <c r="AY50" s="25"/>
      <c r="AZ50" s="25"/>
      <c r="BA50" s="1"/>
      <c r="BB50" s="25"/>
      <c r="BC50" s="1"/>
      <c r="BD50" s="1"/>
      <c r="BE50" s="25"/>
      <c r="BF50" s="1"/>
      <c r="BG50" s="1"/>
      <c r="BH50" s="1"/>
      <c r="BI50" s="25"/>
      <c r="BJ50" s="6"/>
    </row>
    <row r="51" spans="1:62" ht="17">
      <c r="A51" s="23">
        <v>47</v>
      </c>
      <c r="B51" s="39" t="s">
        <v>3827</v>
      </c>
      <c r="C51" s="39" t="s">
        <v>3583</v>
      </c>
      <c r="D51" s="39" t="s">
        <v>1063</v>
      </c>
      <c r="E51" s="39">
        <v>73</v>
      </c>
      <c r="F51" s="39"/>
      <c r="G51" s="39"/>
      <c r="H51" s="23" t="str">
        <f t="shared" si="0"/>
        <v>陳＊</v>
      </c>
      <c r="I51" s="23" t="str">
        <f t="shared" si="1"/>
        <v>0＊152442</v>
      </c>
      <c r="J51" s="39">
        <v>1130717</v>
      </c>
      <c r="K51" s="39" t="s">
        <v>79</v>
      </c>
      <c r="L51" s="40" t="s">
        <v>721</v>
      </c>
      <c r="M51" s="1"/>
      <c r="N51" s="1"/>
      <c r="O51" s="1"/>
      <c r="P51" s="1"/>
      <c r="Q51" s="1"/>
      <c r="R51" s="1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1"/>
      <c r="AK51" s="1"/>
      <c r="AL51" s="1"/>
      <c r="AM51" s="25"/>
      <c r="AN51" s="25"/>
      <c r="AO51" s="25"/>
      <c r="AP51" s="25"/>
      <c r="AQ51" s="25"/>
      <c r="AR51" s="1"/>
      <c r="AS51" s="25"/>
      <c r="AT51" s="25"/>
      <c r="AU51" s="25"/>
      <c r="AV51" s="25" t="s">
        <v>9</v>
      </c>
      <c r="AW51" s="25"/>
      <c r="AX51" s="36"/>
      <c r="AY51" s="25"/>
      <c r="AZ51" s="25"/>
      <c r="BA51" s="25"/>
      <c r="BB51" s="25"/>
      <c r="BC51" s="1"/>
      <c r="BD51" s="1"/>
      <c r="BE51" s="25"/>
      <c r="BF51" s="1"/>
      <c r="BG51" s="1"/>
      <c r="BH51" s="1"/>
      <c r="BI51" s="25"/>
      <c r="BJ51" s="6"/>
    </row>
    <row r="52" spans="1:62" ht="17">
      <c r="A52" s="23">
        <v>48</v>
      </c>
      <c r="B52" s="39" t="s">
        <v>3828</v>
      </c>
      <c r="C52" s="39" t="s">
        <v>3584</v>
      </c>
      <c r="D52" s="39" t="s">
        <v>1063</v>
      </c>
      <c r="E52" s="39">
        <v>54</v>
      </c>
      <c r="F52" s="39" t="s">
        <v>3119</v>
      </c>
      <c r="G52" s="39" t="s">
        <v>3569</v>
      </c>
      <c r="H52" s="23" t="str">
        <f t="shared" si="0"/>
        <v>胡＊山</v>
      </c>
      <c r="I52" s="23" t="str">
        <f t="shared" si="1"/>
        <v>1＊108383</v>
      </c>
      <c r="J52" s="39">
        <v>1130717</v>
      </c>
      <c r="K52" s="39" t="s">
        <v>72</v>
      </c>
      <c r="L52" s="40" t="s">
        <v>721</v>
      </c>
      <c r="M52" s="1"/>
      <c r="N52" s="1"/>
      <c r="O52" s="1"/>
      <c r="P52" s="1"/>
      <c r="Q52" s="1"/>
      <c r="R52" s="1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1"/>
      <c r="AK52" s="1"/>
      <c r="AL52" s="1"/>
      <c r="AM52" s="25"/>
      <c r="AN52" s="25"/>
      <c r="AO52" s="25"/>
      <c r="AP52" s="25"/>
      <c r="AQ52" s="25"/>
      <c r="AR52" s="1"/>
      <c r="AS52" s="25"/>
      <c r="AT52" s="25"/>
      <c r="AU52" s="25"/>
      <c r="AV52" s="25"/>
      <c r="AW52" s="25"/>
      <c r="AX52" s="36" t="s">
        <v>9</v>
      </c>
      <c r="AY52" s="25"/>
      <c r="AZ52" s="25"/>
      <c r="BA52" s="1"/>
      <c r="BB52" s="25"/>
      <c r="BC52" s="1"/>
      <c r="BD52" s="1"/>
      <c r="BE52" s="25"/>
      <c r="BF52" s="1"/>
      <c r="BG52" s="1"/>
      <c r="BH52" s="1"/>
      <c r="BI52" s="25"/>
      <c r="BJ52" s="6"/>
    </row>
    <row r="53" spans="1:62" ht="17">
      <c r="A53" s="23">
        <v>49</v>
      </c>
      <c r="B53" s="39" t="s">
        <v>1716</v>
      </c>
      <c r="C53" s="39" t="s">
        <v>1446</v>
      </c>
      <c r="D53" s="39" t="s">
        <v>1063</v>
      </c>
      <c r="E53" s="39">
        <v>75</v>
      </c>
      <c r="F53" s="39"/>
      <c r="G53" s="39"/>
      <c r="H53" s="23" t="str">
        <f t="shared" si="0"/>
        <v>黃＊陽</v>
      </c>
      <c r="I53" s="23" t="str">
        <f t="shared" si="1"/>
        <v>1＊042492</v>
      </c>
      <c r="J53" s="39">
        <v>1130717</v>
      </c>
      <c r="K53" s="39" t="s">
        <v>73</v>
      </c>
      <c r="L53" s="40" t="s">
        <v>721</v>
      </c>
      <c r="M53" s="1"/>
      <c r="N53" s="1"/>
      <c r="O53" s="1"/>
      <c r="P53" s="1"/>
      <c r="Q53" s="1"/>
      <c r="R53" s="1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1"/>
      <c r="AK53" s="1"/>
      <c r="AL53" s="1"/>
      <c r="AM53" s="25"/>
      <c r="AN53" s="25"/>
      <c r="AO53" s="25"/>
      <c r="AP53" s="25"/>
      <c r="AQ53" s="25"/>
      <c r="AR53" s="1"/>
      <c r="AS53" s="25"/>
      <c r="AT53" s="25"/>
      <c r="AU53" s="25"/>
      <c r="AV53" s="25"/>
      <c r="AW53" s="25"/>
      <c r="AX53" s="36"/>
      <c r="AY53" s="25"/>
      <c r="AZ53" s="25"/>
      <c r="BA53" s="25" t="s">
        <v>9</v>
      </c>
      <c r="BB53" s="25"/>
      <c r="BC53" s="1"/>
      <c r="BD53" s="1"/>
      <c r="BE53" s="25"/>
      <c r="BF53" s="1"/>
      <c r="BG53" s="1"/>
      <c r="BH53" s="1"/>
      <c r="BI53" s="25"/>
      <c r="BJ53" s="6"/>
    </row>
    <row r="54" spans="1:62" ht="17">
      <c r="A54" s="23">
        <v>50</v>
      </c>
      <c r="B54" s="39" t="s">
        <v>3829</v>
      </c>
      <c r="C54" s="39" t="s">
        <v>3585</v>
      </c>
      <c r="D54" s="39" t="s">
        <v>1067</v>
      </c>
      <c r="E54" s="39">
        <v>74</v>
      </c>
      <c r="F54" s="39"/>
      <c r="G54" s="39"/>
      <c r="H54" s="23" t="str">
        <f t="shared" si="0"/>
        <v>陳＊雲</v>
      </c>
      <c r="I54" s="23" t="str">
        <f t="shared" si="1"/>
        <v>1＊703406</v>
      </c>
      <c r="J54" s="39">
        <v>1130717</v>
      </c>
      <c r="K54" s="39" t="s">
        <v>73</v>
      </c>
      <c r="L54" s="40" t="s">
        <v>721</v>
      </c>
      <c r="M54" s="1"/>
      <c r="N54" s="1"/>
      <c r="O54" s="1"/>
      <c r="P54" s="1"/>
      <c r="Q54" s="1"/>
      <c r="R54" s="1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1"/>
      <c r="AK54" s="1"/>
      <c r="AL54" s="1"/>
      <c r="AM54" s="25"/>
      <c r="AN54" s="25"/>
      <c r="AO54" s="25"/>
      <c r="AP54" s="25"/>
      <c r="AQ54" s="25"/>
      <c r="AR54" s="1"/>
      <c r="AS54" s="25"/>
      <c r="AT54" s="25"/>
      <c r="AU54" s="25"/>
      <c r="AV54" s="25"/>
      <c r="AW54" s="25"/>
      <c r="AX54" s="36"/>
      <c r="AY54" s="25"/>
      <c r="AZ54" s="25"/>
      <c r="BA54" s="25" t="s">
        <v>9</v>
      </c>
      <c r="BB54" s="25"/>
      <c r="BC54" s="1"/>
      <c r="BD54" s="1"/>
      <c r="BE54" s="25"/>
      <c r="BF54" s="1"/>
      <c r="BG54" s="1"/>
      <c r="BH54" s="1"/>
      <c r="BI54" s="25"/>
      <c r="BJ54" s="6"/>
    </row>
    <row r="55" spans="1:62" ht="31">
      <c r="A55" s="23">
        <v>51</v>
      </c>
      <c r="B55" s="39" t="s">
        <v>3817</v>
      </c>
      <c r="C55" s="39" t="s">
        <v>310</v>
      </c>
      <c r="D55" s="39" t="s">
        <v>1063</v>
      </c>
      <c r="E55" s="39">
        <v>60</v>
      </c>
      <c r="F55" s="39"/>
      <c r="G55" s="39"/>
      <c r="H55" s="23" t="str">
        <f t="shared" si="0"/>
        <v>林＊志</v>
      </c>
      <c r="I55" s="23" t="str">
        <f t="shared" si="1"/>
        <v>2＊277003</v>
      </c>
      <c r="J55" s="39">
        <v>1130719</v>
      </c>
      <c r="K55" s="39" t="s">
        <v>3759</v>
      </c>
      <c r="L55" s="40" t="s">
        <v>721</v>
      </c>
      <c r="M55" s="1"/>
      <c r="N55" s="1"/>
      <c r="O55" s="1"/>
      <c r="P55" s="1"/>
      <c r="Q55" s="1"/>
      <c r="R55" s="1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1"/>
      <c r="AK55" s="1"/>
      <c r="AL55" s="1"/>
      <c r="AM55" s="25"/>
      <c r="AN55" s="25"/>
      <c r="AO55" s="25"/>
      <c r="AP55" s="25"/>
      <c r="AQ55" s="25"/>
      <c r="AR55" s="1"/>
      <c r="AS55" s="25"/>
      <c r="AT55" s="25"/>
      <c r="AU55" s="25"/>
      <c r="AV55" s="25"/>
      <c r="AW55" s="25" t="s">
        <v>9</v>
      </c>
      <c r="AX55" s="36"/>
      <c r="AY55" s="25"/>
      <c r="AZ55" s="25"/>
      <c r="BA55" s="25" t="s">
        <v>1899</v>
      </c>
      <c r="BB55" s="25"/>
      <c r="BC55" s="1"/>
      <c r="BD55" s="1"/>
      <c r="BE55" s="25"/>
      <c r="BF55" s="1"/>
      <c r="BG55" s="1"/>
      <c r="BH55" s="1"/>
      <c r="BI55" s="25"/>
      <c r="BJ55" s="6"/>
    </row>
    <row r="56" spans="1:62" ht="17">
      <c r="A56" s="23">
        <v>52</v>
      </c>
      <c r="B56" s="39" t="s">
        <v>3830</v>
      </c>
      <c r="C56" s="39" t="s">
        <v>3586</v>
      </c>
      <c r="D56" s="39" t="s">
        <v>1067</v>
      </c>
      <c r="E56" s="39">
        <v>62</v>
      </c>
      <c r="F56" s="39"/>
      <c r="G56" s="39"/>
      <c r="H56" s="23" t="str">
        <f t="shared" si="0"/>
        <v>賴＊玉</v>
      </c>
      <c r="I56" s="23" t="str">
        <f t="shared" si="1"/>
        <v>2＊720560</v>
      </c>
      <c r="J56" s="39">
        <v>1130725</v>
      </c>
      <c r="K56" s="39" t="s">
        <v>80</v>
      </c>
      <c r="L56" s="40" t="s">
        <v>721</v>
      </c>
      <c r="M56" s="1"/>
      <c r="N56" s="1"/>
      <c r="O56" s="1"/>
      <c r="P56" s="1"/>
      <c r="Q56" s="1"/>
      <c r="R56" s="1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1"/>
      <c r="AK56" s="1"/>
      <c r="AL56" s="1"/>
      <c r="AM56" s="25"/>
      <c r="AN56" s="25"/>
      <c r="AO56" s="25"/>
      <c r="AP56" s="25"/>
      <c r="AQ56" s="25"/>
      <c r="AR56" s="1"/>
      <c r="AS56" s="25"/>
      <c r="AT56" s="25"/>
      <c r="AU56" s="25"/>
      <c r="AV56" s="25"/>
      <c r="AW56" s="25" t="s">
        <v>9</v>
      </c>
      <c r="AX56" s="36"/>
      <c r="AY56" s="25"/>
      <c r="AZ56" s="25"/>
      <c r="BA56" s="1"/>
      <c r="BB56" s="25"/>
      <c r="BC56" s="1"/>
      <c r="BD56" s="1"/>
      <c r="BE56" s="25"/>
      <c r="BF56" s="1"/>
      <c r="BG56" s="1"/>
      <c r="BH56" s="1"/>
      <c r="BI56" s="25"/>
      <c r="BJ56" s="6"/>
    </row>
    <row r="57" spans="1:62" ht="17">
      <c r="A57" s="23">
        <v>53</v>
      </c>
      <c r="B57" s="39" t="s">
        <v>3831</v>
      </c>
      <c r="C57" s="39" t="s">
        <v>3587</v>
      </c>
      <c r="D57" s="39" t="s">
        <v>1067</v>
      </c>
      <c r="E57" s="39">
        <v>71</v>
      </c>
      <c r="F57" s="39"/>
      <c r="G57" s="39"/>
      <c r="H57" s="23" t="str">
        <f t="shared" si="0"/>
        <v>李＊</v>
      </c>
      <c r="I57" s="23" t="str">
        <f t="shared" si="1"/>
        <v>0＊816890</v>
      </c>
      <c r="J57" s="39">
        <v>1130729</v>
      </c>
      <c r="K57" s="39" t="s">
        <v>70</v>
      </c>
      <c r="L57" s="40" t="s">
        <v>721</v>
      </c>
      <c r="M57" s="1"/>
      <c r="N57" s="1"/>
      <c r="O57" s="1"/>
      <c r="P57" s="1"/>
      <c r="Q57" s="1"/>
      <c r="R57" s="1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1"/>
      <c r="AK57" s="1"/>
      <c r="AL57" s="1"/>
      <c r="AM57" s="25"/>
      <c r="AN57" s="25"/>
      <c r="AO57" s="25"/>
      <c r="AP57" s="25"/>
      <c r="AQ57" s="25"/>
      <c r="AR57" s="1"/>
      <c r="AS57" s="25"/>
      <c r="AT57" s="25" t="s">
        <v>9</v>
      </c>
      <c r="AU57" s="25"/>
      <c r="AV57" s="25"/>
      <c r="AW57" s="25"/>
      <c r="AX57" s="36"/>
      <c r="AY57" s="25"/>
      <c r="AZ57" s="25"/>
      <c r="BA57" s="1"/>
      <c r="BB57" s="25"/>
      <c r="BC57" s="1"/>
      <c r="BD57" s="1"/>
      <c r="BE57" s="25"/>
      <c r="BF57" s="1"/>
      <c r="BG57" s="1"/>
      <c r="BH57" s="1"/>
      <c r="BI57" s="25"/>
      <c r="BJ57" s="6"/>
    </row>
    <row r="58" spans="1:62" ht="17">
      <c r="A58" s="23">
        <v>54</v>
      </c>
      <c r="B58" s="39" t="s">
        <v>3832</v>
      </c>
      <c r="C58" s="39" t="s">
        <v>3588</v>
      </c>
      <c r="D58" s="39" t="s">
        <v>1063</v>
      </c>
      <c r="E58" s="39">
        <v>82</v>
      </c>
      <c r="F58" s="39"/>
      <c r="G58" s="39"/>
      <c r="H58" s="23" t="str">
        <f t="shared" si="0"/>
        <v>黃＊三</v>
      </c>
      <c r="I58" s="23" t="str">
        <f t="shared" si="1"/>
        <v>1＊099079</v>
      </c>
      <c r="J58" s="39">
        <v>1130729</v>
      </c>
      <c r="K58" s="39" t="s">
        <v>80</v>
      </c>
      <c r="L58" s="40" t="s">
        <v>721</v>
      </c>
      <c r="M58" s="1"/>
      <c r="N58" s="1"/>
      <c r="O58" s="1"/>
      <c r="P58" s="1"/>
      <c r="Q58" s="1"/>
      <c r="R58" s="1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1"/>
      <c r="AK58" s="1"/>
      <c r="AL58" s="1"/>
      <c r="AM58" s="25"/>
      <c r="AN58" s="25"/>
      <c r="AO58" s="25"/>
      <c r="AP58" s="25"/>
      <c r="AQ58" s="25"/>
      <c r="AR58" s="1"/>
      <c r="AS58" s="25"/>
      <c r="AT58" s="25"/>
      <c r="AU58" s="25"/>
      <c r="AV58" s="25"/>
      <c r="AW58" s="25" t="s">
        <v>9</v>
      </c>
      <c r="AX58" s="36"/>
      <c r="AY58" s="25"/>
      <c r="AZ58" s="25"/>
      <c r="BA58" s="1"/>
      <c r="BB58" s="25"/>
      <c r="BC58" s="1"/>
      <c r="BD58" s="1"/>
      <c r="BE58" s="25"/>
      <c r="BF58" s="1"/>
      <c r="BG58" s="1"/>
      <c r="BH58" s="1"/>
      <c r="BI58" s="25"/>
      <c r="BJ58" s="6"/>
    </row>
    <row r="59" spans="1:62" ht="17">
      <c r="A59" s="23">
        <v>55</v>
      </c>
      <c r="B59" s="39" t="s">
        <v>3833</v>
      </c>
      <c r="C59" s="39" t="s">
        <v>3589</v>
      </c>
      <c r="D59" s="39" t="s">
        <v>1063</v>
      </c>
      <c r="E59" s="39">
        <v>43</v>
      </c>
      <c r="F59" s="39" t="s">
        <v>3546</v>
      </c>
      <c r="G59" s="39"/>
      <c r="H59" s="23" t="str">
        <f t="shared" si="0"/>
        <v>謝＊培</v>
      </c>
      <c r="I59" s="23" t="str">
        <f t="shared" si="1"/>
        <v>2＊319525</v>
      </c>
      <c r="J59" s="39">
        <v>1130730</v>
      </c>
      <c r="K59" s="39" t="s">
        <v>70</v>
      </c>
      <c r="L59" s="40" t="s">
        <v>721</v>
      </c>
      <c r="M59" s="1"/>
      <c r="N59" s="1"/>
      <c r="O59" s="1"/>
      <c r="P59" s="1"/>
      <c r="Q59" s="1"/>
      <c r="R59" s="1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1"/>
      <c r="AK59" s="1"/>
      <c r="AL59" s="1"/>
      <c r="AM59" s="25"/>
      <c r="AN59" s="25"/>
      <c r="AO59" s="25"/>
      <c r="AP59" s="25"/>
      <c r="AQ59" s="25"/>
      <c r="AR59" s="1"/>
      <c r="AS59" s="25"/>
      <c r="AT59" s="25" t="s">
        <v>9</v>
      </c>
      <c r="AU59" s="25"/>
      <c r="AV59" s="25"/>
      <c r="AW59" s="25"/>
      <c r="AX59" s="36"/>
      <c r="AY59" s="25"/>
      <c r="AZ59" s="25"/>
      <c r="BA59" s="1"/>
      <c r="BB59" s="25"/>
      <c r="BC59" s="1"/>
      <c r="BD59" s="1"/>
      <c r="BE59" s="25"/>
      <c r="BF59" s="1"/>
      <c r="BG59" s="1"/>
      <c r="BH59" s="1"/>
      <c r="BI59" s="25"/>
      <c r="BJ59" s="6"/>
    </row>
    <row r="60" spans="1:62" ht="17">
      <c r="A60" s="23">
        <v>56</v>
      </c>
      <c r="B60" s="39" t="s">
        <v>3834</v>
      </c>
      <c r="C60" s="39" t="s">
        <v>3590</v>
      </c>
      <c r="D60" s="39" t="s">
        <v>1063</v>
      </c>
      <c r="E60" s="39">
        <v>55</v>
      </c>
      <c r="F60" s="39"/>
      <c r="G60" s="39"/>
      <c r="H60" s="23" t="str">
        <f t="shared" si="0"/>
        <v>邱＊錡</v>
      </c>
      <c r="I60" s="23" t="str">
        <f t="shared" si="1"/>
        <v>0＊558028</v>
      </c>
      <c r="J60" s="39">
        <v>1130701</v>
      </c>
      <c r="K60" s="39" t="s">
        <v>70</v>
      </c>
      <c r="L60" s="39">
        <v>1173</v>
      </c>
      <c r="M60" s="1"/>
      <c r="N60" s="1"/>
      <c r="O60" s="1"/>
      <c r="P60" s="1"/>
      <c r="Q60" s="1"/>
      <c r="R60" s="1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1"/>
      <c r="AK60" s="1"/>
      <c r="AL60" s="1"/>
      <c r="AM60" s="25"/>
      <c r="AN60" s="25"/>
      <c r="AO60" s="25"/>
      <c r="AP60" s="25"/>
      <c r="AQ60" s="25"/>
      <c r="AR60" s="1"/>
      <c r="AS60" s="25"/>
      <c r="AT60" s="25" t="s">
        <v>9</v>
      </c>
      <c r="AU60" s="25"/>
      <c r="AV60" s="25"/>
      <c r="AW60" s="25"/>
      <c r="AX60" s="36"/>
      <c r="AY60" s="25"/>
      <c r="AZ60" s="25"/>
      <c r="BA60" s="1"/>
      <c r="BB60" s="25"/>
      <c r="BC60" s="1"/>
      <c r="BD60" s="1"/>
      <c r="BE60" s="25"/>
      <c r="BF60" s="1"/>
      <c r="BG60" s="1"/>
      <c r="BH60" s="1"/>
      <c r="BI60" s="25"/>
      <c r="BJ60" s="6"/>
    </row>
    <row r="61" spans="1:62" ht="31">
      <c r="A61" s="23">
        <v>57</v>
      </c>
      <c r="B61" s="39" t="s">
        <v>3835</v>
      </c>
      <c r="C61" s="39" t="s">
        <v>3196</v>
      </c>
      <c r="D61" s="39" t="s">
        <v>1063</v>
      </c>
      <c r="E61" s="39">
        <v>65</v>
      </c>
      <c r="F61" s="39" t="s">
        <v>3197</v>
      </c>
      <c r="G61" s="39" t="s">
        <v>3591</v>
      </c>
      <c r="H61" s="23" t="str">
        <f t="shared" si="0"/>
        <v>許＊等</v>
      </c>
      <c r="I61" s="23" t="str">
        <f t="shared" si="1"/>
        <v>2＊372501</v>
      </c>
      <c r="J61" s="39">
        <v>1130701</v>
      </c>
      <c r="K61" s="39" t="s">
        <v>3760</v>
      </c>
      <c r="L61" s="39">
        <v>1173</v>
      </c>
      <c r="M61" s="1"/>
      <c r="N61" s="1"/>
      <c r="O61" s="1"/>
      <c r="P61" s="1"/>
      <c r="Q61" s="1"/>
      <c r="R61" s="1"/>
      <c r="S61" s="25"/>
      <c r="T61" s="25"/>
      <c r="U61" s="25"/>
      <c r="V61" s="25"/>
      <c r="W61" s="25" t="s">
        <v>9</v>
      </c>
      <c r="X61" s="25"/>
      <c r="Y61" s="25"/>
      <c r="Z61" s="25"/>
      <c r="AA61" s="25"/>
      <c r="AB61" s="25" t="s">
        <v>3761</v>
      </c>
      <c r="AC61" s="25"/>
      <c r="AD61" s="25"/>
      <c r="AE61" s="25" t="s">
        <v>9</v>
      </c>
      <c r="AF61" s="25"/>
      <c r="AG61" s="25"/>
      <c r="AH61" s="25"/>
      <c r="AI61" s="25"/>
      <c r="AJ61" s="1"/>
      <c r="AK61" s="1"/>
      <c r="AL61" s="1"/>
      <c r="AM61" s="25"/>
      <c r="AN61" s="25"/>
      <c r="AO61" s="25"/>
      <c r="AP61" s="25"/>
      <c r="AQ61" s="25"/>
      <c r="AR61" s="1"/>
      <c r="AS61" s="25"/>
      <c r="AT61" s="25"/>
      <c r="AU61" s="25"/>
      <c r="AV61" s="25"/>
      <c r="AW61" s="25"/>
      <c r="AX61" s="36"/>
      <c r="AY61" s="25"/>
      <c r="AZ61" s="25"/>
      <c r="BA61" s="1"/>
      <c r="BB61" s="25"/>
      <c r="BC61" s="1"/>
      <c r="BD61" s="1"/>
      <c r="BE61" s="25"/>
      <c r="BF61" s="1"/>
      <c r="BG61" s="1"/>
      <c r="BH61" s="1"/>
      <c r="BI61" s="25"/>
      <c r="BJ61" s="6"/>
    </row>
    <row r="62" spans="1:62" ht="77.5">
      <c r="A62" s="23">
        <v>58</v>
      </c>
      <c r="B62" s="39" t="s">
        <v>3836</v>
      </c>
      <c r="C62" s="39" t="s">
        <v>3560</v>
      </c>
      <c r="D62" s="39" t="s">
        <v>1063</v>
      </c>
      <c r="E62" s="39">
        <v>71</v>
      </c>
      <c r="F62" s="39" t="s">
        <v>3561</v>
      </c>
      <c r="G62" s="39" t="s">
        <v>3539</v>
      </c>
      <c r="H62" s="23" t="str">
        <f t="shared" si="0"/>
        <v>陳＊魁</v>
      </c>
      <c r="I62" s="23" t="str">
        <f t="shared" si="1"/>
        <v>2＊704061</v>
      </c>
      <c r="J62" s="39">
        <v>1130704</v>
      </c>
      <c r="K62" s="39" t="s">
        <v>72</v>
      </c>
      <c r="L62" s="39">
        <v>1173</v>
      </c>
      <c r="M62" s="1"/>
      <c r="N62" s="1"/>
      <c r="O62" s="1"/>
      <c r="P62" s="1"/>
      <c r="Q62" s="1"/>
      <c r="R62" s="1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1"/>
      <c r="AK62" s="1"/>
      <c r="AL62" s="1"/>
      <c r="AM62" s="25"/>
      <c r="AN62" s="25"/>
      <c r="AO62" s="25"/>
      <c r="AP62" s="25"/>
      <c r="AQ62" s="25"/>
      <c r="AR62" s="1"/>
      <c r="AS62" s="25"/>
      <c r="AT62" s="25"/>
      <c r="AU62" s="25"/>
      <c r="AV62" s="25"/>
      <c r="AW62" s="25"/>
      <c r="AX62" s="36"/>
      <c r="AY62" s="25"/>
      <c r="AZ62" s="25"/>
      <c r="BA62" s="1"/>
      <c r="BB62" s="25"/>
      <c r="BC62" s="1"/>
      <c r="BD62" s="1"/>
      <c r="BE62" s="25"/>
      <c r="BF62" s="1"/>
      <c r="BG62" s="1"/>
      <c r="BH62" s="1"/>
      <c r="BI62" s="25" t="s">
        <v>3762</v>
      </c>
      <c r="BJ62" s="6"/>
    </row>
    <row r="63" spans="1:62" ht="31">
      <c r="A63" s="23">
        <v>59</v>
      </c>
      <c r="B63" s="39" t="s">
        <v>3837</v>
      </c>
      <c r="C63" s="39" t="s">
        <v>3593</v>
      </c>
      <c r="D63" s="39" t="s">
        <v>1067</v>
      </c>
      <c r="E63" s="39">
        <v>56</v>
      </c>
      <c r="F63" s="39"/>
      <c r="G63" s="39"/>
      <c r="H63" s="23" t="str">
        <f t="shared" si="0"/>
        <v>陳＊春</v>
      </c>
      <c r="I63" s="23" t="str">
        <f t="shared" si="1"/>
        <v>1＊953133</v>
      </c>
      <c r="J63" s="39">
        <v>1130705</v>
      </c>
      <c r="K63" s="39" t="s">
        <v>728</v>
      </c>
      <c r="L63" s="39">
        <v>1173</v>
      </c>
      <c r="M63" s="1"/>
      <c r="N63" s="1"/>
      <c r="O63" s="1"/>
      <c r="P63" s="1"/>
      <c r="Q63" s="1"/>
      <c r="R63" s="1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1"/>
      <c r="AK63" s="1"/>
      <c r="AL63" s="1"/>
      <c r="AM63" s="25"/>
      <c r="AN63" s="25"/>
      <c r="AO63" s="25"/>
      <c r="AP63" s="25"/>
      <c r="AQ63" s="25"/>
      <c r="AR63" s="1"/>
      <c r="AS63" s="25"/>
      <c r="AT63" s="25" t="s">
        <v>9</v>
      </c>
      <c r="AU63" s="25"/>
      <c r="AV63" s="25"/>
      <c r="AW63" s="25"/>
      <c r="AX63" s="36"/>
      <c r="AY63" s="25"/>
      <c r="AZ63" s="25"/>
      <c r="BA63" s="1"/>
      <c r="BB63" s="25"/>
      <c r="BC63" s="1"/>
      <c r="BD63" s="1"/>
      <c r="BE63" s="25"/>
      <c r="BF63" s="1"/>
      <c r="BG63" s="1"/>
      <c r="BH63" s="1"/>
      <c r="BI63" s="25" t="s">
        <v>1034</v>
      </c>
      <c r="BJ63" s="6"/>
    </row>
    <row r="64" spans="1:62" ht="93">
      <c r="A64" s="23">
        <v>60</v>
      </c>
      <c r="B64" s="39" t="s">
        <v>3838</v>
      </c>
      <c r="C64" s="39" t="s">
        <v>3592</v>
      </c>
      <c r="D64" s="39" t="s">
        <v>1063</v>
      </c>
      <c r="E64" s="39">
        <v>47</v>
      </c>
      <c r="F64" s="39" t="s">
        <v>3531</v>
      </c>
      <c r="G64" s="39" t="s">
        <v>3591</v>
      </c>
      <c r="H64" s="23" t="str">
        <f t="shared" si="0"/>
        <v>羅＊甫</v>
      </c>
      <c r="I64" s="23" t="str">
        <f t="shared" si="1"/>
        <v>0＊942104</v>
      </c>
      <c r="J64" s="39">
        <v>1130705</v>
      </c>
      <c r="K64" s="39" t="s">
        <v>82</v>
      </c>
      <c r="L64" s="39">
        <v>1173</v>
      </c>
      <c r="M64" s="1"/>
      <c r="N64" s="1"/>
      <c r="O64" s="1"/>
      <c r="P64" s="1"/>
      <c r="Q64" s="1"/>
      <c r="R64" s="1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1"/>
      <c r="AK64" s="1"/>
      <c r="AL64" s="1"/>
      <c r="AM64" s="25"/>
      <c r="AN64" s="25"/>
      <c r="AO64" s="25"/>
      <c r="AP64" s="25"/>
      <c r="AQ64" s="25"/>
      <c r="AR64" s="1"/>
      <c r="AS64" s="25"/>
      <c r="AT64" s="25"/>
      <c r="AU64" s="25"/>
      <c r="AV64" s="25"/>
      <c r="AW64" s="25"/>
      <c r="AX64" s="36"/>
      <c r="AY64" s="25"/>
      <c r="AZ64" s="25"/>
      <c r="BA64" s="1"/>
      <c r="BB64" s="25"/>
      <c r="BC64" s="1"/>
      <c r="BD64" s="1"/>
      <c r="BE64" s="25"/>
      <c r="BF64" s="1"/>
      <c r="BG64" s="1"/>
      <c r="BH64" s="1"/>
      <c r="BI64" s="25" t="s">
        <v>3763</v>
      </c>
      <c r="BJ64" s="6"/>
    </row>
    <row r="65" spans="1:62" ht="17">
      <c r="A65" s="23">
        <v>61</v>
      </c>
      <c r="B65" s="39" t="s">
        <v>3839</v>
      </c>
      <c r="C65" s="39" t="s">
        <v>2624</v>
      </c>
      <c r="D65" s="39" t="s">
        <v>1063</v>
      </c>
      <c r="E65" s="39">
        <v>66</v>
      </c>
      <c r="F65" s="39"/>
      <c r="G65" s="39"/>
      <c r="H65" s="23" t="str">
        <f t="shared" si="0"/>
        <v>王＊智</v>
      </c>
      <c r="I65" s="23" t="str">
        <f t="shared" si="1"/>
        <v>2＊355202</v>
      </c>
      <c r="J65" s="39">
        <v>1130705</v>
      </c>
      <c r="K65" s="39" t="s">
        <v>72</v>
      </c>
      <c r="L65" s="39">
        <v>1173</v>
      </c>
      <c r="M65" s="1"/>
      <c r="N65" s="1"/>
      <c r="O65" s="1"/>
      <c r="P65" s="1"/>
      <c r="Q65" s="1"/>
      <c r="R65" s="1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1"/>
      <c r="AK65" s="1"/>
      <c r="AL65" s="1"/>
      <c r="AM65" s="25"/>
      <c r="AN65" s="25"/>
      <c r="AO65" s="25"/>
      <c r="AP65" s="25"/>
      <c r="AQ65" s="25"/>
      <c r="AR65" s="1"/>
      <c r="AS65" s="25"/>
      <c r="AT65" s="25"/>
      <c r="AU65" s="25"/>
      <c r="AV65" s="25"/>
      <c r="AW65" s="25"/>
      <c r="AX65" s="36" t="s">
        <v>9</v>
      </c>
      <c r="AY65" s="25"/>
      <c r="AZ65" s="25"/>
      <c r="BA65" s="1"/>
      <c r="BB65" s="25"/>
      <c r="BC65" s="1"/>
      <c r="BD65" s="1"/>
      <c r="BE65" s="25"/>
      <c r="BF65" s="1"/>
      <c r="BG65" s="1"/>
      <c r="BH65" s="1"/>
      <c r="BI65" s="25"/>
      <c r="BJ65" s="6"/>
    </row>
    <row r="66" spans="1:62" ht="17">
      <c r="A66" s="23">
        <v>62</v>
      </c>
      <c r="B66" s="39" t="s">
        <v>3840</v>
      </c>
      <c r="C66" s="39" t="s">
        <v>3594</v>
      </c>
      <c r="D66" s="39" t="s">
        <v>1067</v>
      </c>
      <c r="E66" s="39">
        <v>74</v>
      </c>
      <c r="F66" s="39"/>
      <c r="G66" s="39"/>
      <c r="H66" s="23" t="str">
        <f t="shared" si="0"/>
        <v>詹＊慈</v>
      </c>
      <c r="I66" s="23" t="str">
        <f t="shared" si="1"/>
        <v>0＊545205</v>
      </c>
      <c r="J66" s="39">
        <v>1130715</v>
      </c>
      <c r="K66" s="39" t="s">
        <v>72</v>
      </c>
      <c r="L66" s="39">
        <v>1173</v>
      </c>
      <c r="M66" s="1"/>
      <c r="N66" s="1"/>
      <c r="O66" s="1"/>
      <c r="P66" s="1"/>
      <c r="Q66" s="1"/>
      <c r="R66" s="1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1"/>
      <c r="AK66" s="1"/>
      <c r="AL66" s="1"/>
      <c r="AM66" s="25"/>
      <c r="AN66" s="25"/>
      <c r="AO66" s="25"/>
      <c r="AP66" s="25"/>
      <c r="AQ66" s="25"/>
      <c r="AR66" s="1"/>
      <c r="AS66" s="25"/>
      <c r="AT66" s="25"/>
      <c r="AU66" s="25"/>
      <c r="AV66" s="25"/>
      <c r="AW66" s="25"/>
      <c r="AX66" s="36" t="s">
        <v>9</v>
      </c>
      <c r="AY66" s="25"/>
      <c r="AZ66" s="25"/>
      <c r="BA66" s="1"/>
      <c r="BB66" s="25"/>
      <c r="BC66" s="1"/>
      <c r="BD66" s="1"/>
      <c r="BE66" s="25"/>
      <c r="BF66" s="1"/>
      <c r="BG66" s="1"/>
      <c r="BH66" s="1"/>
      <c r="BI66" s="25"/>
      <c r="BJ66" s="6"/>
    </row>
    <row r="67" spans="1:62" ht="17">
      <c r="A67" s="23">
        <v>63</v>
      </c>
      <c r="B67" s="39" t="s">
        <v>3841</v>
      </c>
      <c r="C67" s="39" t="s">
        <v>3595</v>
      </c>
      <c r="D67" s="39" t="s">
        <v>1067</v>
      </c>
      <c r="E67" s="39">
        <v>68</v>
      </c>
      <c r="F67" s="39" t="s">
        <v>3562</v>
      </c>
      <c r="G67" s="39" t="s">
        <v>3572</v>
      </c>
      <c r="H67" s="23" t="str">
        <f t="shared" si="0"/>
        <v>吳＊秀</v>
      </c>
      <c r="I67" s="23" t="str">
        <f t="shared" si="1"/>
        <v>2＊567663</v>
      </c>
      <c r="J67" s="39">
        <v>1130716</v>
      </c>
      <c r="K67" s="39" t="s">
        <v>70</v>
      </c>
      <c r="L67" s="39">
        <v>1173</v>
      </c>
      <c r="M67" s="1"/>
      <c r="N67" s="1"/>
      <c r="O67" s="1"/>
      <c r="P67" s="1"/>
      <c r="Q67" s="1"/>
      <c r="R67" s="1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1"/>
      <c r="AK67" s="1"/>
      <c r="AL67" s="1"/>
      <c r="AM67" s="25"/>
      <c r="AN67" s="25"/>
      <c r="AO67" s="25"/>
      <c r="AP67" s="25"/>
      <c r="AQ67" s="25"/>
      <c r="AR67" s="1"/>
      <c r="AS67" s="25"/>
      <c r="AT67" s="25" t="s">
        <v>9</v>
      </c>
      <c r="AU67" s="25"/>
      <c r="AV67" s="25"/>
      <c r="AW67" s="25"/>
      <c r="AX67" s="36"/>
      <c r="AY67" s="25"/>
      <c r="AZ67" s="25"/>
      <c r="BA67" s="1"/>
      <c r="BB67" s="25"/>
      <c r="BC67" s="1"/>
      <c r="BD67" s="1"/>
      <c r="BE67" s="25"/>
      <c r="BF67" s="1"/>
      <c r="BG67" s="1"/>
      <c r="BH67" s="1"/>
      <c r="BI67" s="25"/>
      <c r="BJ67" s="6"/>
    </row>
    <row r="68" spans="1:62" ht="31">
      <c r="A68" s="23">
        <v>64</v>
      </c>
      <c r="B68" s="39" t="s">
        <v>1824</v>
      </c>
      <c r="C68" s="39" t="s">
        <v>1535</v>
      </c>
      <c r="D68" s="39" t="s">
        <v>1063</v>
      </c>
      <c r="E68" s="39">
        <v>68</v>
      </c>
      <c r="F68" s="39"/>
      <c r="G68" s="39"/>
      <c r="H68" s="23" t="str">
        <f t="shared" si="0"/>
        <v>林＊禮</v>
      </c>
      <c r="I68" s="23" t="str">
        <f t="shared" si="1"/>
        <v>2＊416904</v>
      </c>
      <c r="J68" s="39">
        <v>1130716</v>
      </c>
      <c r="K68" s="39" t="s">
        <v>731</v>
      </c>
      <c r="L68" s="39">
        <v>1173</v>
      </c>
      <c r="M68" s="1"/>
      <c r="N68" s="1"/>
      <c r="O68" s="1"/>
      <c r="P68" s="1"/>
      <c r="Q68" s="1"/>
      <c r="R68" s="1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1"/>
      <c r="AK68" s="1"/>
      <c r="AL68" s="1"/>
      <c r="AM68" s="25"/>
      <c r="AN68" s="25"/>
      <c r="AO68" s="25"/>
      <c r="AP68" s="25"/>
      <c r="AQ68" s="25"/>
      <c r="AR68" s="1"/>
      <c r="AS68" s="25"/>
      <c r="AT68" s="25"/>
      <c r="AU68" s="25"/>
      <c r="AV68" s="25" t="s">
        <v>9</v>
      </c>
      <c r="AW68" s="25"/>
      <c r="AX68" s="36"/>
      <c r="AY68" s="25"/>
      <c r="AZ68" s="25"/>
      <c r="BA68" s="1"/>
      <c r="BB68" s="25"/>
      <c r="BC68" s="1"/>
      <c r="BD68" s="1"/>
      <c r="BE68" s="25"/>
      <c r="BF68" s="1"/>
      <c r="BG68" s="1"/>
      <c r="BH68" s="1"/>
      <c r="BI68" s="25" t="s">
        <v>1034</v>
      </c>
      <c r="BJ68" s="6"/>
    </row>
    <row r="69" spans="1:62" ht="31">
      <c r="A69" s="23">
        <v>65</v>
      </c>
      <c r="B69" s="39" t="s">
        <v>3842</v>
      </c>
      <c r="C69" s="39" t="s">
        <v>3596</v>
      </c>
      <c r="D69" s="39" t="s">
        <v>1067</v>
      </c>
      <c r="E69" s="39">
        <v>70</v>
      </c>
      <c r="F69" s="39" t="s">
        <v>3534</v>
      </c>
      <c r="G69" s="39" t="s">
        <v>3572</v>
      </c>
      <c r="H69" s="23" t="str">
        <f t="shared" ref="H69:H100" si="2">REPLACE(B69,2,1,"＊")</f>
        <v>陳＊寶蓮</v>
      </c>
      <c r="I69" s="23" t="str">
        <f t="shared" ref="I69:I100" si="3">REPLACE(C69,2,1,"＊")</f>
        <v>0＊984652</v>
      </c>
      <c r="J69" s="39">
        <v>1130716</v>
      </c>
      <c r="K69" s="39" t="s">
        <v>729</v>
      </c>
      <c r="L69" s="39">
        <v>1173</v>
      </c>
      <c r="M69" s="1"/>
      <c r="N69" s="1"/>
      <c r="O69" s="1"/>
      <c r="P69" s="1"/>
      <c r="Q69" s="1"/>
      <c r="R69" s="1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1"/>
      <c r="AK69" s="1"/>
      <c r="AL69" s="1"/>
      <c r="AM69" s="25"/>
      <c r="AN69" s="25"/>
      <c r="AO69" s="25"/>
      <c r="AP69" s="25"/>
      <c r="AQ69" s="25"/>
      <c r="AR69" s="1" t="s">
        <v>9</v>
      </c>
      <c r="AS69" s="25"/>
      <c r="AT69" s="25"/>
      <c r="AU69" s="25"/>
      <c r="AV69" s="25"/>
      <c r="AW69" s="25"/>
      <c r="AX69" s="36"/>
      <c r="AY69" s="25"/>
      <c r="AZ69" s="25"/>
      <c r="BA69" s="1"/>
      <c r="BB69" s="25"/>
      <c r="BC69" s="1"/>
      <c r="BD69" s="1"/>
      <c r="BE69" s="25"/>
      <c r="BF69" s="1"/>
      <c r="BG69" s="1"/>
      <c r="BH69" s="1"/>
      <c r="BI69" s="25" t="s">
        <v>1034</v>
      </c>
      <c r="BJ69" s="6"/>
    </row>
    <row r="70" spans="1:62" ht="17">
      <c r="A70" s="23">
        <v>66</v>
      </c>
      <c r="B70" s="39" t="s">
        <v>3843</v>
      </c>
      <c r="C70" s="39" t="s">
        <v>2918</v>
      </c>
      <c r="D70" s="39" t="s">
        <v>1067</v>
      </c>
      <c r="E70" s="39">
        <v>86</v>
      </c>
      <c r="F70" s="39"/>
      <c r="G70" s="39"/>
      <c r="H70" s="23" t="str">
        <f t="shared" si="2"/>
        <v>陳＊春</v>
      </c>
      <c r="I70" s="23" t="str">
        <f t="shared" si="3"/>
        <v>0＊697155</v>
      </c>
      <c r="J70" s="39">
        <v>1130716</v>
      </c>
      <c r="K70" s="39" t="s">
        <v>72</v>
      </c>
      <c r="L70" s="39">
        <v>1173</v>
      </c>
      <c r="M70" s="1"/>
      <c r="N70" s="1"/>
      <c r="O70" s="1"/>
      <c r="P70" s="1"/>
      <c r="Q70" s="1"/>
      <c r="R70" s="1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1"/>
      <c r="AK70" s="1"/>
      <c r="AL70" s="1"/>
      <c r="AM70" s="25"/>
      <c r="AN70" s="25"/>
      <c r="AO70" s="25"/>
      <c r="AP70" s="25"/>
      <c r="AQ70" s="25"/>
      <c r="AR70" s="1"/>
      <c r="AS70" s="25"/>
      <c r="AT70" s="25"/>
      <c r="AU70" s="25"/>
      <c r="AV70" s="25"/>
      <c r="AW70" s="25"/>
      <c r="AX70" s="36" t="s">
        <v>9</v>
      </c>
      <c r="AY70" s="25"/>
      <c r="AZ70" s="25"/>
      <c r="BA70" s="1"/>
      <c r="BB70" s="25"/>
      <c r="BC70" s="1"/>
      <c r="BD70" s="1"/>
      <c r="BE70" s="25"/>
      <c r="BF70" s="1"/>
      <c r="BG70" s="1"/>
      <c r="BH70" s="1"/>
      <c r="BI70" s="25"/>
      <c r="BJ70" s="6"/>
    </row>
    <row r="71" spans="1:62" ht="17">
      <c r="A71" s="23">
        <v>67</v>
      </c>
      <c r="B71" s="39" t="s">
        <v>3844</v>
      </c>
      <c r="C71" s="39" t="s">
        <v>3597</v>
      </c>
      <c r="D71" s="39" t="s">
        <v>1067</v>
      </c>
      <c r="E71" s="39">
        <v>50</v>
      </c>
      <c r="F71" s="39"/>
      <c r="G71" s="39"/>
      <c r="H71" s="23" t="str">
        <f t="shared" si="2"/>
        <v>蔡＊玲</v>
      </c>
      <c r="I71" s="23" t="str">
        <f t="shared" si="3"/>
        <v>0＊985500</v>
      </c>
      <c r="J71" s="39">
        <v>1130719</v>
      </c>
      <c r="K71" s="39" t="s">
        <v>70</v>
      </c>
      <c r="L71" s="39">
        <v>1173</v>
      </c>
      <c r="M71" s="1"/>
      <c r="N71" s="1"/>
      <c r="O71" s="1"/>
      <c r="P71" s="1"/>
      <c r="Q71" s="1"/>
      <c r="R71" s="1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1"/>
      <c r="AK71" s="1"/>
      <c r="AL71" s="1"/>
      <c r="AM71" s="25"/>
      <c r="AN71" s="25"/>
      <c r="AO71" s="25"/>
      <c r="AP71" s="25"/>
      <c r="AQ71" s="25"/>
      <c r="AR71" s="1"/>
      <c r="AS71" s="25" t="s">
        <v>9</v>
      </c>
      <c r="AT71" s="25"/>
      <c r="AU71" s="25"/>
      <c r="AV71" s="25"/>
      <c r="AW71" s="25"/>
      <c r="AX71" s="36"/>
      <c r="AY71" s="25"/>
      <c r="AZ71" s="25"/>
      <c r="BA71" s="1"/>
      <c r="BB71" s="25"/>
      <c r="BC71" s="1"/>
      <c r="BD71" s="1"/>
      <c r="BE71" s="25"/>
      <c r="BF71" s="1"/>
      <c r="BG71" s="1"/>
      <c r="BH71" s="1"/>
      <c r="BI71" s="25"/>
      <c r="BJ71" s="6"/>
    </row>
    <row r="72" spans="1:62" ht="17">
      <c r="A72" s="23">
        <v>68</v>
      </c>
      <c r="B72" s="39" t="s">
        <v>3845</v>
      </c>
      <c r="C72" s="39" t="s">
        <v>3598</v>
      </c>
      <c r="D72" s="39" t="s">
        <v>1067</v>
      </c>
      <c r="E72" s="39">
        <v>45</v>
      </c>
      <c r="F72" s="39"/>
      <c r="G72" s="39"/>
      <c r="H72" s="23" t="str">
        <f t="shared" si="2"/>
        <v>李＊穎</v>
      </c>
      <c r="I72" s="23" t="str">
        <f t="shared" si="3"/>
        <v>2＊724669</v>
      </c>
      <c r="J72" s="39">
        <v>1130719</v>
      </c>
      <c r="K72" s="39" t="s">
        <v>72</v>
      </c>
      <c r="L72" s="39">
        <v>1173</v>
      </c>
      <c r="M72" s="1"/>
      <c r="N72" s="1"/>
      <c r="O72" s="1"/>
      <c r="P72" s="1"/>
      <c r="Q72" s="1"/>
      <c r="R72" s="1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1"/>
      <c r="AK72" s="1"/>
      <c r="AL72" s="1"/>
      <c r="AM72" s="25"/>
      <c r="AN72" s="25"/>
      <c r="AO72" s="25"/>
      <c r="AP72" s="25"/>
      <c r="AQ72" s="25"/>
      <c r="AR72" s="1"/>
      <c r="AS72" s="25"/>
      <c r="AT72" s="25"/>
      <c r="AU72" s="25"/>
      <c r="AV72" s="25"/>
      <c r="AW72" s="25"/>
      <c r="AX72" s="36" t="s">
        <v>9</v>
      </c>
      <c r="AY72" s="25"/>
      <c r="AZ72" s="25"/>
      <c r="BA72" s="25"/>
      <c r="BB72" s="25"/>
      <c r="BC72" s="1"/>
      <c r="BD72" s="1"/>
      <c r="BE72" s="25"/>
      <c r="BF72" s="1"/>
      <c r="BG72" s="1"/>
      <c r="BH72" s="1"/>
      <c r="BI72" s="25"/>
      <c r="BJ72" s="6"/>
    </row>
    <row r="73" spans="1:62" ht="17">
      <c r="A73" s="23">
        <v>69</v>
      </c>
      <c r="B73" s="39" t="s">
        <v>3846</v>
      </c>
      <c r="C73" s="39" t="s">
        <v>3600</v>
      </c>
      <c r="D73" s="39" t="s">
        <v>1063</v>
      </c>
      <c r="E73" s="39">
        <v>88</v>
      </c>
      <c r="F73" s="39"/>
      <c r="G73" s="39"/>
      <c r="H73" s="23" t="str">
        <f t="shared" si="2"/>
        <v>胡＊桂</v>
      </c>
      <c r="I73" s="23" t="str">
        <f t="shared" si="3"/>
        <v>2＊996918</v>
      </c>
      <c r="J73" s="39">
        <v>1130719</v>
      </c>
      <c r="K73" s="39" t="s">
        <v>70</v>
      </c>
      <c r="L73" s="39">
        <v>1173</v>
      </c>
      <c r="M73" s="1"/>
      <c r="N73" s="1"/>
      <c r="O73" s="1"/>
      <c r="P73" s="1"/>
      <c r="Q73" s="1"/>
      <c r="R73" s="1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1"/>
      <c r="AK73" s="1"/>
      <c r="AL73" s="1"/>
      <c r="AM73" s="25"/>
      <c r="AN73" s="25"/>
      <c r="AO73" s="25"/>
      <c r="AP73" s="25"/>
      <c r="AQ73" s="25"/>
      <c r="AR73" s="1"/>
      <c r="AS73" s="25" t="s">
        <v>9</v>
      </c>
      <c r="AT73" s="25"/>
      <c r="AU73" s="25"/>
      <c r="AV73" s="25"/>
      <c r="AW73" s="25"/>
      <c r="AX73" s="36"/>
      <c r="AY73" s="25"/>
      <c r="AZ73" s="25"/>
      <c r="BA73" s="25"/>
      <c r="BB73" s="25"/>
      <c r="BC73" s="1"/>
      <c r="BD73" s="1"/>
      <c r="BE73" s="25"/>
      <c r="BF73" s="1"/>
      <c r="BG73" s="1"/>
      <c r="BH73" s="1"/>
      <c r="BI73" s="25"/>
      <c r="BJ73" s="6"/>
    </row>
    <row r="74" spans="1:62" ht="17">
      <c r="A74" s="23">
        <v>70</v>
      </c>
      <c r="B74" s="39" t="s">
        <v>3847</v>
      </c>
      <c r="C74" s="39" t="s">
        <v>3601</v>
      </c>
      <c r="D74" s="39" t="s">
        <v>1063</v>
      </c>
      <c r="E74" s="39">
        <v>73</v>
      </c>
      <c r="F74" s="39" t="s">
        <v>3537</v>
      </c>
      <c r="G74" s="39" t="s">
        <v>3539</v>
      </c>
      <c r="H74" s="23" t="str">
        <f t="shared" si="2"/>
        <v>陳＊隆</v>
      </c>
      <c r="I74" s="23" t="str">
        <f t="shared" si="3"/>
        <v>0＊447222</v>
      </c>
      <c r="J74" s="39">
        <v>1130719</v>
      </c>
      <c r="K74" s="39" t="s">
        <v>70</v>
      </c>
      <c r="L74" s="39">
        <v>1173</v>
      </c>
      <c r="M74" s="1"/>
      <c r="N74" s="1"/>
      <c r="O74" s="1"/>
      <c r="P74" s="1"/>
      <c r="Q74" s="1"/>
      <c r="R74" s="1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1"/>
      <c r="AK74" s="1"/>
      <c r="AL74" s="1"/>
      <c r="AM74" s="25"/>
      <c r="AN74" s="25"/>
      <c r="AO74" s="25"/>
      <c r="AP74" s="25"/>
      <c r="AQ74" s="25"/>
      <c r="AR74" s="1"/>
      <c r="AS74" s="25"/>
      <c r="AT74" s="25" t="s">
        <v>9</v>
      </c>
      <c r="AU74" s="25"/>
      <c r="AV74" s="25"/>
      <c r="AW74" s="25"/>
      <c r="AX74" s="36"/>
      <c r="AY74" s="25"/>
      <c r="AZ74" s="25"/>
      <c r="BA74" s="25"/>
      <c r="BB74" s="25"/>
      <c r="BC74" s="1"/>
      <c r="BD74" s="1"/>
      <c r="BE74" s="25"/>
      <c r="BF74" s="1"/>
      <c r="BG74" s="1"/>
      <c r="BH74" s="1"/>
      <c r="BI74" s="25"/>
      <c r="BJ74" s="6"/>
    </row>
    <row r="75" spans="1:62" ht="17">
      <c r="A75" s="23">
        <v>71</v>
      </c>
      <c r="B75" s="39" t="s">
        <v>1824</v>
      </c>
      <c r="C75" s="39" t="s">
        <v>1535</v>
      </c>
      <c r="D75" s="39" t="s">
        <v>1063</v>
      </c>
      <c r="E75" s="39">
        <v>68</v>
      </c>
      <c r="F75" s="39"/>
      <c r="G75" s="39"/>
      <c r="H75" s="23" t="str">
        <f t="shared" si="2"/>
        <v>林＊禮</v>
      </c>
      <c r="I75" s="23" t="str">
        <f t="shared" si="3"/>
        <v>2＊416904</v>
      </c>
      <c r="J75" s="39">
        <v>1130719</v>
      </c>
      <c r="K75" s="39" t="s">
        <v>72</v>
      </c>
      <c r="L75" s="39">
        <v>1173</v>
      </c>
      <c r="M75" s="1"/>
      <c r="N75" s="1"/>
      <c r="O75" s="1"/>
      <c r="P75" s="1"/>
      <c r="Q75" s="1"/>
      <c r="R75" s="1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1"/>
      <c r="AK75" s="1"/>
      <c r="AL75" s="1"/>
      <c r="AM75" s="25"/>
      <c r="AN75" s="25"/>
      <c r="AO75" s="25"/>
      <c r="AP75" s="25"/>
      <c r="AQ75" s="25"/>
      <c r="AR75" s="1"/>
      <c r="AS75" s="25"/>
      <c r="AT75" s="25"/>
      <c r="AU75" s="25"/>
      <c r="AV75" s="25"/>
      <c r="AW75" s="25"/>
      <c r="AX75" s="36" t="s">
        <v>9</v>
      </c>
      <c r="AY75" s="25"/>
      <c r="AZ75" s="25"/>
      <c r="BA75" s="25"/>
      <c r="BB75" s="25"/>
      <c r="BC75" s="1"/>
      <c r="BD75" s="1"/>
      <c r="BE75" s="25"/>
      <c r="BF75" s="1"/>
      <c r="BG75" s="1"/>
      <c r="BH75" s="1"/>
      <c r="BI75" s="25"/>
      <c r="BJ75" s="6"/>
    </row>
    <row r="76" spans="1:62" ht="17">
      <c r="A76" s="23">
        <v>72</v>
      </c>
      <c r="B76" s="39" t="s">
        <v>3848</v>
      </c>
      <c r="C76" s="39" t="s">
        <v>3602</v>
      </c>
      <c r="D76" s="39" t="s">
        <v>1067</v>
      </c>
      <c r="E76" s="39">
        <v>66</v>
      </c>
      <c r="F76" s="39" t="s">
        <v>3564</v>
      </c>
      <c r="G76" s="39" t="s">
        <v>3539</v>
      </c>
      <c r="H76" s="23" t="str">
        <f t="shared" si="2"/>
        <v>唐＊蓉</v>
      </c>
      <c r="I76" s="23" t="str">
        <f t="shared" si="3"/>
        <v>0＊413852</v>
      </c>
      <c r="J76" s="39">
        <v>1130722</v>
      </c>
      <c r="K76" s="39" t="s">
        <v>3603</v>
      </c>
      <c r="L76" s="39">
        <v>1173</v>
      </c>
      <c r="M76" s="1"/>
      <c r="N76" s="1"/>
      <c r="O76" s="1"/>
      <c r="P76" s="1" t="s">
        <v>9</v>
      </c>
      <c r="Q76" s="1" t="s">
        <v>716</v>
      </c>
      <c r="R76" s="1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1"/>
      <c r="AK76" s="1"/>
      <c r="AL76" s="1"/>
      <c r="AM76" s="25"/>
      <c r="AN76" s="25"/>
      <c r="AO76" s="25"/>
      <c r="AP76" s="25"/>
      <c r="AQ76" s="25"/>
      <c r="AR76" s="1"/>
      <c r="AS76" s="25"/>
      <c r="AT76" s="25"/>
      <c r="AU76" s="25"/>
      <c r="AV76" s="25"/>
      <c r="AW76" s="25"/>
      <c r="AX76" s="36"/>
      <c r="AY76" s="25"/>
      <c r="AZ76" s="25"/>
      <c r="BA76" s="25"/>
      <c r="BB76" s="25"/>
      <c r="BC76" s="1"/>
      <c r="BD76" s="1"/>
      <c r="BE76" s="25"/>
      <c r="BF76" s="1"/>
      <c r="BG76" s="1"/>
      <c r="BH76" s="1"/>
      <c r="BI76" s="25"/>
      <c r="BJ76" s="6"/>
    </row>
    <row r="77" spans="1:62" ht="108.5">
      <c r="A77" s="23">
        <v>73</v>
      </c>
      <c r="B77" s="39" t="s">
        <v>3849</v>
      </c>
      <c r="C77" s="39" t="s">
        <v>3599</v>
      </c>
      <c r="D77" s="39" t="s">
        <v>1067</v>
      </c>
      <c r="E77" s="39">
        <v>47</v>
      </c>
      <c r="F77" s="39" t="s">
        <v>3574</v>
      </c>
      <c r="G77" s="39"/>
      <c r="H77" s="23" t="str">
        <f t="shared" si="2"/>
        <v>陳＊嵐</v>
      </c>
      <c r="I77" s="23" t="str">
        <f t="shared" si="3"/>
        <v>0＊697959</v>
      </c>
      <c r="J77" s="39">
        <v>1130722</v>
      </c>
      <c r="K77" s="39" t="s">
        <v>77</v>
      </c>
      <c r="L77" s="39">
        <v>1173</v>
      </c>
      <c r="M77" s="1"/>
      <c r="N77" s="1"/>
      <c r="O77" s="1"/>
      <c r="P77" s="1"/>
      <c r="Q77" s="1"/>
      <c r="R77" s="1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1"/>
      <c r="AK77" s="1"/>
      <c r="AL77" s="1"/>
      <c r="AM77" s="25"/>
      <c r="AN77" s="25"/>
      <c r="AO77" s="25"/>
      <c r="AP77" s="25"/>
      <c r="AQ77" s="25"/>
      <c r="AR77" s="1"/>
      <c r="AS77" s="25"/>
      <c r="AT77" s="25"/>
      <c r="AU77" s="25"/>
      <c r="AV77" s="25"/>
      <c r="AW77" s="25"/>
      <c r="AX77" s="36"/>
      <c r="AY77" s="25"/>
      <c r="AZ77" s="25"/>
      <c r="BA77" s="25"/>
      <c r="BB77" s="25"/>
      <c r="BC77" s="1"/>
      <c r="BD77" s="1"/>
      <c r="BE77" s="25"/>
      <c r="BF77" s="1"/>
      <c r="BG77" s="1"/>
      <c r="BH77" s="1"/>
      <c r="BI77" s="25" t="s">
        <v>3764</v>
      </c>
      <c r="BJ77" s="6"/>
    </row>
    <row r="78" spans="1:62" ht="17">
      <c r="A78" s="23">
        <v>74</v>
      </c>
      <c r="B78" s="39" t="s">
        <v>3850</v>
      </c>
      <c r="C78" s="39" t="s">
        <v>3604</v>
      </c>
      <c r="D78" s="39" t="s">
        <v>1067</v>
      </c>
      <c r="E78" s="39">
        <v>72</v>
      </c>
      <c r="F78" s="39" t="s">
        <v>3572</v>
      </c>
      <c r="G78" s="39" t="s">
        <v>3573</v>
      </c>
      <c r="H78" s="23" t="str">
        <f t="shared" si="2"/>
        <v>洪＊青</v>
      </c>
      <c r="I78" s="23" t="str">
        <f t="shared" si="3"/>
        <v>0＊398068</v>
      </c>
      <c r="J78" s="39">
        <v>1130723</v>
      </c>
      <c r="K78" s="39" t="s">
        <v>70</v>
      </c>
      <c r="L78" s="39">
        <v>1173</v>
      </c>
      <c r="M78" s="1"/>
      <c r="N78" s="1"/>
      <c r="O78" s="1"/>
      <c r="P78" s="1"/>
      <c r="Q78" s="1"/>
      <c r="R78" s="1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1"/>
      <c r="AK78" s="1"/>
      <c r="AL78" s="1"/>
      <c r="AM78" s="25"/>
      <c r="AN78" s="25"/>
      <c r="AO78" s="25"/>
      <c r="AP78" s="25"/>
      <c r="AQ78" s="25"/>
      <c r="AR78" s="1"/>
      <c r="AS78" s="25" t="s">
        <v>9</v>
      </c>
      <c r="AT78" s="25"/>
      <c r="AU78" s="25"/>
      <c r="AV78" s="25"/>
      <c r="AW78" s="25"/>
      <c r="AX78" s="36"/>
      <c r="AY78" s="25"/>
      <c r="AZ78" s="25"/>
      <c r="BA78" s="25"/>
      <c r="BB78" s="25"/>
      <c r="BC78" s="1"/>
      <c r="BD78" s="1"/>
      <c r="BE78" s="25"/>
      <c r="BF78" s="1"/>
      <c r="BG78" s="1"/>
      <c r="BH78" s="1"/>
      <c r="BI78" s="25"/>
      <c r="BJ78" s="6"/>
    </row>
    <row r="79" spans="1:62" ht="31">
      <c r="A79" s="23">
        <v>75</v>
      </c>
      <c r="B79" s="39" t="s">
        <v>3851</v>
      </c>
      <c r="C79" s="39" t="s">
        <v>3605</v>
      </c>
      <c r="D79" s="39" t="s">
        <v>1063</v>
      </c>
      <c r="E79" s="39">
        <v>51</v>
      </c>
      <c r="F79" s="39" t="s">
        <v>3606</v>
      </c>
      <c r="G79" s="39"/>
      <c r="H79" s="23" t="str">
        <f t="shared" si="2"/>
        <v>陳＊陽</v>
      </c>
      <c r="I79" s="23" t="str">
        <f t="shared" si="3"/>
        <v>2＊649257</v>
      </c>
      <c r="J79" s="39">
        <v>1130723</v>
      </c>
      <c r="K79" s="39" t="s">
        <v>729</v>
      </c>
      <c r="L79" s="39">
        <v>1173</v>
      </c>
      <c r="M79" s="1"/>
      <c r="N79" s="1"/>
      <c r="O79" s="1"/>
      <c r="P79" s="1"/>
      <c r="Q79" s="1"/>
      <c r="R79" s="1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1"/>
      <c r="AK79" s="1"/>
      <c r="AL79" s="1"/>
      <c r="AM79" s="25"/>
      <c r="AN79" s="25"/>
      <c r="AO79" s="25"/>
      <c r="AP79" s="25"/>
      <c r="AQ79" s="25"/>
      <c r="AR79" s="1" t="s">
        <v>9</v>
      </c>
      <c r="AS79" s="25"/>
      <c r="AT79" s="25"/>
      <c r="AU79" s="25"/>
      <c r="AV79" s="25"/>
      <c r="AW79" s="25"/>
      <c r="AX79" s="36"/>
      <c r="AY79" s="25"/>
      <c r="AZ79" s="25"/>
      <c r="BA79" s="25"/>
      <c r="BB79" s="25"/>
      <c r="BC79" s="1"/>
      <c r="BD79" s="1"/>
      <c r="BE79" s="25"/>
      <c r="BF79" s="1"/>
      <c r="BG79" s="1"/>
      <c r="BH79" s="1"/>
      <c r="BI79" s="25" t="s">
        <v>1034</v>
      </c>
      <c r="BJ79" s="6"/>
    </row>
    <row r="80" spans="1:62" ht="31">
      <c r="A80" s="23">
        <v>76</v>
      </c>
      <c r="B80" s="39" t="s">
        <v>1759</v>
      </c>
      <c r="C80" s="39" t="s">
        <v>210</v>
      </c>
      <c r="D80" s="39" t="s">
        <v>1067</v>
      </c>
      <c r="E80" s="39">
        <v>52</v>
      </c>
      <c r="F80" s="39" t="s">
        <v>3550</v>
      </c>
      <c r="G80" s="39"/>
      <c r="H80" s="23" t="str">
        <f t="shared" si="2"/>
        <v>黃＊儀</v>
      </c>
      <c r="I80" s="23" t="str">
        <f t="shared" si="3"/>
        <v>1＊664300</v>
      </c>
      <c r="J80" s="39">
        <v>1130723</v>
      </c>
      <c r="K80" s="39" t="s">
        <v>729</v>
      </c>
      <c r="L80" s="39">
        <v>1173</v>
      </c>
      <c r="M80" s="1"/>
      <c r="N80" s="1"/>
      <c r="O80" s="1"/>
      <c r="P80" s="1"/>
      <c r="Q80" s="1"/>
      <c r="R80" s="1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1"/>
      <c r="AK80" s="1"/>
      <c r="AL80" s="1"/>
      <c r="AM80" s="25"/>
      <c r="AN80" s="25"/>
      <c r="AO80" s="25"/>
      <c r="AP80" s="25"/>
      <c r="AQ80" s="25"/>
      <c r="AR80" s="1" t="s">
        <v>9</v>
      </c>
      <c r="AS80" s="25"/>
      <c r="AT80" s="25"/>
      <c r="AU80" s="25"/>
      <c r="AV80" s="25"/>
      <c r="AW80" s="25"/>
      <c r="AX80" s="36"/>
      <c r="AY80" s="25"/>
      <c r="AZ80" s="25"/>
      <c r="BA80" s="25"/>
      <c r="BB80" s="25"/>
      <c r="BC80" s="1"/>
      <c r="BD80" s="1"/>
      <c r="BE80" s="25"/>
      <c r="BF80" s="1"/>
      <c r="BG80" s="1"/>
      <c r="BH80" s="1"/>
      <c r="BI80" s="25" t="s">
        <v>1034</v>
      </c>
      <c r="BJ80" s="6"/>
    </row>
    <row r="81" spans="1:62" ht="17">
      <c r="A81" s="23">
        <v>77</v>
      </c>
      <c r="B81" s="39" t="s">
        <v>3852</v>
      </c>
      <c r="C81" s="39" t="s">
        <v>3407</v>
      </c>
      <c r="D81" s="39" t="s">
        <v>1067</v>
      </c>
      <c r="E81" s="39">
        <v>44</v>
      </c>
      <c r="F81" s="39"/>
      <c r="G81" s="39"/>
      <c r="H81" s="23" t="str">
        <f t="shared" si="2"/>
        <v>張＊均</v>
      </c>
      <c r="I81" s="23" t="str">
        <f t="shared" si="3"/>
        <v>1＊280041</v>
      </c>
      <c r="J81" s="39">
        <v>1130723</v>
      </c>
      <c r="K81" s="39" t="s">
        <v>3607</v>
      </c>
      <c r="L81" s="39">
        <v>1173</v>
      </c>
      <c r="M81" s="1"/>
      <c r="N81" s="1"/>
      <c r="O81" s="1"/>
      <c r="P81" s="1"/>
      <c r="Q81" s="1"/>
      <c r="R81" s="1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1"/>
      <c r="AK81" s="1"/>
      <c r="AL81" s="1"/>
      <c r="AM81" s="25"/>
      <c r="AN81" s="25"/>
      <c r="AO81" s="25"/>
      <c r="AP81" s="25"/>
      <c r="AQ81" s="25"/>
      <c r="AR81" s="1"/>
      <c r="AS81" s="25"/>
      <c r="AT81" s="25"/>
      <c r="AU81" s="25"/>
      <c r="AV81" s="25"/>
      <c r="AW81" s="25"/>
      <c r="AX81" s="36"/>
      <c r="AY81" s="25" t="s">
        <v>9</v>
      </c>
      <c r="AZ81" s="25"/>
      <c r="BA81" s="25"/>
      <c r="BB81" s="25"/>
      <c r="BC81" s="1"/>
      <c r="BD81" s="1"/>
      <c r="BE81" s="25"/>
      <c r="BF81" s="1"/>
      <c r="BG81" s="1"/>
      <c r="BH81" s="1"/>
      <c r="BI81" s="25"/>
      <c r="BJ81" s="6"/>
    </row>
    <row r="82" spans="1:62" ht="31">
      <c r="A82" s="23">
        <v>78</v>
      </c>
      <c r="B82" s="39" t="s">
        <v>3853</v>
      </c>
      <c r="C82" s="39" t="s">
        <v>3608</v>
      </c>
      <c r="D82" s="39" t="s">
        <v>1063</v>
      </c>
      <c r="E82" s="39">
        <v>80</v>
      </c>
      <c r="F82" s="39"/>
      <c r="G82" s="39"/>
      <c r="H82" s="23" t="str">
        <f t="shared" si="2"/>
        <v>張＊信</v>
      </c>
      <c r="I82" s="23" t="str">
        <f t="shared" si="3"/>
        <v>2＊734743</v>
      </c>
      <c r="J82" s="39">
        <v>1130725</v>
      </c>
      <c r="K82" s="39" t="s">
        <v>3765</v>
      </c>
      <c r="L82" s="39">
        <v>1173</v>
      </c>
      <c r="M82" s="1"/>
      <c r="N82" s="1"/>
      <c r="O82" s="1"/>
      <c r="P82" s="1"/>
      <c r="Q82" s="1"/>
      <c r="R82" s="1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1"/>
      <c r="AK82" s="1"/>
      <c r="AL82" s="1"/>
      <c r="AM82" s="25"/>
      <c r="AN82" s="25"/>
      <c r="AO82" s="25"/>
      <c r="AP82" s="25"/>
      <c r="AQ82" s="25"/>
      <c r="AR82" s="1"/>
      <c r="AS82" s="25"/>
      <c r="AT82" s="25"/>
      <c r="AU82" s="25"/>
      <c r="AV82" s="25"/>
      <c r="AW82" s="25"/>
      <c r="AX82" s="36"/>
      <c r="AY82" s="25"/>
      <c r="AZ82" s="25" t="s">
        <v>9</v>
      </c>
      <c r="BA82" s="25"/>
      <c r="BB82" s="25" t="s">
        <v>1879</v>
      </c>
      <c r="BC82" s="1"/>
      <c r="BD82" s="1"/>
      <c r="BE82" s="25"/>
      <c r="BF82" s="1"/>
      <c r="BG82" s="1"/>
      <c r="BH82" s="1"/>
      <c r="BI82" s="25"/>
      <c r="BJ82" s="6"/>
    </row>
    <row r="83" spans="1:62" ht="31">
      <c r="A83" s="23">
        <v>79</v>
      </c>
      <c r="B83" s="39" t="s">
        <v>3854</v>
      </c>
      <c r="C83" s="39" t="s">
        <v>1997</v>
      </c>
      <c r="D83" s="39" t="s">
        <v>1063</v>
      </c>
      <c r="E83" s="39">
        <v>45</v>
      </c>
      <c r="F83" s="39" t="s">
        <v>3552</v>
      </c>
      <c r="G83" s="39"/>
      <c r="H83" s="23" t="str">
        <f t="shared" si="2"/>
        <v>張＊凡</v>
      </c>
      <c r="I83" s="23" t="str">
        <f t="shared" si="3"/>
        <v>1＊023476</v>
      </c>
      <c r="J83" s="39">
        <v>1130729</v>
      </c>
      <c r="K83" s="39" t="s">
        <v>731</v>
      </c>
      <c r="L83" s="39">
        <v>1173</v>
      </c>
      <c r="M83" s="1"/>
      <c r="N83" s="1"/>
      <c r="O83" s="1"/>
      <c r="P83" s="1"/>
      <c r="Q83" s="1"/>
      <c r="R83" s="1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1"/>
      <c r="AK83" s="1"/>
      <c r="AL83" s="1"/>
      <c r="AM83" s="25"/>
      <c r="AN83" s="25"/>
      <c r="AO83" s="25"/>
      <c r="AP83" s="25"/>
      <c r="AQ83" s="25"/>
      <c r="AR83" s="1"/>
      <c r="AS83" s="25"/>
      <c r="AT83" s="25"/>
      <c r="AU83" s="25"/>
      <c r="AV83" s="25" t="s">
        <v>9</v>
      </c>
      <c r="AW83" s="25"/>
      <c r="AX83" s="36"/>
      <c r="AY83" s="25"/>
      <c r="AZ83" s="25"/>
      <c r="BA83" s="25"/>
      <c r="BB83" s="25"/>
      <c r="BC83" s="1"/>
      <c r="BD83" s="1"/>
      <c r="BE83" s="25"/>
      <c r="BF83" s="1"/>
      <c r="BG83" s="1"/>
      <c r="BH83" s="1"/>
      <c r="BI83" s="25" t="s">
        <v>1034</v>
      </c>
      <c r="BJ83" s="6"/>
    </row>
    <row r="84" spans="1:62" ht="31">
      <c r="A84" s="23">
        <v>80</v>
      </c>
      <c r="B84" s="39" t="s">
        <v>3855</v>
      </c>
      <c r="C84" s="39" t="s">
        <v>3609</v>
      </c>
      <c r="D84" s="39" t="s">
        <v>1063</v>
      </c>
      <c r="E84" s="39">
        <v>69</v>
      </c>
      <c r="F84" s="39" t="s">
        <v>3569</v>
      </c>
      <c r="G84" s="39"/>
      <c r="H84" s="23" t="str">
        <f t="shared" si="2"/>
        <v>戴＊富</v>
      </c>
      <c r="I84" s="23" t="str">
        <f t="shared" si="3"/>
        <v>0＊496423</v>
      </c>
      <c r="J84" s="39">
        <v>1130730</v>
      </c>
      <c r="K84" s="39" t="s">
        <v>729</v>
      </c>
      <c r="L84" s="39">
        <v>1173</v>
      </c>
      <c r="M84" s="1"/>
      <c r="N84" s="1"/>
      <c r="O84" s="1"/>
      <c r="P84" s="1"/>
      <c r="Q84" s="1"/>
      <c r="R84" s="1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1"/>
      <c r="AK84" s="1"/>
      <c r="AL84" s="1"/>
      <c r="AM84" s="25"/>
      <c r="AN84" s="25"/>
      <c r="AO84" s="25"/>
      <c r="AP84" s="25"/>
      <c r="AQ84" s="25"/>
      <c r="AR84" s="1" t="s">
        <v>9</v>
      </c>
      <c r="AS84" s="25"/>
      <c r="AT84" s="25"/>
      <c r="AU84" s="25"/>
      <c r="AV84" s="25"/>
      <c r="AW84" s="25"/>
      <c r="AX84" s="36"/>
      <c r="AY84" s="25"/>
      <c r="AZ84" s="25"/>
      <c r="BA84" s="25"/>
      <c r="BB84" s="25"/>
      <c r="BC84" s="1"/>
      <c r="BD84" s="1"/>
      <c r="BE84" s="25"/>
      <c r="BF84" s="1"/>
      <c r="BG84" s="1"/>
      <c r="BH84" s="1"/>
      <c r="BI84" s="25" t="s">
        <v>1034</v>
      </c>
      <c r="BJ84" s="6"/>
    </row>
    <row r="85" spans="1:62" ht="17">
      <c r="A85" s="23">
        <v>81</v>
      </c>
      <c r="B85" s="39" t="s">
        <v>3856</v>
      </c>
      <c r="C85" s="39" t="s">
        <v>3610</v>
      </c>
      <c r="D85" s="39" t="s">
        <v>1063</v>
      </c>
      <c r="E85" s="39">
        <v>64</v>
      </c>
      <c r="F85" s="39"/>
      <c r="G85" s="39"/>
      <c r="H85" s="23" t="str">
        <f t="shared" si="2"/>
        <v>謝＊烱</v>
      </c>
      <c r="I85" s="23" t="str">
        <f t="shared" si="3"/>
        <v>2＊739691</v>
      </c>
      <c r="J85" s="39">
        <v>1130731</v>
      </c>
      <c r="K85" s="39" t="s">
        <v>73</v>
      </c>
      <c r="L85" s="39">
        <v>1173</v>
      </c>
      <c r="M85" s="1"/>
      <c r="N85" s="1"/>
      <c r="O85" s="1"/>
      <c r="P85" s="1"/>
      <c r="Q85" s="1"/>
      <c r="R85" s="1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1"/>
      <c r="AK85" s="1"/>
      <c r="AL85" s="1"/>
      <c r="AM85" s="25"/>
      <c r="AN85" s="25"/>
      <c r="AO85" s="25"/>
      <c r="AP85" s="25"/>
      <c r="AQ85" s="25"/>
      <c r="AR85" s="1"/>
      <c r="AS85" s="25"/>
      <c r="AT85" s="25"/>
      <c r="AU85" s="25"/>
      <c r="AV85" s="25"/>
      <c r="AW85" s="25"/>
      <c r="AX85" s="36"/>
      <c r="AY85" s="25"/>
      <c r="AZ85" s="25"/>
      <c r="BA85" s="25" t="s">
        <v>9</v>
      </c>
      <c r="BB85" s="25"/>
      <c r="BC85" s="1"/>
      <c r="BD85" s="1"/>
      <c r="BE85" s="25"/>
      <c r="BF85" s="1"/>
      <c r="BG85" s="1"/>
      <c r="BH85" s="1"/>
      <c r="BI85" s="25"/>
      <c r="BJ85" s="6"/>
    </row>
    <row r="86" spans="1:62" ht="17">
      <c r="A86" s="23">
        <v>82</v>
      </c>
      <c r="B86" s="39" t="s">
        <v>3857</v>
      </c>
      <c r="C86" s="39" t="s">
        <v>3611</v>
      </c>
      <c r="D86" s="39" t="s">
        <v>1067</v>
      </c>
      <c r="E86" s="39">
        <v>60</v>
      </c>
      <c r="F86" s="39"/>
      <c r="G86" s="39"/>
      <c r="H86" s="23" t="str">
        <f t="shared" si="2"/>
        <v>周＊榛</v>
      </c>
      <c r="I86" s="23" t="str">
        <f t="shared" si="3"/>
        <v>0＊986429</v>
      </c>
      <c r="J86" s="39">
        <v>1130701</v>
      </c>
      <c r="K86" s="39" t="s">
        <v>70</v>
      </c>
      <c r="L86" s="39">
        <v>1551</v>
      </c>
      <c r="M86" s="1"/>
      <c r="N86" s="1"/>
      <c r="O86" s="1"/>
      <c r="P86" s="1"/>
      <c r="Q86" s="1"/>
      <c r="R86" s="1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1"/>
      <c r="AK86" s="1"/>
      <c r="AL86" s="1"/>
      <c r="AM86" s="25"/>
      <c r="AN86" s="25"/>
      <c r="AO86" s="25"/>
      <c r="AP86" s="25"/>
      <c r="AQ86" s="25"/>
      <c r="AR86" s="1"/>
      <c r="AS86" s="25"/>
      <c r="AT86" s="25" t="s">
        <v>9</v>
      </c>
      <c r="AU86" s="25"/>
      <c r="AV86" s="25"/>
      <c r="AW86" s="25"/>
      <c r="AX86" s="36"/>
      <c r="AY86" s="25"/>
      <c r="AZ86" s="25"/>
      <c r="BA86" s="25"/>
      <c r="BB86" s="25"/>
      <c r="BC86" s="1"/>
      <c r="BD86" s="1"/>
      <c r="BE86" s="25"/>
      <c r="BF86" s="1"/>
      <c r="BG86" s="1"/>
      <c r="BH86" s="1"/>
      <c r="BI86" s="25"/>
      <c r="BJ86" s="6"/>
    </row>
    <row r="87" spans="1:62" ht="17">
      <c r="A87" s="23">
        <v>83</v>
      </c>
      <c r="B87" s="39" t="s">
        <v>3858</v>
      </c>
      <c r="C87" s="39" t="s">
        <v>3612</v>
      </c>
      <c r="D87" s="39" t="s">
        <v>1063</v>
      </c>
      <c r="E87" s="39">
        <v>50</v>
      </c>
      <c r="F87" s="39"/>
      <c r="G87" s="39"/>
      <c r="H87" s="23" t="str">
        <f t="shared" si="2"/>
        <v>李＊正</v>
      </c>
      <c r="I87" s="23" t="str">
        <f t="shared" si="3"/>
        <v>1＊235426</v>
      </c>
      <c r="J87" s="39">
        <v>1130701</v>
      </c>
      <c r="K87" s="39" t="s">
        <v>70</v>
      </c>
      <c r="L87" s="39">
        <v>1551</v>
      </c>
      <c r="M87" s="1"/>
      <c r="N87" s="1"/>
      <c r="O87" s="1"/>
      <c r="P87" s="1"/>
      <c r="Q87" s="1"/>
      <c r="R87" s="1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1"/>
      <c r="AK87" s="1"/>
      <c r="AL87" s="1"/>
      <c r="AM87" s="25"/>
      <c r="AN87" s="25"/>
      <c r="AO87" s="25"/>
      <c r="AP87" s="25"/>
      <c r="AQ87" s="25"/>
      <c r="AR87" s="1"/>
      <c r="AS87" s="25"/>
      <c r="AT87" s="25" t="s">
        <v>9</v>
      </c>
      <c r="AU87" s="25"/>
      <c r="AV87" s="25"/>
      <c r="AW87" s="25"/>
      <c r="AX87" s="36"/>
      <c r="AY87" s="25"/>
      <c r="AZ87" s="25"/>
      <c r="BA87" s="25"/>
      <c r="BB87" s="25"/>
      <c r="BC87" s="1"/>
      <c r="BD87" s="1"/>
      <c r="BE87" s="25"/>
      <c r="BF87" s="1"/>
      <c r="BG87" s="1"/>
      <c r="BH87" s="1"/>
      <c r="BI87" s="25"/>
      <c r="BJ87" s="6"/>
    </row>
    <row r="88" spans="1:62" ht="31">
      <c r="A88" s="23">
        <v>84</v>
      </c>
      <c r="B88" s="39" t="s">
        <v>3859</v>
      </c>
      <c r="C88" s="39" t="s">
        <v>3615</v>
      </c>
      <c r="D88" s="39" t="s">
        <v>1063</v>
      </c>
      <c r="E88" s="39">
        <v>78</v>
      </c>
      <c r="F88" s="39" t="s">
        <v>3552</v>
      </c>
      <c r="G88" s="39" t="s">
        <v>3555</v>
      </c>
      <c r="H88" s="23" t="str">
        <f t="shared" si="2"/>
        <v>金＊富</v>
      </c>
      <c r="I88" s="23" t="str">
        <f t="shared" si="3"/>
        <v>1＊005850</v>
      </c>
      <c r="J88" s="39">
        <v>1130702</v>
      </c>
      <c r="K88" s="39" t="s">
        <v>731</v>
      </c>
      <c r="L88" s="39">
        <v>1551</v>
      </c>
      <c r="M88" s="1"/>
      <c r="N88" s="1"/>
      <c r="O88" s="1"/>
      <c r="P88" s="1"/>
      <c r="Q88" s="1"/>
      <c r="R88" s="1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1"/>
      <c r="AK88" s="1"/>
      <c r="AL88" s="1"/>
      <c r="AM88" s="25"/>
      <c r="AN88" s="25"/>
      <c r="AO88" s="25"/>
      <c r="AP88" s="25"/>
      <c r="AQ88" s="25"/>
      <c r="AR88" s="1"/>
      <c r="AS88" s="25"/>
      <c r="AT88" s="25"/>
      <c r="AU88" s="25"/>
      <c r="AV88" s="25" t="s">
        <v>9</v>
      </c>
      <c r="AW88" s="25"/>
      <c r="AX88" s="36"/>
      <c r="AY88" s="25"/>
      <c r="AZ88" s="25"/>
      <c r="BA88" s="25"/>
      <c r="BB88" s="25"/>
      <c r="BC88" s="1"/>
      <c r="BD88" s="1"/>
      <c r="BE88" s="25"/>
      <c r="BF88" s="1"/>
      <c r="BG88" s="1"/>
      <c r="BH88" s="1"/>
      <c r="BI88" s="25" t="s">
        <v>1034</v>
      </c>
      <c r="BJ88" s="6"/>
    </row>
    <row r="89" spans="1:62" ht="17">
      <c r="A89" s="23">
        <v>85</v>
      </c>
      <c r="B89" s="39" t="s">
        <v>3860</v>
      </c>
      <c r="C89" s="39" t="s">
        <v>3616</v>
      </c>
      <c r="D89" s="39" t="s">
        <v>1063</v>
      </c>
      <c r="E89" s="39">
        <v>63</v>
      </c>
      <c r="F89" s="39" t="s">
        <v>3530</v>
      </c>
      <c r="G89" s="39" t="s">
        <v>3555</v>
      </c>
      <c r="H89" s="23" t="str">
        <f t="shared" si="2"/>
        <v>戴＊垠</v>
      </c>
      <c r="I89" s="23" t="str">
        <f t="shared" si="3"/>
        <v>0＊039593</v>
      </c>
      <c r="J89" s="39">
        <v>1130705</v>
      </c>
      <c r="K89" s="39" t="s">
        <v>70</v>
      </c>
      <c r="L89" s="39">
        <v>1551</v>
      </c>
      <c r="M89" s="1"/>
      <c r="N89" s="1"/>
      <c r="O89" s="1"/>
      <c r="P89" s="1"/>
      <c r="Q89" s="1"/>
      <c r="R89" s="1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1"/>
      <c r="AK89" s="1"/>
      <c r="AL89" s="1"/>
      <c r="AM89" s="25"/>
      <c r="AN89" s="25"/>
      <c r="AO89" s="25"/>
      <c r="AP89" s="25"/>
      <c r="AQ89" s="25"/>
      <c r="AR89" s="1"/>
      <c r="AS89" s="25"/>
      <c r="AT89" s="25" t="s">
        <v>9</v>
      </c>
      <c r="AU89" s="25"/>
      <c r="AV89" s="25"/>
      <c r="AW89" s="25"/>
      <c r="AX89" s="36"/>
      <c r="AY89" s="25"/>
      <c r="AZ89" s="25"/>
      <c r="BA89" s="25"/>
      <c r="BB89" s="25"/>
      <c r="BC89" s="1"/>
      <c r="BD89" s="1"/>
      <c r="BE89" s="25"/>
      <c r="BF89" s="1"/>
      <c r="BG89" s="1"/>
      <c r="BH89" s="1"/>
      <c r="BI89" s="25"/>
      <c r="BJ89" s="6"/>
    </row>
    <row r="90" spans="1:62" ht="93">
      <c r="A90" s="23">
        <v>86</v>
      </c>
      <c r="B90" s="39" t="s">
        <v>3861</v>
      </c>
      <c r="C90" s="39" t="s">
        <v>3613</v>
      </c>
      <c r="D90" s="39" t="s">
        <v>1063</v>
      </c>
      <c r="E90" s="39">
        <v>67</v>
      </c>
      <c r="F90" s="39" t="s">
        <v>3549</v>
      </c>
      <c r="G90" s="39" t="s">
        <v>3614</v>
      </c>
      <c r="H90" s="23" t="str">
        <f t="shared" si="2"/>
        <v>陳＊宗</v>
      </c>
      <c r="I90" s="23" t="str">
        <f t="shared" si="3"/>
        <v>1＊128158</v>
      </c>
      <c r="J90" s="39">
        <v>1130709</v>
      </c>
      <c r="K90" s="39" t="s">
        <v>3766</v>
      </c>
      <c r="L90" s="39">
        <v>1551</v>
      </c>
      <c r="M90" s="1"/>
      <c r="N90" s="1"/>
      <c r="O90" s="1"/>
      <c r="P90" s="1"/>
      <c r="Q90" s="1"/>
      <c r="R90" s="1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1"/>
      <c r="AK90" s="1"/>
      <c r="AL90" s="1"/>
      <c r="AM90" s="25"/>
      <c r="AN90" s="25"/>
      <c r="AO90" s="25"/>
      <c r="AP90" s="25"/>
      <c r="AQ90" s="25"/>
      <c r="AR90" s="1"/>
      <c r="AS90" s="25"/>
      <c r="AT90" s="25"/>
      <c r="AU90" s="25"/>
      <c r="AV90" s="25"/>
      <c r="AW90" s="25"/>
      <c r="AX90" s="36"/>
      <c r="AY90" s="25"/>
      <c r="AZ90" s="25"/>
      <c r="BA90" s="25"/>
      <c r="BB90" s="25"/>
      <c r="BC90" s="1"/>
      <c r="BD90" s="1"/>
      <c r="BE90" s="25"/>
      <c r="BF90" s="1"/>
      <c r="BG90" s="1"/>
      <c r="BH90" s="1"/>
      <c r="BI90" s="25" t="s">
        <v>3767</v>
      </c>
      <c r="BJ90" s="6"/>
    </row>
    <row r="91" spans="1:62" ht="31">
      <c r="A91" s="23">
        <v>87</v>
      </c>
      <c r="B91" s="39" t="s">
        <v>3789</v>
      </c>
      <c r="C91" s="39" t="s">
        <v>3528</v>
      </c>
      <c r="D91" s="39" t="s">
        <v>1067</v>
      </c>
      <c r="E91" s="39">
        <v>68</v>
      </c>
      <c r="F91" s="39" t="s">
        <v>3553</v>
      </c>
      <c r="G91" s="39" t="s">
        <v>3617</v>
      </c>
      <c r="H91" s="23" t="str">
        <f t="shared" si="2"/>
        <v>高＊枝</v>
      </c>
      <c r="I91" s="23" t="str">
        <f t="shared" si="3"/>
        <v>2＊996332</v>
      </c>
      <c r="J91" s="39">
        <v>1130709</v>
      </c>
      <c r="K91" s="39" t="s">
        <v>3618</v>
      </c>
      <c r="L91" s="39">
        <v>1551</v>
      </c>
      <c r="M91" s="1"/>
      <c r="N91" s="1"/>
      <c r="O91" s="1"/>
      <c r="P91" s="1"/>
      <c r="Q91" s="1"/>
      <c r="R91" s="1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1"/>
      <c r="AK91" s="1"/>
      <c r="AL91" s="1"/>
      <c r="AM91" s="25"/>
      <c r="AN91" s="25"/>
      <c r="AO91" s="25"/>
      <c r="AP91" s="25"/>
      <c r="AQ91" s="25"/>
      <c r="AR91" s="1"/>
      <c r="AS91" s="25" t="s">
        <v>4051</v>
      </c>
      <c r="AT91" s="25"/>
      <c r="AU91" s="25"/>
      <c r="AV91" s="25"/>
      <c r="AW91" s="25"/>
      <c r="AX91" s="36"/>
      <c r="AY91" s="25"/>
      <c r="AZ91" s="25"/>
      <c r="BA91" s="25"/>
      <c r="BB91" s="25"/>
      <c r="BC91" s="1"/>
      <c r="BD91" s="1"/>
      <c r="BE91" s="25"/>
      <c r="BF91" s="1"/>
      <c r="BG91" s="1"/>
      <c r="BH91" s="1"/>
      <c r="BI91" s="25" t="s">
        <v>3768</v>
      </c>
      <c r="BJ91" s="6"/>
    </row>
    <row r="92" spans="1:62" ht="17">
      <c r="A92" s="23">
        <v>88</v>
      </c>
      <c r="B92" s="39" t="s">
        <v>3862</v>
      </c>
      <c r="C92" s="39" t="s">
        <v>3619</v>
      </c>
      <c r="D92" s="39" t="s">
        <v>1067</v>
      </c>
      <c r="E92" s="39">
        <v>56</v>
      </c>
      <c r="F92" s="39"/>
      <c r="G92" s="39"/>
      <c r="H92" s="23" t="str">
        <f t="shared" si="2"/>
        <v>謝＊欣</v>
      </c>
      <c r="I92" s="23" t="str">
        <f t="shared" si="3"/>
        <v>0＊347681</v>
      </c>
      <c r="J92" s="39">
        <v>1130711</v>
      </c>
      <c r="K92" s="39" t="s">
        <v>70</v>
      </c>
      <c r="L92" s="39">
        <v>1551</v>
      </c>
      <c r="M92" s="1"/>
      <c r="N92" s="1"/>
      <c r="O92" s="1"/>
      <c r="P92" s="1"/>
      <c r="Q92" s="1"/>
      <c r="R92" s="1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1"/>
      <c r="AK92" s="1"/>
      <c r="AL92" s="1"/>
      <c r="AM92" s="25"/>
      <c r="AN92" s="25"/>
      <c r="AO92" s="25"/>
      <c r="AP92" s="25"/>
      <c r="AQ92" s="25"/>
      <c r="AR92" s="1"/>
      <c r="AS92" s="25" t="s">
        <v>9</v>
      </c>
      <c r="AT92" s="25"/>
      <c r="AU92" s="25"/>
      <c r="AV92" s="25"/>
      <c r="AW92" s="25"/>
      <c r="AX92" s="36"/>
      <c r="AY92" s="25"/>
      <c r="AZ92" s="25"/>
      <c r="BA92" s="25"/>
      <c r="BB92" s="25"/>
      <c r="BC92" s="1"/>
      <c r="BD92" s="1"/>
      <c r="BE92" s="25"/>
      <c r="BF92" s="1"/>
      <c r="BG92" s="1"/>
      <c r="BH92" s="1"/>
      <c r="BI92" s="25"/>
      <c r="BJ92" s="6"/>
    </row>
    <row r="93" spans="1:62" ht="46.5">
      <c r="A93" s="23">
        <v>89</v>
      </c>
      <c r="B93" s="39" t="s">
        <v>1289</v>
      </c>
      <c r="C93" s="39" t="s">
        <v>173</v>
      </c>
      <c r="D93" s="39" t="s">
        <v>1067</v>
      </c>
      <c r="E93" s="39">
        <v>72</v>
      </c>
      <c r="F93" s="39"/>
      <c r="G93" s="39"/>
      <c r="H93" s="23" t="str">
        <f t="shared" si="2"/>
        <v>湯＊美</v>
      </c>
      <c r="I93" s="23" t="str">
        <f t="shared" si="3"/>
        <v>0＊434355</v>
      </c>
      <c r="J93" s="39">
        <v>1130712</v>
      </c>
      <c r="K93" s="39" t="s">
        <v>3769</v>
      </c>
      <c r="L93" s="39">
        <v>1551</v>
      </c>
      <c r="M93" s="1"/>
      <c r="N93" s="1"/>
      <c r="O93" s="1"/>
      <c r="P93" s="1"/>
      <c r="Q93" s="1"/>
      <c r="R93" s="1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1"/>
      <c r="AK93" s="1"/>
      <c r="AL93" s="1"/>
      <c r="AM93" s="25"/>
      <c r="AN93" s="25"/>
      <c r="AO93" s="25"/>
      <c r="AP93" s="25"/>
      <c r="AQ93" s="25"/>
      <c r="AR93" s="1"/>
      <c r="AS93" s="25"/>
      <c r="AT93" s="25"/>
      <c r="AU93" s="25"/>
      <c r="AV93" s="25" t="s">
        <v>9</v>
      </c>
      <c r="AW93" s="25"/>
      <c r="AX93" s="36" t="s">
        <v>9</v>
      </c>
      <c r="AY93" s="25"/>
      <c r="AZ93" s="25"/>
      <c r="BA93" s="25"/>
      <c r="BB93" s="25"/>
      <c r="BC93" s="1"/>
      <c r="BD93" s="1"/>
      <c r="BE93" s="25"/>
      <c r="BF93" s="1"/>
      <c r="BG93" s="1"/>
      <c r="BH93" s="1"/>
      <c r="BI93" s="25" t="s">
        <v>1034</v>
      </c>
      <c r="BJ93" s="6"/>
    </row>
    <row r="94" spans="1:62" ht="17">
      <c r="A94" s="23">
        <v>90</v>
      </c>
      <c r="B94" s="39" t="s">
        <v>3863</v>
      </c>
      <c r="C94" s="39" t="s">
        <v>3451</v>
      </c>
      <c r="D94" s="39" t="s">
        <v>1067</v>
      </c>
      <c r="E94" s="39">
        <v>58</v>
      </c>
      <c r="F94" s="39"/>
      <c r="G94" s="39"/>
      <c r="H94" s="23" t="str">
        <f t="shared" si="2"/>
        <v>謝＊珠</v>
      </c>
      <c r="I94" s="23" t="str">
        <f t="shared" si="3"/>
        <v>1＊793795</v>
      </c>
      <c r="J94" s="39">
        <v>1130712</v>
      </c>
      <c r="K94" s="39" t="s">
        <v>72</v>
      </c>
      <c r="L94" s="39">
        <v>1551</v>
      </c>
      <c r="M94" s="1"/>
      <c r="N94" s="1"/>
      <c r="O94" s="1"/>
      <c r="P94" s="1"/>
      <c r="Q94" s="1"/>
      <c r="R94" s="1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1"/>
      <c r="AK94" s="1"/>
      <c r="AL94" s="1"/>
      <c r="AM94" s="25"/>
      <c r="AN94" s="25"/>
      <c r="AO94" s="25"/>
      <c r="AP94" s="25"/>
      <c r="AQ94" s="25"/>
      <c r="AR94" s="1"/>
      <c r="AS94" s="25"/>
      <c r="AT94" s="25"/>
      <c r="AU94" s="25"/>
      <c r="AV94" s="25"/>
      <c r="AW94" s="25"/>
      <c r="AX94" s="36" t="s">
        <v>9</v>
      </c>
      <c r="AY94" s="25"/>
      <c r="AZ94" s="25"/>
      <c r="BA94" s="25"/>
      <c r="BB94" s="25"/>
      <c r="BC94" s="1"/>
      <c r="BD94" s="1"/>
      <c r="BE94" s="25"/>
      <c r="BF94" s="1"/>
      <c r="BG94" s="1"/>
      <c r="BH94" s="1"/>
      <c r="BI94" s="25"/>
      <c r="BJ94" s="6"/>
    </row>
    <row r="95" spans="1:62" ht="17">
      <c r="A95" s="23">
        <v>91</v>
      </c>
      <c r="B95" s="39" t="s">
        <v>3864</v>
      </c>
      <c r="C95" s="39" t="s">
        <v>3620</v>
      </c>
      <c r="D95" s="39" t="s">
        <v>1063</v>
      </c>
      <c r="E95" s="39">
        <v>75</v>
      </c>
      <c r="F95" s="39"/>
      <c r="G95" s="39"/>
      <c r="H95" s="23" t="str">
        <f t="shared" si="2"/>
        <v>施＊棟</v>
      </c>
      <c r="I95" s="23" t="str">
        <f t="shared" si="3"/>
        <v>2＊096883</v>
      </c>
      <c r="J95" s="39">
        <v>1130715</v>
      </c>
      <c r="K95" s="39" t="s">
        <v>70</v>
      </c>
      <c r="L95" s="39">
        <v>1551</v>
      </c>
      <c r="M95" s="1"/>
      <c r="N95" s="1"/>
      <c r="O95" s="1"/>
      <c r="P95" s="1"/>
      <c r="Q95" s="1"/>
      <c r="R95" s="1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1"/>
      <c r="AK95" s="1"/>
      <c r="AL95" s="1"/>
      <c r="AM95" s="25"/>
      <c r="AN95" s="25"/>
      <c r="AO95" s="25"/>
      <c r="AP95" s="25"/>
      <c r="AQ95" s="25"/>
      <c r="AR95" s="1"/>
      <c r="AS95" s="25"/>
      <c r="AT95" s="25" t="s">
        <v>9</v>
      </c>
      <c r="AU95" s="25"/>
      <c r="AV95" s="25"/>
      <c r="AW95" s="25"/>
      <c r="AX95" s="36"/>
      <c r="AY95" s="25"/>
      <c r="AZ95" s="25"/>
      <c r="BA95" s="25"/>
      <c r="BB95" s="25"/>
      <c r="BC95" s="1"/>
      <c r="BD95" s="1"/>
      <c r="BE95" s="25"/>
      <c r="BF95" s="1"/>
      <c r="BG95" s="1"/>
      <c r="BH95" s="1"/>
      <c r="BI95" s="25"/>
      <c r="BJ95" s="6"/>
    </row>
    <row r="96" spans="1:62" ht="31">
      <c r="A96" s="23">
        <v>92</v>
      </c>
      <c r="B96" s="39" t="s">
        <v>3865</v>
      </c>
      <c r="C96" s="39" t="s">
        <v>3621</v>
      </c>
      <c r="D96" s="39" t="s">
        <v>1067</v>
      </c>
      <c r="E96" s="39">
        <v>52</v>
      </c>
      <c r="F96" s="39" t="s">
        <v>3564</v>
      </c>
      <c r="G96" s="39" t="s">
        <v>3539</v>
      </c>
      <c r="H96" s="23" t="str">
        <f t="shared" si="2"/>
        <v>何＊蓁</v>
      </c>
      <c r="I96" s="23" t="str">
        <f t="shared" si="3"/>
        <v>2＊637672</v>
      </c>
      <c r="J96" s="39">
        <v>1130722</v>
      </c>
      <c r="K96" s="39" t="s">
        <v>3072</v>
      </c>
      <c r="L96" s="39">
        <v>1551</v>
      </c>
      <c r="M96" s="1"/>
      <c r="N96" s="1"/>
      <c r="O96" s="1"/>
      <c r="P96" s="1" t="s">
        <v>9</v>
      </c>
      <c r="Q96" s="1" t="s">
        <v>716</v>
      </c>
      <c r="R96" s="1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1"/>
      <c r="AK96" s="1"/>
      <c r="AL96" s="1"/>
      <c r="AM96" s="25"/>
      <c r="AN96" s="25"/>
      <c r="AO96" s="25"/>
      <c r="AP96" s="25"/>
      <c r="AQ96" s="25"/>
      <c r="AR96" s="1"/>
      <c r="AS96" s="25"/>
      <c r="AT96" s="25"/>
      <c r="AU96" s="25"/>
      <c r="AV96" s="25"/>
      <c r="AW96" s="25"/>
      <c r="AX96" s="36"/>
      <c r="AY96" s="25"/>
      <c r="AZ96" s="25"/>
      <c r="BA96" s="25"/>
      <c r="BB96" s="25"/>
      <c r="BC96" s="1"/>
      <c r="BD96" s="1"/>
      <c r="BE96" s="25"/>
      <c r="BF96" s="1"/>
      <c r="BG96" s="1"/>
      <c r="BH96" s="1"/>
      <c r="BI96" s="25" t="s">
        <v>1034</v>
      </c>
      <c r="BJ96" s="6"/>
    </row>
    <row r="97" spans="1:62" ht="17">
      <c r="A97" s="23">
        <v>93</v>
      </c>
      <c r="B97" s="39" t="s">
        <v>3866</v>
      </c>
      <c r="C97" s="39" t="s">
        <v>3622</v>
      </c>
      <c r="D97" s="39" t="s">
        <v>1067</v>
      </c>
      <c r="E97" s="39">
        <v>82</v>
      </c>
      <c r="F97" s="39"/>
      <c r="G97" s="39"/>
      <c r="H97" s="23" t="str">
        <f t="shared" si="2"/>
        <v>鄭＊芳</v>
      </c>
      <c r="I97" s="23" t="str">
        <f t="shared" si="3"/>
        <v>0＊772213</v>
      </c>
      <c r="J97" s="39">
        <v>1130722</v>
      </c>
      <c r="K97" s="39" t="s">
        <v>70</v>
      </c>
      <c r="L97" s="39">
        <v>1551</v>
      </c>
      <c r="M97" s="1"/>
      <c r="N97" s="1"/>
      <c r="O97" s="1"/>
      <c r="P97" s="1"/>
      <c r="Q97" s="1"/>
      <c r="R97" s="1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1"/>
      <c r="AK97" s="1"/>
      <c r="AL97" s="1"/>
      <c r="AM97" s="25"/>
      <c r="AN97" s="25"/>
      <c r="AO97" s="25"/>
      <c r="AP97" s="25"/>
      <c r="AQ97" s="25"/>
      <c r="AR97" s="1"/>
      <c r="AS97" s="25"/>
      <c r="AT97" s="25" t="s">
        <v>9</v>
      </c>
      <c r="AU97" s="25"/>
      <c r="AV97" s="25"/>
      <c r="AW97" s="25"/>
      <c r="AX97" s="36"/>
      <c r="AY97" s="25"/>
      <c r="AZ97" s="25"/>
      <c r="BA97" s="25"/>
      <c r="BB97" s="25"/>
      <c r="BC97" s="1"/>
      <c r="BD97" s="1"/>
      <c r="BE97" s="25"/>
      <c r="BF97" s="1"/>
      <c r="BG97" s="1"/>
      <c r="BH97" s="1"/>
      <c r="BI97" s="25"/>
      <c r="BJ97" s="6"/>
    </row>
    <row r="98" spans="1:62" ht="17">
      <c r="A98" s="23">
        <v>94</v>
      </c>
      <c r="B98" s="39" t="s">
        <v>3867</v>
      </c>
      <c r="C98" s="39" t="s">
        <v>2161</v>
      </c>
      <c r="D98" s="39" t="s">
        <v>1067</v>
      </c>
      <c r="E98" s="39">
        <v>85</v>
      </c>
      <c r="F98" s="39"/>
      <c r="G98" s="39"/>
      <c r="H98" s="23" t="str">
        <f t="shared" si="2"/>
        <v>黃＊美惠</v>
      </c>
      <c r="I98" s="23" t="str">
        <f t="shared" si="3"/>
        <v>1＊373250</v>
      </c>
      <c r="J98" s="39">
        <v>1130723</v>
      </c>
      <c r="K98" s="39" t="s">
        <v>72</v>
      </c>
      <c r="L98" s="39">
        <v>1551</v>
      </c>
      <c r="M98" s="1"/>
      <c r="N98" s="1"/>
      <c r="O98" s="1"/>
      <c r="P98" s="1"/>
      <c r="Q98" s="1"/>
      <c r="R98" s="1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1"/>
      <c r="AK98" s="1"/>
      <c r="AL98" s="1"/>
      <c r="AM98" s="25"/>
      <c r="AN98" s="25"/>
      <c r="AO98" s="25"/>
      <c r="AP98" s="25"/>
      <c r="AQ98" s="25"/>
      <c r="AR98" s="1"/>
      <c r="AS98" s="25"/>
      <c r="AT98" s="25"/>
      <c r="AU98" s="25"/>
      <c r="AV98" s="25"/>
      <c r="AW98" s="25"/>
      <c r="AX98" s="36" t="s">
        <v>9</v>
      </c>
      <c r="AY98" s="25"/>
      <c r="AZ98" s="25"/>
      <c r="BA98" s="25"/>
      <c r="BB98" s="25"/>
      <c r="BC98" s="1"/>
      <c r="BD98" s="1"/>
      <c r="BE98" s="25"/>
      <c r="BF98" s="1"/>
      <c r="BG98" s="1"/>
      <c r="BH98" s="1"/>
      <c r="BI98" s="25"/>
      <c r="BJ98" s="6"/>
    </row>
    <row r="99" spans="1:62" ht="17">
      <c r="A99" s="23">
        <v>95</v>
      </c>
      <c r="B99" s="39" t="s">
        <v>1871</v>
      </c>
      <c r="C99" s="39" t="s">
        <v>501</v>
      </c>
      <c r="D99" s="39" t="s">
        <v>1067</v>
      </c>
      <c r="E99" s="39">
        <v>53</v>
      </c>
      <c r="F99" s="39" t="s">
        <v>3551</v>
      </c>
      <c r="G99" s="39" t="s">
        <v>3550</v>
      </c>
      <c r="H99" s="23" t="str">
        <f t="shared" si="2"/>
        <v>李＊忻</v>
      </c>
      <c r="I99" s="23" t="str">
        <f t="shared" si="3"/>
        <v>1＊824096</v>
      </c>
      <c r="J99" s="39">
        <v>1130701</v>
      </c>
      <c r="K99" s="39" t="s">
        <v>77</v>
      </c>
      <c r="L99" s="39">
        <v>1410</v>
      </c>
      <c r="M99" s="1"/>
      <c r="N99" s="1"/>
      <c r="O99" s="1"/>
      <c r="P99" s="1"/>
      <c r="Q99" s="1"/>
      <c r="R99" s="1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1"/>
      <c r="AK99" s="1"/>
      <c r="AL99" s="1"/>
      <c r="AM99" s="25"/>
      <c r="AN99" s="25"/>
      <c r="AO99" s="25"/>
      <c r="AP99" s="25"/>
      <c r="AQ99" s="25"/>
      <c r="AR99" s="1"/>
      <c r="AS99" s="25"/>
      <c r="AT99" s="25"/>
      <c r="AU99" s="25"/>
      <c r="AV99" s="25"/>
      <c r="AW99" s="25"/>
      <c r="AX99" s="36"/>
      <c r="AY99" s="25"/>
      <c r="AZ99" s="25"/>
      <c r="BA99" s="25"/>
      <c r="BB99" s="25"/>
      <c r="BC99" s="1"/>
      <c r="BD99" s="1"/>
      <c r="BE99" s="25"/>
      <c r="BF99" s="1"/>
      <c r="BG99" s="1" t="s">
        <v>9</v>
      </c>
      <c r="BH99" s="1"/>
      <c r="BI99" s="25"/>
      <c r="BJ99" s="6"/>
    </row>
    <row r="100" spans="1:62" ht="17">
      <c r="A100" s="23">
        <v>96</v>
      </c>
      <c r="B100" s="39" t="s">
        <v>3868</v>
      </c>
      <c r="C100" s="39" t="s">
        <v>3623</v>
      </c>
      <c r="D100" s="39" t="s">
        <v>1063</v>
      </c>
      <c r="E100" s="39">
        <v>52</v>
      </c>
      <c r="F100" s="39"/>
      <c r="G100" s="39"/>
      <c r="H100" s="23" t="str">
        <f t="shared" si="2"/>
        <v>陳＊宏</v>
      </c>
      <c r="I100" s="23" t="str">
        <f t="shared" si="3"/>
        <v>0＊766465</v>
      </c>
      <c r="J100" s="39">
        <v>1130701</v>
      </c>
      <c r="K100" s="39" t="s">
        <v>70</v>
      </c>
      <c r="L100" s="39">
        <v>1410</v>
      </c>
      <c r="M100" s="1"/>
      <c r="N100" s="1"/>
      <c r="O100" s="1"/>
      <c r="P100" s="1"/>
      <c r="Q100" s="1"/>
      <c r="R100" s="1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1"/>
      <c r="AK100" s="1"/>
      <c r="AL100" s="1"/>
      <c r="AM100" s="25"/>
      <c r="AN100" s="25"/>
      <c r="AO100" s="25"/>
      <c r="AP100" s="25"/>
      <c r="AQ100" s="25"/>
      <c r="AR100" s="1"/>
      <c r="AS100" s="25" t="s">
        <v>9</v>
      </c>
      <c r="AT100" s="25"/>
      <c r="AU100" s="25"/>
      <c r="AV100" s="25"/>
      <c r="AW100" s="25"/>
      <c r="AX100" s="36"/>
      <c r="AY100" s="25"/>
      <c r="AZ100" s="25"/>
      <c r="BA100" s="25"/>
      <c r="BB100" s="25"/>
      <c r="BC100" s="1"/>
      <c r="BD100" s="1"/>
      <c r="BE100" s="25"/>
      <c r="BF100" s="1"/>
      <c r="BG100" s="1"/>
      <c r="BH100" s="1"/>
      <c r="BI100" s="25"/>
      <c r="BJ100" s="6"/>
    </row>
    <row r="101" spans="1:62" ht="31">
      <c r="A101" s="23">
        <v>97</v>
      </c>
      <c r="B101" s="39" t="s">
        <v>3624</v>
      </c>
      <c r="C101" s="27" t="s">
        <v>3625</v>
      </c>
      <c r="D101" s="27" t="s">
        <v>69</v>
      </c>
      <c r="E101" s="27">
        <v>71</v>
      </c>
      <c r="F101" s="27" t="s">
        <v>3114</v>
      </c>
      <c r="G101" s="27" t="s">
        <v>3553</v>
      </c>
      <c r="H101" s="27" t="s">
        <v>3785</v>
      </c>
      <c r="I101" s="27" t="s">
        <v>3625</v>
      </c>
      <c r="J101" s="27">
        <v>1130703</v>
      </c>
      <c r="K101" s="27" t="s">
        <v>728</v>
      </c>
      <c r="L101" s="27">
        <v>1410</v>
      </c>
      <c r="M101" s="26"/>
      <c r="N101" s="26"/>
      <c r="O101" s="26"/>
      <c r="P101" s="26"/>
      <c r="Q101" s="26"/>
      <c r="R101" s="26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6"/>
      <c r="AK101" s="26"/>
      <c r="AL101" s="26"/>
      <c r="AM101" s="28"/>
      <c r="AN101" s="28"/>
      <c r="AO101" s="28"/>
      <c r="AP101" s="28"/>
      <c r="AQ101" s="28"/>
      <c r="AR101" s="26"/>
      <c r="AS101" s="28"/>
      <c r="AT101" s="28" t="s">
        <v>9</v>
      </c>
      <c r="AU101" s="28"/>
      <c r="AV101" s="28"/>
      <c r="AW101" s="28"/>
      <c r="AX101" s="29"/>
      <c r="AY101" s="28"/>
      <c r="AZ101" s="28"/>
      <c r="BA101" s="28"/>
      <c r="BB101" s="28"/>
      <c r="BC101" s="26"/>
      <c r="BD101" s="26"/>
      <c r="BE101" s="28"/>
      <c r="BF101" s="26"/>
      <c r="BG101" s="26"/>
      <c r="BH101" s="26"/>
      <c r="BI101" s="28" t="s">
        <v>1034</v>
      </c>
      <c r="BJ101" s="6"/>
    </row>
    <row r="102" spans="1:62" ht="17">
      <c r="A102" s="23">
        <v>98</v>
      </c>
      <c r="B102" s="39" t="s">
        <v>3869</v>
      </c>
      <c r="C102" s="39" t="s">
        <v>509</v>
      </c>
      <c r="D102" s="39" t="s">
        <v>1063</v>
      </c>
      <c r="E102" s="39">
        <v>74</v>
      </c>
      <c r="F102" s="39"/>
      <c r="G102" s="39"/>
      <c r="H102" s="23" t="str">
        <f t="shared" ref="H102:H165" si="4">REPLACE(B102,2,1,"＊")</f>
        <v>陳＊卿</v>
      </c>
      <c r="I102" s="23" t="str">
        <f t="shared" ref="I102:I165" si="5">REPLACE(C102,2,1,"＊")</f>
        <v>2＊678739</v>
      </c>
      <c r="J102" s="39">
        <v>1130708</v>
      </c>
      <c r="K102" s="39" t="s">
        <v>70</v>
      </c>
      <c r="L102" s="39">
        <v>1410</v>
      </c>
      <c r="M102" s="1"/>
      <c r="N102" s="1"/>
      <c r="O102" s="1"/>
      <c r="P102" s="1"/>
      <c r="Q102" s="1"/>
      <c r="R102" s="1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1"/>
      <c r="AK102" s="1"/>
      <c r="AL102" s="1"/>
      <c r="AM102" s="25"/>
      <c r="AN102" s="25"/>
      <c r="AO102" s="25"/>
      <c r="AP102" s="25"/>
      <c r="AQ102" s="25"/>
      <c r="AR102" s="1"/>
      <c r="AS102" s="25" t="s">
        <v>9</v>
      </c>
      <c r="AT102" s="25"/>
      <c r="AU102" s="25"/>
      <c r="AV102" s="25"/>
      <c r="AW102" s="25"/>
      <c r="AX102" s="36"/>
      <c r="AY102" s="25"/>
      <c r="AZ102" s="25"/>
      <c r="BA102" s="25"/>
      <c r="BB102" s="25"/>
      <c r="BC102" s="1"/>
      <c r="BD102" s="1"/>
      <c r="BE102" s="25"/>
      <c r="BF102" s="1"/>
      <c r="BG102" s="1"/>
      <c r="BH102" s="1"/>
      <c r="BI102" s="25"/>
      <c r="BJ102" s="6"/>
    </row>
    <row r="103" spans="1:62" ht="31">
      <c r="A103" s="23">
        <v>99</v>
      </c>
      <c r="B103" s="39" t="s">
        <v>3870</v>
      </c>
      <c r="C103" s="39" t="s">
        <v>3626</v>
      </c>
      <c r="D103" s="39" t="s">
        <v>1063</v>
      </c>
      <c r="E103" s="39">
        <v>73</v>
      </c>
      <c r="F103" s="39" t="s">
        <v>3627</v>
      </c>
      <c r="G103" s="39" t="s">
        <v>3555</v>
      </c>
      <c r="H103" s="23" t="str">
        <f t="shared" si="4"/>
        <v>許＊柱</v>
      </c>
      <c r="I103" s="23" t="str">
        <f t="shared" si="5"/>
        <v>1＊064287</v>
      </c>
      <c r="J103" s="39">
        <v>1130708</v>
      </c>
      <c r="K103" s="39" t="s">
        <v>3770</v>
      </c>
      <c r="L103" s="39">
        <v>1410</v>
      </c>
      <c r="M103" s="1" t="s">
        <v>9</v>
      </c>
      <c r="N103" s="1" t="s">
        <v>716</v>
      </c>
      <c r="O103" s="1"/>
      <c r="P103" s="1"/>
      <c r="Q103" s="1"/>
      <c r="R103" s="1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1"/>
      <c r="AK103" s="1"/>
      <c r="AL103" s="1"/>
      <c r="AM103" s="25"/>
      <c r="AN103" s="25"/>
      <c r="AO103" s="25"/>
      <c r="AP103" s="25"/>
      <c r="AQ103" s="25"/>
      <c r="AR103" s="1"/>
      <c r="AS103" s="25"/>
      <c r="AT103" s="25"/>
      <c r="AU103" s="25"/>
      <c r="AV103" s="25"/>
      <c r="AW103" s="25"/>
      <c r="AX103" s="36"/>
      <c r="AY103" s="25"/>
      <c r="AZ103" s="25"/>
      <c r="BA103" s="25"/>
      <c r="BB103" s="25"/>
      <c r="BC103" s="1"/>
      <c r="BD103" s="1"/>
      <c r="BE103" s="25"/>
      <c r="BF103" s="1"/>
      <c r="BG103" s="1"/>
      <c r="BH103" s="1"/>
      <c r="BI103" s="25"/>
      <c r="BJ103" s="6"/>
    </row>
    <row r="104" spans="1:62" ht="17">
      <c r="A104" s="23">
        <v>100</v>
      </c>
      <c r="B104" s="39" t="s">
        <v>3871</v>
      </c>
      <c r="C104" s="39" t="s">
        <v>3629</v>
      </c>
      <c r="D104" s="39" t="s">
        <v>1067</v>
      </c>
      <c r="E104" s="39">
        <v>56</v>
      </c>
      <c r="F104" s="39" t="s">
        <v>3627</v>
      </c>
      <c r="G104" s="39" t="s">
        <v>3555</v>
      </c>
      <c r="H104" s="23" t="str">
        <f t="shared" si="4"/>
        <v>謝＊月</v>
      </c>
      <c r="I104" s="23" t="str">
        <f t="shared" si="5"/>
        <v>2＊703458</v>
      </c>
      <c r="J104" s="39">
        <v>1130709</v>
      </c>
      <c r="K104" s="39" t="s">
        <v>72</v>
      </c>
      <c r="L104" s="39">
        <v>1410</v>
      </c>
      <c r="M104" s="1"/>
      <c r="N104" s="1"/>
      <c r="O104" s="1"/>
      <c r="P104" s="1"/>
      <c r="Q104" s="1"/>
      <c r="R104" s="1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1"/>
      <c r="AK104" s="1"/>
      <c r="AL104" s="1"/>
      <c r="AM104" s="25"/>
      <c r="AN104" s="25"/>
      <c r="AO104" s="25"/>
      <c r="AP104" s="25"/>
      <c r="AQ104" s="25"/>
      <c r="AR104" s="1"/>
      <c r="AS104" s="25"/>
      <c r="AT104" s="25"/>
      <c r="AU104" s="25"/>
      <c r="AV104" s="25"/>
      <c r="AW104" s="25"/>
      <c r="AX104" s="36" t="s">
        <v>9</v>
      </c>
      <c r="AY104" s="25"/>
      <c r="AZ104" s="25"/>
      <c r="BA104" s="25"/>
      <c r="BB104" s="25"/>
      <c r="BC104" s="1"/>
      <c r="BD104" s="1"/>
      <c r="BE104" s="25"/>
      <c r="BF104" s="1"/>
      <c r="BG104" s="1"/>
      <c r="BH104" s="1"/>
      <c r="BI104" s="25"/>
      <c r="BJ104" s="6"/>
    </row>
    <row r="105" spans="1:62" ht="31">
      <c r="A105" s="23">
        <v>101</v>
      </c>
      <c r="B105" s="39" t="s">
        <v>3872</v>
      </c>
      <c r="C105" s="39" t="s">
        <v>3628</v>
      </c>
      <c r="D105" s="39" t="s">
        <v>1067</v>
      </c>
      <c r="E105" s="39">
        <v>58</v>
      </c>
      <c r="F105" s="39" t="s">
        <v>3551</v>
      </c>
      <c r="G105" s="39" t="s">
        <v>3565</v>
      </c>
      <c r="H105" s="23" t="str">
        <f t="shared" si="4"/>
        <v>廖＊珏</v>
      </c>
      <c r="I105" s="23" t="str">
        <f t="shared" si="5"/>
        <v>2＊704728</v>
      </c>
      <c r="J105" s="39">
        <v>1130712</v>
      </c>
      <c r="K105" s="39" t="s">
        <v>729</v>
      </c>
      <c r="L105" s="39">
        <v>1410</v>
      </c>
      <c r="M105" s="1"/>
      <c r="N105" s="1"/>
      <c r="O105" s="1"/>
      <c r="P105" s="1"/>
      <c r="Q105" s="1"/>
      <c r="R105" s="1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1"/>
      <c r="AK105" s="1"/>
      <c r="AL105" s="1"/>
      <c r="AM105" s="25"/>
      <c r="AN105" s="25"/>
      <c r="AO105" s="25"/>
      <c r="AP105" s="25"/>
      <c r="AQ105" s="25"/>
      <c r="AR105" s="1" t="s">
        <v>9</v>
      </c>
      <c r="AS105" s="25"/>
      <c r="AT105" s="25"/>
      <c r="AU105" s="25"/>
      <c r="AV105" s="25"/>
      <c r="AW105" s="25"/>
      <c r="AX105" s="36"/>
      <c r="AY105" s="25"/>
      <c r="AZ105" s="25"/>
      <c r="BA105" s="25"/>
      <c r="BB105" s="25"/>
      <c r="BC105" s="1"/>
      <c r="BD105" s="1"/>
      <c r="BE105" s="25"/>
      <c r="BF105" s="1"/>
      <c r="BG105" s="1"/>
      <c r="BH105" s="1"/>
      <c r="BI105" s="25" t="s">
        <v>1034</v>
      </c>
      <c r="BJ105" s="6"/>
    </row>
    <row r="106" spans="1:62" ht="17">
      <c r="A106" s="23">
        <v>102</v>
      </c>
      <c r="B106" s="39" t="s">
        <v>3873</v>
      </c>
      <c r="C106" s="39" t="s">
        <v>3630</v>
      </c>
      <c r="D106" s="39" t="s">
        <v>1063</v>
      </c>
      <c r="E106" s="39">
        <v>62</v>
      </c>
      <c r="F106" s="39"/>
      <c r="G106" s="39"/>
      <c r="H106" s="23" t="str">
        <f t="shared" si="4"/>
        <v>李＊原</v>
      </c>
      <c r="I106" s="23" t="str">
        <f t="shared" si="5"/>
        <v>0＊321546</v>
      </c>
      <c r="J106" s="39">
        <v>1130712</v>
      </c>
      <c r="K106" s="39" t="s">
        <v>79</v>
      </c>
      <c r="L106" s="39">
        <v>1410</v>
      </c>
      <c r="M106" s="1"/>
      <c r="N106" s="1"/>
      <c r="O106" s="1"/>
      <c r="P106" s="1"/>
      <c r="Q106" s="1"/>
      <c r="R106" s="1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1"/>
      <c r="AK106" s="1"/>
      <c r="AL106" s="1"/>
      <c r="AM106" s="25"/>
      <c r="AN106" s="25"/>
      <c r="AO106" s="25"/>
      <c r="AP106" s="25"/>
      <c r="AQ106" s="25"/>
      <c r="AR106" s="1"/>
      <c r="AS106" s="25"/>
      <c r="AT106" s="25"/>
      <c r="AU106" s="25"/>
      <c r="AV106" s="25" t="s">
        <v>9</v>
      </c>
      <c r="AW106" s="25"/>
      <c r="AX106" s="36"/>
      <c r="AY106" s="25"/>
      <c r="AZ106" s="25"/>
      <c r="BA106" s="25"/>
      <c r="BB106" s="25"/>
      <c r="BC106" s="1"/>
      <c r="BD106" s="1"/>
      <c r="BE106" s="25"/>
      <c r="BF106" s="1"/>
      <c r="BG106" s="1"/>
      <c r="BH106" s="1"/>
      <c r="BI106" s="25"/>
      <c r="BJ106" s="6"/>
    </row>
    <row r="107" spans="1:62" ht="17">
      <c r="A107" s="23">
        <v>103</v>
      </c>
      <c r="B107" s="39" t="s">
        <v>3874</v>
      </c>
      <c r="C107" s="39" t="s">
        <v>2645</v>
      </c>
      <c r="D107" s="39" t="s">
        <v>1067</v>
      </c>
      <c r="E107" s="39">
        <v>68</v>
      </c>
      <c r="F107" s="39" t="s">
        <v>3551</v>
      </c>
      <c r="G107" s="39" t="s">
        <v>3569</v>
      </c>
      <c r="H107" s="23" t="str">
        <f t="shared" si="4"/>
        <v>陳＊宥鎂</v>
      </c>
      <c r="I107" s="23" t="str">
        <f t="shared" si="5"/>
        <v>0＊688965</v>
      </c>
      <c r="J107" s="39">
        <v>1130712</v>
      </c>
      <c r="K107" s="39" t="s">
        <v>70</v>
      </c>
      <c r="L107" s="39">
        <v>1410</v>
      </c>
      <c r="M107" s="1"/>
      <c r="N107" s="1"/>
      <c r="O107" s="1"/>
      <c r="P107" s="1"/>
      <c r="Q107" s="1"/>
      <c r="R107" s="1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1"/>
      <c r="AK107" s="1"/>
      <c r="AL107" s="1"/>
      <c r="AM107" s="25"/>
      <c r="AN107" s="25"/>
      <c r="AO107" s="25"/>
      <c r="AP107" s="25"/>
      <c r="AQ107" s="25"/>
      <c r="AR107" s="1"/>
      <c r="AS107" s="25" t="s">
        <v>9</v>
      </c>
      <c r="AT107" s="25"/>
      <c r="AU107" s="25"/>
      <c r="AV107" s="25"/>
      <c r="AW107" s="25"/>
      <c r="AX107" s="36"/>
      <c r="AY107" s="25"/>
      <c r="AZ107" s="25"/>
      <c r="BA107" s="25"/>
      <c r="BB107" s="25"/>
      <c r="BC107" s="1"/>
      <c r="BD107" s="1"/>
      <c r="BE107" s="25"/>
      <c r="BF107" s="1"/>
      <c r="BG107" s="1"/>
      <c r="BH107" s="1"/>
      <c r="BI107" s="25"/>
      <c r="BJ107" s="6"/>
    </row>
    <row r="108" spans="1:62" ht="17">
      <c r="A108" s="23">
        <v>104</v>
      </c>
      <c r="B108" s="39" t="s">
        <v>3875</v>
      </c>
      <c r="C108" s="39" t="s">
        <v>369</v>
      </c>
      <c r="D108" s="39" t="s">
        <v>1067</v>
      </c>
      <c r="E108" s="39">
        <v>63</v>
      </c>
      <c r="F108" s="39"/>
      <c r="G108" s="39"/>
      <c r="H108" s="23" t="str">
        <f t="shared" si="4"/>
        <v>張＊真</v>
      </c>
      <c r="I108" s="23" t="str">
        <f t="shared" si="5"/>
        <v>1＊091635</v>
      </c>
      <c r="J108" s="39">
        <v>1130715</v>
      </c>
      <c r="K108" s="39" t="s">
        <v>72</v>
      </c>
      <c r="L108" s="39">
        <v>1410</v>
      </c>
      <c r="M108" s="1"/>
      <c r="N108" s="1"/>
      <c r="O108" s="1"/>
      <c r="P108" s="1"/>
      <c r="Q108" s="1"/>
      <c r="R108" s="1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1"/>
      <c r="AK108" s="1"/>
      <c r="AL108" s="1"/>
      <c r="AM108" s="25"/>
      <c r="AN108" s="25"/>
      <c r="AO108" s="25"/>
      <c r="AP108" s="25"/>
      <c r="AQ108" s="25"/>
      <c r="AR108" s="1"/>
      <c r="AS108" s="25"/>
      <c r="AT108" s="25"/>
      <c r="AU108" s="25"/>
      <c r="AV108" s="25"/>
      <c r="AW108" s="25"/>
      <c r="AX108" s="36" t="s">
        <v>9</v>
      </c>
      <c r="AY108" s="25"/>
      <c r="AZ108" s="25"/>
      <c r="BA108" s="25"/>
      <c r="BB108" s="25"/>
      <c r="BC108" s="1"/>
      <c r="BD108" s="1"/>
      <c r="BE108" s="25"/>
      <c r="BF108" s="1"/>
      <c r="BG108" s="1"/>
      <c r="BH108" s="1"/>
      <c r="BI108" s="25"/>
      <c r="BJ108" s="6"/>
    </row>
    <row r="109" spans="1:62" ht="17">
      <c r="A109" s="23">
        <v>105</v>
      </c>
      <c r="B109" s="39" t="s">
        <v>3876</v>
      </c>
      <c r="C109" s="39" t="s">
        <v>3631</v>
      </c>
      <c r="D109" s="39" t="s">
        <v>1067</v>
      </c>
      <c r="E109" s="39">
        <v>80</v>
      </c>
      <c r="F109" s="39"/>
      <c r="G109" s="39"/>
      <c r="H109" s="23" t="str">
        <f t="shared" si="4"/>
        <v>管＊籣</v>
      </c>
      <c r="I109" s="23" t="str">
        <f t="shared" si="5"/>
        <v>2＊709867</v>
      </c>
      <c r="J109" s="39">
        <v>1130715</v>
      </c>
      <c r="K109" s="39" t="s">
        <v>80</v>
      </c>
      <c r="L109" s="39">
        <v>1410</v>
      </c>
      <c r="M109" s="1"/>
      <c r="N109" s="1"/>
      <c r="O109" s="1"/>
      <c r="P109" s="1"/>
      <c r="Q109" s="1"/>
      <c r="R109" s="1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1"/>
      <c r="AK109" s="1"/>
      <c r="AL109" s="1"/>
      <c r="AM109" s="25"/>
      <c r="AN109" s="25"/>
      <c r="AO109" s="25"/>
      <c r="AP109" s="25"/>
      <c r="AQ109" s="25"/>
      <c r="AR109" s="1"/>
      <c r="AS109" s="25"/>
      <c r="AT109" s="25"/>
      <c r="AU109" s="25"/>
      <c r="AV109" s="25"/>
      <c r="AW109" s="25" t="s">
        <v>9</v>
      </c>
      <c r="AX109" s="36"/>
      <c r="AY109" s="25"/>
      <c r="AZ109" s="25"/>
      <c r="BA109" s="25"/>
      <c r="BB109" s="25"/>
      <c r="BC109" s="1"/>
      <c r="BD109" s="1"/>
      <c r="BE109" s="25"/>
      <c r="BF109" s="1"/>
      <c r="BG109" s="1"/>
      <c r="BH109" s="1"/>
      <c r="BI109" s="25"/>
      <c r="BJ109" s="6"/>
    </row>
    <row r="110" spans="1:62" ht="31">
      <c r="A110" s="23">
        <v>106</v>
      </c>
      <c r="B110" s="39" t="s">
        <v>3877</v>
      </c>
      <c r="C110" s="39" t="s">
        <v>253</v>
      </c>
      <c r="D110" s="39" t="s">
        <v>1067</v>
      </c>
      <c r="E110" s="39">
        <v>81</v>
      </c>
      <c r="F110" s="39" t="s">
        <v>3568</v>
      </c>
      <c r="G110" s="39"/>
      <c r="H110" s="23" t="str">
        <f t="shared" si="4"/>
        <v>郭＊琴</v>
      </c>
      <c r="I110" s="23" t="str">
        <f t="shared" si="5"/>
        <v>0＊522115</v>
      </c>
      <c r="J110" s="39">
        <v>1130728</v>
      </c>
      <c r="K110" s="39" t="s">
        <v>3771</v>
      </c>
      <c r="L110" s="39">
        <v>1410</v>
      </c>
      <c r="M110" s="1"/>
      <c r="N110" s="1"/>
      <c r="O110" s="1"/>
      <c r="P110" s="1"/>
      <c r="Q110" s="1"/>
      <c r="R110" s="1"/>
      <c r="S110" s="25" t="s">
        <v>4051</v>
      </c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1"/>
      <c r="AK110" s="1"/>
      <c r="AL110" s="1"/>
      <c r="AM110" s="25"/>
      <c r="AN110" s="25"/>
      <c r="AO110" s="25"/>
      <c r="AP110" s="25"/>
      <c r="AQ110" s="25"/>
      <c r="AR110" s="1"/>
      <c r="AS110" s="25"/>
      <c r="AT110" s="25"/>
      <c r="AU110" s="25"/>
      <c r="AV110" s="25"/>
      <c r="AW110" s="25"/>
      <c r="AX110" s="36"/>
      <c r="AY110" s="25"/>
      <c r="AZ110" s="25"/>
      <c r="BA110" s="25"/>
      <c r="BB110" s="25"/>
      <c r="BC110" s="1"/>
      <c r="BD110" s="1"/>
      <c r="BE110" s="25"/>
      <c r="BF110" s="1"/>
      <c r="BG110" s="1"/>
      <c r="BH110" s="1"/>
      <c r="BI110" s="25"/>
      <c r="BJ110" s="6"/>
    </row>
    <row r="111" spans="1:62" ht="17">
      <c r="A111" s="23">
        <v>107</v>
      </c>
      <c r="B111" s="39" t="s">
        <v>3878</v>
      </c>
      <c r="C111" s="39" t="s">
        <v>3632</v>
      </c>
      <c r="D111" s="39" t="s">
        <v>1063</v>
      </c>
      <c r="E111" s="39">
        <v>76</v>
      </c>
      <c r="F111" s="39"/>
      <c r="G111" s="39"/>
      <c r="H111" s="23" t="str">
        <f t="shared" si="4"/>
        <v>梁＊</v>
      </c>
      <c r="I111" s="23" t="str">
        <f t="shared" si="5"/>
        <v>1＊589958</v>
      </c>
      <c r="J111" s="39">
        <v>1130729</v>
      </c>
      <c r="K111" s="39" t="s">
        <v>70</v>
      </c>
      <c r="L111" s="39">
        <v>1410</v>
      </c>
      <c r="M111" s="1"/>
      <c r="N111" s="1"/>
      <c r="O111" s="1"/>
      <c r="P111" s="1"/>
      <c r="Q111" s="1"/>
      <c r="R111" s="1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1"/>
      <c r="AK111" s="1"/>
      <c r="AL111" s="1"/>
      <c r="AM111" s="25"/>
      <c r="AN111" s="25"/>
      <c r="AO111" s="25"/>
      <c r="AP111" s="25"/>
      <c r="AQ111" s="25"/>
      <c r="AR111" s="1"/>
      <c r="AS111" s="25"/>
      <c r="AT111" s="25" t="s">
        <v>9</v>
      </c>
      <c r="AU111" s="25"/>
      <c r="AV111" s="25"/>
      <c r="AW111" s="25"/>
      <c r="AX111" s="36"/>
      <c r="AY111" s="25"/>
      <c r="AZ111" s="25"/>
      <c r="BA111" s="25"/>
      <c r="BB111" s="25"/>
      <c r="BC111" s="1"/>
      <c r="BD111" s="1"/>
      <c r="BE111" s="25"/>
      <c r="BF111" s="1"/>
      <c r="BG111" s="1"/>
      <c r="BH111" s="1"/>
      <c r="BI111" s="25"/>
      <c r="BJ111" s="6"/>
    </row>
    <row r="112" spans="1:62" ht="17">
      <c r="A112" s="23">
        <v>108</v>
      </c>
      <c r="B112" s="39" t="s">
        <v>3879</v>
      </c>
      <c r="C112" s="39" t="s">
        <v>3633</v>
      </c>
      <c r="D112" s="39" t="s">
        <v>1067</v>
      </c>
      <c r="E112" s="39">
        <v>65</v>
      </c>
      <c r="F112" s="39"/>
      <c r="G112" s="39"/>
      <c r="H112" s="23" t="str">
        <f t="shared" si="4"/>
        <v>陳＊嫃</v>
      </c>
      <c r="I112" s="23" t="str">
        <f t="shared" si="5"/>
        <v>2＊525984</v>
      </c>
      <c r="J112" s="39">
        <v>1130731</v>
      </c>
      <c r="K112" s="39" t="s">
        <v>70</v>
      </c>
      <c r="L112" s="39">
        <v>1410</v>
      </c>
      <c r="M112" s="1"/>
      <c r="N112" s="1"/>
      <c r="O112" s="1"/>
      <c r="P112" s="1"/>
      <c r="Q112" s="1"/>
      <c r="R112" s="1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1"/>
      <c r="AK112" s="1"/>
      <c r="AL112" s="1"/>
      <c r="AM112" s="25"/>
      <c r="AN112" s="25"/>
      <c r="AO112" s="25"/>
      <c r="AP112" s="25"/>
      <c r="AQ112" s="25"/>
      <c r="AR112" s="1"/>
      <c r="AS112" s="25" t="s">
        <v>9</v>
      </c>
      <c r="AT112" s="25"/>
      <c r="AU112" s="25"/>
      <c r="AV112" s="25"/>
      <c r="AW112" s="25"/>
      <c r="AX112" s="36"/>
      <c r="AY112" s="25"/>
      <c r="AZ112" s="25"/>
      <c r="BA112" s="25"/>
      <c r="BB112" s="25"/>
      <c r="BC112" s="1"/>
      <c r="BD112" s="1"/>
      <c r="BE112" s="25"/>
      <c r="BF112" s="1"/>
      <c r="BG112" s="1"/>
      <c r="BH112" s="1"/>
      <c r="BI112" s="25"/>
      <c r="BJ112" s="6"/>
    </row>
    <row r="113" spans="1:62" ht="17">
      <c r="A113" s="23">
        <v>109</v>
      </c>
      <c r="B113" s="39" t="s">
        <v>3880</v>
      </c>
      <c r="C113" s="39" t="s">
        <v>3634</v>
      </c>
      <c r="D113" s="39" t="s">
        <v>1063</v>
      </c>
      <c r="E113" s="39">
        <v>70</v>
      </c>
      <c r="F113" s="39"/>
      <c r="G113" s="39"/>
      <c r="H113" s="23" t="str">
        <f t="shared" si="4"/>
        <v>梁＊國</v>
      </c>
      <c r="I113" s="23" t="str">
        <f t="shared" si="5"/>
        <v>1＊338601</v>
      </c>
      <c r="J113" s="39">
        <v>1130731</v>
      </c>
      <c r="K113" s="39" t="s">
        <v>70</v>
      </c>
      <c r="L113" s="39">
        <v>1410</v>
      </c>
      <c r="M113" s="1"/>
      <c r="N113" s="1"/>
      <c r="O113" s="1"/>
      <c r="P113" s="1"/>
      <c r="Q113" s="1"/>
      <c r="R113" s="1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1"/>
      <c r="AK113" s="1"/>
      <c r="AL113" s="1"/>
      <c r="AM113" s="25"/>
      <c r="AN113" s="25"/>
      <c r="AO113" s="25"/>
      <c r="AP113" s="25"/>
      <c r="AQ113" s="25"/>
      <c r="AR113" s="1"/>
      <c r="AS113" s="25"/>
      <c r="AT113" s="25" t="s">
        <v>9</v>
      </c>
      <c r="AU113" s="25"/>
      <c r="AV113" s="25"/>
      <c r="AW113" s="25"/>
      <c r="AX113" s="36"/>
      <c r="AY113" s="25"/>
      <c r="AZ113" s="25"/>
      <c r="BA113" s="25"/>
      <c r="BB113" s="25"/>
      <c r="BC113" s="1"/>
      <c r="BD113" s="1"/>
      <c r="BE113" s="25"/>
      <c r="BF113" s="1"/>
      <c r="BG113" s="1"/>
      <c r="BH113" s="1"/>
      <c r="BI113" s="25"/>
      <c r="BJ113" s="6"/>
    </row>
    <row r="114" spans="1:62" ht="31">
      <c r="A114" s="23">
        <v>110</v>
      </c>
      <c r="B114" s="39" t="s">
        <v>3881</v>
      </c>
      <c r="C114" s="39" t="s">
        <v>3635</v>
      </c>
      <c r="D114" s="39" t="s">
        <v>1063</v>
      </c>
      <c r="E114" s="39">
        <v>51</v>
      </c>
      <c r="F114" s="39" t="s">
        <v>3570</v>
      </c>
      <c r="G114" s="39" t="s">
        <v>3565</v>
      </c>
      <c r="H114" s="23" t="str">
        <f t="shared" si="4"/>
        <v>陳＊超</v>
      </c>
      <c r="I114" s="23" t="str">
        <f t="shared" si="5"/>
        <v>2＊722841</v>
      </c>
      <c r="J114" s="39">
        <v>1130731</v>
      </c>
      <c r="K114" s="39" t="s">
        <v>715</v>
      </c>
      <c r="L114" s="39">
        <v>1410</v>
      </c>
      <c r="M114" s="1" t="s">
        <v>9</v>
      </c>
      <c r="N114" s="1"/>
      <c r="O114" s="1"/>
      <c r="P114" s="1"/>
      <c r="Q114" s="1" t="s">
        <v>716</v>
      </c>
      <c r="R114" s="1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1"/>
      <c r="AK114" s="1"/>
      <c r="AL114" s="1"/>
      <c r="AM114" s="25"/>
      <c r="AN114" s="25"/>
      <c r="AO114" s="25"/>
      <c r="AP114" s="25"/>
      <c r="AQ114" s="25"/>
      <c r="AR114" s="1"/>
      <c r="AS114" s="25"/>
      <c r="AT114" s="25"/>
      <c r="AU114" s="25"/>
      <c r="AV114" s="25"/>
      <c r="AW114" s="25"/>
      <c r="AX114" s="36"/>
      <c r="AY114" s="25"/>
      <c r="AZ114" s="25"/>
      <c r="BA114" s="25"/>
      <c r="BB114" s="25"/>
      <c r="BC114" s="1"/>
      <c r="BD114" s="1"/>
      <c r="BE114" s="25"/>
      <c r="BF114" s="1"/>
      <c r="BG114" s="1"/>
      <c r="BH114" s="1"/>
      <c r="BI114" s="25" t="s">
        <v>1034</v>
      </c>
      <c r="BJ114" s="6"/>
    </row>
    <row r="115" spans="1:62" ht="31">
      <c r="A115" s="23">
        <v>111</v>
      </c>
      <c r="B115" s="39" t="s">
        <v>1135</v>
      </c>
      <c r="C115" s="39" t="s">
        <v>848</v>
      </c>
      <c r="D115" s="39" t="s">
        <v>1063</v>
      </c>
      <c r="E115" s="39">
        <v>68</v>
      </c>
      <c r="F115" s="39" t="s">
        <v>195</v>
      </c>
      <c r="G115" s="39" t="s">
        <v>195</v>
      </c>
      <c r="H115" s="23" t="str">
        <f t="shared" si="4"/>
        <v>陳＊文</v>
      </c>
      <c r="I115" s="23" t="str">
        <f t="shared" si="5"/>
        <v>1＊354722</v>
      </c>
      <c r="J115" s="39">
        <v>1130711</v>
      </c>
      <c r="K115" s="39" t="s">
        <v>732</v>
      </c>
      <c r="L115" s="39">
        <v>1058</v>
      </c>
      <c r="M115" s="1"/>
      <c r="N115" s="1"/>
      <c r="O115" s="1"/>
      <c r="P115" s="1"/>
      <c r="Q115" s="1"/>
      <c r="R115" s="1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1"/>
      <c r="AK115" s="1"/>
      <c r="AL115" s="1"/>
      <c r="AM115" s="25"/>
      <c r="AN115" s="25"/>
      <c r="AO115" s="25"/>
      <c r="AP115" s="25"/>
      <c r="AQ115" s="25"/>
      <c r="AR115" s="1"/>
      <c r="AS115" s="25"/>
      <c r="AT115" s="25"/>
      <c r="AU115" s="25"/>
      <c r="AV115" s="25"/>
      <c r="AW115" s="25"/>
      <c r="AX115" s="36"/>
      <c r="AY115" s="25"/>
      <c r="AZ115" s="25"/>
      <c r="BA115" s="25"/>
      <c r="BB115" s="25" t="s">
        <v>747</v>
      </c>
      <c r="BC115" s="1"/>
      <c r="BD115" s="1"/>
      <c r="BE115" s="25"/>
      <c r="BF115" s="1"/>
      <c r="BG115" s="1"/>
      <c r="BH115" s="1"/>
      <c r="BI115" s="25"/>
      <c r="BJ115" s="6"/>
    </row>
    <row r="116" spans="1:62" ht="31">
      <c r="A116" s="23">
        <v>112</v>
      </c>
      <c r="B116" s="39" t="s">
        <v>3882</v>
      </c>
      <c r="C116" s="39" t="s">
        <v>197</v>
      </c>
      <c r="D116" s="39" t="s">
        <v>1063</v>
      </c>
      <c r="E116" s="39">
        <v>65</v>
      </c>
      <c r="F116" s="39" t="s">
        <v>195</v>
      </c>
      <c r="G116" s="39" t="s">
        <v>195</v>
      </c>
      <c r="H116" s="23" t="str">
        <f t="shared" si="4"/>
        <v>郭＊忠</v>
      </c>
      <c r="I116" s="23" t="str">
        <f t="shared" si="5"/>
        <v>1＊601711</v>
      </c>
      <c r="J116" s="39">
        <v>1130711</v>
      </c>
      <c r="K116" s="39" t="s">
        <v>732</v>
      </c>
      <c r="L116" s="39">
        <v>1058</v>
      </c>
      <c r="M116" s="1"/>
      <c r="N116" s="1"/>
      <c r="O116" s="1"/>
      <c r="P116" s="1"/>
      <c r="Q116" s="1"/>
      <c r="R116" s="1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1"/>
      <c r="AK116" s="1"/>
      <c r="AL116" s="1"/>
      <c r="AM116" s="25"/>
      <c r="AN116" s="25"/>
      <c r="AO116" s="25"/>
      <c r="AP116" s="25"/>
      <c r="AQ116" s="25"/>
      <c r="AR116" s="1"/>
      <c r="AS116" s="25"/>
      <c r="AT116" s="25"/>
      <c r="AU116" s="25"/>
      <c r="AV116" s="25"/>
      <c r="AW116" s="25"/>
      <c r="AX116" s="36"/>
      <c r="AY116" s="25"/>
      <c r="AZ116" s="25"/>
      <c r="BA116" s="25"/>
      <c r="BB116" s="25" t="s">
        <v>1879</v>
      </c>
      <c r="BC116" s="1"/>
      <c r="BD116" s="1"/>
      <c r="BE116" s="25"/>
      <c r="BF116" s="1"/>
      <c r="BG116" s="1"/>
      <c r="BH116" s="1"/>
      <c r="BI116" s="25"/>
      <c r="BJ116" s="6"/>
    </row>
    <row r="117" spans="1:62" ht="31">
      <c r="A117" s="23">
        <v>113</v>
      </c>
      <c r="B117" s="39" t="s">
        <v>3883</v>
      </c>
      <c r="C117" s="39" t="s">
        <v>3637</v>
      </c>
      <c r="D117" s="39" t="s">
        <v>1063</v>
      </c>
      <c r="E117" s="39">
        <v>52</v>
      </c>
      <c r="F117" s="39" t="s">
        <v>195</v>
      </c>
      <c r="G117" s="39" t="s">
        <v>195</v>
      </c>
      <c r="H117" s="23" t="str">
        <f t="shared" si="4"/>
        <v>江＊昌</v>
      </c>
      <c r="I117" s="23" t="str">
        <f t="shared" si="5"/>
        <v>2＊852807</v>
      </c>
      <c r="J117" s="39">
        <v>1130715</v>
      </c>
      <c r="K117" s="39" t="s">
        <v>734</v>
      </c>
      <c r="L117" s="39">
        <v>1058</v>
      </c>
      <c r="M117" s="1"/>
      <c r="N117" s="1"/>
      <c r="O117" s="1"/>
      <c r="P117" s="1"/>
      <c r="Q117" s="1"/>
      <c r="R117" s="1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1"/>
      <c r="AK117" s="1"/>
      <c r="AL117" s="1"/>
      <c r="AM117" s="25"/>
      <c r="AN117" s="25"/>
      <c r="AO117" s="25"/>
      <c r="AP117" s="25"/>
      <c r="AQ117" s="25"/>
      <c r="AR117" s="1"/>
      <c r="AS117" s="25"/>
      <c r="AT117" s="25"/>
      <c r="AU117" s="25"/>
      <c r="AV117" s="25"/>
      <c r="AW117" s="25"/>
      <c r="AX117" s="36"/>
      <c r="AY117" s="25"/>
      <c r="AZ117" s="25"/>
      <c r="BA117" s="25" t="s">
        <v>9</v>
      </c>
      <c r="BB117" s="25"/>
      <c r="BC117" s="1"/>
      <c r="BD117" s="1"/>
      <c r="BE117" s="25"/>
      <c r="BF117" s="1"/>
      <c r="BG117" s="1"/>
      <c r="BH117" s="1"/>
      <c r="BI117" s="25"/>
      <c r="BJ117" s="6"/>
    </row>
    <row r="118" spans="1:62" ht="31">
      <c r="A118" s="23">
        <v>114</v>
      </c>
      <c r="B118" s="39" t="s">
        <v>3884</v>
      </c>
      <c r="C118" s="39" t="s">
        <v>3639</v>
      </c>
      <c r="D118" s="39" t="s">
        <v>1063</v>
      </c>
      <c r="E118" s="39">
        <v>76</v>
      </c>
      <c r="F118" s="39" t="s">
        <v>195</v>
      </c>
      <c r="G118" s="39" t="s">
        <v>195</v>
      </c>
      <c r="H118" s="23" t="str">
        <f t="shared" si="4"/>
        <v>余＊藤</v>
      </c>
      <c r="I118" s="23" t="str">
        <f t="shared" si="5"/>
        <v>2＊077375</v>
      </c>
      <c r="J118" s="39">
        <v>1130718</v>
      </c>
      <c r="K118" s="39" t="s">
        <v>734</v>
      </c>
      <c r="L118" s="39">
        <v>1058</v>
      </c>
      <c r="M118" s="1"/>
      <c r="N118" s="1"/>
      <c r="O118" s="1"/>
      <c r="P118" s="1"/>
      <c r="Q118" s="1"/>
      <c r="R118" s="1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1"/>
      <c r="AK118" s="1"/>
      <c r="AL118" s="1"/>
      <c r="AM118" s="25"/>
      <c r="AN118" s="25"/>
      <c r="AO118" s="25"/>
      <c r="AP118" s="25"/>
      <c r="AQ118" s="25"/>
      <c r="AR118" s="1"/>
      <c r="AS118" s="25"/>
      <c r="AT118" s="25"/>
      <c r="AU118" s="25"/>
      <c r="AV118" s="25"/>
      <c r="AW118" s="25"/>
      <c r="AX118" s="36"/>
      <c r="AY118" s="25"/>
      <c r="AZ118" s="25"/>
      <c r="BA118" s="25" t="s">
        <v>9</v>
      </c>
      <c r="BB118" s="25"/>
      <c r="BC118" s="1"/>
      <c r="BD118" s="1"/>
      <c r="BE118" s="25"/>
      <c r="BF118" s="1"/>
      <c r="BG118" s="1"/>
      <c r="BH118" s="1"/>
      <c r="BI118" s="25"/>
      <c r="BJ118" s="6"/>
    </row>
    <row r="119" spans="1:62" ht="31">
      <c r="A119" s="23">
        <v>115</v>
      </c>
      <c r="B119" s="39" t="s">
        <v>3885</v>
      </c>
      <c r="C119" s="39" t="s">
        <v>2698</v>
      </c>
      <c r="D119" s="39" t="s">
        <v>1067</v>
      </c>
      <c r="E119" s="39">
        <v>71</v>
      </c>
      <c r="F119" s="39" t="s">
        <v>195</v>
      </c>
      <c r="G119" s="39" t="s">
        <v>195</v>
      </c>
      <c r="H119" s="23" t="str">
        <f t="shared" si="4"/>
        <v>賴＊妃</v>
      </c>
      <c r="I119" s="23" t="str">
        <f t="shared" si="5"/>
        <v>0＊490061</v>
      </c>
      <c r="J119" s="39">
        <v>1130729</v>
      </c>
      <c r="K119" s="39" t="s">
        <v>732</v>
      </c>
      <c r="L119" s="39">
        <v>1058</v>
      </c>
      <c r="M119" s="1"/>
      <c r="N119" s="1"/>
      <c r="O119" s="1"/>
      <c r="P119" s="1"/>
      <c r="Q119" s="1"/>
      <c r="R119" s="1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1"/>
      <c r="AK119" s="1"/>
      <c r="AL119" s="1"/>
      <c r="AM119" s="25"/>
      <c r="AN119" s="25"/>
      <c r="AO119" s="25"/>
      <c r="AP119" s="25"/>
      <c r="AQ119" s="25"/>
      <c r="AR119" s="1"/>
      <c r="AS119" s="25"/>
      <c r="AT119" s="25"/>
      <c r="AU119" s="25"/>
      <c r="AV119" s="25"/>
      <c r="AW119" s="25"/>
      <c r="AX119" s="36"/>
      <c r="AY119" s="25"/>
      <c r="AZ119" s="25"/>
      <c r="BA119" s="25"/>
      <c r="BB119" s="25" t="s">
        <v>747</v>
      </c>
      <c r="BC119" s="1"/>
      <c r="BD119" s="1"/>
      <c r="BE119" s="25"/>
      <c r="BF119" s="1"/>
      <c r="BG119" s="1"/>
      <c r="BH119" s="1"/>
      <c r="BI119" s="25"/>
      <c r="BJ119" s="6"/>
    </row>
    <row r="120" spans="1:62" ht="31">
      <c r="A120" s="23">
        <v>116</v>
      </c>
      <c r="B120" s="39" t="s">
        <v>1137</v>
      </c>
      <c r="C120" s="39" t="s">
        <v>850</v>
      </c>
      <c r="D120" s="39" t="s">
        <v>1067</v>
      </c>
      <c r="E120" s="39">
        <v>55</v>
      </c>
      <c r="F120" s="39" t="s">
        <v>195</v>
      </c>
      <c r="G120" s="39" t="s">
        <v>195</v>
      </c>
      <c r="H120" s="23" t="str">
        <f t="shared" si="4"/>
        <v>鄭＊青</v>
      </c>
      <c r="I120" s="23" t="str">
        <f t="shared" si="5"/>
        <v>1＊292352</v>
      </c>
      <c r="J120" s="39">
        <v>1130729</v>
      </c>
      <c r="K120" s="39" t="s">
        <v>734</v>
      </c>
      <c r="L120" s="39">
        <v>1058</v>
      </c>
      <c r="M120" s="1"/>
      <c r="N120" s="1"/>
      <c r="O120" s="1"/>
      <c r="P120" s="1"/>
      <c r="Q120" s="1"/>
      <c r="R120" s="1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1"/>
      <c r="AK120" s="1"/>
      <c r="AL120" s="1"/>
      <c r="AM120" s="25"/>
      <c r="AN120" s="25"/>
      <c r="AO120" s="25"/>
      <c r="AP120" s="25"/>
      <c r="AQ120" s="25"/>
      <c r="AR120" s="1"/>
      <c r="AS120" s="25"/>
      <c r="AT120" s="25"/>
      <c r="AU120" s="25"/>
      <c r="AV120" s="25"/>
      <c r="AW120" s="25"/>
      <c r="AX120" s="36"/>
      <c r="AY120" s="25"/>
      <c r="AZ120" s="25"/>
      <c r="BA120" s="25" t="s">
        <v>9</v>
      </c>
      <c r="BB120" s="25"/>
      <c r="BC120" s="1"/>
      <c r="BD120" s="1"/>
      <c r="BE120" s="25" t="s">
        <v>736</v>
      </c>
      <c r="BF120" s="1"/>
      <c r="BG120" s="1"/>
      <c r="BH120" s="1"/>
      <c r="BI120" s="25"/>
      <c r="BJ120" s="6"/>
    </row>
    <row r="121" spans="1:62" ht="46.5">
      <c r="A121" s="23">
        <v>117</v>
      </c>
      <c r="B121" s="39" t="s">
        <v>3886</v>
      </c>
      <c r="C121" s="39" t="s">
        <v>3641</v>
      </c>
      <c r="D121" s="39" t="s">
        <v>1063</v>
      </c>
      <c r="E121" s="39">
        <v>69</v>
      </c>
      <c r="F121" s="39" t="s">
        <v>195</v>
      </c>
      <c r="G121" s="39" t="s">
        <v>195</v>
      </c>
      <c r="H121" s="23" t="str">
        <f t="shared" si="4"/>
        <v>楊＊榮</v>
      </c>
      <c r="I121" s="23" t="str">
        <f t="shared" si="5"/>
        <v>1＊665247</v>
      </c>
      <c r="J121" s="39">
        <v>1130729</v>
      </c>
      <c r="K121" s="39" t="s">
        <v>741</v>
      </c>
      <c r="L121" s="39">
        <v>1058</v>
      </c>
      <c r="M121" s="1"/>
      <c r="N121" s="1"/>
      <c r="O121" s="1"/>
      <c r="P121" s="1"/>
      <c r="Q121" s="1"/>
      <c r="R121" s="1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1"/>
      <c r="AK121" s="1"/>
      <c r="AL121" s="1"/>
      <c r="AM121" s="25"/>
      <c r="AN121" s="25"/>
      <c r="AO121" s="25"/>
      <c r="AP121" s="25"/>
      <c r="AQ121" s="25"/>
      <c r="AR121" s="1"/>
      <c r="AS121" s="25"/>
      <c r="AT121" s="25"/>
      <c r="AU121" s="25"/>
      <c r="AV121" s="25"/>
      <c r="AW121" s="25"/>
      <c r="AX121" s="36"/>
      <c r="AY121" s="25"/>
      <c r="AZ121" s="25" t="s">
        <v>9</v>
      </c>
      <c r="BA121" s="25"/>
      <c r="BB121" s="25" t="s">
        <v>1879</v>
      </c>
      <c r="BC121" s="1"/>
      <c r="BD121" s="1"/>
      <c r="BE121" s="25"/>
      <c r="BF121" s="1"/>
      <c r="BG121" s="1"/>
      <c r="BH121" s="1"/>
      <c r="BI121" s="25"/>
      <c r="BJ121" s="6"/>
    </row>
    <row r="122" spans="1:62" ht="31">
      <c r="A122" s="23">
        <v>118</v>
      </c>
      <c r="B122" s="39" t="s">
        <v>3887</v>
      </c>
      <c r="C122" s="39" t="s">
        <v>3642</v>
      </c>
      <c r="D122" s="39" t="s">
        <v>1067</v>
      </c>
      <c r="E122" s="39">
        <v>71</v>
      </c>
      <c r="F122" s="39" t="s">
        <v>195</v>
      </c>
      <c r="G122" s="39" t="s">
        <v>195</v>
      </c>
      <c r="H122" s="23" t="str">
        <f t="shared" si="4"/>
        <v>楊＊雲</v>
      </c>
      <c r="I122" s="23" t="str">
        <f t="shared" si="5"/>
        <v>0＊557008</v>
      </c>
      <c r="J122" s="39">
        <v>1130703</v>
      </c>
      <c r="K122" s="39" t="s">
        <v>732</v>
      </c>
      <c r="L122" s="39">
        <v>1125</v>
      </c>
      <c r="M122" s="1"/>
      <c r="N122" s="1"/>
      <c r="O122" s="1"/>
      <c r="P122" s="1"/>
      <c r="Q122" s="1"/>
      <c r="R122" s="1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1"/>
      <c r="AK122" s="1"/>
      <c r="AL122" s="1"/>
      <c r="AM122" s="25"/>
      <c r="AN122" s="25"/>
      <c r="AO122" s="25"/>
      <c r="AP122" s="25"/>
      <c r="AQ122" s="25"/>
      <c r="AR122" s="1"/>
      <c r="AS122" s="25"/>
      <c r="AT122" s="25"/>
      <c r="AU122" s="25"/>
      <c r="AV122" s="25"/>
      <c r="AW122" s="25"/>
      <c r="AX122" s="36"/>
      <c r="AY122" s="25"/>
      <c r="AZ122" s="25"/>
      <c r="BA122" s="25"/>
      <c r="BB122" s="25" t="s">
        <v>1879</v>
      </c>
      <c r="BC122" s="1"/>
      <c r="BD122" s="1"/>
      <c r="BE122" s="25"/>
      <c r="BF122" s="1"/>
      <c r="BG122" s="1"/>
      <c r="BH122" s="1"/>
      <c r="BI122" s="25"/>
      <c r="BJ122" s="6"/>
    </row>
    <row r="123" spans="1:62" ht="31">
      <c r="A123" s="23">
        <v>119</v>
      </c>
      <c r="B123" s="39" t="s">
        <v>3888</v>
      </c>
      <c r="C123" s="39" t="s">
        <v>204</v>
      </c>
      <c r="D123" s="39" t="s">
        <v>1067</v>
      </c>
      <c r="E123" s="39">
        <v>67</v>
      </c>
      <c r="F123" s="39" t="s">
        <v>195</v>
      </c>
      <c r="G123" s="39" t="s">
        <v>195</v>
      </c>
      <c r="H123" s="23" t="str">
        <f t="shared" si="4"/>
        <v>陳＊桃</v>
      </c>
      <c r="I123" s="23" t="str">
        <f t="shared" si="5"/>
        <v>1＊016651</v>
      </c>
      <c r="J123" s="39">
        <v>1130703</v>
      </c>
      <c r="K123" s="39" t="s">
        <v>734</v>
      </c>
      <c r="L123" s="39">
        <v>1125</v>
      </c>
      <c r="M123" s="1"/>
      <c r="N123" s="1"/>
      <c r="O123" s="1"/>
      <c r="P123" s="1"/>
      <c r="Q123" s="1"/>
      <c r="R123" s="1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1"/>
      <c r="AK123" s="1"/>
      <c r="AL123" s="1"/>
      <c r="AM123" s="25"/>
      <c r="AN123" s="25"/>
      <c r="AO123" s="25"/>
      <c r="AP123" s="25"/>
      <c r="AQ123" s="25"/>
      <c r="AR123" s="1"/>
      <c r="AS123" s="25"/>
      <c r="AT123" s="25"/>
      <c r="AU123" s="25"/>
      <c r="AV123" s="25"/>
      <c r="AW123" s="25"/>
      <c r="AX123" s="36"/>
      <c r="AY123" s="25"/>
      <c r="AZ123" s="25"/>
      <c r="BA123" s="25" t="s">
        <v>9</v>
      </c>
      <c r="BB123" s="25"/>
      <c r="BC123" s="1"/>
      <c r="BD123" s="1"/>
      <c r="BE123" s="25"/>
      <c r="BF123" s="1"/>
      <c r="BG123" s="1"/>
      <c r="BH123" s="1"/>
      <c r="BI123" s="25"/>
      <c r="BJ123" s="6"/>
    </row>
    <row r="124" spans="1:62" ht="46.5">
      <c r="A124" s="23">
        <v>120</v>
      </c>
      <c r="B124" s="39" t="s">
        <v>1682</v>
      </c>
      <c r="C124" s="39" t="s">
        <v>1417</v>
      </c>
      <c r="D124" s="39" t="s">
        <v>1063</v>
      </c>
      <c r="E124" s="39">
        <v>44</v>
      </c>
      <c r="F124" s="39" t="s">
        <v>195</v>
      </c>
      <c r="G124" s="39" t="s">
        <v>195</v>
      </c>
      <c r="H124" s="23" t="str">
        <f t="shared" si="4"/>
        <v>洪＊豪</v>
      </c>
      <c r="I124" s="23" t="str">
        <f t="shared" si="5"/>
        <v>1＊542697</v>
      </c>
      <c r="J124" s="39">
        <v>1130703</v>
      </c>
      <c r="K124" s="39" t="s">
        <v>738</v>
      </c>
      <c r="L124" s="39">
        <v>1125</v>
      </c>
      <c r="M124" s="1"/>
      <c r="N124" s="1"/>
      <c r="O124" s="1"/>
      <c r="P124" s="1"/>
      <c r="Q124" s="1"/>
      <c r="R124" s="1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1"/>
      <c r="AK124" s="1"/>
      <c r="AL124" s="1"/>
      <c r="AM124" s="25"/>
      <c r="AN124" s="25"/>
      <c r="AO124" s="25"/>
      <c r="AP124" s="25"/>
      <c r="AQ124" s="25"/>
      <c r="AR124" s="1"/>
      <c r="AS124" s="25"/>
      <c r="AT124" s="25"/>
      <c r="AU124" s="25"/>
      <c r="AV124" s="25"/>
      <c r="AW124" s="25"/>
      <c r="AX124" s="36"/>
      <c r="AY124" s="25"/>
      <c r="AZ124" s="25" t="s">
        <v>9</v>
      </c>
      <c r="BA124" s="25" t="s">
        <v>9</v>
      </c>
      <c r="BB124" s="25"/>
      <c r="BC124" s="1"/>
      <c r="BD124" s="1"/>
      <c r="BE124" s="25"/>
      <c r="BF124" s="1"/>
      <c r="BG124" s="1"/>
      <c r="BH124" s="1"/>
      <c r="BI124" s="25"/>
      <c r="BJ124" s="6"/>
    </row>
    <row r="125" spans="1:62" ht="31">
      <c r="A125" s="23">
        <v>121</v>
      </c>
      <c r="B125" s="39" t="s">
        <v>1634</v>
      </c>
      <c r="C125" s="39" t="s">
        <v>245</v>
      </c>
      <c r="D125" s="39" t="s">
        <v>1067</v>
      </c>
      <c r="E125" s="39">
        <v>79</v>
      </c>
      <c r="F125" s="39" t="s">
        <v>195</v>
      </c>
      <c r="G125" s="39" t="s">
        <v>195</v>
      </c>
      <c r="H125" s="23" t="str">
        <f t="shared" si="4"/>
        <v>鄭＊雪子</v>
      </c>
      <c r="I125" s="23" t="str">
        <f t="shared" si="5"/>
        <v>0＊175864</v>
      </c>
      <c r="J125" s="39">
        <v>1130704</v>
      </c>
      <c r="K125" s="39" t="s">
        <v>734</v>
      </c>
      <c r="L125" s="39">
        <v>1125</v>
      </c>
      <c r="M125" s="1"/>
      <c r="N125" s="1"/>
      <c r="O125" s="1"/>
      <c r="P125" s="1"/>
      <c r="Q125" s="1"/>
      <c r="R125" s="1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1"/>
      <c r="AK125" s="1"/>
      <c r="AL125" s="1"/>
      <c r="AM125" s="25"/>
      <c r="AN125" s="25"/>
      <c r="AO125" s="25"/>
      <c r="AP125" s="25"/>
      <c r="AQ125" s="25"/>
      <c r="AR125" s="1"/>
      <c r="AS125" s="25"/>
      <c r="AT125" s="25"/>
      <c r="AU125" s="25"/>
      <c r="AV125" s="25"/>
      <c r="AW125" s="25"/>
      <c r="AX125" s="36"/>
      <c r="AY125" s="25"/>
      <c r="AZ125" s="25"/>
      <c r="BA125" s="25" t="s">
        <v>9</v>
      </c>
      <c r="BB125" s="25"/>
      <c r="BC125" s="1"/>
      <c r="BD125" s="1"/>
      <c r="BE125" s="25"/>
      <c r="BF125" s="1"/>
      <c r="BG125" s="1"/>
      <c r="BH125" s="1"/>
      <c r="BI125" s="25"/>
      <c r="BJ125" s="6"/>
    </row>
    <row r="126" spans="1:62" ht="31">
      <c r="A126" s="23">
        <v>122</v>
      </c>
      <c r="B126" s="39" t="s">
        <v>1679</v>
      </c>
      <c r="C126" s="39" t="s">
        <v>1414</v>
      </c>
      <c r="D126" s="39" t="s">
        <v>1067</v>
      </c>
      <c r="E126" s="39">
        <v>90</v>
      </c>
      <c r="F126" s="39" t="s">
        <v>195</v>
      </c>
      <c r="G126" s="39" t="s">
        <v>195</v>
      </c>
      <c r="H126" s="23" t="str">
        <f t="shared" si="4"/>
        <v>陳＊媚</v>
      </c>
      <c r="I126" s="23" t="str">
        <f t="shared" si="5"/>
        <v>0＊720238</v>
      </c>
      <c r="J126" s="39">
        <v>1130704</v>
      </c>
      <c r="K126" s="39" t="s">
        <v>734</v>
      </c>
      <c r="L126" s="39">
        <v>1125</v>
      </c>
      <c r="M126" s="1"/>
      <c r="N126" s="1"/>
      <c r="O126" s="1"/>
      <c r="P126" s="1"/>
      <c r="Q126" s="1"/>
      <c r="R126" s="1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1"/>
      <c r="AK126" s="1"/>
      <c r="AL126" s="1"/>
      <c r="AM126" s="25"/>
      <c r="AN126" s="25"/>
      <c r="AO126" s="25"/>
      <c r="AP126" s="25"/>
      <c r="AQ126" s="25"/>
      <c r="AR126" s="1"/>
      <c r="AS126" s="25"/>
      <c r="AT126" s="25"/>
      <c r="AU126" s="25"/>
      <c r="AV126" s="25"/>
      <c r="AW126" s="25"/>
      <c r="AX126" s="36"/>
      <c r="AY126" s="25"/>
      <c r="AZ126" s="25"/>
      <c r="BA126" s="25" t="s">
        <v>9</v>
      </c>
      <c r="BB126" s="25"/>
      <c r="BC126" s="1"/>
      <c r="BD126" s="1"/>
      <c r="BE126" s="25"/>
      <c r="BF126" s="1"/>
      <c r="BG126" s="1"/>
      <c r="BH126" s="1"/>
      <c r="BI126" s="25"/>
      <c r="BJ126" s="6"/>
    </row>
    <row r="127" spans="1:62" ht="31">
      <c r="A127" s="23">
        <v>123</v>
      </c>
      <c r="B127" s="39" t="s">
        <v>1160</v>
      </c>
      <c r="C127" s="39" t="s">
        <v>880</v>
      </c>
      <c r="D127" s="39" t="s">
        <v>1067</v>
      </c>
      <c r="E127" s="39">
        <v>87</v>
      </c>
      <c r="F127" s="39" t="s">
        <v>195</v>
      </c>
      <c r="G127" s="39" t="s">
        <v>195</v>
      </c>
      <c r="H127" s="23" t="str">
        <f t="shared" si="4"/>
        <v>汪＊德美</v>
      </c>
      <c r="I127" s="23" t="str">
        <f t="shared" si="5"/>
        <v>0＊489235</v>
      </c>
      <c r="J127" s="39">
        <v>1130704</v>
      </c>
      <c r="K127" s="39" t="s">
        <v>734</v>
      </c>
      <c r="L127" s="39">
        <v>1125</v>
      </c>
      <c r="M127" s="1"/>
      <c r="N127" s="1"/>
      <c r="O127" s="1"/>
      <c r="P127" s="1"/>
      <c r="Q127" s="1"/>
      <c r="R127" s="1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1"/>
      <c r="AK127" s="1"/>
      <c r="AL127" s="1"/>
      <c r="AM127" s="25"/>
      <c r="AN127" s="25"/>
      <c r="AO127" s="25"/>
      <c r="AP127" s="25"/>
      <c r="AQ127" s="25"/>
      <c r="AR127" s="1"/>
      <c r="AS127" s="25"/>
      <c r="AT127" s="25"/>
      <c r="AU127" s="25"/>
      <c r="AV127" s="25"/>
      <c r="AW127" s="25"/>
      <c r="AX127" s="36"/>
      <c r="AY127" s="25"/>
      <c r="AZ127" s="25"/>
      <c r="BA127" s="25" t="s">
        <v>9</v>
      </c>
      <c r="BB127" s="25"/>
      <c r="BC127" s="1"/>
      <c r="BD127" s="1"/>
      <c r="BE127" s="25"/>
      <c r="BF127" s="1"/>
      <c r="BG127" s="1"/>
      <c r="BH127" s="1"/>
      <c r="BI127" s="25"/>
      <c r="BJ127" s="6"/>
    </row>
    <row r="128" spans="1:62" ht="31">
      <c r="A128" s="23">
        <v>124</v>
      </c>
      <c r="B128" s="39" t="s">
        <v>3889</v>
      </c>
      <c r="C128" s="39" t="s">
        <v>2545</v>
      </c>
      <c r="D128" s="39" t="s">
        <v>1067</v>
      </c>
      <c r="E128" s="39">
        <v>67</v>
      </c>
      <c r="F128" s="39" t="s">
        <v>195</v>
      </c>
      <c r="G128" s="39" t="s">
        <v>195</v>
      </c>
      <c r="H128" s="23" t="str">
        <f t="shared" si="4"/>
        <v>陳＊㲆</v>
      </c>
      <c r="I128" s="23" t="str">
        <f t="shared" si="5"/>
        <v>0＊322533</v>
      </c>
      <c r="J128" s="39">
        <v>1130704</v>
      </c>
      <c r="K128" s="39" t="s">
        <v>734</v>
      </c>
      <c r="L128" s="39">
        <v>1125</v>
      </c>
      <c r="M128" s="1"/>
      <c r="N128" s="1"/>
      <c r="O128" s="1"/>
      <c r="P128" s="1"/>
      <c r="Q128" s="1"/>
      <c r="R128" s="1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1"/>
      <c r="AK128" s="1"/>
      <c r="AL128" s="1"/>
      <c r="AM128" s="25"/>
      <c r="AN128" s="25"/>
      <c r="AO128" s="25"/>
      <c r="AP128" s="25"/>
      <c r="AQ128" s="25"/>
      <c r="AR128" s="1"/>
      <c r="AS128" s="25"/>
      <c r="AT128" s="25"/>
      <c r="AU128" s="25"/>
      <c r="AV128" s="25"/>
      <c r="AW128" s="25"/>
      <c r="AX128" s="36"/>
      <c r="AY128" s="25"/>
      <c r="AZ128" s="25"/>
      <c r="BA128" s="25" t="s">
        <v>9</v>
      </c>
      <c r="BB128" s="25"/>
      <c r="BC128" s="1"/>
      <c r="BD128" s="1"/>
      <c r="BE128" s="25"/>
      <c r="BF128" s="1"/>
      <c r="BG128" s="1"/>
      <c r="BH128" s="1"/>
      <c r="BI128" s="25"/>
      <c r="BJ128" s="6"/>
    </row>
    <row r="129" spans="1:62" ht="31">
      <c r="A129" s="23">
        <v>125</v>
      </c>
      <c r="B129" s="39" t="s">
        <v>3890</v>
      </c>
      <c r="C129" s="39" t="s">
        <v>3645</v>
      </c>
      <c r="D129" s="39" t="s">
        <v>1067</v>
      </c>
      <c r="E129" s="39">
        <v>81</v>
      </c>
      <c r="F129" s="39" t="s">
        <v>195</v>
      </c>
      <c r="G129" s="39" t="s">
        <v>195</v>
      </c>
      <c r="H129" s="23" t="str">
        <f t="shared" si="4"/>
        <v>葉＊幸</v>
      </c>
      <c r="I129" s="23" t="str">
        <f t="shared" si="5"/>
        <v>1＊276398</v>
      </c>
      <c r="J129" s="39">
        <v>1130704</v>
      </c>
      <c r="K129" s="39" t="s">
        <v>734</v>
      </c>
      <c r="L129" s="39">
        <v>1125</v>
      </c>
      <c r="M129" s="1"/>
      <c r="N129" s="1"/>
      <c r="O129" s="1"/>
      <c r="P129" s="1"/>
      <c r="Q129" s="1"/>
      <c r="R129" s="1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1"/>
      <c r="AK129" s="1"/>
      <c r="AL129" s="1"/>
      <c r="AM129" s="25"/>
      <c r="AN129" s="25"/>
      <c r="AO129" s="25"/>
      <c r="AP129" s="25"/>
      <c r="AQ129" s="25"/>
      <c r="AR129" s="1"/>
      <c r="AS129" s="25"/>
      <c r="AT129" s="25"/>
      <c r="AU129" s="25"/>
      <c r="AV129" s="25"/>
      <c r="AW129" s="25"/>
      <c r="AX129" s="36"/>
      <c r="AY129" s="25"/>
      <c r="AZ129" s="25"/>
      <c r="BA129" s="25" t="s">
        <v>9</v>
      </c>
      <c r="BB129" s="25"/>
      <c r="BC129" s="1"/>
      <c r="BD129" s="1"/>
      <c r="BE129" s="25"/>
      <c r="BF129" s="1"/>
      <c r="BG129" s="1"/>
      <c r="BH129" s="1"/>
      <c r="BI129" s="25"/>
      <c r="BJ129" s="6"/>
    </row>
    <row r="130" spans="1:62" ht="31">
      <c r="A130" s="23">
        <v>126</v>
      </c>
      <c r="B130" s="39" t="s">
        <v>3891</v>
      </c>
      <c r="C130" s="39" t="s">
        <v>201</v>
      </c>
      <c r="D130" s="39" t="s">
        <v>1063</v>
      </c>
      <c r="E130" s="39">
        <v>56</v>
      </c>
      <c r="F130" s="39" t="s">
        <v>195</v>
      </c>
      <c r="G130" s="39" t="s">
        <v>195</v>
      </c>
      <c r="H130" s="23" t="str">
        <f t="shared" si="4"/>
        <v>洪＊政</v>
      </c>
      <c r="I130" s="23" t="str">
        <f t="shared" si="5"/>
        <v>1＊318579</v>
      </c>
      <c r="J130" s="39">
        <v>1130704</v>
      </c>
      <c r="K130" s="39" t="s">
        <v>734</v>
      </c>
      <c r="L130" s="39">
        <v>1125</v>
      </c>
      <c r="M130" s="1"/>
      <c r="N130" s="1"/>
      <c r="O130" s="1"/>
      <c r="P130" s="1"/>
      <c r="Q130" s="1"/>
      <c r="R130" s="1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1"/>
      <c r="AK130" s="1"/>
      <c r="AL130" s="1"/>
      <c r="AM130" s="25"/>
      <c r="AN130" s="25"/>
      <c r="AO130" s="25"/>
      <c r="AP130" s="25"/>
      <c r="AQ130" s="25"/>
      <c r="AR130" s="1"/>
      <c r="AS130" s="25"/>
      <c r="AT130" s="25"/>
      <c r="AU130" s="25"/>
      <c r="AV130" s="25"/>
      <c r="AW130" s="25"/>
      <c r="AX130" s="36"/>
      <c r="AY130" s="25"/>
      <c r="AZ130" s="25"/>
      <c r="BA130" s="25" t="s">
        <v>9</v>
      </c>
      <c r="BB130" s="25"/>
      <c r="BC130" s="1"/>
      <c r="BD130" s="1"/>
      <c r="BE130" s="25"/>
      <c r="BF130" s="1"/>
      <c r="BG130" s="1"/>
      <c r="BH130" s="1"/>
      <c r="BI130" s="25"/>
      <c r="BJ130" s="6"/>
    </row>
    <row r="131" spans="1:62" ht="31">
      <c r="A131" s="23">
        <v>127</v>
      </c>
      <c r="B131" s="39" t="s">
        <v>1077</v>
      </c>
      <c r="C131" s="39" t="s">
        <v>792</v>
      </c>
      <c r="D131" s="39" t="s">
        <v>1067</v>
      </c>
      <c r="E131" s="39">
        <v>84</v>
      </c>
      <c r="F131" s="39" t="s">
        <v>195</v>
      </c>
      <c r="G131" s="39" t="s">
        <v>195</v>
      </c>
      <c r="H131" s="23" t="str">
        <f t="shared" si="4"/>
        <v>張＊滿英</v>
      </c>
      <c r="I131" s="23" t="str">
        <f t="shared" si="5"/>
        <v>1＊106808</v>
      </c>
      <c r="J131" s="39">
        <v>1130704</v>
      </c>
      <c r="K131" s="39" t="s">
        <v>734</v>
      </c>
      <c r="L131" s="39">
        <v>1125</v>
      </c>
      <c r="M131" s="1"/>
      <c r="N131" s="1"/>
      <c r="O131" s="1"/>
      <c r="P131" s="1"/>
      <c r="Q131" s="1"/>
      <c r="R131" s="1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1"/>
      <c r="AK131" s="1"/>
      <c r="AL131" s="1"/>
      <c r="AM131" s="25"/>
      <c r="AN131" s="25"/>
      <c r="AO131" s="25"/>
      <c r="AP131" s="25"/>
      <c r="AQ131" s="25"/>
      <c r="AR131" s="1"/>
      <c r="AS131" s="25"/>
      <c r="AT131" s="25"/>
      <c r="AU131" s="25"/>
      <c r="AV131" s="25"/>
      <c r="AW131" s="25"/>
      <c r="AX131" s="36"/>
      <c r="AY131" s="25"/>
      <c r="AZ131" s="25"/>
      <c r="BA131" s="25" t="s">
        <v>9</v>
      </c>
      <c r="BB131" s="25"/>
      <c r="BC131" s="1"/>
      <c r="BD131" s="1"/>
      <c r="BE131" s="25"/>
      <c r="BF131" s="1"/>
      <c r="BG131" s="1"/>
      <c r="BH131" s="1"/>
      <c r="BI131" s="25"/>
      <c r="BJ131" s="6"/>
    </row>
    <row r="132" spans="1:62" ht="31">
      <c r="A132" s="23">
        <v>128</v>
      </c>
      <c r="B132" s="39" t="s">
        <v>1079</v>
      </c>
      <c r="C132" s="39" t="s">
        <v>798</v>
      </c>
      <c r="D132" s="39" t="s">
        <v>1067</v>
      </c>
      <c r="E132" s="39">
        <v>73</v>
      </c>
      <c r="F132" s="39" t="s">
        <v>195</v>
      </c>
      <c r="G132" s="39" t="s">
        <v>195</v>
      </c>
      <c r="H132" s="23" t="str">
        <f t="shared" si="4"/>
        <v>張＊華</v>
      </c>
      <c r="I132" s="23" t="str">
        <f t="shared" si="5"/>
        <v>2＊703807</v>
      </c>
      <c r="J132" s="39">
        <v>1130704</v>
      </c>
      <c r="K132" s="39" t="s">
        <v>734</v>
      </c>
      <c r="L132" s="39">
        <v>1125</v>
      </c>
      <c r="M132" s="1"/>
      <c r="N132" s="1"/>
      <c r="O132" s="1"/>
      <c r="P132" s="1"/>
      <c r="Q132" s="1"/>
      <c r="R132" s="1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1"/>
      <c r="AK132" s="1"/>
      <c r="AL132" s="1"/>
      <c r="AM132" s="25"/>
      <c r="AN132" s="25"/>
      <c r="AO132" s="25"/>
      <c r="AP132" s="25"/>
      <c r="AQ132" s="25"/>
      <c r="AR132" s="1"/>
      <c r="AS132" s="25"/>
      <c r="AT132" s="25"/>
      <c r="AU132" s="25"/>
      <c r="AV132" s="25"/>
      <c r="AW132" s="25"/>
      <c r="AX132" s="36"/>
      <c r="AY132" s="25"/>
      <c r="AZ132" s="25"/>
      <c r="BA132" s="25" t="s">
        <v>9</v>
      </c>
      <c r="BB132" s="25"/>
      <c r="BC132" s="1"/>
      <c r="BD132" s="1"/>
      <c r="BE132" s="25"/>
      <c r="BF132" s="1"/>
      <c r="BG132" s="1"/>
      <c r="BH132" s="1"/>
      <c r="BI132" s="25"/>
      <c r="BJ132" s="6"/>
    </row>
    <row r="133" spans="1:62" ht="31">
      <c r="A133" s="23">
        <v>129</v>
      </c>
      <c r="B133" s="39" t="s">
        <v>3892</v>
      </c>
      <c r="C133" s="39" t="s">
        <v>205</v>
      </c>
      <c r="D133" s="39" t="s">
        <v>1063</v>
      </c>
      <c r="E133" s="39">
        <v>68</v>
      </c>
      <c r="F133" s="39" t="s">
        <v>195</v>
      </c>
      <c r="G133" s="39" t="s">
        <v>195</v>
      </c>
      <c r="H133" s="23" t="str">
        <f t="shared" si="4"/>
        <v>江＊相</v>
      </c>
      <c r="I133" s="23" t="str">
        <f t="shared" si="5"/>
        <v>2＊457142</v>
      </c>
      <c r="J133" s="39">
        <v>1130704</v>
      </c>
      <c r="K133" s="39" t="s">
        <v>734</v>
      </c>
      <c r="L133" s="39">
        <v>1125</v>
      </c>
      <c r="M133" s="1"/>
      <c r="N133" s="1"/>
      <c r="O133" s="1"/>
      <c r="P133" s="1"/>
      <c r="Q133" s="1"/>
      <c r="R133" s="1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1"/>
      <c r="AK133" s="1"/>
      <c r="AL133" s="1"/>
      <c r="AM133" s="25"/>
      <c r="AN133" s="25"/>
      <c r="AO133" s="25"/>
      <c r="AP133" s="25"/>
      <c r="AQ133" s="25"/>
      <c r="AR133" s="1"/>
      <c r="AS133" s="25"/>
      <c r="AT133" s="25"/>
      <c r="AU133" s="25"/>
      <c r="AV133" s="25"/>
      <c r="AW133" s="25"/>
      <c r="AX133" s="36"/>
      <c r="AY133" s="25"/>
      <c r="AZ133" s="25"/>
      <c r="BA133" s="25" t="s">
        <v>9</v>
      </c>
      <c r="BB133" s="25"/>
      <c r="BC133" s="1"/>
      <c r="BD133" s="1"/>
      <c r="BE133" s="25"/>
      <c r="BF133" s="1"/>
      <c r="BG133" s="1"/>
      <c r="BH133" s="1"/>
      <c r="BI133" s="25"/>
      <c r="BJ133" s="6"/>
    </row>
    <row r="134" spans="1:62" ht="46.5">
      <c r="A134" s="23">
        <v>130</v>
      </c>
      <c r="B134" s="39" t="s">
        <v>3803</v>
      </c>
      <c r="C134" s="39" t="s">
        <v>537</v>
      </c>
      <c r="D134" s="39" t="s">
        <v>1067</v>
      </c>
      <c r="E134" s="39">
        <v>69</v>
      </c>
      <c r="F134" s="39" t="s">
        <v>195</v>
      </c>
      <c r="G134" s="39" t="s">
        <v>195</v>
      </c>
      <c r="H134" s="23" t="str">
        <f t="shared" si="4"/>
        <v>林＊芬</v>
      </c>
      <c r="I134" s="23" t="str">
        <f t="shared" si="5"/>
        <v>2＊354233</v>
      </c>
      <c r="J134" s="39">
        <v>1130704</v>
      </c>
      <c r="K134" s="39" t="s">
        <v>738</v>
      </c>
      <c r="L134" s="39">
        <v>1125</v>
      </c>
      <c r="M134" s="1"/>
      <c r="N134" s="1"/>
      <c r="O134" s="1"/>
      <c r="P134" s="1"/>
      <c r="Q134" s="1"/>
      <c r="R134" s="1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1"/>
      <c r="AK134" s="1"/>
      <c r="AL134" s="1"/>
      <c r="AM134" s="25"/>
      <c r="AN134" s="25"/>
      <c r="AO134" s="25"/>
      <c r="AP134" s="25"/>
      <c r="AQ134" s="25"/>
      <c r="AR134" s="1"/>
      <c r="AS134" s="25"/>
      <c r="AT134" s="25"/>
      <c r="AU134" s="25"/>
      <c r="AV134" s="25"/>
      <c r="AW134" s="25"/>
      <c r="AX134" s="36"/>
      <c r="AY134" s="25"/>
      <c r="AZ134" s="25" t="s">
        <v>9</v>
      </c>
      <c r="BA134" s="25" t="s">
        <v>1899</v>
      </c>
      <c r="BB134" s="25"/>
      <c r="BC134" s="1"/>
      <c r="BD134" s="1"/>
      <c r="BE134" s="25"/>
      <c r="BF134" s="1"/>
      <c r="BG134" s="1"/>
      <c r="BH134" s="1"/>
      <c r="BI134" s="25"/>
      <c r="BJ134" s="6"/>
    </row>
    <row r="135" spans="1:62" ht="31">
      <c r="A135" s="23">
        <v>131</v>
      </c>
      <c r="B135" s="39" t="s">
        <v>3893</v>
      </c>
      <c r="C135" s="39" t="s">
        <v>559</v>
      </c>
      <c r="D135" s="39" t="s">
        <v>1063</v>
      </c>
      <c r="E135" s="39">
        <v>86</v>
      </c>
      <c r="F135" s="39" t="s">
        <v>195</v>
      </c>
      <c r="G135" s="39" t="s">
        <v>195</v>
      </c>
      <c r="H135" s="23" t="str">
        <f t="shared" si="4"/>
        <v>林＊騰</v>
      </c>
      <c r="I135" s="23" t="str">
        <f t="shared" si="5"/>
        <v>2＊498496</v>
      </c>
      <c r="J135" s="39">
        <v>1130704</v>
      </c>
      <c r="K135" s="39" t="s">
        <v>732</v>
      </c>
      <c r="L135" s="39">
        <v>1125</v>
      </c>
      <c r="M135" s="1"/>
      <c r="N135" s="1"/>
      <c r="O135" s="1"/>
      <c r="P135" s="1"/>
      <c r="Q135" s="1"/>
      <c r="R135" s="1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1"/>
      <c r="AK135" s="1"/>
      <c r="AL135" s="1"/>
      <c r="AM135" s="25"/>
      <c r="AN135" s="25"/>
      <c r="AO135" s="25"/>
      <c r="AP135" s="25"/>
      <c r="AQ135" s="25"/>
      <c r="AR135" s="1"/>
      <c r="AS135" s="25"/>
      <c r="AT135" s="25"/>
      <c r="AU135" s="25"/>
      <c r="AV135" s="25"/>
      <c r="AW135" s="25"/>
      <c r="AX135" s="36"/>
      <c r="AY135" s="25"/>
      <c r="AZ135" s="25"/>
      <c r="BA135" s="25"/>
      <c r="BB135" s="25" t="s">
        <v>1879</v>
      </c>
      <c r="BC135" s="1"/>
      <c r="BD135" s="1"/>
      <c r="BE135" s="25"/>
      <c r="BF135" s="1" t="s">
        <v>736</v>
      </c>
      <c r="BG135" s="1"/>
      <c r="BH135" s="1"/>
      <c r="BI135" s="25"/>
      <c r="BJ135" s="6"/>
    </row>
    <row r="136" spans="1:62" ht="31">
      <c r="A136" s="23">
        <v>132</v>
      </c>
      <c r="B136" s="39" t="s">
        <v>3894</v>
      </c>
      <c r="C136" s="39" t="s">
        <v>3646</v>
      </c>
      <c r="D136" s="39" t="s">
        <v>1067</v>
      </c>
      <c r="E136" s="39">
        <v>83</v>
      </c>
      <c r="F136" s="39" t="s">
        <v>195</v>
      </c>
      <c r="G136" s="39" t="s">
        <v>195</v>
      </c>
      <c r="H136" s="23" t="str">
        <f t="shared" si="4"/>
        <v>李＊翠</v>
      </c>
      <c r="I136" s="23" t="str">
        <f t="shared" si="5"/>
        <v>2＊007202</v>
      </c>
      <c r="J136" s="39">
        <v>1130705</v>
      </c>
      <c r="K136" s="39" t="s">
        <v>734</v>
      </c>
      <c r="L136" s="39">
        <v>1125</v>
      </c>
      <c r="M136" s="1"/>
      <c r="N136" s="1"/>
      <c r="O136" s="1"/>
      <c r="P136" s="1"/>
      <c r="Q136" s="1"/>
      <c r="R136" s="1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1"/>
      <c r="AK136" s="1"/>
      <c r="AL136" s="1"/>
      <c r="AM136" s="25"/>
      <c r="AN136" s="25"/>
      <c r="AO136" s="25"/>
      <c r="AP136" s="25"/>
      <c r="AQ136" s="25"/>
      <c r="AR136" s="1"/>
      <c r="AS136" s="25"/>
      <c r="AT136" s="25"/>
      <c r="AU136" s="25"/>
      <c r="AV136" s="25"/>
      <c r="AW136" s="25"/>
      <c r="AX136" s="36"/>
      <c r="AY136" s="25"/>
      <c r="AZ136" s="25"/>
      <c r="BA136" s="25" t="s">
        <v>9</v>
      </c>
      <c r="BB136" s="25"/>
      <c r="BC136" s="1"/>
      <c r="BD136" s="1"/>
      <c r="BE136" s="25"/>
      <c r="BF136" s="1"/>
      <c r="BG136" s="1"/>
      <c r="BH136" s="1"/>
      <c r="BI136" s="25"/>
      <c r="BJ136" s="6"/>
    </row>
    <row r="137" spans="1:62" ht="46.5">
      <c r="A137" s="23">
        <v>133</v>
      </c>
      <c r="B137" s="39" t="s">
        <v>1684</v>
      </c>
      <c r="C137" s="39" t="s">
        <v>199</v>
      </c>
      <c r="D137" s="39" t="s">
        <v>1067</v>
      </c>
      <c r="E137" s="39">
        <v>74</v>
      </c>
      <c r="F137" s="39" t="s">
        <v>195</v>
      </c>
      <c r="G137" s="39" t="s">
        <v>195</v>
      </c>
      <c r="H137" s="23" t="str">
        <f t="shared" si="4"/>
        <v>李＊娥</v>
      </c>
      <c r="I137" s="23" t="str">
        <f t="shared" si="5"/>
        <v>2＊192035</v>
      </c>
      <c r="J137" s="39">
        <v>1130708</v>
      </c>
      <c r="K137" s="39" t="s">
        <v>738</v>
      </c>
      <c r="L137" s="39">
        <v>1125</v>
      </c>
      <c r="M137" s="1"/>
      <c r="N137" s="1"/>
      <c r="O137" s="1"/>
      <c r="P137" s="1"/>
      <c r="Q137" s="1"/>
      <c r="R137" s="1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1"/>
      <c r="AK137" s="1"/>
      <c r="AL137" s="1"/>
      <c r="AM137" s="25"/>
      <c r="AN137" s="25"/>
      <c r="AO137" s="25"/>
      <c r="AP137" s="25"/>
      <c r="AQ137" s="25"/>
      <c r="AR137" s="1"/>
      <c r="AS137" s="25"/>
      <c r="AT137" s="25"/>
      <c r="AU137" s="25"/>
      <c r="AV137" s="25"/>
      <c r="AW137" s="25"/>
      <c r="AX137" s="36"/>
      <c r="AY137" s="25"/>
      <c r="AZ137" s="25" t="s">
        <v>9</v>
      </c>
      <c r="BA137" s="25" t="s">
        <v>9</v>
      </c>
      <c r="BB137" s="25"/>
      <c r="BC137" s="1"/>
      <c r="BD137" s="1"/>
      <c r="BE137" s="25"/>
      <c r="BF137" s="1"/>
      <c r="BG137" s="1"/>
      <c r="BH137" s="1"/>
      <c r="BI137" s="25"/>
      <c r="BJ137" s="6"/>
    </row>
    <row r="138" spans="1:62" ht="17">
      <c r="A138" s="23">
        <v>134</v>
      </c>
      <c r="B138" s="39" t="s">
        <v>1688</v>
      </c>
      <c r="C138" s="39" t="s">
        <v>1422</v>
      </c>
      <c r="D138" s="39" t="s">
        <v>1063</v>
      </c>
      <c r="E138" s="39">
        <v>85</v>
      </c>
      <c r="F138" s="39" t="s">
        <v>195</v>
      </c>
      <c r="G138" s="39" t="s">
        <v>195</v>
      </c>
      <c r="H138" s="23" t="str">
        <f t="shared" si="4"/>
        <v>王＊雄</v>
      </c>
      <c r="I138" s="23" t="str">
        <f t="shared" si="5"/>
        <v>0＊685219</v>
      </c>
      <c r="J138" s="39">
        <v>1130710</v>
      </c>
      <c r="K138" s="39">
        <v>5761300</v>
      </c>
      <c r="L138" s="39">
        <v>1125</v>
      </c>
      <c r="M138" s="1"/>
      <c r="N138" s="1"/>
      <c r="O138" s="1"/>
      <c r="P138" s="1"/>
      <c r="Q138" s="1"/>
      <c r="R138" s="1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1"/>
      <c r="AK138" s="1"/>
      <c r="AL138" s="1"/>
      <c r="AM138" s="25"/>
      <c r="AN138" s="25"/>
      <c r="AO138" s="25"/>
      <c r="AP138" s="25"/>
      <c r="AQ138" s="25"/>
      <c r="AR138" s="1"/>
      <c r="AS138" s="25"/>
      <c r="AT138" s="25"/>
      <c r="AU138" s="25" t="s">
        <v>9</v>
      </c>
      <c r="AV138" s="25"/>
      <c r="AW138" s="25"/>
      <c r="AX138" s="36"/>
      <c r="AY138" s="25"/>
      <c r="AZ138" s="25"/>
      <c r="BA138" s="25"/>
      <c r="BB138" s="25"/>
      <c r="BC138" s="1"/>
      <c r="BD138" s="1"/>
      <c r="BE138" s="25"/>
      <c r="BF138" s="1"/>
      <c r="BG138" s="1"/>
      <c r="BH138" s="1"/>
      <c r="BI138" s="25"/>
      <c r="BJ138" s="6"/>
    </row>
    <row r="139" spans="1:62" ht="17">
      <c r="A139" s="23">
        <v>135</v>
      </c>
      <c r="B139" s="39" t="s">
        <v>1254</v>
      </c>
      <c r="C139" s="39" t="s">
        <v>977</v>
      </c>
      <c r="D139" s="39" t="s">
        <v>1067</v>
      </c>
      <c r="E139" s="39">
        <v>67</v>
      </c>
      <c r="F139" s="39" t="s">
        <v>195</v>
      </c>
      <c r="G139" s="39" t="s">
        <v>195</v>
      </c>
      <c r="H139" s="23" t="str">
        <f t="shared" si="4"/>
        <v>胡＊省</v>
      </c>
      <c r="I139" s="23" t="str">
        <f t="shared" si="5"/>
        <v>0＊919868</v>
      </c>
      <c r="J139" s="39">
        <v>1130710</v>
      </c>
      <c r="K139" s="39">
        <v>5761300</v>
      </c>
      <c r="L139" s="39">
        <v>1125</v>
      </c>
      <c r="M139" s="1"/>
      <c r="N139" s="1"/>
      <c r="O139" s="1"/>
      <c r="P139" s="1"/>
      <c r="Q139" s="1"/>
      <c r="R139" s="1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1"/>
      <c r="AK139" s="1"/>
      <c r="AL139" s="1"/>
      <c r="AM139" s="25"/>
      <c r="AN139" s="25"/>
      <c r="AO139" s="25"/>
      <c r="AP139" s="25"/>
      <c r="AQ139" s="25"/>
      <c r="AR139" s="1"/>
      <c r="AS139" s="25"/>
      <c r="AT139" s="25"/>
      <c r="AU139" s="25" t="s">
        <v>9</v>
      </c>
      <c r="AV139" s="25"/>
      <c r="AW139" s="25"/>
      <c r="AX139" s="36"/>
      <c r="AY139" s="25"/>
      <c r="AZ139" s="25"/>
      <c r="BA139" s="25"/>
      <c r="BB139" s="25"/>
      <c r="BC139" s="1"/>
      <c r="BD139" s="1"/>
      <c r="BE139" s="25"/>
      <c r="BF139" s="1"/>
      <c r="BG139" s="1"/>
      <c r="BH139" s="1"/>
      <c r="BI139" s="25"/>
      <c r="BJ139" s="6"/>
    </row>
    <row r="140" spans="1:62" ht="31">
      <c r="A140" s="23">
        <v>136</v>
      </c>
      <c r="B140" s="39" t="s">
        <v>3895</v>
      </c>
      <c r="C140" s="39" t="s">
        <v>96</v>
      </c>
      <c r="D140" s="39" t="s">
        <v>1067</v>
      </c>
      <c r="E140" s="39">
        <v>68</v>
      </c>
      <c r="F140" s="39" t="s">
        <v>195</v>
      </c>
      <c r="G140" s="39" t="s">
        <v>195</v>
      </c>
      <c r="H140" s="23" t="str">
        <f t="shared" si="4"/>
        <v>胡＊蓁</v>
      </c>
      <c r="I140" s="23" t="str">
        <f t="shared" si="5"/>
        <v>1＊604456</v>
      </c>
      <c r="J140" s="39">
        <v>1130710</v>
      </c>
      <c r="K140" s="39" t="s">
        <v>734</v>
      </c>
      <c r="L140" s="39">
        <v>1125</v>
      </c>
      <c r="M140" s="1"/>
      <c r="N140" s="1"/>
      <c r="O140" s="1"/>
      <c r="P140" s="1"/>
      <c r="Q140" s="1"/>
      <c r="R140" s="1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1"/>
      <c r="AK140" s="1"/>
      <c r="AL140" s="1"/>
      <c r="AM140" s="25"/>
      <c r="AN140" s="25"/>
      <c r="AO140" s="25"/>
      <c r="AP140" s="25"/>
      <c r="AQ140" s="25"/>
      <c r="AR140" s="1"/>
      <c r="AS140" s="25"/>
      <c r="AT140" s="25"/>
      <c r="AU140" s="25"/>
      <c r="AV140" s="25"/>
      <c r="AW140" s="25"/>
      <c r="AX140" s="36"/>
      <c r="AY140" s="25"/>
      <c r="AZ140" s="25"/>
      <c r="BA140" s="25" t="s">
        <v>9</v>
      </c>
      <c r="BB140" s="25"/>
      <c r="BC140" s="1"/>
      <c r="BD140" s="1"/>
      <c r="BE140" s="25"/>
      <c r="BF140" s="1"/>
      <c r="BG140" s="1"/>
      <c r="BH140" s="1"/>
      <c r="BI140" s="25"/>
      <c r="BJ140" s="6"/>
    </row>
    <row r="141" spans="1:62" ht="31">
      <c r="A141" s="23">
        <v>137</v>
      </c>
      <c r="B141" s="39" t="s">
        <v>3896</v>
      </c>
      <c r="C141" s="39" t="s">
        <v>3650</v>
      </c>
      <c r="D141" s="39" t="s">
        <v>1067</v>
      </c>
      <c r="E141" s="39">
        <v>68</v>
      </c>
      <c r="F141" s="39" t="s">
        <v>195</v>
      </c>
      <c r="G141" s="39" t="s">
        <v>195</v>
      </c>
      <c r="H141" s="23" t="str">
        <f t="shared" si="4"/>
        <v>鄭＊雲</v>
      </c>
      <c r="I141" s="23" t="str">
        <f t="shared" si="5"/>
        <v>2＊263529</v>
      </c>
      <c r="J141" s="39">
        <v>1130710</v>
      </c>
      <c r="K141" s="39" t="s">
        <v>734</v>
      </c>
      <c r="L141" s="39">
        <v>1125</v>
      </c>
      <c r="M141" s="1"/>
      <c r="N141" s="1"/>
      <c r="O141" s="1"/>
      <c r="P141" s="1"/>
      <c r="Q141" s="1"/>
      <c r="R141" s="1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1"/>
      <c r="AK141" s="1"/>
      <c r="AL141" s="1"/>
      <c r="AM141" s="25"/>
      <c r="AN141" s="25"/>
      <c r="AO141" s="25"/>
      <c r="AP141" s="25"/>
      <c r="AQ141" s="25"/>
      <c r="AR141" s="1"/>
      <c r="AS141" s="25"/>
      <c r="AT141" s="25"/>
      <c r="AU141" s="25"/>
      <c r="AV141" s="25"/>
      <c r="AW141" s="25"/>
      <c r="AX141" s="36"/>
      <c r="AY141" s="25"/>
      <c r="AZ141" s="25"/>
      <c r="BA141" s="25" t="s">
        <v>9</v>
      </c>
      <c r="BB141" s="25"/>
      <c r="BC141" s="1"/>
      <c r="BD141" s="1"/>
      <c r="BE141" s="25"/>
      <c r="BF141" s="1"/>
      <c r="BG141" s="1"/>
      <c r="BH141" s="1"/>
      <c r="BI141" s="25"/>
      <c r="BJ141" s="6"/>
    </row>
    <row r="142" spans="1:62" ht="31">
      <c r="A142" s="23">
        <v>138</v>
      </c>
      <c r="B142" s="39" t="s">
        <v>3897</v>
      </c>
      <c r="C142" s="39" t="s">
        <v>3651</v>
      </c>
      <c r="D142" s="39" t="s">
        <v>1063</v>
      </c>
      <c r="E142" s="39">
        <v>50</v>
      </c>
      <c r="F142" s="39" t="s">
        <v>195</v>
      </c>
      <c r="G142" s="39" t="s">
        <v>195</v>
      </c>
      <c r="H142" s="23" t="str">
        <f t="shared" si="4"/>
        <v>李＊銘</v>
      </c>
      <c r="I142" s="23" t="str">
        <f t="shared" si="5"/>
        <v>2＊647329</v>
      </c>
      <c r="J142" s="39">
        <v>1130710</v>
      </c>
      <c r="K142" s="39" t="s">
        <v>734</v>
      </c>
      <c r="L142" s="39">
        <v>1125</v>
      </c>
      <c r="M142" s="1"/>
      <c r="N142" s="1"/>
      <c r="O142" s="1"/>
      <c r="P142" s="1"/>
      <c r="Q142" s="1"/>
      <c r="R142" s="1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1"/>
      <c r="AK142" s="1"/>
      <c r="AL142" s="1"/>
      <c r="AM142" s="25"/>
      <c r="AN142" s="25"/>
      <c r="AO142" s="25"/>
      <c r="AP142" s="25"/>
      <c r="AQ142" s="25"/>
      <c r="AR142" s="1"/>
      <c r="AS142" s="25"/>
      <c r="AT142" s="25"/>
      <c r="AU142" s="25"/>
      <c r="AV142" s="25"/>
      <c r="AW142" s="25"/>
      <c r="AX142" s="36"/>
      <c r="AY142" s="25"/>
      <c r="AZ142" s="25"/>
      <c r="BA142" s="25" t="s">
        <v>9</v>
      </c>
      <c r="BB142" s="25"/>
      <c r="BC142" s="1"/>
      <c r="BD142" s="1"/>
      <c r="BE142" s="25"/>
      <c r="BF142" s="1"/>
      <c r="BG142" s="1"/>
      <c r="BH142" s="1"/>
      <c r="BI142" s="25"/>
      <c r="BJ142" s="6"/>
    </row>
    <row r="143" spans="1:62" ht="31">
      <c r="A143" s="23">
        <v>139</v>
      </c>
      <c r="B143" s="39" t="s">
        <v>3898</v>
      </c>
      <c r="C143" s="39" t="s">
        <v>3652</v>
      </c>
      <c r="D143" s="39" t="s">
        <v>1067</v>
      </c>
      <c r="E143" s="39">
        <v>70</v>
      </c>
      <c r="F143" s="39" t="s">
        <v>195</v>
      </c>
      <c r="G143" s="39" t="s">
        <v>195</v>
      </c>
      <c r="H143" s="23" t="str">
        <f t="shared" si="4"/>
        <v>蔡＊珠</v>
      </c>
      <c r="I143" s="23" t="str">
        <f t="shared" si="5"/>
        <v>0＊978752</v>
      </c>
      <c r="J143" s="39">
        <v>1130710</v>
      </c>
      <c r="K143" s="39" t="s">
        <v>734</v>
      </c>
      <c r="L143" s="39">
        <v>1125</v>
      </c>
      <c r="M143" s="1"/>
      <c r="N143" s="1"/>
      <c r="O143" s="1"/>
      <c r="P143" s="1"/>
      <c r="Q143" s="1"/>
      <c r="R143" s="1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1"/>
      <c r="AK143" s="1"/>
      <c r="AL143" s="1"/>
      <c r="AM143" s="25"/>
      <c r="AN143" s="25"/>
      <c r="AO143" s="25"/>
      <c r="AP143" s="25"/>
      <c r="AQ143" s="25"/>
      <c r="AR143" s="1"/>
      <c r="AS143" s="25"/>
      <c r="AT143" s="25"/>
      <c r="AU143" s="25"/>
      <c r="AV143" s="25"/>
      <c r="AW143" s="25"/>
      <c r="AX143" s="36"/>
      <c r="AY143" s="25"/>
      <c r="AZ143" s="25"/>
      <c r="BA143" s="25" t="s">
        <v>9</v>
      </c>
      <c r="BB143" s="25"/>
      <c r="BC143" s="1"/>
      <c r="BD143" s="1"/>
      <c r="BE143" s="25"/>
      <c r="BF143" s="1"/>
      <c r="BG143" s="1"/>
      <c r="BH143" s="1"/>
      <c r="BI143" s="25"/>
      <c r="BJ143" s="6"/>
    </row>
    <row r="144" spans="1:62" ht="31">
      <c r="A144" s="23">
        <v>140</v>
      </c>
      <c r="B144" s="39" t="s">
        <v>1698</v>
      </c>
      <c r="C144" s="39" t="s">
        <v>1431</v>
      </c>
      <c r="D144" s="39" t="s">
        <v>1063</v>
      </c>
      <c r="E144" s="39">
        <v>80</v>
      </c>
      <c r="F144" s="39" t="s">
        <v>195</v>
      </c>
      <c r="G144" s="39" t="s">
        <v>195</v>
      </c>
      <c r="H144" s="23" t="str">
        <f t="shared" si="4"/>
        <v>張＊雄</v>
      </c>
      <c r="I144" s="23" t="str">
        <f t="shared" si="5"/>
        <v>0＊944061</v>
      </c>
      <c r="J144" s="39">
        <v>1130711</v>
      </c>
      <c r="K144" s="39" t="s">
        <v>734</v>
      </c>
      <c r="L144" s="39">
        <v>1125</v>
      </c>
      <c r="M144" s="1"/>
      <c r="N144" s="1"/>
      <c r="O144" s="1"/>
      <c r="P144" s="1"/>
      <c r="Q144" s="1"/>
      <c r="R144" s="1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1"/>
      <c r="AK144" s="1"/>
      <c r="AL144" s="1"/>
      <c r="AM144" s="25"/>
      <c r="AN144" s="25"/>
      <c r="AO144" s="25"/>
      <c r="AP144" s="25"/>
      <c r="AQ144" s="25"/>
      <c r="AR144" s="1"/>
      <c r="AS144" s="25"/>
      <c r="AT144" s="25"/>
      <c r="AU144" s="25"/>
      <c r="AV144" s="25"/>
      <c r="AW144" s="25"/>
      <c r="AX144" s="36"/>
      <c r="AY144" s="25"/>
      <c r="AZ144" s="25"/>
      <c r="BA144" s="25" t="s">
        <v>9</v>
      </c>
      <c r="BB144" s="25"/>
      <c r="BC144" s="1"/>
      <c r="BD144" s="1"/>
      <c r="BE144" s="25"/>
      <c r="BF144" s="1"/>
      <c r="BG144" s="1"/>
      <c r="BH144" s="1"/>
      <c r="BI144" s="25"/>
      <c r="BJ144" s="6"/>
    </row>
    <row r="145" spans="1:62" ht="31">
      <c r="A145" s="23">
        <v>141</v>
      </c>
      <c r="B145" s="39" t="s">
        <v>1144</v>
      </c>
      <c r="C145" s="39" t="s">
        <v>859</v>
      </c>
      <c r="D145" s="39" t="s">
        <v>1063</v>
      </c>
      <c r="E145" s="39">
        <v>67</v>
      </c>
      <c r="F145" s="39" t="s">
        <v>195</v>
      </c>
      <c r="G145" s="39" t="s">
        <v>195</v>
      </c>
      <c r="H145" s="23" t="str">
        <f t="shared" si="4"/>
        <v>吳＊梯</v>
      </c>
      <c r="I145" s="23" t="str">
        <f t="shared" si="5"/>
        <v>1＊091220</v>
      </c>
      <c r="J145" s="39">
        <v>1130711</v>
      </c>
      <c r="K145" s="39" t="s">
        <v>734</v>
      </c>
      <c r="L145" s="39">
        <v>1125</v>
      </c>
      <c r="M145" s="1"/>
      <c r="N145" s="1"/>
      <c r="O145" s="1"/>
      <c r="P145" s="1"/>
      <c r="Q145" s="1"/>
      <c r="R145" s="1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1"/>
      <c r="AK145" s="1"/>
      <c r="AL145" s="1"/>
      <c r="AM145" s="25"/>
      <c r="AN145" s="25"/>
      <c r="AO145" s="25"/>
      <c r="AP145" s="25"/>
      <c r="AQ145" s="25"/>
      <c r="AR145" s="1"/>
      <c r="AS145" s="25"/>
      <c r="AT145" s="25"/>
      <c r="AU145" s="25"/>
      <c r="AV145" s="25"/>
      <c r="AW145" s="25"/>
      <c r="AX145" s="36"/>
      <c r="AY145" s="25"/>
      <c r="AZ145" s="25"/>
      <c r="BA145" s="25" t="s">
        <v>9</v>
      </c>
      <c r="BB145" s="25"/>
      <c r="BC145" s="1"/>
      <c r="BD145" s="1"/>
      <c r="BE145" s="25"/>
      <c r="BF145" s="1"/>
      <c r="BG145" s="1"/>
      <c r="BH145" s="1"/>
      <c r="BI145" s="25"/>
      <c r="BJ145" s="6"/>
    </row>
    <row r="146" spans="1:62" ht="31">
      <c r="A146" s="23">
        <v>142</v>
      </c>
      <c r="B146" s="39" t="s">
        <v>1162</v>
      </c>
      <c r="C146" s="39" t="s">
        <v>882</v>
      </c>
      <c r="D146" s="39" t="s">
        <v>1067</v>
      </c>
      <c r="E146" s="39">
        <v>77</v>
      </c>
      <c r="F146" s="39" t="s">
        <v>195</v>
      </c>
      <c r="G146" s="39" t="s">
        <v>195</v>
      </c>
      <c r="H146" s="23" t="str">
        <f t="shared" si="4"/>
        <v>廖＊玉</v>
      </c>
      <c r="I146" s="23" t="str">
        <f t="shared" si="5"/>
        <v>1＊846951</v>
      </c>
      <c r="J146" s="39">
        <v>1130711</v>
      </c>
      <c r="K146" s="39" t="s">
        <v>734</v>
      </c>
      <c r="L146" s="39">
        <v>1125</v>
      </c>
      <c r="M146" s="1"/>
      <c r="N146" s="1"/>
      <c r="O146" s="1"/>
      <c r="P146" s="1"/>
      <c r="Q146" s="1"/>
      <c r="R146" s="1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1"/>
      <c r="AK146" s="1"/>
      <c r="AL146" s="1"/>
      <c r="AM146" s="25"/>
      <c r="AN146" s="25"/>
      <c r="AO146" s="25"/>
      <c r="AP146" s="25"/>
      <c r="AQ146" s="25"/>
      <c r="AR146" s="1"/>
      <c r="AS146" s="25"/>
      <c r="AT146" s="25"/>
      <c r="AU146" s="25"/>
      <c r="AV146" s="25"/>
      <c r="AW146" s="25"/>
      <c r="AX146" s="36"/>
      <c r="AY146" s="25"/>
      <c r="AZ146" s="25"/>
      <c r="BA146" s="25" t="s">
        <v>9</v>
      </c>
      <c r="BB146" s="25"/>
      <c r="BC146" s="1"/>
      <c r="BD146" s="1"/>
      <c r="BE146" s="25"/>
      <c r="BF146" s="1"/>
      <c r="BG146" s="1"/>
      <c r="BH146" s="1"/>
      <c r="BI146" s="25"/>
      <c r="BJ146" s="6"/>
    </row>
    <row r="147" spans="1:62" ht="46.5">
      <c r="A147" s="23">
        <v>143</v>
      </c>
      <c r="B147" s="39" t="s">
        <v>1145</v>
      </c>
      <c r="C147" s="39" t="s">
        <v>860</v>
      </c>
      <c r="D147" s="39" t="s">
        <v>1063</v>
      </c>
      <c r="E147" s="39">
        <v>55</v>
      </c>
      <c r="F147" s="39" t="s">
        <v>195</v>
      </c>
      <c r="G147" s="39" t="s">
        <v>195</v>
      </c>
      <c r="H147" s="23" t="str">
        <f t="shared" si="4"/>
        <v>李＊標</v>
      </c>
      <c r="I147" s="23" t="str">
        <f t="shared" si="5"/>
        <v>1＊009045</v>
      </c>
      <c r="J147" s="39">
        <v>1130711</v>
      </c>
      <c r="K147" s="39" t="s">
        <v>738</v>
      </c>
      <c r="L147" s="39">
        <v>1125</v>
      </c>
      <c r="M147" s="1"/>
      <c r="N147" s="1"/>
      <c r="O147" s="1"/>
      <c r="P147" s="1"/>
      <c r="Q147" s="1"/>
      <c r="R147" s="1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1"/>
      <c r="AK147" s="1"/>
      <c r="AL147" s="1"/>
      <c r="AM147" s="25"/>
      <c r="AN147" s="25"/>
      <c r="AO147" s="25"/>
      <c r="AP147" s="25"/>
      <c r="AQ147" s="25"/>
      <c r="AR147" s="1"/>
      <c r="AS147" s="25"/>
      <c r="AT147" s="25"/>
      <c r="AU147" s="25"/>
      <c r="AV147" s="25"/>
      <c r="AW147" s="25"/>
      <c r="AX147" s="36"/>
      <c r="AY147" s="25"/>
      <c r="AZ147" s="25" t="s">
        <v>9</v>
      </c>
      <c r="BA147" s="25" t="s">
        <v>9</v>
      </c>
      <c r="BB147" s="25"/>
      <c r="BC147" s="1"/>
      <c r="BD147" s="1"/>
      <c r="BE147" s="25"/>
      <c r="BF147" s="1"/>
      <c r="BG147" s="1"/>
      <c r="BH147" s="1"/>
      <c r="BI147" s="25"/>
      <c r="BJ147" s="6"/>
    </row>
    <row r="148" spans="1:62" ht="31">
      <c r="A148" s="23">
        <v>144</v>
      </c>
      <c r="B148" s="39" t="s">
        <v>3899</v>
      </c>
      <c r="C148" s="39" t="s">
        <v>207</v>
      </c>
      <c r="D148" s="39" t="s">
        <v>1067</v>
      </c>
      <c r="E148" s="39">
        <v>79</v>
      </c>
      <c r="F148" s="39" t="s">
        <v>195</v>
      </c>
      <c r="G148" s="39" t="s">
        <v>195</v>
      </c>
      <c r="H148" s="23" t="str">
        <f t="shared" si="4"/>
        <v>王＊菊子</v>
      </c>
      <c r="I148" s="23" t="str">
        <f t="shared" si="5"/>
        <v>2＊839218</v>
      </c>
      <c r="J148" s="39">
        <v>1130711</v>
      </c>
      <c r="K148" s="39" t="s">
        <v>734</v>
      </c>
      <c r="L148" s="39">
        <v>1125</v>
      </c>
      <c r="M148" s="1"/>
      <c r="N148" s="1"/>
      <c r="O148" s="1"/>
      <c r="P148" s="1"/>
      <c r="Q148" s="1"/>
      <c r="R148" s="1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1"/>
      <c r="AK148" s="1"/>
      <c r="AL148" s="1"/>
      <c r="AM148" s="25"/>
      <c r="AN148" s="25"/>
      <c r="AO148" s="25"/>
      <c r="AP148" s="25"/>
      <c r="AQ148" s="25"/>
      <c r="AR148" s="1"/>
      <c r="AS148" s="25"/>
      <c r="AT148" s="25"/>
      <c r="AU148" s="25"/>
      <c r="AV148" s="25"/>
      <c r="AW148" s="25"/>
      <c r="AX148" s="36"/>
      <c r="AY148" s="25"/>
      <c r="AZ148" s="25"/>
      <c r="BA148" s="25" t="s">
        <v>9</v>
      </c>
      <c r="BB148" s="25"/>
      <c r="BC148" s="1"/>
      <c r="BD148" s="1"/>
      <c r="BE148" s="25"/>
      <c r="BF148" s="1"/>
      <c r="BG148" s="1"/>
      <c r="BH148" s="1"/>
      <c r="BI148" s="25"/>
      <c r="BJ148" s="6"/>
    </row>
    <row r="149" spans="1:62" ht="31">
      <c r="A149" s="23">
        <v>145</v>
      </c>
      <c r="B149" s="39" t="s">
        <v>3900</v>
      </c>
      <c r="C149" s="39" t="s">
        <v>3653</v>
      </c>
      <c r="D149" s="39" t="s">
        <v>1067</v>
      </c>
      <c r="E149" s="39">
        <v>49</v>
      </c>
      <c r="F149" s="39" t="s">
        <v>195</v>
      </c>
      <c r="G149" s="39" t="s">
        <v>195</v>
      </c>
      <c r="H149" s="23" t="str">
        <f t="shared" si="4"/>
        <v>廖＊秀</v>
      </c>
      <c r="I149" s="23" t="str">
        <f t="shared" si="5"/>
        <v>2＊712945</v>
      </c>
      <c r="J149" s="39">
        <v>1130711</v>
      </c>
      <c r="K149" s="39" t="s">
        <v>732</v>
      </c>
      <c r="L149" s="39">
        <v>1125</v>
      </c>
      <c r="M149" s="1"/>
      <c r="N149" s="1"/>
      <c r="O149" s="1"/>
      <c r="P149" s="1"/>
      <c r="Q149" s="1"/>
      <c r="R149" s="1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1"/>
      <c r="AK149" s="1"/>
      <c r="AL149" s="1"/>
      <c r="AM149" s="25"/>
      <c r="AN149" s="25"/>
      <c r="AO149" s="25"/>
      <c r="AP149" s="25"/>
      <c r="AQ149" s="25"/>
      <c r="AR149" s="1"/>
      <c r="AS149" s="25"/>
      <c r="AT149" s="25"/>
      <c r="AU149" s="25"/>
      <c r="AV149" s="25"/>
      <c r="AW149" s="25"/>
      <c r="AX149" s="36"/>
      <c r="AY149" s="25"/>
      <c r="AZ149" s="25"/>
      <c r="BA149" s="25"/>
      <c r="BB149" s="25" t="s">
        <v>1899</v>
      </c>
      <c r="BC149" s="1"/>
      <c r="BD149" s="1"/>
      <c r="BE149" s="25" t="s">
        <v>736</v>
      </c>
      <c r="BF149" s="1"/>
      <c r="BG149" s="1"/>
      <c r="BH149" s="1"/>
      <c r="BI149" s="25"/>
      <c r="BJ149" s="6"/>
    </row>
    <row r="150" spans="1:62" ht="31">
      <c r="A150" s="23">
        <v>146</v>
      </c>
      <c r="B150" s="39" t="s">
        <v>3901</v>
      </c>
      <c r="C150" s="39" t="s">
        <v>2752</v>
      </c>
      <c r="D150" s="39" t="s">
        <v>1067</v>
      </c>
      <c r="E150" s="39">
        <v>42</v>
      </c>
      <c r="F150" s="39" t="s">
        <v>195</v>
      </c>
      <c r="G150" s="39" t="s">
        <v>195</v>
      </c>
      <c r="H150" s="23" t="str">
        <f t="shared" si="4"/>
        <v>謝＊妮</v>
      </c>
      <c r="I150" s="23" t="str">
        <f t="shared" si="5"/>
        <v>1＊861883</v>
      </c>
      <c r="J150" s="39">
        <v>1130712</v>
      </c>
      <c r="K150" s="39" t="s">
        <v>732</v>
      </c>
      <c r="L150" s="39">
        <v>1125</v>
      </c>
      <c r="M150" s="1"/>
      <c r="N150" s="1"/>
      <c r="O150" s="1"/>
      <c r="P150" s="1"/>
      <c r="Q150" s="1"/>
      <c r="R150" s="1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1"/>
      <c r="AK150" s="1"/>
      <c r="AL150" s="1"/>
      <c r="AM150" s="25"/>
      <c r="AN150" s="25"/>
      <c r="AO150" s="25"/>
      <c r="AP150" s="25"/>
      <c r="AQ150" s="25"/>
      <c r="AR150" s="1"/>
      <c r="AS150" s="25"/>
      <c r="AT150" s="25"/>
      <c r="AU150" s="25"/>
      <c r="AV150" s="25"/>
      <c r="AW150" s="25"/>
      <c r="AX150" s="36"/>
      <c r="AY150" s="25"/>
      <c r="AZ150" s="25"/>
      <c r="BA150" s="25"/>
      <c r="BB150" s="25" t="s">
        <v>1899</v>
      </c>
      <c r="BC150" s="1"/>
      <c r="BD150" s="1"/>
      <c r="BE150" s="25" t="s">
        <v>736</v>
      </c>
      <c r="BF150" s="1"/>
      <c r="BG150" s="1"/>
      <c r="BH150" s="1"/>
      <c r="BI150" s="25"/>
      <c r="BJ150" s="6"/>
    </row>
    <row r="151" spans="1:62" ht="31">
      <c r="A151" s="23">
        <v>147</v>
      </c>
      <c r="B151" s="39" t="s">
        <v>3902</v>
      </c>
      <c r="C151" s="39" t="s">
        <v>3654</v>
      </c>
      <c r="D151" s="39" t="s">
        <v>1067</v>
      </c>
      <c r="E151" s="39">
        <v>73</v>
      </c>
      <c r="F151" s="39" t="s">
        <v>195</v>
      </c>
      <c r="G151" s="39" t="s">
        <v>195</v>
      </c>
      <c r="H151" s="23" t="str">
        <f t="shared" si="4"/>
        <v>林＊禎</v>
      </c>
      <c r="I151" s="23" t="str">
        <f t="shared" si="5"/>
        <v>2＊584609</v>
      </c>
      <c r="J151" s="39">
        <v>1130712</v>
      </c>
      <c r="K151" s="39" t="s">
        <v>734</v>
      </c>
      <c r="L151" s="39">
        <v>1125</v>
      </c>
      <c r="M151" s="1"/>
      <c r="N151" s="1"/>
      <c r="O151" s="1"/>
      <c r="P151" s="1"/>
      <c r="Q151" s="1"/>
      <c r="R151" s="1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1"/>
      <c r="AK151" s="1"/>
      <c r="AL151" s="1"/>
      <c r="AM151" s="25"/>
      <c r="AN151" s="25"/>
      <c r="AO151" s="25"/>
      <c r="AP151" s="25"/>
      <c r="AQ151" s="25"/>
      <c r="AR151" s="1"/>
      <c r="AS151" s="25"/>
      <c r="AT151" s="25"/>
      <c r="AU151" s="25"/>
      <c r="AV151" s="25"/>
      <c r="AW151" s="25"/>
      <c r="AX151" s="36"/>
      <c r="AY151" s="25"/>
      <c r="AZ151" s="25"/>
      <c r="BA151" s="25" t="s">
        <v>9</v>
      </c>
      <c r="BB151" s="25"/>
      <c r="BC151" s="1"/>
      <c r="BD151" s="1"/>
      <c r="BE151" s="25"/>
      <c r="BF151" s="1"/>
      <c r="BG151" s="1"/>
      <c r="BH151" s="1"/>
      <c r="BI151" s="25"/>
      <c r="BJ151" s="6"/>
    </row>
    <row r="152" spans="1:62" ht="31">
      <c r="A152" s="23">
        <v>148</v>
      </c>
      <c r="B152" s="39" t="s">
        <v>3903</v>
      </c>
      <c r="C152" s="39" t="s">
        <v>2051</v>
      </c>
      <c r="D152" s="39" t="s">
        <v>1067</v>
      </c>
      <c r="E152" s="39">
        <v>68</v>
      </c>
      <c r="F152" s="39" t="s">
        <v>195</v>
      </c>
      <c r="G152" s="39" t="s">
        <v>195</v>
      </c>
      <c r="H152" s="23" t="str">
        <f t="shared" si="4"/>
        <v>張＊楨</v>
      </c>
      <c r="I152" s="23" t="str">
        <f t="shared" si="5"/>
        <v>0＊022301</v>
      </c>
      <c r="J152" s="39">
        <v>1130715</v>
      </c>
      <c r="K152" s="39" t="s">
        <v>734</v>
      </c>
      <c r="L152" s="39">
        <v>1125</v>
      </c>
      <c r="M152" s="1"/>
      <c r="N152" s="1"/>
      <c r="O152" s="1"/>
      <c r="P152" s="1"/>
      <c r="Q152" s="1"/>
      <c r="R152" s="1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1"/>
      <c r="AK152" s="1"/>
      <c r="AL152" s="1"/>
      <c r="AM152" s="25"/>
      <c r="AN152" s="25"/>
      <c r="AO152" s="25"/>
      <c r="AP152" s="25"/>
      <c r="AQ152" s="25"/>
      <c r="AR152" s="1"/>
      <c r="AS152" s="25"/>
      <c r="AT152" s="25"/>
      <c r="AU152" s="25"/>
      <c r="AV152" s="25"/>
      <c r="AW152" s="25"/>
      <c r="AX152" s="36"/>
      <c r="AY152" s="25"/>
      <c r="AZ152" s="25"/>
      <c r="BA152" s="25" t="s">
        <v>9</v>
      </c>
      <c r="BB152" s="25"/>
      <c r="BC152" s="1"/>
      <c r="BD152" s="1"/>
      <c r="BE152" s="25"/>
      <c r="BF152" s="1"/>
      <c r="BG152" s="1"/>
      <c r="BH152" s="1"/>
      <c r="BI152" s="25"/>
      <c r="BJ152" s="6"/>
    </row>
    <row r="153" spans="1:62" ht="31">
      <c r="A153" s="23">
        <v>149</v>
      </c>
      <c r="B153" s="39" t="s">
        <v>3904</v>
      </c>
      <c r="C153" s="39" t="s">
        <v>554</v>
      </c>
      <c r="D153" s="39" t="s">
        <v>1067</v>
      </c>
      <c r="E153" s="39">
        <v>61</v>
      </c>
      <c r="F153" s="39" t="s">
        <v>195</v>
      </c>
      <c r="G153" s="39" t="s">
        <v>195</v>
      </c>
      <c r="H153" s="23" t="str">
        <f t="shared" si="4"/>
        <v>楊＊蓁</v>
      </c>
      <c r="I153" s="23" t="str">
        <f t="shared" si="5"/>
        <v>0＊539925</v>
      </c>
      <c r="J153" s="39">
        <v>1130715</v>
      </c>
      <c r="K153" s="39" t="s">
        <v>732</v>
      </c>
      <c r="L153" s="39">
        <v>1125</v>
      </c>
      <c r="M153" s="1"/>
      <c r="N153" s="1"/>
      <c r="O153" s="1"/>
      <c r="P153" s="1"/>
      <c r="Q153" s="1"/>
      <c r="R153" s="1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1"/>
      <c r="AK153" s="1"/>
      <c r="AL153" s="1"/>
      <c r="AM153" s="25"/>
      <c r="AN153" s="25"/>
      <c r="AO153" s="25"/>
      <c r="AP153" s="25"/>
      <c r="AQ153" s="25"/>
      <c r="AR153" s="1"/>
      <c r="AS153" s="25"/>
      <c r="AT153" s="25"/>
      <c r="AU153" s="25"/>
      <c r="AV153" s="25"/>
      <c r="AW153" s="25"/>
      <c r="AX153" s="36"/>
      <c r="AY153" s="25"/>
      <c r="AZ153" s="25"/>
      <c r="BA153" s="25"/>
      <c r="BB153" s="25" t="s">
        <v>2225</v>
      </c>
      <c r="BC153" s="1"/>
      <c r="BD153" s="1"/>
      <c r="BE153" s="25"/>
      <c r="BF153" s="1"/>
      <c r="BG153" s="1"/>
      <c r="BH153" s="1"/>
      <c r="BI153" s="25"/>
      <c r="BJ153" s="6"/>
    </row>
    <row r="154" spans="1:62" ht="31">
      <c r="A154" s="23">
        <v>150</v>
      </c>
      <c r="B154" s="39" t="s">
        <v>3905</v>
      </c>
      <c r="C154" s="39" t="s">
        <v>3655</v>
      </c>
      <c r="D154" s="39" t="s">
        <v>1067</v>
      </c>
      <c r="E154" s="39">
        <v>68</v>
      </c>
      <c r="F154" s="39" t="s">
        <v>195</v>
      </c>
      <c r="G154" s="39" t="s">
        <v>195</v>
      </c>
      <c r="H154" s="23" t="str">
        <f t="shared" si="4"/>
        <v>吳＊愛珠</v>
      </c>
      <c r="I154" s="23" t="str">
        <f t="shared" si="5"/>
        <v>1＊891118</v>
      </c>
      <c r="J154" s="39">
        <v>1130715</v>
      </c>
      <c r="K154" s="39" t="s">
        <v>732</v>
      </c>
      <c r="L154" s="39">
        <v>1125</v>
      </c>
      <c r="M154" s="1"/>
      <c r="N154" s="1"/>
      <c r="O154" s="1"/>
      <c r="P154" s="1"/>
      <c r="Q154" s="1"/>
      <c r="R154" s="1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1"/>
      <c r="AK154" s="1"/>
      <c r="AL154" s="1"/>
      <c r="AM154" s="25"/>
      <c r="AN154" s="25"/>
      <c r="AO154" s="25"/>
      <c r="AP154" s="25"/>
      <c r="AQ154" s="25"/>
      <c r="AR154" s="1"/>
      <c r="AS154" s="25"/>
      <c r="AT154" s="25"/>
      <c r="AU154" s="25"/>
      <c r="AV154" s="25"/>
      <c r="AW154" s="25"/>
      <c r="AX154" s="36"/>
      <c r="AY154" s="25"/>
      <c r="AZ154" s="25"/>
      <c r="BA154" s="25"/>
      <c r="BB154" s="25" t="s">
        <v>1899</v>
      </c>
      <c r="BC154" s="1"/>
      <c r="BD154" s="1"/>
      <c r="BE154" s="25"/>
      <c r="BF154" s="1"/>
      <c r="BG154" s="1"/>
      <c r="BH154" s="1"/>
      <c r="BI154" s="25"/>
      <c r="BJ154" s="6"/>
    </row>
    <row r="155" spans="1:62" ht="31">
      <c r="A155" s="23">
        <v>151</v>
      </c>
      <c r="B155" s="39" t="s">
        <v>3906</v>
      </c>
      <c r="C155" s="39" t="s">
        <v>1947</v>
      </c>
      <c r="D155" s="39" t="s">
        <v>1063</v>
      </c>
      <c r="E155" s="39">
        <v>63</v>
      </c>
      <c r="F155" s="39" t="s">
        <v>195</v>
      </c>
      <c r="G155" s="39" t="s">
        <v>195</v>
      </c>
      <c r="H155" s="23" t="str">
        <f t="shared" si="4"/>
        <v>張＊華</v>
      </c>
      <c r="I155" s="23" t="str">
        <f t="shared" si="5"/>
        <v>1＊367749</v>
      </c>
      <c r="J155" s="39">
        <v>1130715</v>
      </c>
      <c r="K155" s="39" t="s">
        <v>734</v>
      </c>
      <c r="L155" s="39">
        <v>1125</v>
      </c>
      <c r="M155" s="1"/>
      <c r="N155" s="1"/>
      <c r="O155" s="1"/>
      <c r="P155" s="1"/>
      <c r="Q155" s="1"/>
      <c r="R155" s="1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1"/>
      <c r="AK155" s="1"/>
      <c r="AL155" s="1"/>
      <c r="AM155" s="25"/>
      <c r="AN155" s="25"/>
      <c r="AO155" s="25"/>
      <c r="AP155" s="25"/>
      <c r="AQ155" s="25"/>
      <c r="AR155" s="1"/>
      <c r="AS155" s="25"/>
      <c r="AT155" s="25"/>
      <c r="AU155" s="25"/>
      <c r="AV155" s="25"/>
      <c r="AW155" s="25"/>
      <c r="AX155" s="36"/>
      <c r="AY155" s="25"/>
      <c r="AZ155" s="25"/>
      <c r="BA155" s="25" t="s">
        <v>9</v>
      </c>
      <c r="BB155" s="25"/>
      <c r="BC155" s="1"/>
      <c r="BD155" s="1"/>
      <c r="BE155" s="25"/>
      <c r="BF155" s="1"/>
      <c r="BG155" s="1"/>
      <c r="BH155" s="1"/>
      <c r="BI155" s="25"/>
      <c r="BJ155" s="6"/>
    </row>
    <row r="156" spans="1:62" ht="46.5">
      <c r="A156" s="23">
        <v>152</v>
      </c>
      <c r="B156" s="39" t="s">
        <v>3907</v>
      </c>
      <c r="C156" s="39" t="s">
        <v>3272</v>
      </c>
      <c r="D156" s="39" t="s">
        <v>1067</v>
      </c>
      <c r="E156" s="39">
        <v>63</v>
      </c>
      <c r="F156" s="39" t="s">
        <v>195</v>
      </c>
      <c r="G156" s="39" t="s">
        <v>195</v>
      </c>
      <c r="H156" s="23" t="str">
        <f t="shared" si="4"/>
        <v>林＊芳</v>
      </c>
      <c r="I156" s="23" t="str">
        <f t="shared" si="5"/>
        <v>2＊657845</v>
      </c>
      <c r="J156" s="39">
        <v>1130715</v>
      </c>
      <c r="K156" s="39" t="s">
        <v>741</v>
      </c>
      <c r="L156" s="39">
        <v>1125</v>
      </c>
      <c r="M156" s="1"/>
      <c r="N156" s="1"/>
      <c r="O156" s="1"/>
      <c r="P156" s="1"/>
      <c r="Q156" s="1"/>
      <c r="R156" s="1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1"/>
      <c r="AK156" s="1"/>
      <c r="AL156" s="1"/>
      <c r="AM156" s="25"/>
      <c r="AN156" s="25"/>
      <c r="AO156" s="25"/>
      <c r="AP156" s="25"/>
      <c r="AQ156" s="25"/>
      <c r="AR156" s="1"/>
      <c r="AS156" s="25"/>
      <c r="AT156" s="25"/>
      <c r="AU156" s="25"/>
      <c r="AV156" s="25"/>
      <c r="AW156" s="25"/>
      <c r="AX156" s="36"/>
      <c r="AY156" s="25"/>
      <c r="AZ156" s="25" t="s">
        <v>9</v>
      </c>
      <c r="BA156" s="25"/>
      <c r="BB156" s="25" t="s">
        <v>1879</v>
      </c>
      <c r="BC156" s="1"/>
      <c r="BD156" s="1"/>
      <c r="BE156" s="25"/>
      <c r="BF156" s="1"/>
      <c r="BG156" s="1"/>
      <c r="BH156" s="1"/>
      <c r="BI156" s="25"/>
      <c r="BJ156" s="6"/>
    </row>
    <row r="157" spans="1:62" ht="31">
      <c r="A157" s="23">
        <v>153</v>
      </c>
      <c r="B157" s="39" t="s">
        <v>3908</v>
      </c>
      <c r="C157" s="39" t="s">
        <v>3656</v>
      </c>
      <c r="D157" s="39" t="s">
        <v>1067</v>
      </c>
      <c r="E157" s="39">
        <v>64</v>
      </c>
      <c r="F157" s="39" t="s">
        <v>195</v>
      </c>
      <c r="G157" s="39" t="s">
        <v>195</v>
      </c>
      <c r="H157" s="23" t="str">
        <f t="shared" si="4"/>
        <v>張＊雲</v>
      </c>
      <c r="I157" s="23" t="str">
        <f t="shared" si="5"/>
        <v>0＊197398</v>
      </c>
      <c r="J157" s="39">
        <v>1130717</v>
      </c>
      <c r="K157" s="39" t="s">
        <v>732</v>
      </c>
      <c r="L157" s="39">
        <v>1125</v>
      </c>
      <c r="M157" s="1"/>
      <c r="N157" s="1"/>
      <c r="O157" s="1"/>
      <c r="P157" s="1"/>
      <c r="Q157" s="1"/>
      <c r="R157" s="1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1"/>
      <c r="AK157" s="1"/>
      <c r="AL157" s="1"/>
      <c r="AM157" s="25"/>
      <c r="AN157" s="25"/>
      <c r="AO157" s="25"/>
      <c r="AP157" s="25"/>
      <c r="AQ157" s="25"/>
      <c r="AR157" s="1"/>
      <c r="AS157" s="25"/>
      <c r="AT157" s="25"/>
      <c r="AU157" s="25"/>
      <c r="AV157" s="25"/>
      <c r="AW157" s="25"/>
      <c r="AX157" s="36"/>
      <c r="AY157" s="25"/>
      <c r="AZ157" s="25"/>
      <c r="BA157" s="25"/>
      <c r="BB157" s="25" t="s">
        <v>1879</v>
      </c>
      <c r="BC157" s="1"/>
      <c r="BD157" s="1"/>
      <c r="BE157" s="25"/>
      <c r="BF157" s="1"/>
      <c r="BG157" s="1"/>
      <c r="BH157" s="1"/>
      <c r="BI157" s="25"/>
      <c r="BJ157" s="6"/>
    </row>
    <row r="158" spans="1:62" ht="46.5">
      <c r="A158" s="23">
        <v>154</v>
      </c>
      <c r="B158" s="39" t="s">
        <v>3909</v>
      </c>
      <c r="C158" s="39" t="s">
        <v>256</v>
      </c>
      <c r="D158" s="39" t="s">
        <v>1067</v>
      </c>
      <c r="E158" s="39">
        <v>81</v>
      </c>
      <c r="F158" s="39" t="s">
        <v>195</v>
      </c>
      <c r="G158" s="39" t="s">
        <v>195</v>
      </c>
      <c r="H158" s="23" t="str">
        <f t="shared" si="4"/>
        <v>林＊極</v>
      </c>
      <c r="I158" s="23" t="str">
        <f t="shared" si="5"/>
        <v>0＊339572</v>
      </c>
      <c r="J158" s="39">
        <v>1130717</v>
      </c>
      <c r="K158" s="39" t="s">
        <v>767</v>
      </c>
      <c r="L158" s="39">
        <v>1125</v>
      </c>
      <c r="M158" s="1"/>
      <c r="N158" s="1"/>
      <c r="O158" s="1"/>
      <c r="P158" s="1"/>
      <c r="Q158" s="1"/>
      <c r="R158" s="1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1"/>
      <c r="AK158" s="1"/>
      <c r="AL158" s="1"/>
      <c r="AM158" s="25"/>
      <c r="AN158" s="25"/>
      <c r="AO158" s="25"/>
      <c r="AP158" s="25"/>
      <c r="AQ158" s="25"/>
      <c r="AR158" s="1"/>
      <c r="AS158" s="25"/>
      <c r="AT158" s="25"/>
      <c r="AU158" s="25"/>
      <c r="AV158" s="25" t="s">
        <v>9</v>
      </c>
      <c r="AW158" s="25"/>
      <c r="AX158" s="36"/>
      <c r="AY158" s="25"/>
      <c r="AZ158" s="25"/>
      <c r="BA158" s="25"/>
      <c r="BB158" s="25"/>
      <c r="BC158" s="1" t="s">
        <v>9</v>
      </c>
      <c r="BD158" s="1"/>
      <c r="BE158" s="25"/>
      <c r="BF158" s="1"/>
      <c r="BG158" s="1"/>
      <c r="BH158" s="1"/>
      <c r="BI158" s="25"/>
      <c r="BJ158" s="6"/>
    </row>
    <row r="159" spans="1:62" ht="31">
      <c r="A159" s="23">
        <v>155</v>
      </c>
      <c r="B159" s="39" t="s">
        <v>3910</v>
      </c>
      <c r="C159" s="39" t="s">
        <v>3658</v>
      </c>
      <c r="D159" s="39" t="s">
        <v>1067</v>
      </c>
      <c r="E159" s="39">
        <v>40</v>
      </c>
      <c r="F159" s="39" t="s">
        <v>195</v>
      </c>
      <c r="G159" s="39" t="s">
        <v>195</v>
      </c>
      <c r="H159" s="23" t="str">
        <f t="shared" si="4"/>
        <v>卓＊萍</v>
      </c>
      <c r="I159" s="23" t="str">
        <f t="shared" si="5"/>
        <v>2＊495645</v>
      </c>
      <c r="J159" s="39">
        <v>1130717</v>
      </c>
      <c r="K159" s="39" t="s">
        <v>734</v>
      </c>
      <c r="L159" s="39">
        <v>1125</v>
      </c>
      <c r="M159" s="1"/>
      <c r="N159" s="1"/>
      <c r="O159" s="1"/>
      <c r="P159" s="1"/>
      <c r="Q159" s="1"/>
      <c r="R159" s="1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1"/>
      <c r="AK159" s="1"/>
      <c r="AL159" s="1"/>
      <c r="AM159" s="25"/>
      <c r="AN159" s="25"/>
      <c r="AO159" s="25"/>
      <c r="AP159" s="25"/>
      <c r="AQ159" s="25"/>
      <c r="AR159" s="1"/>
      <c r="AS159" s="25"/>
      <c r="AT159" s="25"/>
      <c r="AU159" s="25"/>
      <c r="AV159" s="25"/>
      <c r="AW159" s="25"/>
      <c r="AX159" s="36"/>
      <c r="AY159" s="25"/>
      <c r="AZ159" s="25"/>
      <c r="BA159" s="25" t="s">
        <v>9</v>
      </c>
      <c r="BB159" s="25"/>
      <c r="BC159" s="1"/>
      <c r="BD159" s="1"/>
      <c r="BE159" s="25"/>
      <c r="BF159" s="1"/>
      <c r="BG159" s="1"/>
      <c r="BH159" s="1"/>
      <c r="BI159" s="25"/>
      <c r="BJ159" s="6"/>
    </row>
    <row r="160" spans="1:62" ht="31">
      <c r="A160" s="23">
        <v>156</v>
      </c>
      <c r="B160" s="39" t="s">
        <v>3911</v>
      </c>
      <c r="C160" s="39" t="s">
        <v>150</v>
      </c>
      <c r="D160" s="39" t="s">
        <v>1067</v>
      </c>
      <c r="E160" s="39">
        <v>72</v>
      </c>
      <c r="F160" s="39" t="s">
        <v>195</v>
      </c>
      <c r="G160" s="39" t="s">
        <v>195</v>
      </c>
      <c r="H160" s="23" t="str">
        <f t="shared" si="4"/>
        <v>林＊汝</v>
      </c>
      <c r="I160" s="23" t="str">
        <f t="shared" si="5"/>
        <v>2＊683020</v>
      </c>
      <c r="J160" s="39">
        <v>1130717</v>
      </c>
      <c r="K160" s="39" t="s">
        <v>734</v>
      </c>
      <c r="L160" s="39">
        <v>1125</v>
      </c>
      <c r="M160" s="1"/>
      <c r="N160" s="1"/>
      <c r="O160" s="1"/>
      <c r="P160" s="1"/>
      <c r="Q160" s="1"/>
      <c r="R160" s="1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1"/>
      <c r="AK160" s="1"/>
      <c r="AL160" s="1"/>
      <c r="AM160" s="25"/>
      <c r="AN160" s="25"/>
      <c r="AO160" s="25"/>
      <c r="AP160" s="25"/>
      <c r="AQ160" s="25"/>
      <c r="AR160" s="1"/>
      <c r="AS160" s="25"/>
      <c r="AT160" s="25"/>
      <c r="AU160" s="25"/>
      <c r="AV160" s="25"/>
      <c r="AW160" s="25"/>
      <c r="AX160" s="36"/>
      <c r="AY160" s="25"/>
      <c r="AZ160" s="25"/>
      <c r="BA160" s="25" t="s">
        <v>9</v>
      </c>
      <c r="BB160" s="25"/>
      <c r="BC160" s="1"/>
      <c r="BD160" s="1"/>
      <c r="BE160" s="25"/>
      <c r="BF160" s="1"/>
      <c r="BG160" s="1"/>
      <c r="BH160" s="1"/>
      <c r="BI160" s="25"/>
      <c r="BJ160" s="6"/>
    </row>
    <row r="161" spans="1:62" ht="17">
      <c r="A161" s="23">
        <v>157</v>
      </c>
      <c r="B161" s="39" t="s">
        <v>3912</v>
      </c>
      <c r="C161" s="39" t="s">
        <v>382</v>
      </c>
      <c r="D161" s="39" t="s">
        <v>1067</v>
      </c>
      <c r="E161" s="39">
        <v>73</v>
      </c>
      <c r="F161" s="39" t="s">
        <v>195</v>
      </c>
      <c r="G161" s="39" t="s">
        <v>195</v>
      </c>
      <c r="H161" s="23" t="str">
        <f t="shared" si="4"/>
        <v>李＊春麗</v>
      </c>
      <c r="I161" s="23" t="str">
        <f t="shared" si="5"/>
        <v>2＊437526</v>
      </c>
      <c r="J161" s="39">
        <v>1130717</v>
      </c>
      <c r="K161" s="39">
        <v>5761300</v>
      </c>
      <c r="L161" s="39">
        <v>1125</v>
      </c>
      <c r="M161" s="1"/>
      <c r="N161" s="1"/>
      <c r="O161" s="1"/>
      <c r="P161" s="1"/>
      <c r="Q161" s="1"/>
      <c r="R161" s="1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1"/>
      <c r="AK161" s="1"/>
      <c r="AL161" s="1"/>
      <c r="AM161" s="25"/>
      <c r="AN161" s="25"/>
      <c r="AO161" s="25"/>
      <c r="AP161" s="25"/>
      <c r="AQ161" s="25"/>
      <c r="AR161" s="1"/>
      <c r="AS161" s="25"/>
      <c r="AT161" s="25"/>
      <c r="AU161" s="25" t="s">
        <v>9</v>
      </c>
      <c r="AV161" s="25"/>
      <c r="AW161" s="25"/>
      <c r="AX161" s="36"/>
      <c r="AY161" s="25"/>
      <c r="AZ161" s="25"/>
      <c r="BA161" s="25"/>
      <c r="BB161" s="25"/>
      <c r="BC161" s="1"/>
      <c r="BD161" s="1"/>
      <c r="BE161" s="25"/>
      <c r="BF161" s="1"/>
      <c r="BG161" s="1"/>
      <c r="BH161" s="1"/>
      <c r="BI161" s="25"/>
      <c r="BJ161" s="6"/>
    </row>
    <row r="162" spans="1:62" ht="31">
      <c r="A162" s="23">
        <v>158</v>
      </c>
      <c r="B162" s="39" t="s">
        <v>3913</v>
      </c>
      <c r="C162" s="39" t="s">
        <v>3659</v>
      </c>
      <c r="D162" s="39" t="s">
        <v>1063</v>
      </c>
      <c r="E162" s="39">
        <v>83</v>
      </c>
      <c r="F162" s="39" t="s">
        <v>195</v>
      </c>
      <c r="G162" s="39" t="s">
        <v>195</v>
      </c>
      <c r="H162" s="23" t="str">
        <f t="shared" si="4"/>
        <v>陳＊圓</v>
      </c>
      <c r="I162" s="23" t="str">
        <f t="shared" si="5"/>
        <v>1＊893994</v>
      </c>
      <c r="J162" s="39">
        <v>1130726</v>
      </c>
      <c r="K162" s="39" t="s">
        <v>734</v>
      </c>
      <c r="L162" s="39">
        <v>1125</v>
      </c>
      <c r="M162" s="1"/>
      <c r="N162" s="1"/>
      <c r="O162" s="1"/>
      <c r="P162" s="1"/>
      <c r="Q162" s="1"/>
      <c r="R162" s="1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1"/>
      <c r="AK162" s="1"/>
      <c r="AL162" s="1"/>
      <c r="AM162" s="25"/>
      <c r="AN162" s="25"/>
      <c r="AO162" s="25"/>
      <c r="AP162" s="25"/>
      <c r="AQ162" s="25"/>
      <c r="AR162" s="1"/>
      <c r="AS162" s="25"/>
      <c r="AT162" s="25"/>
      <c r="AU162" s="25"/>
      <c r="AV162" s="25"/>
      <c r="AW162" s="25"/>
      <c r="AX162" s="36"/>
      <c r="AY162" s="25"/>
      <c r="AZ162" s="25"/>
      <c r="BA162" s="25" t="s">
        <v>9</v>
      </c>
      <c r="BB162" s="25"/>
      <c r="BC162" s="1"/>
      <c r="BD162" s="1"/>
      <c r="BE162" s="25"/>
      <c r="BF162" s="1"/>
      <c r="BG162" s="1"/>
      <c r="BH162" s="1"/>
      <c r="BI162" s="25"/>
      <c r="BJ162" s="6"/>
    </row>
    <row r="163" spans="1:62" ht="46.5">
      <c r="A163" s="23">
        <v>159</v>
      </c>
      <c r="B163" s="39" t="s">
        <v>3914</v>
      </c>
      <c r="C163" s="39" t="s">
        <v>206</v>
      </c>
      <c r="D163" s="39" t="s">
        <v>1067</v>
      </c>
      <c r="E163" s="39">
        <v>70</v>
      </c>
      <c r="F163" s="39" t="s">
        <v>195</v>
      </c>
      <c r="G163" s="39" t="s">
        <v>195</v>
      </c>
      <c r="H163" s="23" t="str">
        <f t="shared" si="4"/>
        <v>黃＊樹蘭</v>
      </c>
      <c r="I163" s="23" t="str">
        <f t="shared" si="5"/>
        <v>0＊261745</v>
      </c>
      <c r="J163" s="39">
        <v>1130729</v>
      </c>
      <c r="K163" s="39" t="s">
        <v>738</v>
      </c>
      <c r="L163" s="39">
        <v>1125</v>
      </c>
      <c r="M163" s="1"/>
      <c r="N163" s="1"/>
      <c r="O163" s="1"/>
      <c r="P163" s="1"/>
      <c r="Q163" s="1"/>
      <c r="R163" s="1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1"/>
      <c r="AK163" s="1"/>
      <c r="AL163" s="1"/>
      <c r="AM163" s="25"/>
      <c r="AN163" s="25"/>
      <c r="AO163" s="25"/>
      <c r="AP163" s="25"/>
      <c r="AQ163" s="25"/>
      <c r="AR163" s="1"/>
      <c r="AS163" s="25"/>
      <c r="AT163" s="25"/>
      <c r="AU163" s="25"/>
      <c r="AV163" s="25"/>
      <c r="AW163" s="25"/>
      <c r="AX163" s="36"/>
      <c r="AY163" s="25"/>
      <c r="AZ163" s="25" t="s">
        <v>9</v>
      </c>
      <c r="BA163" s="25" t="s">
        <v>9</v>
      </c>
      <c r="BB163" s="25"/>
      <c r="BC163" s="1"/>
      <c r="BD163" s="1"/>
      <c r="BE163" s="25"/>
      <c r="BF163" s="1"/>
      <c r="BG163" s="1"/>
      <c r="BH163" s="1"/>
      <c r="BI163" s="25"/>
      <c r="BJ163" s="6"/>
    </row>
    <row r="164" spans="1:62" ht="31">
      <c r="A164" s="23">
        <v>160</v>
      </c>
      <c r="B164" s="39" t="s">
        <v>3915</v>
      </c>
      <c r="C164" s="39" t="s">
        <v>2708</v>
      </c>
      <c r="D164" s="39" t="s">
        <v>1063</v>
      </c>
      <c r="E164" s="39">
        <v>72</v>
      </c>
      <c r="F164" s="39" t="s">
        <v>195</v>
      </c>
      <c r="G164" s="39" t="s">
        <v>195</v>
      </c>
      <c r="H164" s="23" t="str">
        <f t="shared" si="4"/>
        <v>李＊財</v>
      </c>
      <c r="I164" s="23" t="str">
        <f t="shared" si="5"/>
        <v>2＊893238</v>
      </c>
      <c r="J164" s="39">
        <v>1130729</v>
      </c>
      <c r="K164" s="39" t="s">
        <v>734</v>
      </c>
      <c r="L164" s="39">
        <v>1125</v>
      </c>
      <c r="M164" s="1"/>
      <c r="N164" s="1"/>
      <c r="O164" s="1"/>
      <c r="P164" s="1"/>
      <c r="Q164" s="1"/>
      <c r="R164" s="1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1"/>
      <c r="AK164" s="1"/>
      <c r="AL164" s="1"/>
      <c r="AM164" s="25"/>
      <c r="AN164" s="25"/>
      <c r="AO164" s="25"/>
      <c r="AP164" s="25"/>
      <c r="AQ164" s="25"/>
      <c r="AR164" s="1"/>
      <c r="AS164" s="25"/>
      <c r="AT164" s="25"/>
      <c r="AU164" s="25"/>
      <c r="AV164" s="25"/>
      <c r="AW164" s="25"/>
      <c r="AX164" s="36"/>
      <c r="AY164" s="25"/>
      <c r="AZ164" s="25"/>
      <c r="BA164" s="25" t="s">
        <v>9</v>
      </c>
      <c r="BB164" s="25"/>
      <c r="BC164" s="1"/>
      <c r="BD164" s="1"/>
      <c r="BE164" s="25"/>
      <c r="BF164" s="1"/>
      <c r="BG164" s="1"/>
      <c r="BH164" s="1"/>
      <c r="BI164" s="25"/>
      <c r="BJ164" s="6"/>
    </row>
    <row r="165" spans="1:62" ht="31">
      <c r="A165" s="23">
        <v>161</v>
      </c>
      <c r="B165" s="39" t="s">
        <v>3916</v>
      </c>
      <c r="C165" s="39" t="s">
        <v>3660</v>
      </c>
      <c r="D165" s="39" t="s">
        <v>1067</v>
      </c>
      <c r="E165" s="39">
        <v>64</v>
      </c>
      <c r="F165" s="39" t="s">
        <v>195</v>
      </c>
      <c r="G165" s="39" t="s">
        <v>195</v>
      </c>
      <c r="H165" s="23" t="str">
        <f t="shared" si="4"/>
        <v>呂＊汶</v>
      </c>
      <c r="I165" s="23" t="str">
        <f t="shared" si="5"/>
        <v>0＊599028</v>
      </c>
      <c r="J165" s="39">
        <v>1130731</v>
      </c>
      <c r="K165" s="39" t="s">
        <v>734</v>
      </c>
      <c r="L165" s="39">
        <v>1125</v>
      </c>
      <c r="M165" s="1"/>
      <c r="N165" s="1"/>
      <c r="O165" s="1"/>
      <c r="P165" s="1"/>
      <c r="Q165" s="1"/>
      <c r="R165" s="1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1"/>
      <c r="AK165" s="1"/>
      <c r="AL165" s="1"/>
      <c r="AM165" s="25"/>
      <c r="AN165" s="25"/>
      <c r="AO165" s="25"/>
      <c r="AP165" s="25"/>
      <c r="AQ165" s="25"/>
      <c r="AR165" s="1"/>
      <c r="AS165" s="25"/>
      <c r="AT165" s="25"/>
      <c r="AU165" s="25"/>
      <c r="AV165" s="25"/>
      <c r="AW165" s="25"/>
      <c r="AX165" s="36"/>
      <c r="AY165" s="25"/>
      <c r="AZ165" s="25"/>
      <c r="BA165" s="25" t="s">
        <v>9</v>
      </c>
      <c r="BB165" s="25"/>
      <c r="BC165" s="1"/>
      <c r="BD165" s="1"/>
      <c r="BE165" s="25"/>
      <c r="BF165" s="1"/>
      <c r="BG165" s="1"/>
      <c r="BH165" s="1"/>
      <c r="BI165" s="25"/>
      <c r="BJ165" s="6"/>
    </row>
    <row r="166" spans="1:62" ht="31">
      <c r="A166" s="23">
        <v>162</v>
      </c>
      <c r="B166" s="39" t="s">
        <v>1707</v>
      </c>
      <c r="C166" s="39" t="s">
        <v>353</v>
      </c>
      <c r="D166" s="39" t="s">
        <v>1067</v>
      </c>
      <c r="E166" s="39">
        <v>81</v>
      </c>
      <c r="F166" s="39" t="s">
        <v>195</v>
      </c>
      <c r="G166" s="39" t="s">
        <v>195</v>
      </c>
      <c r="H166" s="23" t="str">
        <f t="shared" ref="H166:H229" si="6">REPLACE(B166,2,1,"＊")</f>
        <v>許＊瓊如</v>
      </c>
      <c r="I166" s="23" t="str">
        <f t="shared" ref="I166:I229" si="7">REPLACE(C166,2,1,"＊")</f>
        <v>1＊354878</v>
      </c>
      <c r="J166" s="39">
        <v>1130731</v>
      </c>
      <c r="K166" s="39">
        <v>5761085</v>
      </c>
      <c r="L166" s="39">
        <v>1125</v>
      </c>
      <c r="M166" s="1"/>
      <c r="N166" s="1"/>
      <c r="O166" s="1"/>
      <c r="P166" s="1"/>
      <c r="Q166" s="1"/>
      <c r="R166" s="1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1"/>
      <c r="AK166" s="1"/>
      <c r="AL166" s="1"/>
      <c r="AM166" s="25"/>
      <c r="AN166" s="25"/>
      <c r="AO166" s="25"/>
      <c r="AP166" s="25"/>
      <c r="AQ166" s="25"/>
      <c r="AR166" s="1"/>
      <c r="AS166" s="25"/>
      <c r="AT166" s="25"/>
      <c r="AU166" s="25"/>
      <c r="AV166" s="25"/>
      <c r="AW166" s="25"/>
      <c r="AX166" s="36"/>
      <c r="AY166" s="25"/>
      <c r="AZ166" s="25"/>
      <c r="BA166" s="25"/>
      <c r="BB166" s="25"/>
      <c r="BC166" s="1"/>
      <c r="BD166" s="1"/>
      <c r="BE166" s="25"/>
      <c r="BF166" s="1"/>
      <c r="BG166" s="1"/>
      <c r="BH166" s="1"/>
      <c r="BI166" s="25" t="s">
        <v>1043</v>
      </c>
      <c r="BJ166" s="6"/>
    </row>
    <row r="167" spans="1:62" ht="31">
      <c r="A167" s="23">
        <v>163</v>
      </c>
      <c r="B167" s="39" t="s">
        <v>3917</v>
      </c>
      <c r="C167" s="39" t="s">
        <v>3662</v>
      </c>
      <c r="D167" s="39" t="s">
        <v>1063</v>
      </c>
      <c r="E167" s="39">
        <v>69</v>
      </c>
      <c r="F167" s="39" t="s">
        <v>195</v>
      </c>
      <c r="G167" s="39" t="s">
        <v>195</v>
      </c>
      <c r="H167" s="23" t="str">
        <f t="shared" si="6"/>
        <v>蔡＊益</v>
      </c>
      <c r="I167" s="23" t="str">
        <f t="shared" si="7"/>
        <v>1＊383976</v>
      </c>
      <c r="J167" s="39">
        <v>1130731</v>
      </c>
      <c r="K167" s="39" t="s">
        <v>734</v>
      </c>
      <c r="L167" s="39">
        <v>1125</v>
      </c>
      <c r="M167" s="1"/>
      <c r="N167" s="1"/>
      <c r="O167" s="1"/>
      <c r="P167" s="1"/>
      <c r="Q167" s="1"/>
      <c r="R167" s="1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1"/>
      <c r="AK167" s="1"/>
      <c r="AL167" s="1"/>
      <c r="AM167" s="25"/>
      <c r="AN167" s="25"/>
      <c r="AO167" s="25"/>
      <c r="AP167" s="25"/>
      <c r="AQ167" s="25"/>
      <c r="AR167" s="1"/>
      <c r="AS167" s="25"/>
      <c r="AT167" s="25"/>
      <c r="AU167" s="25"/>
      <c r="AV167" s="25"/>
      <c r="AW167" s="25"/>
      <c r="AX167" s="36"/>
      <c r="AY167" s="25"/>
      <c r="AZ167" s="25"/>
      <c r="BA167" s="25" t="s">
        <v>9</v>
      </c>
      <c r="BB167" s="25"/>
      <c r="BC167" s="1"/>
      <c r="BD167" s="1"/>
      <c r="BE167" s="25"/>
      <c r="BF167" s="1"/>
      <c r="BG167" s="1"/>
      <c r="BH167" s="1"/>
      <c r="BI167" s="25"/>
      <c r="BJ167" s="6"/>
    </row>
    <row r="168" spans="1:62" ht="31">
      <c r="A168" s="23">
        <v>164</v>
      </c>
      <c r="B168" s="39" t="s">
        <v>3819</v>
      </c>
      <c r="C168" s="39" t="s">
        <v>3578</v>
      </c>
      <c r="D168" s="39" t="s">
        <v>1063</v>
      </c>
      <c r="E168" s="39">
        <v>59</v>
      </c>
      <c r="F168" s="39" t="s">
        <v>195</v>
      </c>
      <c r="G168" s="39" t="s">
        <v>195</v>
      </c>
      <c r="H168" s="23" t="str">
        <f t="shared" si="6"/>
        <v>黃＊和</v>
      </c>
      <c r="I168" s="23" t="str">
        <f t="shared" si="7"/>
        <v>0＊595152</v>
      </c>
      <c r="J168" s="39">
        <v>1130701</v>
      </c>
      <c r="K168" s="39" t="s">
        <v>752</v>
      </c>
      <c r="L168" s="40" t="s">
        <v>721</v>
      </c>
      <c r="M168" s="1"/>
      <c r="N168" s="1"/>
      <c r="O168" s="1"/>
      <c r="P168" s="1"/>
      <c r="Q168" s="1"/>
      <c r="R168" s="1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1"/>
      <c r="AK168" s="1"/>
      <c r="AL168" s="1"/>
      <c r="AM168" s="25"/>
      <c r="AN168" s="25"/>
      <c r="AO168" s="25"/>
      <c r="AP168" s="25"/>
      <c r="AQ168" s="25"/>
      <c r="AR168" s="1"/>
      <c r="AS168" s="25"/>
      <c r="AT168" s="25"/>
      <c r="AU168" s="25"/>
      <c r="AV168" s="25" t="s">
        <v>9</v>
      </c>
      <c r="AW168" s="25"/>
      <c r="AX168" s="36"/>
      <c r="AY168" s="25"/>
      <c r="AZ168" s="25"/>
      <c r="BA168" s="25"/>
      <c r="BB168" s="25"/>
      <c r="BC168" s="1"/>
      <c r="BD168" s="1"/>
      <c r="BE168" s="25"/>
      <c r="BF168" s="1"/>
      <c r="BG168" s="1"/>
      <c r="BH168" s="1"/>
      <c r="BI168" s="25" t="s">
        <v>1034</v>
      </c>
      <c r="BJ168" s="6"/>
    </row>
    <row r="169" spans="1:62" ht="31">
      <c r="A169" s="23">
        <v>165</v>
      </c>
      <c r="B169" s="39" t="s">
        <v>3918</v>
      </c>
      <c r="C169" s="39" t="s">
        <v>3663</v>
      </c>
      <c r="D169" s="39" t="s">
        <v>1063</v>
      </c>
      <c r="E169" s="39">
        <v>78</v>
      </c>
      <c r="F169" s="39" t="s">
        <v>195</v>
      </c>
      <c r="G169" s="39" t="s">
        <v>195</v>
      </c>
      <c r="H169" s="23" t="str">
        <f t="shared" si="6"/>
        <v>吳＊煌</v>
      </c>
      <c r="I169" s="23" t="str">
        <f t="shared" si="7"/>
        <v>1＊764749</v>
      </c>
      <c r="J169" s="39">
        <v>1130701</v>
      </c>
      <c r="K169" s="39" t="s">
        <v>734</v>
      </c>
      <c r="L169" s="40" t="s">
        <v>721</v>
      </c>
      <c r="M169" s="1"/>
      <c r="N169" s="1"/>
      <c r="O169" s="1"/>
      <c r="P169" s="1"/>
      <c r="Q169" s="1"/>
      <c r="R169" s="1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1"/>
      <c r="AK169" s="1"/>
      <c r="AL169" s="1"/>
      <c r="AM169" s="25"/>
      <c r="AN169" s="25"/>
      <c r="AO169" s="25"/>
      <c r="AP169" s="25"/>
      <c r="AQ169" s="25"/>
      <c r="AR169" s="1"/>
      <c r="AS169" s="25"/>
      <c r="AT169" s="25"/>
      <c r="AU169" s="25"/>
      <c r="AV169" s="25"/>
      <c r="AW169" s="25"/>
      <c r="AX169" s="36"/>
      <c r="AY169" s="25"/>
      <c r="AZ169" s="25"/>
      <c r="BA169" s="25" t="s">
        <v>9</v>
      </c>
      <c r="BB169" s="25"/>
      <c r="BC169" s="1"/>
      <c r="BD169" s="1"/>
      <c r="BE169" s="25"/>
      <c r="BF169" s="1"/>
      <c r="BG169" s="1"/>
      <c r="BH169" s="1"/>
      <c r="BI169" s="25"/>
      <c r="BJ169" s="6"/>
    </row>
    <row r="170" spans="1:62" ht="31">
      <c r="A170" s="23">
        <v>166</v>
      </c>
      <c r="B170" s="39" t="s">
        <v>3919</v>
      </c>
      <c r="C170" s="39" t="s">
        <v>2078</v>
      </c>
      <c r="D170" s="39" t="s">
        <v>1063</v>
      </c>
      <c r="E170" s="39">
        <v>45</v>
      </c>
      <c r="F170" s="39" t="s">
        <v>195</v>
      </c>
      <c r="G170" s="39" t="s">
        <v>195</v>
      </c>
      <c r="H170" s="23" t="str">
        <f t="shared" si="6"/>
        <v>王＊元</v>
      </c>
      <c r="I170" s="23" t="str">
        <f t="shared" si="7"/>
        <v>1＊146626</v>
      </c>
      <c r="J170" s="39">
        <v>1130701</v>
      </c>
      <c r="K170" s="39" t="s">
        <v>734</v>
      </c>
      <c r="L170" s="40" t="s">
        <v>721</v>
      </c>
      <c r="M170" s="1"/>
      <c r="N170" s="1"/>
      <c r="O170" s="1"/>
      <c r="P170" s="1"/>
      <c r="Q170" s="1"/>
      <c r="R170" s="1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1"/>
      <c r="AK170" s="1"/>
      <c r="AL170" s="1"/>
      <c r="AM170" s="25"/>
      <c r="AN170" s="25"/>
      <c r="AO170" s="25"/>
      <c r="AP170" s="25"/>
      <c r="AQ170" s="25"/>
      <c r="AR170" s="1"/>
      <c r="AS170" s="25"/>
      <c r="AT170" s="25"/>
      <c r="AU170" s="25"/>
      <c r="AV170" s="25"/>
      <c r="AW170" s="25"/>
      <c r="AX170" s="36"/>
      <c r="AY170" s="25"/>
      <c r="AZ170" s="25"/>
      <c r="BA170" s="25" t="s">
        <v>9</v>
      </c>
      <c r="BB170" s="25"/>
      <c r="BC170" s="1"/>
      <c r="BD170" s="1"/>
      <c r="BE170" s="25"/>
      <c r="BF170" s="1"/>
      <c r="BG170" s="1"/>
      <c r="BH170" s="1"/>
      <c r="BI170" s="25"/>
      <c r="BJ170" s="6"/>
    </row>
    <row r="171" spans="1:62" ht="46.5">
      <c r="A171" s="23">
        <v>167</v>
      </c>
      <c r="B171" s="39" t="s">
        <v>1624</v>
      </c>
      <c r="C171" s="39" t="s">
        <v>105</v>
      </c>
      <c r="D171" s="39" t="s">
        <v>1067</v>
      </c>
      <c r="E171" s="39">
        <v>77</v>
      </c>
      <c r="F171" s="39" t="s">
        <v>3296</v>
      </c>
      <c r="G171" s="39" t="s">
        <v>3640</v>
      </c>
      <c r="H171" s="23" t="str">
        <f t="shared" si="6"/>
        <v>林＊環</v>
      </c>
      <c r="I171" s="23" t="str">
        <f t="shared" si="7"/>
        <v>2＊049673</v>
      </c>
      <c r="J171" s="39">
        <v>1130701</v>
      </c>
      <c r="K171" s="39" t="s">
        <v>738</v>
      </c>
      <c r="L171" s="40" t="s">
        <v>721</v>
      </c>
      <c r="M171" s="1"/>
      <c r="N171" s="1"/>
      <c r="O171" s="1"/>
      <c r="P171" s="1"/>
      <c r="Q171" s="1"/>
      <c r="R171" s="1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1"/>
      <c r="AK171" s="1"/>
      <c r="AL171" s="1"/>
      <c r="AM171" s="25"/>
      <c r="AN171" s="25"/>
      <c r="AO171" s="25"/>
      <c r="AP171" s="25"/>
      <c r="AQ171" s="25"/>
      <c r="AR171" s="1"/>
      <c r="AS171" s="25"/>
      <c r="AT171" s="25"/>
      <c r="AU171" s="25"/>
      <c r="AV171" s="25"/>
      <c r="AW171" s="25"/>
      <c r="AX171" s="36"/>
      <c r="AY171" s="25"/>
      <c r="AZ171" s="25" t="s">
        <v>9</v>
      </c>
      <c r="BA171" s="25" t="s">
        <v>9</v>
      </c>
      <c r="BB171" s="25"/>
      <c r="BC171" s="1"/>
      <c r="BD171" s="1"/>
      <c r="BE171" s="25"/>
      <c r="BF171" s="1"/>
      <c r="BG171" s="1"/>
      <c r="BH171" s="1"/>
      <c r="BI171" s="25"/>
      <c r="BJ171" s="6"/>
    </row>
    <row r="172" spans="1:62" ht="31">
      <c r="A172" s="23">
        <v>168</v>
      </c>
      <c r="B172" s="39" t="s">
        <v>3920</v>
      </c>
      <c r="C172" s="39" t="s">
        <v>101</v>
      </c>
      <c r="D172" s="39" t="s">
        <v>1063</v>
      </c>
      <c r="E172" s="39">
        <v>76</v>
      </c>
      <c r="F172" s="39" t="s">
        <v>195</v>
      </c>
      <c r="G172" s="39" t="s">
        <v>195</v>
      </c>
      <c r="H172" s="23" t="str">
        <f t="shared" si="6"/>
        <v>羅＊火</v>
      </c>
      <c r="I172" s="23" t="str">
        <f t="shared" si="7"/>
        <v>2＊260569</v>
      </c>
      <c r="J172" s="39">
        <v>1130701</v>
      </c>
      <c r="K172" s="39" t="s">
        <v>734</v>
      </c>
      <c r="L172" s="40" t="s">
        <v>721</v>
      </c>
      <c r="M172" s="1"/>
      <c r="N172" s="1"/>
      <c r="O172" s="1"/>
      <c r="P172" s="1"/>
      <c r="Q172" s="1"/>
      <c r="R172" s="1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1"/>
      <c r="AK172" s="1"/>
      <c r="AL172" s="1"/>
      <c r="AM172" s="25"/>
      <c r="AN172" s="25"/>
      <c r="AO172" s="25"/>
      <c r="AP172" s="25"/>
      <c r="AQ172" s="25"/>
      <c r="AR172" s="1"/>
      <c r="AS172" s="25"/>
      <c r="AT172" s="25"/>
      <c r="AU172" s="25"/>
      <c r="AV172" s="25"/>
      <c r="AW172" s="25"/>
      <c r="AX172" s="36"/>
      <c r="AY172" s="25"/>
      <c r="AZ172" s="25"/>
      <c r="BA172" s="25" t="s">
        <v>9</v>
      </c>
      <c r="BB172" s="25"/>
      <c r="BC172" s="1"/>
      <c r="BD172" s="1"/>
      <c r="BE172" s="25"/>
      <c r="BF172" s="1"/>
      <c r="BG172" s="1"/>
      <c r="BH172" s="1"/>
      <c r="BI172" s="25"/>
      <c r="BJ172" s="6"/>
    </row>
    <row r="173" spans="1:62" ht="31">
      <c r="A173" s="23">
        <v>169</v>
      </c>
      <c r="B173" s="39" t="s">
        <v>3921</v>
      </c>
      <c r="C173" s="39" t="s">
        <v>1954</v>
      </c>
      <c r="D173" s="39" t="s">
        <v>1067</v>
      </c>
      <c r="E173" s="39">
        <v>68</v>
      </c>
      <c r="F173" s="39" t="s">
        <v>195</v>
      </c>
      <c r="G173" s="39" t="s">
        <v>195</v>
      </c>
      <c r="H173" s="23" t="str">
        <f t="shared" si="6"/>
        <v>馮＊妮</v>
      </c>
      <c r="I173" s="23" t="str">
        <f t="shared" si="7"/>
        <v>2＊927371</v>
      </c>
      <c r="J173" s="39">
        <v>1130701</v>
      </c>
      <c r="K173" s="39" t="s">
        <v>734</v>
      </c>
      <c r="L173" s="40" t="s">
        <v>721</v>
      </c>
      <c r="M173" s="1"/>
      <c r="N173" s="1"/>
      <c r="O173" s="1"/>
      <c r="P173" s="1"/>
      <c r="Q173" s="1"/>
      <c r="R173" s="1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1"/>
      <c r="AK173" s="1"/>
      <c r="AL173" s="1"/>
      <c r="AM173" s="25"/>
      <c r="AN173" s="25"/>
      <c r="AO173" s="25"/>
      <c r="AP173" s="25"/>
      <c r="AQ173" s="25"/>
      <c r="AR173" s="1"/>
      <c r="AS173" s="25"/>
      <c r="AT173" s="25"/>
      <c r="AU173" s="25"/>
      <c r="AV173" s="25"/>
      <c r="AW173" s="25"/>
      <c r="AX173" s="36"/>
      <c r="AY173" s="25"/>
      <c r="AZ173" s="25"/>
      <c r="BA173" s="25" t="s">
        <v>9</v>
      </c>
      <c r="BB173" s="25"/>
      <c r="BC173" s="1"/>
      <c r="BD173" s="1"/>
      <c r="BE173" s="25"/>
      <c r="BF173" s="1"/>
      <c r="BG173" s="1"/>
      <c r="BH173" s="1"/>
      <c r="BI173" s="25"/>
      <c r="BJ173" s="6"/>
    </row>
    <row r="174" spans="1:62" ht="46.5">
      <c r="A174" s="23">
        <v>170</v>
      </c>
      <c r="B174" s="39" t="s">
        <v>3922</v>
      </c>
      <c r="C174" s="39" t="s">
        <v>3664</v>
      </c>
      <c r="D174" s="39" t="s">
        <v>1067</v>
      </c>
      <c r="E174" s="39">
        <v>61</v>
      </c>
      <c r="F174" s="39" t="s">
        <v>195</v>
      </c>
      <c r="G174" s="39" t="s">
        <v>195</v>
      </c>
      <c r="H174" s="23" t="str">
        <f t="shared" si="6"/>
        <v>胡＊莉</v>
      </c>
      <c r="I174" s="23" t="str">
        <f t="shared" si="7"/>
        <v>2＊295090</v>
      </c>
      <c r="J174" s="39">
        <v>1130701</v>
      </c>
      <c r="K174" s="39" t="s">
        <v>741</v>
      </c>
      <c r="L174" s="40" t="s">
        <v>721</v>
      </c>
      <c r="M174" s="1"/>
      <c r="N174" s="1"/>
      <c r="O174" s="1"/>
      <c r="P174" s="1"/>
      <c r="Q174" s="1"/>
      <c r="R174" s="1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1"/>
      <c r="AK174" s="1"/>
      <c r="AL174" s="1"/>
      <c r="AM174" s="25"/>
      <c r="AN174" s="25"/>
      <c r="AO174" s="25"/>
      <c r="AP174" s="25"/>
      <c r="AQ174" s="25"/>
      <c r="AR174" s="1"/>
      <c r="AS174" s="25"/>
      <c r="AT174" s="25"/>
      <c r="AU174" s="25"/>
      <c r="AV174" s="25"/>
      <c r="AW174" s="25"/>
      <c r="AX174" s="36"/>
      <c r="AY174" s="25"/>
      <c r="AZ174" s="25" t="s">
        <v>9</v>
      </c>
      <c r="BA174" s="25"/>
      <c r="BB174" s="25" t="s">
        <v>1899</v>
      </c>
      <c r="BC174" s="1"/>
      <c r="BD174" s="1"/>
      <c r="BE174" s="25"/>
      <c r="BF174" s="1"/>
      <c r="BG174" s="1"/>
      <c r="BH174" s="1"/>
      <c r="BI174" s="25"/>
      <c r="BJ174" s="6"/>
    </row>
    <row r="175" spans="1:62" ht="31">
      <c r="A175" s="23">
        <v>171</v>
      </c>
      <c r="B175" s="39" t="s">
        <v>3923</v>
      </c>
      <c r="C175" s="39" t="s">
        <v>3665</v>
      </c>
      <c r="D175" s="39" t="s">
        <v>1067</v>
      </c>
      <c r="E175" s="39">
        <v>50</v>
      </c>
      <c r="F175" s="39" t="s">
        <v>195</v>
      </c>
      <c r="G175" s="39" t="s">
        <v>195</v>
      </c>
      <c r="H175" s="23" t="str">
        <f t="shared" si="6"/>
        <v>黃＊禎</v>
      </c>
      <c r="I175" s="23" t="str">
        <f t="shared" si="7"/>
        <v>2＊705108</v>
      </c>
      <c r="J175" s="39">
        <v>1130701</v>
      </c>
      <c r="K175" s="39" t="s">
        <v>752</v>
      </c>
      <c r="L175" s="40" t="s">
        <v>721</v>
      </c>
      <c r="M175" s="1"/>
      <c r="N175" s="1"/>
      <c r="O175" s="1"/>
      <c r="P175" s="1"/>
      <c r="Q175" s="1"/>
      <c r="R175" s="1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1"/>
      <c r="AK175" s="1"/>
      <c r="AL175" s="1"/>
      <c r="AM175" s="25"/>
      <c r="AN175" s="25"/>
      <c r="AO175" s="25"/>
      <c r="AP175" s="25"/>
      <c r="AQ175" s="25"/>
      <c r="AR175" s="1"/>
      <c r="AS175" s="25"/>
      <c r="AT175" s="25"/>
      <c r="AU175" s="25"/>
      <c r="AV175" s="25" t="s">
        <v>9</v>
      </c>
      <c r="AW175" s="25"/>
      <c r="AX175" s="36"/>
      <c r="AY175" s="25"/>
      <c r="AZ175" s="25"/>
      <c r="BA175" s="25"/>
      <c r="BB175" s="25"/>
      <c r="BC175" s="1"/>
      <c r="BD175" s="1"/>
      <c r="BE175" s="25"/>
      <c r="BF175" s="1"/>
      <c r="BG175" s="1"/>
      <c r="BH175" s="1"/>
      <c r="BI175" s="25" t="s">
        <v>1034</v>
      </c>
      <c r="BJ175" s="6"/>
    </row>
    <row r="176" spans="1:62" ht="31">
      <c r="A176" s="23">
        <v>172</v>
      </c>
      <c r="B176" s="39" t="s">
        <v>1211</v>
      </c>
      <c r="C176" s="39" t="s">
        <v>255</v>
      </c>
      <c r="D176" s="39" t="s">
        <v>1063</v>
      </c>
      <c r="E176" s="39">
        <v>75</v>
      </c>
      <c r="F176" s="39" t="s">
        <v>195</v>
      </c>
      <c r="G176" s="39" t="s">
        <v>195</v>
      </c>
      <c r="H176" s="23" t="str">
        <f t="shared" si="6"/>
        <v>沈＊成</v>
      </c>
      <c r="I176" s="23" t="str">
        <f t="shared" si="7"/>
        <v>0＊500157</v>
      </c>
      <c r="J176" s="39">
        <v>1130702</v>
      </c>
      <c r="K176" s="39" t="s">
        <v>734</v>
      </c>
      <c r="L176" s="40" t="s">
        <v>721</v>
      </c>
      <c r="M176" s="1"/>
      <c r="N176" s="1"/>
      <c r="O176" s="1"/>
      <c r="P176" s="1"/>
      <c r="Q176" s="1"/>
      <c r="R176" s="1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1"/>
      <c r="AK176" s="1"/>
      <c r="AL176" s="1"/>
      <c r="AM176" s="25"/>
      <c r="AN176" s="25"/>
      <c r="AO176" s="25"/>
      <c r="AP176" s="25"/>
      <c r="AQ176" s="25"/>
      <c r="AR176" s="1"/>
      <c r="AS176" s="25"/>
      <c r="AT176" s="25"/>
      <c r="AU176" s="25"/>
      <c r="AV176" s="25"/>
      <c r="AW176" s="25"/>
      <c r="AX176" s="36"/>
      <c r="AY176" s="25"/>
      <c r="AZ176" s="25"/>
      <c r="BA176" s="25" t="s">
        <v>9</v>
      </c>
      <c r="BB176" s="25"/>
      <c r="BC176" s="1"/>
      <c r="BD176" s="1"/>
      <c r="BE176" s="25"/>
      <c r="BF176" s="1"/>
      <c r="BG176" s="1"/>
      <c r="BH176" s="1"/>
      <c r="BI176" s="25"/>
      <c r="BJ176" s="6"/>
    </row>
    <row r="177" spans="1:62" ht="31">
      <c r="A177" s="23">
        <v>173</v>
      </c>
      <c r="B177" s="39" t="s">
        <v>1780</v>
      </c>
      <c r="C177" s="39" t="s">
        <v>373</v>
      </c>
      <c r="D177" s="39" t="s">
        <v>1067</v>
      </c>
      <c r="E177" s="39">
        <v>85</v>
      </c>
      <c r="F177" s="39" t="s">
        <v>195</v>
      </c>
      <c r="G177" s="39" t="s">
        <v>195</v>
      </c>
      <c r="H177" s="23" t="str">
        <f t="shared" si="6"/>
        <v>王＊珠江</v>
      </c>
      <c r="I177" s="23" t="str">
        <f t="shared" si="7"/>
        <v>0＊685569</v>
      </c>
      <c r="J177" s="39">
        <v>1130702</v>
      </c>
      <c r="K177" s="39" t="s">
        <v>734</v>
      </c>
      <c r="L177" s="40" t="s">
        <v>721</v>
      </c>
      <c r="M177" s="1"/>
      <c r="N177" s="1"/>
      <c r="O177" s="1"/>
      <c r="P177" s="1"/>
      <c r="Q177" s="1"/>
      <c r="R177" s="1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1"/>
      <c r="AK177" s="1"/>
      <c r="AL177" s="1"/>
      <c r="AM177" s="25"/>
      <c r="AN177" s="25"/>
      <c r="AO177" s="25"/>
      <c r="AP177" s="25"/>
      <c r="AQ177" s="25"/>
      <c r="AR177" s="1"/>
      <c r="AS177" s="25"/>
      <c r="AT177" s="25"/>
      <c r="AU177" s="25"/>
      <c r="AV177" s="25"/>
      <c r="AW177" s="25"/>
      <c r="AX177" s="36"/>
      <c r="AY177" s="25"/>
      <c r="AZ177" s="25"/>
      <c r="BA177" s="25" t="s">
        <v>9</v>
      </c>
      <c r="BB177" s="25"/>
      <c r="BC177" s="1"/>
      <c r="BD177" s="1"/>
      <c r="BE177" s="25"/>
      <c r="BF177" s="1"/>
      <c r="BG177" s="1"/>
      <c r="BH177" s="1"/>
      <c r="BI177" s="25"/>
      <c r="BJ177" s="6"/>
    </row>
    <row r="178" spans="1:62" ht="17">
      <c r="A178" s="23">
        <v>174</v>
      </c>
      <c r="B178" s="39" t="s">
        <v>3820</v>
      </c>
      <c r="C178" s="39" t="s">
        <v>3443</v>
      </c>
      <c r="D178" s="39" t="s">
        <v>1063</v>
      </c>
      <c r="E178" s="39">
        <v>66</v>
      </c>
      <c r="F178" s="39" t="s">
        <v>195</v>
      </c>
      <c r="G178" s="39" t="s">
        <v>195</v>
      </c>
      <c r="H178" s="23" t="str">
        <f t="shared" si="6"/>
        <v>施＊忠</v>
      </c>
      <c r="I178" s="23" t="str">
        <f t="shared" si="7"/>
        <v>0＊607880</v>
      </c>
      <c r="J178" s="39">
        <v>1130702</v>
      </c>
      <c r="K178" s="39">
        <v>5761110</v>
      </c>
      <c r="L178" s="40" t="s">
        <v>721</v>
      </c>
      <c r="M178" s="1"/>
      <c r="N178" s="1"/>
      <c r="O178" s="1"/>
      <c r="P178" s="1"/>
      <c r="Q178" s="1"/>
      <c r="R178" s="1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1"/>
      <c r="AK178" s="1"/>
      <c r="AL178" s="1"/>
      <c r="AM178" s="25"/>
      <c r="AN178" s="25"/>
      <c r="AO178" s="25"/>
      <c r="AP178" s="25"/>
      <c r="AQ178" s="25"/>
      <c r="AR178" s="1"/>
      <c r="AS178" s="25"/>
      <c r="AT178" s="25"/>
      <c r="AU178" s="25"/>
      <c r="AV178" s="25" t="s">
        <v>9</v>
      </c>
      <c r="AW178" s="25"/>
      <c r="AX178" s="36"/>
      <c r="AY178" s="25"/>
      <c r="AZ178" s="25"/>
      <c r="BA178" s="25"/>
      <c r="BB178" s="25"/>
      <c r="BC178" s="1"/>
      <c r="BD178" s="1"/>
      <c r="BE178" s="25"/>
      <c r="BF178" s="1"/>
      <c r="BG178" s="1"/>
      <c r="BH178" s="1"/>
      <c r="BI178" s="25"/>
      <c r="BJ178" s="6"/>
    </row>
    <row r="179" spans="1:62" ht="31">
      <c r="A179" s="23">
        <v>175</v>
      </c>
      <c r="B179" s="39" t="s">
        <v>3924</v>
      </c>
      <c r="C179" s="39" t="s">
        <v>3666</v>
      </c>
      <c r="D179" s="39" t="s">
        <v>1063</v>
      </c>
      <c r="E179" s="39">
        <v>53</v>
      </c>
      <c r="F179" s="39" t="s">
        <v>195</v>
      </c>
      <c r="G179" s="39" t="s">
        <v>195</v>
      </c>
      <c r="H179" s="23" t="str">
        <f t="shared" si="6"/>
        <v>張＊奇</v>
      </c>
      <c r="I179" s="23" t="str">
        <f t="shared" si="7"/>
        <v>0＊553484</v>
      </c>
      <c r="J179" s="39">
        <v>1130702</v>
      </c>
      <c r="K179" s="39" t="s">
        <v>732</v>
      </c>
      <c r="L179" s="40" t="s">
        <v>721</v>
      </c>
      <c r="M179" s="1"/>
      <c r="N179" s="1"/>
      <c r="O179" s="1"/>
      <c r="P179" s="1"/>
      <c r="Q179" s="1"/>
      <c r="R179" s="1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1"/>
      <c r="AK179" s="1"/>
      <c r="AL179" s="1"/>
      <c r="AM179" s="25"/>
      <c r="AN179" s="25"/>
      <c r="AO179" s="25"/>
      <c r="AP179" s="25"/>
      <c r="AQ179" s="25"/>
      <c r="AR179" s="1"/>
      <c r="AS179" s="25"/>
      <c r="AT179" s="25"/>
      <c r="AU179" s="25"/>
      <c r="AV179" s="25"/>
      <c r="AW179" s="25"/>
      <c r="AX179" s="36"/>
      <c r="AY179" s="25"/>
      <c r="AZ179" s="25"/>
      <c r="BA179" s="25"/>
      <c r="BB179" s="25" t="s">
        <v>1879</v>
      </c>
      <c r="BC179" s="1"/>
      <c r="BD179" s="1"/>
      <c r="BE179" s="25"/>
      <c r="BF179" s="1"/>
      <c r="BG179" s="1"/>
      <c r="BH179" s="1"/>
      <c r="BI179" s="25"/>
      <c r="BJ179" s="6"/>
    </row>
    <row r="180" spans="1:62" ht="31">
      <c r="A180" s="23">
        <v>176</v>
      </c>
      <c r="B180" s="39" t="s">
        <v>3925</v>
      </c>
      <c r="C180" s="39" t="s">
        <v>3667</v>
      </c>
      <c r="D180" s="39" t="s">
        <v>1067</v>
      </c>
      <c r="E180" s="39">
        <v>72</v>
      </c>
      <c r="F180" s="39" t="s">
        <v>195</v>
      </c>
      <c r="G180" s="39" t="s">
        <v>195</v>
      </c>
      <c r="H180" s="23" t="str">
        <f t="shared" si="6"/>
        <v>梁＊香</v>
      </c>
      <c r="I180" s="23" t="str">
        <f t="shared" si="7"/>
        <v>1＊035804</v>
      </c>
      <c r="J180" s="39">
        <v>1130702</v>
      </c>
      <c r="K180" s="39" t="s">
        <v>734</v>
      </c>
      <c r="L180" s="40" t="s">
        <v>721</v>
      </c>
      <c r="M180" s="1"/>
      <c r="N180" s="1"/>
      <c r="O180" s="1"/>
      <c r="P180" s="1"/>
      <c r="Q180" s="1"/>
      <c r="R180" s="1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1"/>
      <c r="AK180" s="1"/>
      <c r="AL180" s="1"/>
      <c r="AM180" s="25"/>
      <c r="AN180" s="25"/>
      <c r="AO180" s="25"/>
      <c r="AP180" s="25"/>
      <c r="AQ180" s="25"/>
      <c r="AR180" s="1"/>
      <c r="AS180" s="25"/>
      <c r="AT180" s="25"/>
      <c r="AU180" s="25"/>
      <c r="AV180" s="25"/>
      <c r="AW180" s="25"/>
      <c r="AX180" s="36"/>
      <c r="AY180" s="25"/>
      <c r="AZ180" s="25"/>
      <c r="BA180" s="25" t="s">
        <v>9</v>
      </c>
      <c r="BB180" s="25"/>
      <c r="BC180" s="1"/>
      <c r="BD180" s="1"/>
      <c r="BE180" s="25"/>
      <c r="BF180" s="1"/>
      <c r="BG180" s="1"/>
      <c r="BH180" s="1"/>
      <c r="BI180" s="25"/>
      <c r="BJ180" s="6"/>
    </row>
    <row r="181" spans="1:62" ht="46.5">
      <c r="A181" s="23">
        <v>177</v>
      </c>
      <c r="B181" s="39" t="s">
        <v>3926</v>
      </c>
      <c r="C181" s="39" t="s">
        <v>3668</v>
      </c>
      <c r="D181" s="39" t="s">
        <v>1063</v>
      </c>
      <c r="E181" s="39">
        <v>36</v>
      </c>
      <c r="F181" s="39" t="s">
        <v>195</v>
      </c>
      <c r="G181" s="39" t="s">
        <v>195</v>
      </c>
      <c r="H181" s="23" t="str">
        <f t="shared" si="6"/>
        <v>藍＊青</v>
      </c>
      <c r="I181" s="23" t="str">
        <f t="shared" si="7"/>
        <v>1＊654141</v>
      </c>
      <c r="J181" s="39">
        <v>1130702</v>
      </c>
      <c r="K181" s="39" t="s">
        <v>738</v>
      </c>
      <c r="L181" s="40" t="s">
        <v>721</v>
      </c>
      <c r="M181" s="1"/>
      <c r="N181" s="1"/>
      <c r="O181" s="1"/>
      <c r="P181" s="1"/>
      <c r="Q181" s="1"/>
      <c r="R181" s="1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1"/>
      <c r="AK181" s="1"/>
      <c r="AL181" s="1"/>
      <c r="AM181" s="25"/>
      <c r="AN181" s="25"/>
      <c r="AO181" s="25"/>
      <c r="AP181" s="25"/>
      <c r="AQ181" s="25"/>
      <c r="AR181" s="1"/>
      <c r="AS181" s="25"/>
      <c r="AT181" s="25"/>
      <c r="AU181" s="25"/>
      <c r="AV181" s="25"/>
      <c r="AW181" s="25"/>
      <c r="AX181" s="36"/>
      <c r="AY181" s="25"/>
      <c r="AZ181" s="25" t="s">
        <v>9</v>
      </c>
      <c r="BA181" s="25" t="s">
        <v>9</v>
      </c>
      <c r="BB181" s="25"/>
      <c r="BC181" s="1"/>
      <c r="BD181" s="1"/>
      <c r="BE181" s="25"/>
      <c r="BF181" s="1"/>
      <c r="BG181" s="1"/>
      <c r="BH181" s="1"/>
      <c r="BI181" s="25"/>
      <c r="BJ181" s="6"/>
    </row>
    <row r="182" spans="1:62" ht="31">
      <c r="A182" s="23">
        <v>178</v>
      </c>
      <c r="B182" s="39" t="s">
        <v>3927</v>
      </c>
      <c r="C182" s="39" t="s">
        <v>3669</v>
      </c>
      <c r="D182" s="39" t="s">
        <v>1063</v>
      </c>
      <c r="E182" s="39">
        <v>66</v>
      </c>
      <c r="F182" s="39" t="s">
        <v>195</v>
      </c>
      <c r="G182" s="39" t="s">
        <v>195</v>
      </c>
      <c r="H182" s="23" t="str">
        <f t="shared" si="6"/>
        <v>葉＊雄</v>
      </c>
      <c r="I182" s="23" t="str">
        <f t="shared" si="7"/>
        <v>1＊719542</v>
      </c>
      <c r="J182" s="39">
        <v>1130702</v>
      </c>
      <c r="K182" s="39" t="s">
        <v>734</v>
      </c>
      <c r="L182" s="40" t="s">
        <v>721</v>
      </c>
      <c r="M182" s="1"/>
      <c r="N182" s="1"/>
      <c r="O182" s="1"/>
      <c r="P182" s="1"/>
      <c r="Q182" s="1"/>
      <c r="R182" s="1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1"/>
      <c r="AK182" s="1"/>
      <c r="AL182" s="1"/>
      <c r="AM182" s="25"/>
      <c r="AN182" s="25"/>
      <c r="AO182" s="25"/>
      <c r="AP182" s="25"/>
      <c r="AQ182" s="25"/>
      <c r="AR182" s="1"/>
      <c r="AS182" s="25"/>
      <c r="AT182" s="25"/>
      <c r="AU182" s="25"/>
      <c r="AV182" s="25"/>
      <c r="AW182" s="25"/>
      <c r="AX182" s="36"/>
      <c r="AY182" s="25"/>
      <c r="AZ182" s="25"/>
      <c r="BA182" s="25" t="s">
        <v>1879</v>
      </c>
      <c r="BB182" s="25"/>
      <c r="BC182" s="1"/>
      <c r="BD182" s="1"/>
      <c r="BE182" s="25"/>
      <c r="BF182" s="1"/>
      <c r="BG182" s="1"/>
      <c r="BH182" s="1"/>
      <c r="BI182" s="25"/>
      <c r="BJ182" s="6"/>
    </row>
    <row r="183" spans="1:62" ht="31">
      <c r="A183" s="23">
        <v>179</v>
      </c>
      <c r="B183" s="39" t="s">
        <v>3928</v>
      </c>
      <c r="C183" s="39" t="s">
        <v>2094</v>
      </c>
      <c r="D183" s="39" t="s">
        <v>1063</v>
      </c>
      <c r="E183" s="39">
        <v>62</v>
      </c>
      <c r="F183" s="39" t="s">
        <v>195</v>
      </c>
      <c r="G183" s="39" t="s">
        <v>195</v>
      </c>
      <c r="H183" s="23" t="str">
        <f t="shared" si="6"/>
        <v>李＊祥</v>
      </c>
      <c r="I183" s="23" t="str">
        <f t="shared" si="7"/>
        <v>2＊689132</v>
      </c>
      <c r="J183" s="39">
        <v>1130702</v>
      </c>
      <c r="K183" s="39" t="s">
        <v>734</v>
      </c>
      <c r="L183" s="40" t="s">
        <v>721</v>
      </c>
      <c r="M183" s="1"/>
      <c r="N183" s="1"/>
      <c r="O183" s="1"/>
      <c r="P183" s="1"/>
      <c r="Q183" s="1"/>
      <c r="R183" s="1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1"/>
      <c r="AK183" s="1"/>
      <c r="AL183" s="1"/>
      <c r="AM183" s="25"/>
      <c r="AN183" s="25"/>
      <c r="AO183" s="25"/>
      <c r="AP183" s="25"/>
      <c r="AQ183" s="25"/>
      <c r="AR183" s="1"/>
      <c r="AS183" s="25"/>
      <c r="AT183" s="25"/>
      <c r="AU183" s="25"/>
      <c r="AV183" s="25"/>
      <c r="AW183" s="25"/>
      <c r="AX183" s="36"/>
      <c r="AY183" s="25"/>
      <c r="AZ183" s="25"/>
      <c r="BA183" s="25" t="s">
        <v>9</v>
      </c>
      <c r="BB183" s="25"/>
      <c r="BC183" s="1"/>
      <c r="BD183" s="1"/>
      <c r="BE183" s="25"/>
      <c r="BF183" s="1"/>
      <c r="BG183" s="1"/>
      <c r="BH183" s="1"/>
      <c r="BI183" s="25"/>
      <c r="BJ183" s="6"/>
    </row>
    <row r="184" spans="1:62" ht="46.5">
      <c r="A184" s="23">
        <v>180</v>
      </c>
      <c r="B184" s="39" t="s">
        <v>1624</v>
      </c>
      <c r="C184" s="39" t="s">
        <v>105</v>
      </c>
      <c r="D184" s="39" t="s">
        <v>1067</v>
      </c>
      <c r="E184" s="39">
        <v>77</v>
      </c>
      <c r="F184" s="39" t="s">
        <v>3296</v>
      </c>
      <c r="G184" s="39" t="s">
        <v>3640</v>
      </c>
      <c r="H184" s="23" t="str">
        <f t="shared" si="6"/>
        <v>林＊環</v>
      </c>
      <c r="I184" s="23" t="str">
        <f t="shared" si="7"/>
        <v>2＊049673</v>
      </c>
      <c r="J184" s="39">
        <v>1130702</v>
      </c>
      <c r="K184" s="39" t="s">
        <v>748</v>
      </c>
      <c r="L184" s="40" t="s">
        <v>721</v>
      </c>
      <c r="M184" s="1"/>
      <c r="N184" s="1"/>
      <c r="O184" s="1"/>
      <c r="P184" s="1"/>
      <c r="Q184" s="1"/>
      <c r="R184" s="1"/>
      <c r="S184" s="25"/>
      <c r="T184" s="25"/>
      <c r="U184" s="25"/>
      <c r="V184" s="25"/>
      <c r="W184" s="25" t="s">
        <v>9</v>
      </c>
      <c r="X184" s="25"/>
      <c r="Y184" s="25" t="s">
        <v>3772</v>
      </c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1"/>
      <c r="AK184" s="1"/>
      <c r="AL184" s="1"/>
      <c r="AM184" s="25"/>
      <c r="AN184" s="25"/>
      <c r="AO184" s="25"/>
      <c r="AP184" s="25"/>
      <c r="AQ184" s="25"/>
      <c r="AR184" s="1"/>
      <c r="AS184" s="25"/>
      <c r="AT184" s="25"/>
      <c r="AU184" s="25"/>
      <c r="AV184" s="25"/>
      <c r="AW184" s="25"/>
      <c r="AX184" s="36"/>
      <c r="AY184" s="25"/>
      <c r="AZ184" s="25"/>
      <c r="BA184" s="25"/>
      <c r="BB184" s="25"/>
      <c r="BC184" s="1"/>
      <c r="BD184" s="1"/>
      <c r="BE184" s="25"/>
      <c r="BF184" s="1"/>
      <c r="BG184" s="1"/>
      <c r="BH184" s="1"/>
      <c r="BI184" s="25" t="s">
        <v>1034</v>
      </c>
      <c r="BJ184" s="6"/>
    </row>
    <row r="185" spans="1:62" ht="31">
      <c r="A185" s="23">
        <v>181</v>
      </c>
      <c r="B185" s="39" t="s">
        <v>1733</v>
      </c>
      <c r="C185" s="39" t="s">
        <v>248</v>
      </c>
      <c r="D185" s="39" t="s">
        <v>1063</v>
      </c>
      <c r="E185" s="39">
        <v>58</v>
      </c>
      <c r="F185" s="39" t="s">
        <v>195</v>
      </c>
      <c r="G185" s="39" t="s">
        <v>195</v>
      </c>
      <c r="H185" s="23" t="str">
        <f t="shared" si="6"/>
        <v>陳＊方</v>
      </c>
      <c r="I185" s="23" t="str">
        <f t="shared" si="7"/>
        <v>2＊108654</v>
      </c>
      <c r="J185" s="39">
        <v>1130702</v>
      </c>
      <c r="K185" s="39" t="s">
        <v>732</v>
      </c>
      <c r="L185" s="40" t="s">
        <v>721</v>
      </c>
      <c r="M185" s="1"/>
      <c r="N185" s="1"/>
      <c r="O185" s="1"/>
      <c r="P185" s="1"/>
      <c r="Q185" s="1"/>
      <c r="R185" s="1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1"/>
      <c r="AK185" s="1"/>
      <c r="AL185" s="1"/>
      <c r="AM185" s="25"/>
      <c r="AN185" s="25"/>
      <c r="AO185" s="25"/>
      <c r="AP185" s="25"/>
      <c r="AQ185" s="25"/>
      <c r="AR185" s="1"/>
      <c r="AS185" s="25"/>
      <c r="AT185" s="25"/>
      <c r="AU185" s="25"/>
      <c r="AV185" s="25"/>
      <c r="AW185" s="25"/>
      <c r="AX185" s="36"/>
      <c r="AY185" s="25"/>
      <c r="AZ185" s="25"/>
      <c r="BA185" s="25"/>
      <c r="BB185" s="25" t="s">
        <v>1879</v>
      </c>
      <c r="BC185" s="1"/>
      <c r="BD185" s="1"/>
      <c r="BE185" s="25"/>
      <c r="BF185" s="1"/>
      <c r="BG185" s="1"/>
      <c r="BH185" s="1"/>
      <c r="BI185" s="25"/>
      <c r="BJ185" s="6"/>
    </row>
    <row r="186" spans="1:62" ht="31">
      <c r="A186" s="23">
        <v>182</v>
      </c>
      <c r="B186" s="39" t="s">
        <v>1800</v>
      </c>
      <c r="C186" s="39" t="s">
        <v>1513</v>
      </c>
      <c r="D186" s="39" t="s">
        <v>1067</v>
      </c>
      <c r="E186" s="39">
        <v>92</v>
      </c>
      <c r="F186" s="39" t="s">
        <v>195</v>
      </c>
      <c r="G186" s="39" t="s">
        <v>195</v>
      </c>
      <c r="H186" s="23" t="str">
        <f t="shared" si="6"/>
        <v>張＊允</v>
      </c>
      <c r="I186" s="23" t="str">
        <f t="shared" si="7"/>
        <v>2＊331091</v>
      </c>
      <c r="J186" s="39">
        <v>1130702</v>
      </c>
      <c r="K186" s="39" t="s">
        <v>734</v>
      </c>
      <c r="L186" s="40" t="s">
        <v>721</v>
      </c>
      <c r="M186" s="1"/>
      <c r="N186" s="1"/>
      <c r="O186" s="1"/>
      <c r="P186" s="1"/>
      <c r="Q186" s="1"/>
      <c r="R186" s="1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1"/>
      <c r="AK186" s="1"/>
      <c r="AL186" s="1"/>
      <c r="AM186" s="25"/>
      <c r="AN186" s="25"/>
      <c r="AO186" s="25"/>
      <c r="AP186" s="25"/>
      <c r="AQ186" s="25"/>
      <c r="AR186" s="1"/>
      <c r="AS186" s="25"/>
      <c r="AT186" s="25"/>
      <c r="AU186" s="25"/>
      <c r="AV186" s="25"/>
      <c r="AW186" s="25"/>
      <c r="AX186" s="36"/>
      <c r="AY186" s="25"/>
      <c r="AZ186" s="25"/>
      <c r="BA186" s="25" t="s">
        <v>9</v>
      </c>
      <c r="BB186" s="25"/>
      <c r="BC186" s="1"/>
      <c r="BD186" s="1"/>
      <c r="BE186" s="25" t="s">
        <v>736</v>
      </c>
      <c r="BF186" s="1"/>
      <c r="BG186" s="1"/>
      <c r="BH186" s="1"/>
      <c r="BI186" s="25"/>
      <c r="BJ186" s="6"/>
    </row>
    <row r="187" spans="1:62" ht="31">
      <c r="A187" s="23">
        <v>183</v>
      </c>
      <c r="B187" s="39" t="s">
        <v>3929</v>
      </c>
      <c r="C187" s="39" t="s">
        <v>215</v>
      </c>
      <c r="D187" s="39" t="s">
        <v>1067</v>
      </c>
      <c r="E187" s="39">
        <v>29</v>
      </c>
      <c r="F187" s="39" t="s">
        <v>195</v>
      </c>
      <c r="G187" s="39" t="s">
        <v>195</v>
      </c>
      <c r="H187" s="23" t="str">
        <f t="shared" si="6"/>
        <v>吳＊貞</v>
      </c>
      <c r="I187" s="23" t="str">
        <f t="shared" si="7"/>
        <v>2＊897760</v>
      </c>
      <c r="J187" s="39">
        <v>1130702</v>
      </c>
      <c r="K187" s="39" t="s">
        <v>732</v>
      </c>
      <c r="L187" s="40" t="s">
        <v>721</v>
      </c>
      <c r="M187" s="1"/>
      <c r="N187" s="1"/>
      <c r="O187" s="1"/>
      <c r="P187" s="1"/>
      <c r="Q187" s="1"/>
      <c r="R187" s="1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1"/>
      <c r="AK187" s="1"/>
      <c r="AL187" s="1"/>
      <c r="AM187" s="25"/>
      <c r="AN187" s="25"/>
      <c r="AO187" s="25"/>
      <c r="AP187" s="25"/>
      <c r="AQ187" s="25"/>
      <c r="AR187" s="1"/>
      <c r="AS187" s="25"/>
      <c r="AT187" s="25"/>
      <c r="AU187" s="25"/>
      <c r="AV187" s="25"/>
      <c r="AW187" s="25"/>
      <c r="AX187" s="36"/>
      <c r="AY187" s="25"/>
      <c r="AZ187" s="25"/>
      <c r="BA187" s="25"/>
      <c r="BB187" s="25" t="s">
        <v>1879</v>
      </c>
      <c r="BC187" s="1"/>
      <c r="BD187" s="1"/>
      <c r="BE187" s="25"/>
      <c r="BF187" s="1"/>
      <c r="BG187" s="1"/>
      <c r="BH187" s="1"/>
      <c r="BI187" s="25"/>
      <c r="BJ187" s="6"/>
    </row>
    <row r="188" spans="1:62" ht="31">
      <c r="A188" s="23">
        <v>184</v>
      </c>
      <c r="B188" s="39" t="s">
        <v>3930</v>
      </c>
      <c r="C188" s="39" t="s">
        <v>3670</v>
      </c>
      <c r="D188" s="39" t="s">
        <v>1063</v>
      </c>
      <c r="E188" s="39">
        <v>82</v>
      </c>
      <c r="F188" s="39" t="s">
        <v>195</v>
      </c>
      <c r="G188" s="39" t="s">
        <v>195</v>
      </c>
      <c r="H188" s="23" t="str">
        <f t="shared" si="6"/>
        <v>林＊男</v>
      </c>
      <c r="I188" s="23" t="str">
        <f t="shared" si="7"/>
        <v>2＊012292</v>
      </c>
      <c r="J188" s="39">
        <v>1130702</v>
      </c>
      <c r="K188" s="39" t="s">
        <v>734</v>
      </c>
      <c r="L188" s="40" t="s">
        <v>721</v>
      </c>
      <c r="M188" s="1"/>
      <c r="N188" s="1"/>
      <c r="O188" s="1"/>
      <c r="P188" s="1"/>
      <c r="Q188" s="1"/>
      <c r="R188" s="1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1"/>
      <c r="AK188" s="1"/>
      <c r="AL188" s="1"/>
      <c r="AM188" s="25"/>
      <c r="AN188" s="25"/>
      <c r="AO188" s="25"/>
      <c r="AP188" s="25"/>
      <c r="AQ188" s="25"/>
      <c r="AR188" s="1"/>
      <c r="AS188" s="25"/>
      <c r="AT188" s="25"/>
      <c r="AU188" s="25"/>
      <c r="AV188" s="25"/>
      <c r="AW188" s="25"/>
      <c r="AX188" s="36"/>
      <c r="AY188" s="25"/>
      <c r="AZ188" s="25"/>
      <c r="BA188" s="25" t="s">
        <v>1899</v>
      </c>
      <c r="BB188" s="25"/>
      <c r="BC188" s="1"/>
      <c r="BD188" s="1"/>
      <c r="BE188" s="25"/>
      <c r="BF188" s="1"/>
      <c r="BG188" s="1"/>
      <c r="BH188" s="1"/>
      <c r="BI188" s="25"/>
      <c r="BJ188" s="6"/>
    </row>
    <row r="189" spans="1:62" ht="46.5">
      <c r="A189" s="23">
        <v>185</v>
      </c>
      <c r="B189" s="39" t="s">
        <v>3931</v>
      </c>
      <c r="C189" s="39" t="s">
        <v>3671</v>
      </c>
      <c r="D189" s="39" t="s">
        <v>1067</v>
      </c>
      <c r="E189" s="39">
        <v>79</v>
      </c>
      <c r="F189" s="39" t="s">
        <v>3643</v>
      </c>
      <c r="G189" s="39" t="s">
        <v>3648</v>
      </c>
      <c r="H189" s="23" t="str">
        <f t="shared" si="6"/>
        <v>潘＊子</v>
      </c>
      <c r="I189" s="23" t="str">
        <f t="shared" si="7"/>
        <v>0＊217641</v>
      </c>
      <c r="J189" s="39">
        <v>1130705</v>
      </c>
      <c r="K189" s="39" t="s">
        <v>748</v>
      </c>
      <c r="L189" s="40" t="s">
        <v>721</v>
      </c>
      <c r="M189" s="1"/>
      <c r="N189" s="1"/>
      <c r="O189" s="1"/>
      <c r="P189" s="1"/>
      <c r="Q189" s="1"/>
      <c r="R189" s="1"/>
      <c r="S189" s="25"/>
      <c r="T189" s="25"/>
      <c r="U189" s="25"/>
      <c r="V189" s="25"/>
      <c r="W189" s="25" t="s">
        <v>9</v>
      </c>
      <c r="X189" s="25"/>
      <c r="Y189" s="25" t="s">
        <v>3773</v>
      </c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1"/>
      <c r="AK189" s="1"/>
      <c r="AL189" s="1"/>
      <c r="AM189" s="25"/>
      <c r="AN189" s="25"/>
      <c r="AO189" s="25"/>
      <c r="AP189" s="25"/>
      <c r="AQ189" s="25"/>
      <c r="AR189" s="1"/>
      <c r="AS189" s="25"/>
      <c r="AT189" s="25"/>
      <c r="AU189" s="25"/>
      <c r="AV189" s="25"/>
      <c r="AW189" s="25"/>
      <c r="AX189" s="36"/>
      <c r="AY189" s="25"/>
      <c r="AZ189" s="25"/>
      <c r="BA189" s="25"/>
      <c r="BB189" s="25"/>
      <c r="BC189" s="1"/>
      <c r="BD189" s="1"/>
      <c r="BE189" s="25"/>
      <c r="BF189" s="1"/>
      <c r="BG189" s="1"/>
      <c r="BH189" s="1"/>
      <c r="BI189" s="25" t="s">
        <v>1034</v>
      </c>
      <c r="BJ189" s="6"/>
    </row>
    <row r="190" spans="1:62" ht="31">
      <c r="A190" s="23">
        <v>186</v>
      </c>
      <c r="B190" s="39" t="s">
        <v>3932</v>
      </c>
      <c r="C190" s="39" t="s">
        <v>2554</v>
      </c>
      <c r="D190" s="39" t="s">
        <v>1063</v>
      </c>
      <c r="E190" s="39">
        <v>75</v>
      </c>
      <c r="F190" s="39" t="s">
        <v>195</v>
      </c>
      <c r="G190" s="39" t="s">
        <v>195</v>
      </c>
      <c r="H190" s="23" t="str">
        <f t="shared" si="6"/>
        <v>張＊俊</v>
      </c>
      <c r="I190" s="23" t="str">
        <f t="shared" si="7"/>
        <v>1＊375663</v>
      </c>
      <c r="J190" s="39">
        <v>1130705</v>
      </c>
      <c r="K190" s="39" t="s">
        <v>3774</v>
      </c>
      <c r="L190" s="40" t="s">
        <v>721</v>
      </c>
      <c r="M190" s="1"/>
      <c r="N190" s="1"/>
      <c r="O190" s="1"/>
      <c r="P190" s="1"/>
      <c r="Q190" s="1"/>
      <c r="R190" s="1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1"/>
      <c r="AK190" s="1"/>
      <c r="AL190" s="1"/>
      <c r="AM190" s="25"/>
      <c r="AN190" s="25"/>
      <c r="AO190" s="25"/>
      <c r="AP190" s="25"/>
      <c r="AQ190" s="25"/>
      <c r="AR190" s="1"/>
      <c r="AS190" s="25"/>
      <c r="AT190" s="25"/>
      <c r="AU190" s="25" t="s">
        <v>9</v>
      </c>
      <c r="AV190" s="25" t="s">
        <v>9</v>
      </c>
      <c r="AW190" s="25"/>
      <c r="AX190" s="36"/>
      <c r="AY190" s="25"/>
      <c r="AZ190" s="25"/>
      <c r="BA190" s="25"/>
      <c r="BB190" s="25"/>
      <c r="BC190" s="1"/>
      <c r="BD190" s="1"/>
      <c r="BE190" s="25"/>
      <c r="BF190" s="1"/>
      <c r="BG190" s="1"/>
      <c r="BH190" s="1"/>
      <c r="BI190" s="25"/>
      <c r="BJ190" s="6"/>
    </row>
    <row r="191" spans="1:62" ht="17">
      <c r="A191" s="23">
        <v>187</v>
      </c>
      <c r="B191" s="39" t="s">
        <v>1653</v>
      </c>
      <c r="C191" s="39" t="s">
        <v>1391</v>
      </c>
      <c r="D191" s="39" t="s">
        <v>1063</v>
      </c>
      <c r="E191" s="39">
        <v>58</v>
      </c>
      <c r="F191" s="39" t="s">
        <v>195</v>
      </c>
      <c r="G191" s="39" t="s">
        <v>195</v>
      </c>
      <c r="H191" s="23" t="str">
        <f t="shared" si="6"/>
        <v>徐＊正</v>
      </c>
      <c r="I191" s="23" t="str">
        <f t="shared" si="7"/>
        <v>1＊035134</v>
      </c>
      <c r="J191" s="39">
        <v>1130705</v>
      </c>
      <c r="K191" s="39">
        <v>5761300</v>
      </c>
      <c r="L191" s="40" t="s">
        <v>721</v>
      </c>
      <c r="M191" s="1"/>
      <c r="N191" s="1"/>
      <c r="O191" s="1"/>
      <c r="P191" s="1"/>
      <c r="Q191" s="1"/>
      <c r="R191" s="1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1"/>
      <c r="AK191" s="1"/>
      <c r="AL191" s="1"/>
      <c r="AM191" s="25"/>
      <c r="AN191" s="25"/>
      <c r="AO191" s="25"/>
      <c r="AP191" s="25"/>
      <c r="AQ191" s="25"/>
      <c r="AR191" s="1"/>
      <c r="AS191" s="25"/>
      <c r="AT191" s="25"/>
      <c r="AU191" s="25" t="s">
        <v>9</v>
      </c>
      <c r="AV191" s="25"/>
      <c r="AW191" s="25"/>
      <c r="AX191" s="36"/>
      <c r="AY191" s="25"/>
      <c r="AZ191" s="25"/>
      <c r="BA191" s="25"/>
      <c r="BB191" s="25"/>
      <c r="BC191" s="1"/>
      <c r="BD191" s="1"/>
      <c r="BE191" s="25"/>
      <c r="BF191" s="1"/>
      <c r="BG191" s="1"/>
      <c r="BH191" s="1"/>
      <c r="BI191" s="25"/>
      <c r="BJ191" s="6"/>
    </row>
    <row r="192" spans="1:62" ht="46.5">
      <c r="A192" s="23">
        <v>188</v>
      </c>
      <c r="B192" s="39" t="s">
        <v>3933</v>
      </c>
      <c r="C192" s="39" t="s">
        <v>3672</v>
      </c>
      <c r="D192" s="39" t="s">
        <v>1067</v>
      </c>
      <c r="E192" s="39">
        <v>88</v>
      </c>
      <c r="F192" s="39" t="s">
        <v>195</v>
      </c>
      <c r="G192" s="39" t="s">
        <v>195</v>
      </c>
      <c r="H192" s="23" t="str">
        <f t="shared" si="6"/>
        <v>李＊欵</v>
      </c>
      <c r="I192" s="23" t="str">
        <f t="shared" si="7"/>
        <v>2＊589403</v>
      </c>
      <c r="J192" s="39">
        <v>1130705</v>
      </c>
      <c r="K192" s="39" t="s">
        <v>738</v>
      </c>
      <c r="L192" s="40" t="s">
        <v>721</v>
      </c>
      <c r="M192" s="1"/>
      <c r="N192" s="1"/>
      <c r="O192" s="1"/>
      <c r="P192" s="1"/>
      <c r="Q192" s="1"/>
      <c r="R192" s="1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1"/>
      <c r="AK192" s="1"/>
      <c r="AL192" s="1"/>
      <c r="AM192" s="25"/>
      <c r="AN192" s="25"/>
      <c r="AO192" s="25"/>
      <c r="AP192" s="25"/>
      <c r="AQ192" s="25"/>
      <c r="AR192" s="1"/>
      <c r="AS192" s="25"/>
      <c r="AT192" s="25"/>
      <c r="AU192" s="25"/>
      <c r="AV192" s="25"/>
      <c r="AW192" s="25"/>
      <c r="AX192" s="36"/>
      <c r="AY192" s="25"/>
      <c r="AZ192" s="25" t="s">
        <v>9</v>
      </c>
      <c r="BA192" s="25" t="s">
        <v>9</v>
      </c>
      <c r="BB192" s="25"/>
      <c r="BC192" s="1"/>
      <c r="BD192" s="1"/>
      <c r="BE192" s="25"/>
      <c r="BF192" s="1"/>
      <c r="BG192" s="1"/>
      <c r="BH192" s="1"/>
      <c r="BI192" s="25"/>
      <c r="BJ192" s="6"/>
    </row>
    <row r="193" spans="1:62" ht="31">
      <c r="A193" s="23">
        <v>189</v>
      </c>
      <c r="B193" s="39" t="s">
        <v>3934</v>
      </c>
      <c r="C193" s="39" t="s">
        <v>3673</v>
      </c>
      <c r="D193" s="39" t="s">
        <v>1067</v>
      </c>
      <c r="E193" s="39">
        <v>85</v>
      </c>
      <c r="F193" s="39" t="s">
        <v>195</v>
      </c>
      <c r="G193" s="39" t="s">
        <v>195</v>
      </c>
      <c r="H193" s="23" t="str">
        <f t="shared" si="6"/>
        <v>黃＊菊花</v>
      </c>
      <c r="I193" s="23" t="str">
        <f t="shared" si="7"/>
        <v>2＊116725</v>
      </c>
      <c r="J193" s="39">
        <v>1130705</v>
      </c>
      <c r="K193" s="39" t="s">
        <v>732</v>
      </c>
      <c r="L193" s="40" t="s">
        <v>721</v>
      </c>
      <c r="M193" s="1"/>
      <c r="N193" s="1"/>
      <c r="O193" s="1"/>
      <c r="P193" s="1"/>
      <c r="Q193" s="1"/>
      <c r="R193" s="1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1"/>
      <c r="AK193" s="1"/>
      <c r="AL193" s="1"/>
      <c r="AM193" s="25"/>
      <c r="AN193" s="25"/>
      <c r="AO193" s="25"/>
      <c r="AP193" s="25"/>
      <c r="AQ193" s="25"/>
      <c r="AR193" s="1"/>
      <c r="AS193" s="25"/>
      <c r="AT193" s="25"/>
      <c r="AU193" s="25"/>
      <c r="AV193" s="25"/>
      <c r="AW193" s="25"/>
      <c r="AX193" s="36"/>
      <c r="AY193" s="25"/>
      <c r="AZ193" s="25"/>
      <c r="BA193" s="47"/>
      <c r="BB193" s="25" t="s">
        <v>747</v>
      </c>
      <c r="BC193" s="1"/>
      <c r="BD193" s="1"/>
      <c r="BE193" s="25"/>
      <c r="BF193" s="1"/>
      <c r="BG193" s="1"/>
      <c r="BH193" s="1"/>
      <c r="BI193" s="25"/>
      <c r="BJ193" s="6"/>
    </row>
    <row r="194" spans="1:62" ht="17">
      <c r="A194" s="23">
        <v>190</v>
      </c>
      <c r="B194" s="39" t="s">
        <v>1721</v>
      </c>
      <c r="C194" s="39" t="s">
        <v>573</v>
      </c>
      <c r="D194" s="39" t="s">
        <v>1067</v>
      </c>
      <c r="E194" s="39">
        <v>70</v>
      </c>
      <c r="F194" s="39" t="s">
        <v>195</v>
      </c>
      <c r="G194" s="39" t="s">
        <v>195</v>
      </c>
      <c r="H194" s="23" t="str">
        <f t="shared" si="6"/>
        <v>吳＊蘭</v>
      </c>
      <c r="I194" s="23" t="str">
        <f t="shared" si="7"/>
        <v>2＊497650</v>
      </c>
      <c r="J194" s="39">
        <v>1130705</v>
      </c>
      <c r="K194" s="39">
        <v>5761300</v>
      </c>
      <c r="L194" s="40" t="s">
        <v>721</v>
      </c>
      <c r="M194" s="1"/>
      <c r="N194" s="1"/>
      <c r="O194" s="1"/>
      <c r="P194" s="1"/>
      <c r="Q194" s="1"/>
      <c r="R194" s="1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1"/>
      <c r="AK194" s="1"/>
      <c r="AL194" s="1"/>
      <c r="AM194" s="25"/>
      <c r="AN194" s="25"/>
      <c r="AO194" s="25"/>
      <c r="AP194" s="25"/>
      <c r="AQ194" s="25"/>
      <c r="AR194" s="1"/>
      <c r="AS194" s="25"/>
      <c r="AT194" s="25"/>
      <c r="AU194" s="25" t="s">
        <v>9</v>
      </c>
      <c r="AV194" s="25"/>
      <c r="AW194" s="25"/>
      <c r="AX194" s="36"/>
      <c r="AY194" s="25"/>
      <c r="AZ194" s="25"/>
      <c r="BA194" s="25"/>
      <c r="BB194" s="25"/>
      <c r="BC194" s="1"/>
      <c r="BD194" s="1"/>
      <c r="BE194" s="25"/>
      <c r="BF194" s="1"/>
      <c r="BG194" s="1"/>
      <c r="BH194" s="1"/>
      <c r="BI194" s="25"/>
      <c r="BJ194" s="6"/>
    </row>
    <row r="195" spans="1:62" ht="31">
      <c r="A195" s="23">
        <v>191</v>
      </c>
      <c r="B195" s="39" t="s">
        <v>3935</v>
      </c>
      <c r="C195" s="39" t="s">
        <v>590</v>
      </c>
      <c r="D195" s="39" t="s">
        <v>1063</v>
      </c>
      <c r="E195" s="39">
        <v>60</v>
      </c>
      <c r="F195" s="39" t="s">
        <v>195</v>
      </c>
      <c r="G195" s="39" t="s">
        <v>195</v>
      </c>
      <c r="H195" s="23" t="str">
        <f t="shared" si="6"/>
        <v>吳＊緩</v>
      </c>
      <c r="I195" s="23" t="str">
        <f t="shared" si="7"/>
        <v>0＊594929</v>
      </c>
      <c r="J195" s="39">
        <v>1130708</v>
      </c>
      <c r="K195" s="39" t="s">
        <v>734</v>
      </c>
      <c r="L195" s="40" t="s">
        <v>721</v>
      </c>
      <c r="M195" s="1"/>
      <c r="N195" s="1"/>
      <c r="O195" s="1"/>
      <c r="P195" s="1"/>
      <c r="Q195" s="1"/>
      <c r="R195" s="1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1"/>
      <c r="AK195" s="1"/>
      <c r="AL195" s="1"/>
      <c r="AM195" s="25"/>
      <c r="AN195" s="25"/>
      <c r="AO195" s="25"/>
      <c r="AP195" s="25"/>
      <c r="AQ195" s="25"/>
      <c r="AR195" s="1"/>
      <c r="AS195" s="25"/>
      <c r="AT195" s="25"/>
      <c r="AU195" s="25"/>
      <c r="AV195" s="25"/>
      <c r="AW195" s="25"/>
      <c r="AX195" s="36"/>
      <c r="AY195" s="25"/>
      <c r="AZ195" s="25"/>
      <c r="BA195" s="25" t="s">
        <v>9</v>
      </c>
      <c r="BB195" s="25"/>
      <c r="BC195" s="1"/>
      <c r="BD195" s="1"/>
      <c r="BE195" s="25"/>
      <c r="BF195" s="1"/>
      <c r="BG195" s="1"/>
      <c r="BH195" s="1"/>
      <c r="BI195" s="25"/>
      <c r="BJ195" s="6"/>
    </row>
    <row r="196" spans="1:62" ht="31">
      <c r="A196" s="23">
        <v>192</v>
      </c>
      <c r="B196" s="39" t="s">
        <v>3936</v>
      </c>
      <c r="C196" s="39" t="s">
        <v>3674</v>
      </c>
      <c r="D196" s="39" t="s">
        <v>1067</v>
      </c>
      <c r="E196" s="39">
        <v>59</v>
      </c>
      <c r="F196" s="39" t="s">
        <v>195</v>
      </c>
      <c r="G196" s="39" t="s">
        <v>195</v>
      </c>
      <c r="H196" s="23" t="str">
        <f t="shared" si="6"/>
        <v>侯＊娟</v>
      </c>
      <c r="I196" s="23" t="str">
        <f t="shared" si="7"/>
        <v>0＊092104</v>
      </c>
      <c r="J196" s="39">
        <v>1130708</v>
      </c>
      <c r="K196" s="39" t="s">
        <v>734</v>
      </c>
      <c r="L196" s="40" t="s">
        <v>721</v>
      </c>
      <c r="M196" s="1"/>
      <c r="N196" s="1"/>
      <c r="O196" s="1"/>
      <c r="P196" s="1"/>
      <c r="Q196" s="1"/>
      <c r="R196" s="1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1"/>
      <c r="AK196" s="1"/>
      <c r="AL196" s="1"/>
      <c r="AM196" s="25"/>
      <c r="AN196" s="25"/>
      <c r="AO196" s="25"/>
      <c r="AP196" s="25"/>
      <c r="AQ196" s="25"/>
      <c r="AR196" s="1"/>
      <c r="AS196" s="25"/>
      <c r="AT196" s="25"/>
      <c r="AU196" s="25"/>
      <c r="AV196" s="25"/>
      <c r="AW196" s="25"/>
      <c r="AX196" s="36"/>
      <c r="AY196" s="25"/>
      <c r="AZ196" s="25"/>
      <c r="BA196" s="25" t="s">
        <v>9</v>
      </c>
      <c r="BB196" s="25"/>
      <c r="BC196" s="1"/>
      <c r="BD196" s="1"/>
      <c r="BE196" s="25"/>
      <c r="BF196" s="1"/>
      <c r="BG196" s="1"/>
      <c r="BH196" s="1"/>
      <c r="BI196" s="25"/>
      <c r="BJ196" s="6"/>
    </row>
    <row r="197" spans="1:62" ht="46.5">
      <c r="A197" s="23">
        <v>193</v>
      </c>
      <c r="B197" s="39" t="s">
        <v>3937</v>
      </c>
      <c r="C197" s="39" t="s">
        <v>169</v>
      </c>
      <c r="D197" s="39" t="s">
        <v>1067</v>
      </c>
      <c r="E197" s="39">
        <v>61</v>
      </c>
      <c r="F197" s="39" t="s">
        <v>195</v>
      </c>
      <c r="G197" s="39" t="s">
        <v>195</v>
      </c>
      <c r="H197" s="23" t="str">
        <f t="shared" si="6"/>
        <v>蔡＊櫻</v>
      </c>
      <c r="I197" s="23" t="str">
        <f t="shared" si="7"/>
        <v>1＊692639</v>
      </c>
      <c r="J197" s="39">
        <v>1130708</v>
      </c>
      <c r="K197" s="39" t="s">
        <v>738</v>
      </c>
      <c r="L197" s="40" t="s">
        <v>721</v>
      </c>
      <c r="M197" s="1"/>
      <c r="N197" s="1"/>
      <c r="O197" s="1"/>
      <c r="P197" s="1"/>
      <c r="Q197" s="1"/>
      <c r="R197" s="1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1"/>
      <c r="AK197" s="1"/>
      <c r="AL197" s="1"/>
      <c r="AM197" s="25"/>
      <c r="AN197" s="25"/>
      <c r="AO197" s="25"/>
      <c r="AP197" s="25"/>
      <c r="AQ197" s="25"/>
      <c r="AR197" s="1"/>
      <c r="AS197" s="25"/>
      <c r="AT197" s="25"/>
      <c r="AU197" s="25"/>
      <c r="AV197" s="25"/>
      <c r="AW197" s="25"/>
      <c r="AX197" s="36"/>
      <c r="AY197" s="25"/>
      <c r="AZ197" s="25" t="s">
        <v>9</v>
      </c>
      <c r="BA197" s="25" t="s">
        <v>9</v>
      </c>
      <c r="BB197" s="25"/>
      <c r="BC197" s="1"/>
      <c r="BD197" s="1"/>
      <c r="BE197" s="25" t="s">
        <v>736</v>
      </c>
      <c r="BF197" s="1"/>
      <c r="BG197" s="1"/>
      <c r="BH197" s="1"/>
      <c r="BI197" s="25"/>
      <c r="BJ197" s="6"/>
    </row>
    <row r="198" spans="1:62" ht="62">
      <c r="A198" s="23">
        <v>194</v>
      </c>
      <c r="B198" s="39" t="s">
        <v>1718</v>
      </c>
      <c r="C198" s="39" t="s">
        <v>111</v>
      </c>
      <c r="D198" s="39" t="s">
        <v>1063</v>
      </c>
      <c r="E198" s="39">
        <v>64</v>
      </c>
      <c r="F198" s="39" t="s">
        <v>3675</v>
      </c>
      <c r="G198" s="39" t="s">
        <v>3638</v>
      </c>
      <c r="H198" s="23" t="str">
        <f t="shared" si="6"/>
        <v>周＊騰</v>
      </c>
      <c r="I198" s="23" t="str">
        <f t="shared" si="7"/>
        <v>2＊816100</v>
      </c>
      <c r="J198" s="39">
        <v>1130709</v>
      </c>
      <c r="K198" s="39" t="s">
        <v>748</v>
      </c>
      <c r="L198" s="40" t="s">
        <v>721</v>
      </c>
      <c r="M198" s="1"/>
      <c r="N198" s="1"/>
      <c r="O198" s="1"/>
      <c r="P198" s="1"/>
      <c r="Q198" s="1"/>
      <c r="R198" s="1"/>
      <c r="S198" s="25"/>
      <c r="T198" s="25"/>
      <c r="U198" s="25"/>
      <c r="V198" s="25"/>
      <c r="W198" s="25" t="s">
        <v>9</v>
      </c>
      <c r="X198" s="25"/>
      <c r="Y198" s="25" t="s">
        <v>3775</v>
      </c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1"/>
      <c r="AK198" s="1"/>
      <c r="AL198" s="1"/>
      <c r="AM198" s="25"/>
      <c r="AN198" s="25"/>
      <c r="AO198" s="25"/>
      <c r="AP198" s="25"/>
      <c r="AQ198" s="25"/>
      <c r="AR198" s="1"/>
      <c r="AS198" s="25"/>
      <c r="AT198" s="25"/>
      <c r="AU198" s="25"/>
      <c r="AV198" s="25"/>
      <c r="AW198" s="25"/>
      <c r="AX198" s="36"/>
      <c r="AY198" s="25"/>
      <c r="AZ198" s="25"/>
      <c r="BA198" s="25"/>
      <c r="BB198" s="25"/>
      <c r="BC198" s="1"/>
      <c r="BD198" s="1"/>
      <c r="BE198" s="25"/>
      <c r="BF198" s="1"/>
      <c r="BG198" s="1"/>
      <c r="BH198" s="1"/>
      <c r="BI198" s="25" t="s">
        <v>1034</v>
      </c>
      <c r="BJ198" s="6"/>
    </row>
    <row r="199" spans="1:62" ht="31">
      <c r="A199" s="23">
        <v>195</v>
      </c>
      <c r="B199" s="39" t="s">
        <v>3938</v>
      </c>
      <c r="C199" s="39" t="s">
        <v>3677</v>
      </c>
      <c r="D199" s="39" t="s">
        <v>1067</v>
      </c>
      <c r="E199" s="39">
        <v>89</v>
      </c>
      <c r="F199" s="39" t="s">
        <v>195</v>
      </c>
      <c r="G199" s="39" t="s">
        <v>195</v>
      </c>
      <c r="H199" s="23" t="str">
        <f t="shared" si="6"/>
        <v>林＊彩霞</v>
      </c>
      <c r="I199" s="23" t="str">
        <f t="shared" si="7"/>
        <v>0＊759170</v>
      </c>
      <c r="J199" s="39">
        <v>1130709</v>
      </c>
      <c r="K199" s="39" t="s">
        <v>752</v>
      </c>
      <c r="L199" s="40" t="s">
        <v>721</v>
      </c>
      <c r="M199" s="1"/>
      <c r="N199" s="1"/>
      <c r="O199" s="1"/>
      <c r="P199" s="1"/>
      <c r="Q199" s="1"/>
      <c r="R199" s="1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1"/>
      <c r="AK199" s="1"/>
      <c r="AL199" s="1"/>
      <c r="AM199" s="25"/>
      <c r="AN199" s="25"/>
      <c r="AO199" s="25"/>
      <c r="AP199" s="25"/>
      <c r="AQ199" s="25"/>
      <c r="AR199" s="1"/>
      <c r="AS199" s="25"/>
      <c r="AT199" s="25"/>
      <c r="AU199" s="25"/>
      <c r="AV199" s="25" t="s">
        <v>9</v>
      </c>
      <c r="AW199" s="25"/>
      <c r="AX199" s="36"/>
      <c r="AY199" s="25"/>
      <c r="AZ199" s="25"/>
      <c r="BA199" s="25"/>
      <c r="BB199" s="25"/>
      <c r="BC199" s="1"/>
      <c r="BD199" s="1"/>
      <c r="BE199" s="25"/>
      <c r="BF199" s="1"/>
      <c r="BG199" s="1"/>
      <c r="BH199" s="1"/>
      <c r="BI199" s="25" t="s">
        <v>1034</v>
      </c>
      <c r="BJ199" s="6"/>
    </row>
    <row r="200" spans="1:62" ht="62">
      <c r="A200" s="23">
        <v>196</v>
      </c>
      <c r="B200" s="39" t="s">
        <v>3939</v>
      </c>
      <c r="C200" s="39" t="s">
        <v>107</v>
      </c>
      <c r="D200" s="39" t="s">
        <v>1067</v>
      </c>
      <c r="E200" s="39">
        <v>78</v>
      </c>
      <c r="F200" s="39" t="s">
        <v>3648</v>
      </c>
      <c r="G200" s="39" t="s">
        <v>3678</v>
      </c>
      <c r="H200" s="23" t="str">
        <f t="shared" si="6"/>
        <v>許＊</v>
      </c>
      <c r="I200" s="23" t="str">
        <f t="shared" si="7"/>
        <v>0＊834197</v>
      </c>
      <c r="J200" s="39">
        <v>1130709</v>
      </c>
      <c r="K200" s="39" t="s">
        <v>3776</v>
      </c>
      <c r="L200" s="40" t="s">
        <v>721</v>
      </c>
      <c r="M200" s="1"/>
      <c r="N200" s="1"/>
      <c r="O200" s="1"/>
      <c r="P200" s="1"/>
      <c r="Q200" s="1"/>
      <c r="R200" s="1"/>
      <c r="S200" s="25"/>
      <c r="T200" s="25"/>
      <c r="U200" s="25"/>
      <c r="V200" s="25"/>
      <c r="W200" s="25" t="s">
        <v>9</v>
      </c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1"/>
      <c r="AK200" s="1"/>
      <c r="AL200" s="1"/>
      <c r="AM200" s="25"/>
      <c r="AN200" s="25"/>
      <c r="AO200" s="25"/>
      <c r="AP200" s="25"/>
      <c r="AQ200" s="25"/>
      <c r="AR200" s="1"/>
      <c r="AS200" s="25"/>
      <c r="AT200" s="25"/>
      <c r="AU200" s="25"/>
      <c r="AV200" s="25"/>
      <c r="AW200" s="25"/>
      <c r="AX200" s="36"/>
      <c r="AY200" s="25"/>
      <c r="AZ200" s="25"/>
      <c r="BA200" s="25" t="s">
        <v>9</v>
      </c>
      <c r="BB200" s="25"/>
      <c r="BC200" s="1"/>
      <c r="BD200" s="1"/>
      <c r="BE200" s="25"/>
      <c r="BF200" s="1"/>
      <c r="BG200" s="1"/>
      <c r="BH200" s="1"/>
      <c r="BI200" s="25" t="s">
        <v>1034</v>
      </c>
      <c r="BJ200" s="6"/>
    </row>
    <row r="201" spans="1:62" ht="31">
      <c r="A201" s="23">
        <v>197</v>
      </c>
      <c r="B201" s="39" t="s">
        <v>3940</v>
      </c>
      <c r="C201" s="39" t="s">
        <v>86</v>
      </c>
      <c r="D201" s="39" t="s">
        <v>1067</v>
      </c>
      <c r="E201" s="39">
        <v>67</v>
      </c>
      <c r="F201" s="39" t="s">
        <v>195</v>
      </c>
      <c r="G201" s="39" t="s">
        <v>195</v>
      </c>
      <c r="H201" s="23" t="str">
        <f t="shared" si="6"/>
        <v>林＊英寶</v>
      </c>
      <c r="I201" s="23" t="str">
        <f t="shared" si="7"/>
        <v>0＊002561</v>
      </c>
      <c r="J201" s="39">
        <v>1130709</v>
      </c>
      <c r="K201" s="39" t="s">
        <v>734</v>
      </c>
      <c r="L201" s="40" t="s">
        <v>721</v>
      </c>
      <c r="M201" s="1"/>
      <c r="N201" s="1"/>
      <c r="O201" s="1"/>
      <c r="P201" s="1"/>
      <c r="Q201" s="1"/>
      <c r="R201" s="1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1"/>
      <c r="AK201" s="1"/>
      <c r="AL201" s="1"/>
      <c r="AM201" s="25"/>
      <c r="AN201" s="25"/>
      <c r="AO201" s="25"/>
      <c r="AP201" s="25"/>
      <c r="AQ201" s="25"/>
      <c r="AR201" s="1"/>
      <c r="AS201" s="25"/>
      <c r="AT201" s="25"/>
      <c r="AU201" s="25"/>
      <c r="AV201" s="25"/>
      <c r="AW201" s="25"/>
      <c r="AX201" s="36"/>
      <c r="AY201" s="25"/>
      <c r="AZ201" s="25"/>
      <c r="BA201" s="25" t="s">
        <v>9</v>
      </c>
      <c r="BB201" s="25"/>
      <c r="BC201" s="1"/>
      <c r="BD201" s="1"/>
      <c r="BE201" s="25"/>
      <c r="BF201" s="1"/>
      <c r="BG201" s="1"/>
      <c r="BH201" s="1"/>
      <c r="BI201" s="25"/>
      <c r="BJ201" s="6"/>
    </row>
    <row r="202" spans="1:62" ht="31">
      <c r="A202" s="23">
        <v>198</v>
      </c>
      <c r="B202" s="39" t="s">
        <v>3941</v>
      </c>
      <c r="C202" s="39" t="s">
        <v>2080</v>
      </c>
      <c r="D202" s="39" t="s">
        <v>1063</v>
      </c>
      <c r="E202" s="39">
        <v>68</v>
      </c>
      <c r="F202" s="39" t="s">
        <v>195</v>
      </c>
      <c r="G202" s="39" t="s">
        <v>195</v>
      </c>
      <c r="H202" s="23" t="str">
        <f t="shared" si="6"/>
        <v>張＊生</v>
      </c>
      <c r="I202" s="23" t="str">
        <f t="shared" si="7"/>
        <v>0＊343038</v>
      </c>
      <c r="J202" s="39">
        <v>1130709</v>
      </c>
      <c r="K202" s="39" t="s">
        <v>734</v>
      </c>
      <c r="L202" s="40" t="s">
        <v>721</v>
      </c>
      <c r="M202" s="1"/>
      <c r="N202" s="1"/>
      <c r="O202" s="1"/>
      <c r="P202" s="1"/>
      <c r="Q202" s="1"/>
      <c r="R202" s="1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1"/>
      <c r="AK202" s="1"/>
      <c r="AL202" s="1"/>
      <c r="AM202" s="25"/>
      <c r="AN202" s="25"/>
      <c r="AO202" s="25"/>
      <c r="AP202" s="25"/>
      <c r="AQ202" s="25"/>
      <c r="AR202" s="1"/>
      <c r="AS202" s="25"/>
      <c r="AT202" s="25"/>
      <c r="AU202" s="25"/>
      <c r="AV202" s="25"/>
      <c r="AW202" s="25"/>
      <c r="AX202" s="36"/>
      <c r="AY202" s="25"/>
      <c r="AZ202" s="25"/>
      <c r="BA202" s="25" t="s">
        <v>9</v>
      </c>
      <c r="BB202" s="25"/>
      <c r="BC202" s="1"/>
      <c r="BD202" s="1"/>
      <c r="BE202" s="25"/>
      <c r="BF202" s="1"/>
      <c r="BG202" s="1"/>
      <c r="BH202" s="1"/>
      <c r="BI202" s="25"/>
      <c r="BJ202" s="6"/>
    </row>
    <row r="203" spans="1:62" ht="31">
      <c r="A203" s="23">
        <v>199</v>
      </c>
      <c r="B203" s="39" t="s">
        <v>3942</v>
      </c>
      <c r="C203" s="39" t="s">
        <v>3679</v>
      </c>
      <c r="D203" s="39" t="s">
        <v>1063</v>
      </c>
      <c r="E203" s="39">
        <v>36</v>
      </c>
      <c r="F203" s="39" t="s">
        <v>195</v>
      </c>
      <c r="G203" s="39" t="s">
        <v>195</v>
      </c>
      <c r="H203" s="23" t="str">
        <f t="shared" si="6"/>
        <v>黃＊源</v>
      </c>
      <c r="I203" s="23" t="str">
        <f t="shared" si="7"/>
        <v>0＊809822</v>
      </c>
      <c r="J203" s="39">
        <v>1130709</v>
      </c>
      <c r="K203" s="39" t="s">
        <v>734</v>
      </c>
      <c r="L203" s="40" t="s">
        <v>721</v>
      </c>
      <c r="M203" s="1"/>
      <c r="N203" s="1"/>
      <c r="O203" s="1"/>
      <c r="P203" s="1"/>
      <c r="Q203" s="1"/>
      <c r="R203" s="1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1"/>
      <c r="AK203" s="1"/>
      <c r="AL203" s="1"/>
      <c r="AM203" s="25"/>
      <c r="AN203" s="25"/>
      <c r="AO203" s="25"/>
      <c r="AP203" s="25"/>
      <c r="AQ203" s="25"/>
      <c r="AR203" s="1"/>
      <c r="AS203" s="25"/>
      <c r="AT203" s="25"/>
      <c r="AU203" s="25"/>
      <c r="AV203" s="25"/>
      <c r="AW203" s="25"/>
      <c r="AX203" s="36"/>
      <c r="AY203" s="25"/>
      <c r="AZ203" s="25"/>
      <c r="BA203" s="25" t="s">
        <v>9</v>
      </c>
      <c r="BB203" s="25"/>
      <c r="BC203" s="1"/>
      <c r="BD203" s="1"/>
      <c r="BE203" s="25"/>
      <c r="BF203" s="1"/>
      <c r="BG203" s="1"/>
      <c r="BH203" s="1"/>
      <c r="BI203" s="25"/>
      <c r="BJ203" s="6"/>
    </row>
    <row r="204" spans="1:62" ht="31">
      <c r="A204" s="23">
        <v>200</v>
      </c>
      <c r="B204" s="39" t="s">
        <v>3943</v>
      </c>
      <c r="C204" s="39" t="s">
        <v>3680</v>
      </c>
      <c r="D204" s="39" t="s">
        <v>1067</v>
      </c>
      <c r="E204" s="39">
        <v>73</v>
      </c>
      <c r="F204" s="39" t="s">
        <v>195</v>
      </c>
      <c r="G204" s="39" t="s">
        <v>195</v>
      </c>
      <c r="H204" s="23" t="str">
        <f t="shared" si="6"/>
        <v>陳＊華</v>
      </c>
      <c r="I204" s="23" t="str">
        <f t="shared" si="7"/>
        <v>0＊207419</v>
      </c>
      <c r="J204" s="39">
        <v>1130709</v>
      </c>
      <c r="K204" s="39" t="s">
        <v>751</v>
      </c>
      <c r="L204" s="40" t="s">
        <v>721</v>
      </c>
      <c r="M204" s="1"/>
      <c r="N204" s="1"/>
      <c r="O204" s="1"/>
      <c r="P204" s="1"/>
      <c r="Q204" s="1"/>
      <c r="R204" s="1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1"/>
      <c r="AK204" s="1"/>
      <c r="AL204" s="1"/>
      <c r="AM204" s="25"/>
      <c r="AN204" s="25"/>
      <c r="AO204" s="25"/>
      <c r="AP204" s="25"/>
      <c r="AQ204" s="25"/>
      <c r="AR204" s="1"/>
      <c r="AS204" s="25"/>
      <c r="AT204" s="25"/>
      <c r="AU204" s="25"/>
      <c r="AV204" s="25"/>
      <c r="AW204" s="25"/>
      <c r="AX204" s="36"/>
      <c r="AY204" s="25"/>
      <c r="AZ204" s="25"/>
      <c r="BA204" s="25"/>
      <c r="BB204" s="25"/>
      <c r="BC204" s="1" t="s">
        <v>9</v>
      </c>
      <c r="BD204" s="1"/>
      <c r="BE204" s="25"/>
      <c r="BF204" s="1"/>
      <c r="BG204" s="1"/>
      <c r="BH204" s="1"/>
      <c r="BI204" s="25"/>
      <c r="BJ204" s="6"/>
    </row>
    <row r="205" spans="1:62" ht="31">
      <c r="A205" s="23">
        <v>201</v>
      </c>
      <c r="B205" s="39" t="s">
        <v>1836</v>
      </c>
      <c r="C205" s="39" t="s">
        <v>2130</v>
      </c>
      <c r="D205" s="39" t="s">
        <v>1067</v>
      </c>
      <c r="E205" s="39">
        <v>66</v>
      </c>
      <c r="F205" s="39" t="s">
        <v>195</v>
      </c>
      <c r="G205" s="39" t="s">
        <v>195</v>
      </c>
      <c r="H205" s="23" t="str">
        <f t="shared" si="6"/>
        <v>陳＊惠</v>
      </c>
      <c r="I205" s="23" t="str">
        <f t="shared" si="7"/>
        <v>0＊417634</v>
      </c>
      <c r="J205" s="39">
        <v>1130709</v>
      </c>
      <c r="K205" s="39" t="s">
        <v>732</v>
      </c>
      <c r="L205" s="40" t="s">
        <v>721</v>
      </c>
      <c r="M205" s="1"/>
      <c r="N205" s="1"/>
      <c r="O205" s="1"/>
      <c r="P205" s="1"/>
      <c r="Q205" s="1"/>
      <c r="R205" s="1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1"/>
      <c r="AK205" s="1"/>
      <c r="AL205" s="1"/>
      <c r="AM205" s="25"/>
      <c r="AN205" s="25"/>
      <c r="AO205" s="25"/>
      <c r="AP205" s="25"/>
      <c r="AQ205" s="25"/>
      <c r="AR205" s="1"/>
      <c r="AS205" s="25"/>
      <c r="AT205" s="25"/>
      <c r="AU205" s="25"/>
      <c r="AV205" s="25"/>
      <c r="AW205" s="25"/>
      <c r="AX205" s="36"/>
      <c r="AY205" s="25"/>
      <c r="AZ205" s="25"/>
      <c r="BA205" s="25"/>
      <c r="BB205" s="25" t="s">
        <v>1899</v>
      </c>
      <c r="BC205" s="1"/>
      <c r="BD205" s="1"/>
      <c r="BE205" s="25"/>
      <c r="BF205" s="1"/>
      <c r="BG205" s="1"/>
      <c r="BH205" s="1"/>
      <c r="BI205" s="25"/>
      <c r="BJ205" s="6"/>
    </row>
    <row r="206" spans="1:62" ht="17">
      <c r="A206" s="23">
        <v>202</v>
      </c>
      <c r="B206" s="39" t="s">
        <v>1758</v>
      </c>
      <c r="C206" s="39" t="s">
        <v>1482</v>
      </c>
      <c r="D206" s="39" t="s">
        <v>1063</v>
      </c>
      <c r="E206" s="39">
        <v>46</v>
      </c>
      <c r="F206" s="39" t="s">
        <v>3648</v>
      </c>
      <c r="G206" s="39" t="s">
        <v>3649</v>
      </c>
      <c r="H206" s="23" t="str">
        <f t="shared" si="6"/>
        <v>李＊霖</v>
      </c>
      <c r="I206" s="23" t="str">
        <f t="shared" si="7"/>
        <v>0＊120924</v>
      </c>
      <c r="J206" s="39">
        <v>1130709</v>
      </c>
      <c r="K206" s="39">
        <v>5761300</v>
      </c>
      <c r="L206" s="40" t="s">
        <v>721</v>
      </c>
      <c r="M206" s="1"/>
      <c r="N206" s="1"/>
      <c r="O206" s="1"/>
      <c r="P206" s="1"/>
      <c r="Q206" s="1"/>
      <c r="R206" s="1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1"/>
      <c r="AK206" s="1"/>
      <c r="AL206" s="1"/>
      <c r="AM206" s="25"/>
      <c r="AN206" s="25"/>
      <c r="AO206" s="25"/>
      <c r="AP206" s="25"/>
      <c r="AQ206" s="25"/>
      <c r="AR206" s="1"/>
      <c r="AS206" s="25"/>
      <c r="AT206" s="25"/>
      <c r="AU206" s="25" t="s">
        <v>9</v>
      </c>
      <c r="AV206" s="25"/>
      <c r="AW206" s="25"/>
      <c r="AX206" s="36"/>
      <c r="AY206" s="25"/>
      <c r="AZ206" s="25"/>
      <c r="BA206" s="25"/>
      <c r="BB206" s="25"/>
      <c r="BC206" s="1"/>
      <c r="BD206" s="1"/>
      <c r="BE206" s="25"/>
      <c r="BF206" s="1"/>
      <c r="BG206" s="1"/>
      <c r="BH206" s="1"/>
      <c r="BI206" s="25"/>
      <c r="BJ206" s="6"/>
    </row>
    <row r="207" spans="1:62" ht="31">
      <c r="A207" s="23">
        <v>203</v>
      </c>
      <c r="B207" s="39" t="s">
        <v>1766</v>
      </c>
      <c r="C207" s="39" t="s">
        <v>1488</v>
      </c>
      <c r="D207" s="39" t="s">
        <v>1067</v>
      </c>
      <c r="E207" s="39">
        <v>43</v>
      </c>
      <c r="F207" s="39" t="s">
        <v>195</v>
      </c>
      <c r="G207" s="39" t="s">
        <v>195</v>
      </c>
      <c r="H207" s="23" t="str">
        <f t="shared" si="6"/>
        <v>吳＊玲</v>
      </c>
      <c r="I207" s="23" t="str">
        <f t="shared" si="7"/>
        <v>1＊621760</v>
      </c>
      <c r="J207" s="39">
        <v>1130709</v>
      </c>
      <c r="K207" s="39" t="s">
        <v>734</v>
      </c>
      <c r="L207" s="40" t="s">
        <v>721</v>
      </c>
      <c r="M207" s="1"/>
      <c r="N207" s="1"/>
      <c r="O207" s="1"/>
      <c r="P207" s="1"/>
      <c r="Q207" s="1"/>
      <c r="R207" s="1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1"/>
      <c r="AK207" s="1"/>
      <c r="AL207" s="1"/>
      <c r="AM207" s="25"/>
      <c r="AN207" s="25"/>
      <c r="AO207" s="25"/>
      <c r="AP207" s="25"/>
      <c r="AQ207" s="25"/>
      <c r="AR207" s="1"/>
      <c r="AS207" s="25"/>
      <c r="AT207" s="25"/>
      <c r="AU207" s="25"/>
      <c r="AV207" s="25"/>
      <c r="AW207" s="25"/>
      <c r="AX207" s="36"/>
      <c r="AY207" s="25"/>
      <c r="AZ207" s="25"/>
      <c r="BA207" s="25" t="s">
        <v>9</v>
      </c>
      <c r="BB207" s="25"/>
      <c r="BC207" s="1"/>
      <c r="BD207" s="1"/>
      <c r="BE207" s="25"/>
      <c r="BF207" s="1"/>
      <c r="BG207" s="1"/>
      <c r="BH207" s="1"/>
      <c r="BI207" s="25"/>
      <c r="BJ207" s="6"/>
    </row>
    <row r="208" spans="1:62" ht="46.5">
      <c r="A208" s="23">
        <v>204</v>
      </c>
      <c r="B208" s="39" t="s">
        <v>1673</v>
      </c>
      <c r="C208" s="39" t="s">
        <v>1409</v>
      </c>
      <c r="D208" s="39" t="s">
        <v>1067</v>
      </c>
      <c r="E208" s="39">
        <v>74</v>
      </c>
      <c r="F208" s="39" t="s">
        <v>195</v>
      </c>
      <c r="G208" s="39" t="s">
        <v>195</v>
      </c>
      <c r="H208" s="23" t="str">
        <f t="shared" si="6"/>
        <v>林＊金</v>
      </c>
      <c r="I208" s="23" t="str">
        <f t="shared" si="7"/>
        <v>1＊625045</v>
      </c>
      <c r="J208" s="39">
        <v>1130709</v>
      </c>
      <c r="K208" s="39" t="s">
        <v>1057</v>
      </c>
      <c r="L208" s="40" t="s">
        <v>721</v>
      </c>
      <c r="M208" s="1"/>
      <c r="N208" s="1"/>
      <c r="O208" s="1"/>
      <c r="P208" s="1"/>
      <c r="Q208" s="1"/>
      <c r="R208" s="1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1"/>
      <c r="AK208" s="1"/>
      <c r="AL208" s="1"/>
      <c r="AM208" s="25"/>
      <c r="AN208" s="25"/>
      <c r="AO208" s="25"/>
      <c r="AP208" s="25"/>
      <c r="AQ208" s="25"/>
      <c r="AR208" s="1"/>
      <c r="AS208" s="25"/>
      <c r="AT208" s="25"/>
      <c r="AU208" s="25" t="s">
        <v>9</v>
      </c>
      <c r="AV208" s="25"/>
      <c r="AW208" s="25"/>
      <c r="AX208" s="36"/>
      <c r="AY208" s="25"/>
      <c r="AZ208" s="25"/>
      <c r="BA208" s="25"/>
      <c r="BB208" s="25" t="s">
        <v>1879</v>
      </c>
      <c r="BC208" s="1"/>
      <c r="BD208" s="1"/>
      <c r="BE208" s="25"/>
      <c r="BF208" s="1"/>
      <c r="BG208" s="1"/>
      <c r="BH208" s="1"/>
      <c r="BI208" s="25"/>
      <c r="BJ208" s="6"/>
    </row>
    <row r="209" spans="1:62" ht="31">
      <c r="A209" s="23">
        <v>205</v>
      </c>
      <c r="B209" s="39" t="s">
        <v>3944</v>
      </c>
      <c r="C209" s="39" t="s">
        <v>3306</v>
      </c>
      <c r="D209" s="39" t="s">
        <v>1067</v>
      </c>
      <c r="E209" s="39">
        <v>76</v>
      </c>
      <c r="F209" s="39" t="s">
        <v>195</v>
      </c>
      <c r="G209" s="39" t="s">
        <v>195</v>
      </c>
      <c r="H209" s="23" t="str">
        <f t="shared" si="6"/>
        <v>李＊月嬌</v>
      </c>
      <c r="I209" s="23" t="str">
        <f t="shared" si="7"/>
        <v>1＊008104</v>
      </c>
      <c r="J209" s="39">
        <v>1130709</v>
      </c>
      <c r="K209" s="39" t="s">
        <v>734</v>
      </c>
      <c r="L209" s="40" t="s">
        <v>721</v>
      </c>
      <c r="M209" s="1"/>
      <c r="N209" s="1"/>
      <c r="O209" s="1"/>
      <c r="P209" s="1"/>
      <c r="Q209" s="1"/>
      <c r="R209" s="1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1"/>
      <c r="AK209" s="1"/>
      <c r="AL209" s="1"/>
      <c r="AM209" s="25"/>
      <c r="AN209" s="25"/>
      <c r="AO209" s="25"/>
      <c r="AP209" s="25"/>
      <c r="AQ209" s="25"/>
      <c r="AR209" s="1"/>
      <c r="AS209" s="25"/>
      <c r="AT209" s="25"/>
      <c r="AU209" s="25"/>
      <c r="AV209" s="25"/>
      <c r="AW209" s="25"/>
      <c r="AX209" s="36"/>
      <c r="AY209" s="25"/>
      <c r="AZ209" s="25"/>
      <c r="BA209" s="25" t="s">
        <v>9</v>
      </c>
      <c r="BB209" s="25"/>
      <c r="BC209" s="1"/>
      <c r="BD209" s="1"/>
      <c r="BE209" s="25"/>
      <c r="BF209" s="1"/>
      <c r="BG209" s="1"/>
      <c r="BH209" s="1"/>
      <c r="BI209" s="25"/>
      <c r="BJ209" s="6"/>
    </row>
    <row r="210" spans="1:62" ht="31">
      <c r="A210" s="23">
        <v>206</v>
      </c>
      <c r="B210" s="39" t="s">
        <v>3932</v>
      </c>
      <c r="C210" s="39" t="s">
        <v>2554</v>
      </c>
      <c r="D210" s="39" t="s">
        <v>1063</v>
      </c>
      <c r="E210" s="39">
        <v>75</v>
      </c>
      <c r="F210" s="39" t="s">
        <v>195</v>
      </c>
      <c r="G210" s="39" t="s">
        <v>195</v>
      </c>
      <c r="H210" s="23" t="str">
        <f t="shared" si="6"/>
        <v>張＊俊</v>
      </c>
      <c r="I210" s="23" t="str">
        <f t="shared" si="7"/>
        <v>1＊375663</v>
      </c>
      <c r="J210" s="39">
        <v>1130709</v>
      </c>
      <c r="K210" s="39" t="s">
        <v>734</v>
      </c>
      <c r="L210" s="40" t="s">
        <v>721</v>
      </c>
      <c r="M210" s="1"/>
      <c r="N210" s="1"/>
      <c r="O210" s="1"/>
      <c r="P210" s="1"/>
      <c r="Q210" s="1"/>
      <c r="R210" s="1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1"/>
      <c r="AK210" s="1"/>
      <c r="AL210" s="1"/>
      <c r="AM210" s="25"/>
      <c r="AN210" s="25"/>
      <c r="AO210" s="25"/>
      <c r="AP210" s="25"/>
      <c r="AQ210" s="25"/>
      <c r="AR210" s="1"/>
      <c r="AS210" s="25"/>
      <c r="AT210" s="25"/>
      <c r="AU210" s="25"/>
      <c r="AV210" s="25"/>
      <c r="AW210" s="25"/>
      <c r="AX210" s="36"/>
      <c r="AY210" s="25"/>
      <c r="AZ210" s="25"/>
      <c r="BA210" s="25" t="s">
        <v>9</v>
      </c>
      <c r="BB210" s="25"/>
      <c r="BC210" s="1"/>
      <c r="BD210" s="1"/>
      <c r="BE210" s="25"/>
      <c r="BF210" s="1"/>
      <c r="BG210" s="1"/>
      <c r="BH210" s="1"/>
      <c r="BI210" s="25"/>
      <c r="BJ210" s="6"/>
    </row>
    <row r="211" spans="1:62" ht="31">
      <c r="A211" s="23">
        <v>207</v>
      </c>
      <c r="B211" s="39" t="s">
        <v>3945</v>
      </c>
      <c r="C211" s="39" t="s">
        <v>284</v>
      </c>
      <c r="D211" s="39" t="s">
        <v>1067</v>
      </c>
      <c r="E211" s="39">
        <v>84</v>
      </c>
      <c r="F211" s="39" t="s">
        <v>195</v>
      </c>
      <c r="G211" s="39" t="s">
        <v>195</v>
      </c>
      <c r="H211" s="23" t="str">
        <f t="shared" si="6"/>
        <v>鄭＊金英</v>
      </c>
      <c r="I211" s="23" t="str">
        <f t="shared" si="7"/>
        <v>2＊313457</v>
      </c>
      <c r="J211" s="39">
        <v>1130709</v>
      </c>
      <c r="K211" s="39" t="s">
        <v>734</v>
      </c>
      <c r="L211" s="40" t="s">
        <v>721</v>
      </c>
      <c r="M211" s="1"/>
      <c r="N211" s="1"/>
      <c r="O211" s="1"/>
      <c r="P211" s="1"/>
      <c r="Q211" s="1"/>
      <c r="R211" s="1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1"/>
      <c r="AK211" s="1"/>
      <c r="AL211" s="1"/>
      <c r="AM211" s="25"/>
      <c r="AN211" s="25"/>
      <c r="AO211" s="25"/>
      <c r="AP211" s="25"/>
      <c r="AQ211" s="25"/>
      <c r="AR211" s="1"/>
      <c r="AS211" s="25"/>
      <c r="AT211" s="25"/>
      <c r="AU211" s="25"/>
      <c r="AV211" s="25"/>
      <c r="AW211" s="25"/>
      <c r="AX211" s="36"/>
      <c r="AY211" s="25"/>
      <c r="AZ211" s="25"/>
      <c r="BA211" s="25" t="s">
        <v>9</v>
      </c>
      <c r="BB211" s="25"/>
      <c r="BC211" s="1"/>
      <c r="BD211" s="1"/>
      <c r="BE211" s="25"/>
      <c r="BF211" s="1"/>
      <c r="BG211" s="1"/>
      <c r="BH211" s="1"/>
      <c r="BI211" s="25"/>
      <c r="BJ211" s="6"/>
    </row>
    <row r="212" spans="1:62" ht="31">
      <c r="A212" s="23">
        <v>208</v>
      </c>
      <c r="B212" s="39" t="s">
        <v>3946</v>
      </c>
      <c r="C212" s="39" t="s">
        <v>3681</v>
      </c>
      <c r="D212" s="39" t="s">
        <v>1067</v>
      </c>
      <c r="E212" s="39">
        <v>76</v>
      </c>
      <c r="F212" s="39" t="s">
        <v>195</v>
      </c>
      <c r="G212" s="39" t="s">
        <v>195</v>
      </c>
      <c r="H212" s="23" t="str">
        <f t="shared" si="6"/>
        <v>曾＊蓮</v>
      </c>
      <c r="I212" s="23" t="str">
        <f t="shared" si="7"/>
        <v>2＊324568</v>
      </c>
      <c r="J212" s="39">
        <v>1130709</v>
      </c>
      <c r="K212" s="39" t="s">
        <v>734</v>
      </c>
      <c r="L212" s="40" t="s">
        <v>721</v>
      </c>
      <c r="M212" s="1"/>
      <c r="N212" s="1"/>
      <c r="O212" s="1"/>
      <c r="P212" s="1"/>
      <c r="Q212" s="1"/>
      <c r="R212" s="1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1"/>
      <c r="AK212" s="1"/>
      <c r="AL212" s="1"/>
      <c r="AM212" s="25"/>
      <c r="AN212" s="25"/>
      <c r="AO212" s="25"/>
      <c r="AP212" s="25"/>
      <c r="AQ212" s="25"/>
      <c r="AR212" s="1"/>
      <c r="AS212" s="25"/>
      <c r="AT212" s="25"/>
      <c r="AU212" s="25"/>
      <c r="AV212" s="25"/>
      <c r="AW212" s="25"/>
      <c r="AX212" s="36"/>
      <c r="AY212" s="25"/>
      <c r="AZ212" s="25"/>
      <c r="BA212" s="25" t="s">
        <v>9</v>
      </c>
      <c r="BB212" s="25"/>
      <c r="BC212" s="1"/>
      <c r="BD212" s="1"/>
      <c r="BE212" s="25"/>
      <c r="BF212" s="1"/>
      <c r="BG212" s="1"/>
      <c r="BH212" s="1"/>
      <c r="BI212" s="25"/>
      <c r="BJ212" s="6"/>
    </row>
    <row r="213" spans="1:62" ht="31">
      <c r="A213" s="23">
        <v>209</v>
      </c>
      <c r="B213" s="39" t="s">
        <v>3947</v>
      </c>
      <c r="C213" s="39" t="s">
        <v>3682</v>
      </c>
      <c r="D213" s="39" t="s">
        <v>1067</v>
      </c>
      <c r="E213" s="39">
        <v>58</v>
      </c>
      <c r="F213" s="39" t="s">
        <v>195</v>
      </c>
      <c r="G213" s="39" t="s">
        <v>195</v>
      </c>
      <c r="H213" s="23" t="str">
        <f t="shared" si="6"/>
        <v>郭＊菁</v>
      </c>
      <c r="I213" s="23" t="str">
        <f t="shared" si="7"/>
        <v>2＊158367</v>
      </c>
      <c r="J213" s="39">
        <v>1130709</v>
      </c>
      <c r="K213" s="39" t="s">
        <v>734</v>
      </c>
      <c r="L213" s="40" t="s">
        <v>721</v>
      </c>
      <c r="M213" s="1"/>
      <c r="N213" s="1"/>
      <c r="O213" s="1"/>
      <c r="P213" s="1"/>
      <c r="Q213" s="1"/>
      <c r="R213" s="1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1"/>
      <c r="AK213" s="1"/>
      <c r="AL213" s="1"/>
      <c r="AM213" s="25"/>
      <c r="AN213" s="25"/>
      <c r="AO213" s="25"/>
      <c r="AP213" s="25"/>
      <c r="AQ213" s="25"/>
      <c r="AR213" s="1"/>
      <c r="AS213" s="25"/>
      <c r="AT213" s="25"/>
      <c r="AU213" s="25"/>
      <c r="AV213" s="25"/>
      <c r="AW213" s="25"/>
      <c r="AX213" s="36"/>
      <c r="AY213" s="25"/>
      <c r="AZ213" s="25"/>
      <c r="BA213" s="25" t="s">
        <v>9</v>
      </c>
      <c r="BB213" s="25"/>
      <c r="BC213" s="1"/>
      <c r="BD213" s="1"/>
      <c r="BE213" s="25"/>
      <c r="BF213" s="1"/>
      <c r="BG213" s="1"/>
      <c r="BH213" s="1"/>
      <c r="BI213" s="25"/>
      <c r="BJ213" s="6"/>
    </row>
    <row r="214" spans="1:62" ht="17">
      <c r="A214" s="23">
        <v>210</v>
      </c>
      <c r="B214" s="39" t="s">
        <v>1307</v>
      </c>
      <c r="C214" s="39" t="s">
        <v>1021</v>
      </c>
      <c r="D214" s="39" t="s">
        <v>1063</v>
      </c>
      <c r="E214" s="39">
        <v>73</v>
      </c>
      <c r="F214" s="39" t="s">
        <v>195</v>
      </c>
      <c r="G214" s="39" t="s">
        <v>195</v>
      </c>
      <c r="H214" s="23" t="str">
        <f t="shared" si="6"/>
        <v>蔡＊祥</v>
      </c>
      <c r="I214" s="23" t="str">
        <f t="shared" si="7"/>
        <v>2＊205394</v>
      </c>
      <c r="J214" s="39">
        <v>1130709</v>
      </c>
      <c r="K214" s="39">
        <v>5761300</v>
      </c>
      <c r="L214" s="40" t="s">
        <v>721</v>
      </c>
      <c r="M214" s="1"/>
      <c r="N214" s="1"/>
      <c r="O214" s="1"/>
      <c r="P214" s="1"/>
      <c r="Q214" s="1"/>
      <c r="R214" s="1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1"/>
      <c r="AK214" s="1"/>
      <c r="AL214" s="1"/>
      <c r="AM214" s="25"/>
      <c r="AN214" s="25"/>
      <c r="AO214" s="25"/>
      <c r="AP214" s="25"/>
      <c r="AQ214" s="25"/>
      <c r="AR214" s="1"/>
      <c r="AS214" s="25"/>
      <c r="AT214" s="25"/>
      <c r="AU214" s="25" t="s">
        <v>9</v>
      </c>
      <c r="AV214" s="25"/>
      <c r="AW214" s="25"/>
      <c r="AX214" s="36"/>
      <c r="AY214" s="25"/>
      <c r="AZ214" s="25"/>
      <c r="BA214" s="25"/>
      <c r="BB214" s="25"/>
      <c r="BC214" s="1"/>
      <c r="BD214" s="1"/>
      <c r="BE214" s="25"/>
      <c r="BF214" s="1"/>
      <c r="BG214" s="1"/>
      <c r="BH214" s="1"/>
      <c r="BI214" s="25"/>
      <c r="BJ214" s="6"/>
    </row>
    <row r="215" spans="1:62" ht="31">
      <c r="A215" s="23">
        <v>211</v>
      </c>
      <c r="B215" s="39" t="s">
        <v>1609</v>
      </c>
      <c r="C215" s="39" t="s">
        <v>1347</v>
      </c>
      <c r="D215" s="39" t="s">
        <v>1067</v>
      </c>
      <c r="E215" s="39">
        <v>80</v>
      </c>
      <c r="F215" s="39" t="s">
        <v>195</v>
      </c>
      <c r="G215" s="39" t="s">
        <v>195</v>
      </c>
      <c r="H215" s="23" t="str">
        <f t="shared" si="6"/>
        <v>周＊春梅</v>
      </c>
      <c r="I215" s="23" t="str">
        <f t="shared" si="7"/>
        <v>2＊564515</v>
      </c>
      <c r="J215" s="39">
        <v>1130709</v>
      </c>
      <c r="K215" s="39" t="s">
        <v>734</v>
      </c>
      <c r="L215" s="40" t="s">
        <v>721</v>
      </c>
      <c r="M215" s="1"/>
      <c r="N215" s="1"/>
      <c r="O215" s="1"/>
      <c r="P215" s="1"/>
      <c r="Q215" s="1"/>
      <c r="R215" s="1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1"/>
      <c r="AK215" s="1"/>
      <c r="AL215" s="1"/>
      <c r="AM215" s="25"/>
      <c r="AN215" s="25"/>
      <c r="AO215" s="25"/>
      <c r="AP215" s="25"/>
      <c r="AQ215" s="25"/>
      <c r="AR215" s="1"/>
      <c r="AS215" s="25"/>
      <c r="AT215" s="25"/>
      <c r="AU215" s="25"/>
      <c r="AV215" s="25"/>
      <c r="AW215" s="25"/>
      <c r="AX215" s="36"/>
      <c r="AY215" s="25"/>
      <c r="AZ215" s="25"/>
      <c r="BA215" s="25" t="s">
        <v>9</v>
      </c>
      <c r="BB215" s="25"/>
      <c r="BC215" s="1"/>
      <c r="BD215" s="1"/>
      <c r="BE215" s="25"/>
      <c r="BF215" s="1"/>
      <c r="BG215" s="1"/>
      <c r="BH215" s="1"/>
      <c r="BI215" s="25"/>
      <c r="BJ215" s="6"/>
    </row>
    <row r="216" spans="1:62" ht="31">
      <c r="A216" s="23">
        <v>212</v>
      </c>
      <c r="B216" s="39" t="s">
        <v>3948</v>
      </c>
      <c r="C216" s="39" t="s">
        <v>3683</v>
      </c>
      <c r="D216" s="39" t="s">
        <v>1063</v>
      </c>
      <c r="E216" s="39">
        <v>52</v>
      </c>
      <c r="F216" s="39" t="s">
        <v>195</v>
      </c>
      <c r="G216" s="39" t="s">
        <v>195</v>
      </c>
      <c r="H216" s="23" t="str">
        <f t="shared" si="6"/>
        <v>胡＊德</v>
      </c>
      <c r="I216" s="23" t="str">
        <f t="shared" si="7"/>
        <v>0＊649604</v>
      </c>
      <c r="J216" s="39">
        <v>1130712</v>
      </c>
      <c r="K216" s="39" t="s">
        <v>734</v>
      </c>
      <c r="L216" s="40" t="s">
        <v>721</v>
      </c>
      <c r="M216" s="1"/>
      <c r="N216" s="1"/>
      <c r="O216" s="1"/>
      <c r="P216" s="1"/>
      <c r="Q216" s="1"/>
      <c r="R216" s="1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1"/>
      <c r="AK216" s="1"/>
      <c r="AL216" s="1"/>
      <c r="AM216" s="25"/>
      <c r="AN216" s="25"/>
      <c r="AO216" s="25"/>
      <c r="AP216" s="25"/>
      <c r="AQ216" s="25"/>
      <c r="AR216" s="1"/>
      <c r="AS216" s="25"/>
      <c r="AT216" s="25"/>
      <c r="AU216" s="25"/>
      <c r="AV216" s="25"/>
      <c r="AW216" s="25"/>
      <c r="AX216" s="36"/>
      <c r="AY216" s="25"/>
      <c r="AZ216" s="25"/>
      <c r="BA216" s="25" t="s">
        <v>9</v>
      </c>
      <c r="BB216" s="25"/>
      <c r="BC216" s="1"/>
      <c r="BD216" s="1"/>
      <c r="BE216" s="25"/>
      <c r="BF216" s="1"/>
      <c r="BG216" s="1"/>
      <c r="BH216" s="1"/>
      <c r="BI216" s="25"/>
      <c r="BJ216" s="6"/>
    </row>
    <row r="217" spans="1:62" ht="31">
      <c r="A217" s="23">
        <v>213</v>
      </c>
      <c r="B217" s="39" t="s">
        <v>3949</v>
      </c>
      <c r="C217" s="39" t="s">
        <v>132</v>
      </c>
      <c r="D217" s="39" t="s">
        <v>1067</v>
      </c>
      <c r="E217" s="39">
        <v>65</v>
      </c>
      <c r="F217" s="39" t="s">
        <v>195</v>
      </c>
      <c r="G217" s="39" t="s">
        <v>195</v>
      </c>
      <c r="H217" s="23" t="str">
        <f t="shared" si="6"/>
        <v>陳＊惠</v>
      </c>
      <c r="I217" s="23" t="str">
        <f t="shared" si="7"/>
        <v>0＊512505</v>
      </c>
      <c r="J217" s="39">
        <v>1130712</v>
      </c>
      <c r="K217" s="39" t="s">
        <v>734</v>
      </c>
      <c r="L217" s="40" t="s">
        <v>721</v>
      </c>
      <c r="M217" s="1"/>
      <c r="N217" s="1"/>
      <c r="O217" s="1"/>
      <c r="P217" s="1"/>
      <c r="Q217" s="1"/>
      <c r="R217" s="1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1"/>
      <c r="AK217" s="1"/>
      <c r="AL217" s="1"/>
      <c r="AM217" s="25"/>
      <c r="AN217" s="25"/>
      <c r="AO217" s="25"/>
      <c r="AP217" s="25"/>
      <c r="AQ217" s="25"/>
      <c r="AR217" s="1"/>
      <c r="AS217" s="25"/>
      <c r="AT217" s="25"/>
      <c r="AU217" s="25"/>
      <c r="AV217" s="25"/>
      <c r="AW217" s="25"/>
      <c r="AX217" s="36"/>
      <c r="AY217" s="25"/>
      <c r="AZ217" s="25"/>
      <c r="BA217" s="25" t="s">
        <v>9</v>
      </c>
      <c r="BB217" s="25"/>
      <c r="BC217" s="1"/>
      <c r="BD217" s="1"/>
      <c r="BE217" s="25"/>
      <c r="BF217" s="1"/>
      <c r="BG217" s="1"/>
      <c r="BH217" s="1"/>
      <c r="BI217" s="25"/>
      <c r="BJ217" s="6"/>
    </row>
    <row r="218" spans="1:62" ht="31">
      <c r="A218" s="23">
        <v>214</v>
      </c>
      <c r="B218" s="39" t="s">
        <v>3950</v>
      </c>
      <c r="C218" s="39" t="s">
        <v>3684</v>
      </c>
      <c r="D218" s="39" t="s">
        <v>1063</v>
      </c>
      <c r="E218" s="39">
        <v>53</v>
      </c>
      <c r="F218" s="39" t="s">
        <v>195</v>
      </c>
      <c r="G218" s="39" t="s">
        <v>195</v>
      </c>
      <c r="H218" s="23" t="str">
        <f t="shared" si="6"/>
        <v>黃＊城</v>
      </c>
      <c r="I218" s="23" t="str">
        <f t="shared" si="7"/>
        <v>1＊329350</v>
      </c>
      <c r="J218" s="39">
        <v>1130712</v>
      </c>
      <c r="K218" s="39" t="s">
        <v>732</v>
      </c>
      <c r="L218" s="40" t="s">
        <v>721</v>
      </c>
      <c r="M218" s="1"/>
      <c r="N218" s="1"/>
      <c r="O218" s="1"/>
      <c r="P218" s="1"/>
      <c r="Q218" s="1"/>
      <c r="R218" s="1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1"/>
      <c r="AK218" s="1"/>
      <c r="AL218" s="1"/>
      <c r="AM218" s="25"/>
      <c r="AN218" s="25"/>
      <c r="AO218" s="25"/>
      <c r="AP218" s="25"/>
      <c r="AQ218" s="25"/>
      <c r="AR218" s="1"/>
      <c r="AS218" s="25"/>
      <c r="AT218" s="25"/>
      <c r="AU218" s="25"/>
      <c r="AV218" s="25"/>
      <c r="AW218" s="25"/>
      <c r="AX218" s="36"/>
      <c r="AY218" s="25"/>
      <c r="AZ218" s="25"/>
      <c r="BA218" s="25"/>
      <c r="BB218" s="25" t="s">
        <v>1879</v>
      </c>
      <c r="BC218" s="1"/>
      <c r="BD218" s="1"/>
      <c r="BE218" s="25"/>
      <c r="BF218" s="1"/>
      <c r="BG218" s="1"/>
      <c r="BH218" s="1"/>
      <c r="BI218" s="25"/>
      <c r="BJ218" s="6"/>
    </row>
    <row r="219" spans="1:62" ht="31">
      <c r="A219" s="23">
        <v>215</v>
      </c>
      <c r="B219" s="39" t="s">
        <v>1622</v>
      </c>
      <c r="C219" s="39" t="s">
        <v>1359</v>
      </c>
      <c r="D219" s="39" t="s">
        <v>1063</v>
      </c>
      <c r="E219" s="39">
        <v>70</v>
      </c>
      <c r="F219" s="39" t="s">
        <v>195</v>
      </c>
      <c r="G219" s="39" t="s">
        <v>195</v>
      </c>
      <c r="H219" s="23" t="str">
        <f t="shared" si="6"/>
        <v>江＊桂</v>
      </c>
      <c r="I219" s="23" t="str">
        <f t="shared" si="7"/>
        <v>1＊672635</v>
      </c>
      <c r="J219" s="39">
        <v>1130712</v>
      </c>
      <c r="K219" s="39" t="s">
        <v>732</v>
      </c>
      <c r="L219" s="40" t="s">
        <v>721</v>
      </c>
      <c r="M219" s="1"/>
      <c r="N219" s="1"/>
      <c r="O219" s="1"/>
      <c r="P219" s="1"/>
      <c r="Q219" s="1"/>
      <c r="R219" s="1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1"/>
      <c r="AK219" s="1"/>
      <c r="AL219" s="1"/>
      <c r="AM219" s="25"/>
      <c r="AN219" s="25"/>
      <c r="AO219" s="25"/>
      <c r="AP219" s="25"/>
      <c r="AQ219" s="25"/>
      <c r="AR219" s="1"/>
      <c r="AS219" s="25"/>
      <c r="AT219" s="25"/>
      <c r="AU219" s="25"/>
      <c r="AV219" s="25"/>
      <c r="AW219" s="25"/>
      <c r="AX219" s="36"/>
      <c r="AY219" s="25"/>
      <c r="AZ219" s="25"/>
      <c r="BA219" s="25"/>
      <c r="BB219" s="25" t="s">
        <v>747</v>
      </c>
      <c r="BC219" s="1"/>
      <c r="BD219" s="1"/>
      <c r="BE219" s="25"/>
      <c r="BF219" s="1"/>
      <c r="BG219" s="1"/>
      <c r="BH219" s="1"/>
      <c r="BI219" s="25"/>
      <c r="BJ219" s="6"/>
    </row>
    <row r="220" spans="1:62" ht="31">
      <c r="A220" s="23">
        <v>216</v>
      </c>
      <c r="B220" s="39" t="s">
        <v>3951</v>
      </c>
      <c r="C220" s="39" t="s">
        <v>3685</v>
      </c>
      <c r="D220" s="39" t="s">
        <v>1067</v>
      </c>
      <c r="E220" s="39">
        <v>62</v>
      </c>
      <c r="F220" s="39" t="s">
        <v>195</v>
      </c>
      <c r="G220" s="39" t="s">
        <v>195</v>
      </c>
      <c r="H220" s="23" t="str">
        <f t="shared" si="6"/>
        <v>連＊玉</v>
      </c>
      <c r="I220" s="23" t="str">
        <f t="shared" si="7"/>
        <v>1＊385985</v>
      </c>
      <c r="J220" s="39">
        <v>1130712</v>
      </c>
      <c r="K220" s="39" t="s">
        <v>734</v>
      </c>
      <c r="L220" s="40" t="s">
        <v>721</v>
      </c>
      <c r="M220" s="1"/>
      <c r="N220" s="1"/>
      <c r="O220" s="1"/>
      <c r="P220" s="1"/>
      <c r="Q220" s="1"/>
      <c r="R220" s="1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1"/>
      <c r="AK220" s="1"/>
      <c r="AL220" s="1"/>
      <c r="AM220" s="25"/>
      <c r="AN220" s="25"/>
      <c r="AO220" s="25"/>
      <c r="AP220" s="25"/>
      <c r="AQ220" s="25"/>
      <c r="AR220" s="1"/>
      <c r="AS220" s="25"/>
      <c r="AT220" s="25"/>
      <c r="AU220" s="25"/>
      <c r="AV220" s="25"/>
      <c r="AW220" s="25"/>
      <c r="AX220" s="36"/>
      <c r="AY220" s="25"/>
      <c r="AZ220" s="25"/>
      <c r="BA220" s="25" t="s">
        <v>9</v>
      </c>
      <c r="BB220" s="25"/>
      <c r="BC220" s="1"/>
      <c r="BD220" s="1"/>
      <c r="BE220" s="25"/>
      <c r="BF220" s="1"/>
      <c r="BG220" s="1"/>
      <c r="BH220" s="1"/>
      <c r="BI220" s="25"/>
      <c r="BJ220" s="6"/>
    </row>
    <row r="221" spans="1:62" ht="31">
      <c r="A221" s="23">
        <v>217</v>
      </c>
      <c r="B221" s="39" t="s">
        <v>1226</v>
      </c>
      <c r="C221" s="39" t="s">
        <v>237</v>
      </c>
      <c r="D221" s="39" t="s">
        <v>1067</v>
      </c>
      <c r="E221" s="39">
        <v>77</v>
      </c>
      <c r="F221" s="39" t="s">
        <v>195</v>
      </c>
      <c r="G221" s="39" t="s">
        <v>195</v>
      </c>
      <c r="H221" s="23" t="str">
        <f t="shared" si="6"/>
        <v>王＊月裡</v>
      </c>
      <c r="I221" s="23" t="str">
        <f t="shared" si="7"/>
        <v>2＊204011</v>
      </c>
      <c r="J221" s="39">
        <v>1130712</v>
      </c>
      <c r="K221" s="39" t="s">
        <v>734</v>
      </c>
      <c r="L221" s="40" t="s">
        <v>721</v>
      </c>
      <c r="M221" s="1"/>
      <c r="N221" s="1"/>
      <c r="O221" s="1"/>
      <c r="P221" s="1"/>
      <c r="Q221" s="1"/>
      <c r="R221" s="1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1"/>
      <c r="AK221" s="1"/>
      <c r="AL221" s="1"/>
      <c r="AM221" s="25"/>
      <c r="AN221" s="25"/>
      <c r="AO221" s="25"/>
      <c r="AP221" s="25"/>
      <c r="AQ221" s="25"/>
      <c r="AR221" s="1"/>
      <c r="AS221" s="25"/>
      <c r="AT221" s="25"/>
      <c r="AU221" s="25"/>
      <c r="AV221" s="25"/>
      <c r="AW221" s="25"/>
      <c r="AX221" s="36"/>
      <c r="AY221" s="25"/>
      <c r="AZ221" s="25"/>
      <c r="BA221" s="25" t="s">
        <v>9</v>
      </c>
      <c r="BB221" s="25"/>
      <c r="BC221" s="1"/>
      <c r="BD221" s="1"/>
      <c r="BE221" s="25"/>
      <c r="BF221" s="1"/>
      <c r="BG221" s="1"/>
      <c r="BH221" s="1"/>
      <c r="BI221" s="25"/>
      <c r="BJ221" s="6"/>
    </row>
    <row r="222" spans="1:62" ht="46.5">
      <c r="A222" s="23">
        <v>218</v>
      </c>
      <c r="B222" s="39" t="s">
        <v>3952</v>
      </c>
      <c r="C222" s="39" t="s">
        <v>2858</v>
      </c>
      <c r="D222" s="39" t="s">
        <v>1063</v>
      </c>
      <c r="E222" s="39">
        <v>73</v>
      </c>
      <c r="F222" s="39" t="s">
        <v>3686</v>
      </c>
      <c r="G222" s="39"/>
      <c r="H222" s="23" t="str">
        <f t="shared" si="6"/>
        <v>張＊勲</v>
      </c>
      <c r="I222" s="23" t="str">
        <f t="shared" si="7"/>
        <v>2＊418702</v>
      </c>
      <c r="J222" s="39">
        <v>1130712</v>
      </c>
      <c r="K222" s="39" t="s">
        <v>748</v>
      </c>
      <c r="L222" s="40" t="s">
        <v>721</v>
      </c>
      <c r="M222" s="1"/>
      <c r="N222" s="1"/>
      <c r="O222" s="1"/>
      <c r="P222" s="1"/>
      <c r="Q222" s="1"/>
      <c r="R222" s="1"/>
      <c r="S222" s="25"/>
      <c r="T222" s="25"/>
      <c r="U222" s="25"/>
      <c r="V222" s="25"/>
      <c r="W222" s="25" t="s">
        <v>9</v>
      </c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1"/>
      <c r="AK222" s="1"/>
      <c r="AL222" s="1"/>
      <c r="AM222" s="25"/>
      <c r="AN222" s="25"/>
      <c r="AO222" s="25"/>
      <c r="AP222" s="25"/>
      <c r="AQ222" s="25"/>
      <c r="AR222" s="1"/>
      <c r="AS222" s="25"/>
      <c r="AT222" s="25"/>
      <c r="AU222" s="25"/>
      <c r="AV222" s="25"/>
      <c r="AW222" s="25"/>
      <c r="AX222" s="36"/>
      <c r="AY222" s="25"/>
      <c r="AZ222" s="25"/>
      <c r="BA222" s="25"/>
      <c r="BB222" s="25"/>
      <c r="BC222" s="1"/>
      <c r="BD222" s="1"/>
      <c r="BE222" s="25"/>
      <c r="BF222" s="1"/>
      <c r="BG222" s="1"/>
      <c r="BH222" s="1"/>
      <c r="BI222" s="25" t="s">
        <v>1034</v>
      </c>
      <c r="BJ222" s="6"/>
    </row>
    <row r="223" spans="1:62" ht="31">
      <c r="A223" s="23">
        <v>219</v>
      </c>
      <c r="B223" s="39" t="s">
        <v>1746</v>
      </c>
      <c r="C223" s="39" t="s">
        <v>1470</v>
      </c>
      <c r="D223" s="39" t="s">
        <v>1067</v>
      </c>
      <c r="E223" s="39">
        <v>71</v>
      </c>
      <c r="F223" s="39" t="s">
        <v>195</v>
      </c>
      <c r="G223" s="39" t="s">
        <v>195</v>
      </c>
      <c r="H223" s="23" t="str">
        <f t="shared" si="6"/>
        <v>高＊樺</v>
      </c>
      <c r="I223" s="23" t="str">
        <f t="shared" si="7"/>
        <v>0＊856708</v>
      </c>
      <c r="J223" s="39">
        <v>1130715</v>
      </c>
      <c r="K223" s="39" t="s">
        <v>734</v>
      </c>
      <c r="L223" s="40" t="s">
        <v>721</v>
      </c>
      <c r="M223" s="1"/>
      <c r="N223" s="1"/>
      <c r="O223" s="1"/>
      <c r="P223" s="1"/>
      <c r="Q223" s="1"/>
      <c r="R223" s="1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1"/>
      <c r="AK223" s="1"/>
      <c r="AL223" s="1"/>
      <c r="AM223" s="25"/>
      <c r="AN223" s="25"/>
      <c r="AO223" s="25"/>
      <c r="AP223" s="25"/>
      <c r="AQ223" s="25"/>
      <c r="AR223" s="1"/>
      <c r="AS223" s="25"/>
      <c r="AT223" s="25"/>
      <c r="AU223" s="25"/>
      <c r="AV223" s="25"/>
      <c r="AW223" s="25"/>
      <c r="AX223" s="36"/>
      <c r="AY223" s="25"/>
      <c r="AZ223" s="25"/>
      <c r="BA223" s="25" t="s">
        <v>1899</v>
      </c>
      <c r="BB223" s="25"/>
      <c r="BC223" s="1"/>
      <c r="BD223" s="1"/>
      <c r="BE223" s="25"/>
      <c r="BF223" s="1"/>
      <c r="BG223" s="1"/>
      <c r="BH223" s="1"/>
      <c r="BI223" s="25"/>
      <c r="BJ223" s="6"/>
    </row>
    <row r="224" spans="1:62" ht="31">
      <c r="A224" s="23">
        <v>220</v>
      </c>
      <c r="B224" s="39" t="s">
        <v>3953</v>
      </c>
      <c r="C224" s="39" t="s">
        <v>3687</v>
      </c>
      <c r="D224" s="39" t="s">
        <v>1063</v>
      </c>
      <c r="E224" s="39">
        <v>72</v>
      </c>
      <c r="F224" s="39" t="s">
        <v>195</v>
      </c>
      <c r="G224" s="39" t="s">
        <v>195</v>
      </c>
      <c r="H224" s="23" t="str">
        <f t="shared" si="6"/>
        <v>鍾＊耀</v>
      </c>
      <c r="I224" s="23" t="str">
        <f t="shared" si="7"/>
        <v>0＊521863</v>
      </c>
      <c r="J224" s="39">
        <v>1130715</v>
      </c>
      <c r="K224" s="39" t="s">
        <v>732</v>
      </c>
      <c r="L224" s="40" t="s">
        <v>721</v>
      </c>
      <c r="M224" s="1"/>
      <c r="N224" s="1"/>
      <c r="O224" s="1"/>
      <c r="P224" s="1"/>
      <c r="Q224" s="1"/>
      <c r="R224" s="1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1"/>
      <c r="AK224" s="1"/>
      <c r="AL224" s="1"/>
      <c r="AM224" s="25"/>
      <c r="AN224" s="25"/>
      <c r="AO224" s="25"/>
      <c r="AP224" s="25"/>
      <c r="AQ224" s="25"/>
      <c r="AR224" s="1"/>
      <c r="AS224" s="25"/>
      <c r="AT224" s="25"/>
      <c r="AU224" s="25"/>
      <c r="AV224" s="25"/>
      <c r="AW224" s="25"/>
      <c r="AX224" s="36"/>
      <c r="AY224" s="25"/>
      <c r="AZ224" s="25"/>
      <c r="BA224" s="25"/>
      <c r="BB224" s="25" t="s">
        <v>1879</v>
      </c>
      <c r="BC224" s="1"/>
      <c r="BD224" s="1"/>
      <c r="BE224" s="25"/>
      <c r="BF224" s="1"/>
      <c r="BG224" s="1"/>
      <c r="BH224" s="1"/>
      <c r="BI224" s="25"/>
      <c r="BJ224" s="6"/>
    </row>
    <row r="225" spans="1:62" ht="31">
      <c r="A225" s="23">
        <v>221</v>
      </c>
      <c r="B225" s="39" t="s">
        <v>3954</v>
      </c>
      <c r="C225" s="39" t="s">
        <v>3688</v>
      </c>
      <c r="D225" s="39" t="s">
        <v>1063</v>
      </c>
      <c r="E225" s="39">
        <v>63</v>
      </c>
      <c r="F225" s="39" t="s">
        <v>195</v>
      </c>
      <c r="G225" s="39" t="s">
        <v>195</v>
      </c>
      <c r="H225" s="23" t="str">
        <f t="shared" si="6"/>
        <v>何＊佣</v>
      </c>
      <c r="I225" s="23" t="str">
        <f t="shared" si="7"/>
        <v>1＊579900</v>
      </c>
      <c r="J225" s="39">
        <v>1130715</v>
      </c>
      <c r="K225" s="39" t="s">
        <v>734</v>
      </c>
      <c r="L225" s="40" t="s">
        <v>721</v>
      </c>
      <c r="M225" s="1"/>
      <c r="N225" s="1"/>
      <c r="O225" s="1"/>
      <c r="P225" s="1"/>
      <c r="Q225" s="1"/>
      <c r="R225" s="1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1"/>
      <c r="AK225" s="1"/>
      <c r="AL225" s="1"/>
      <c r="AM225" s="25"/>
      <c r="AN225" s="25"/>
      <c r="AO225" s="25"/>
      <c r="AP225" s="25"/>
      <c r="AQ225" s="25"/>
      <c r="AR225" s="1"/>
      <c r="AS225" s="25"/>
      <c r="AT225" s="25"/>
      <c r="AU225" s="25"/>
      <c r="AV225" s="25"/>
      <c r="AW225" s="25"/>
      <c r="AX225" s="36"/>
      <c r="AY225" s="25"/>
      <c r="AZ225" s="25"/>
      <c r="BA225" s="25" t="s">
        <v>9</v>
      </c>
      <c r="BB225" s="25"/>
      <c r="BC225" s="1"/>
      <c r="BD225" s="1"/>
      <c r="BE225" s="25"/>
      <c r="BF225" s="1"/>
      <c r="BG225" s="1"/>
      <c r="BH225" s="1"/>
      <c r="BI225" s="25"/>
      <c r="BJ225" s="6"/>
    </row>
    <row r="226" spans="1:62" ht="31">
      <c r="A226" s="23">
        <v>222</v>
      </c>
      <c r="B226" s="39" t="s">
        <v>3836</v>
      </c>
      <c r="C226" s="39" t="s">
        <v>280</v>
      </c>
      <c r="D226" s="39" t="s">
        <v>1063</v>
      </c>
      <c r="E226" s="39">
        <v>75</v>
      </c>
      <c r="F226" s="39" t="s">
        <v>195</v>
      </c>
      <c r="G226" s="39" t="s">
        <v>195</v>
      </c>
      <c r="H226" s="23" t="str">
        <f t="shared" si="6"/>
        <v>陳＊魁</v>
      </c>
      <c r="I226" s="23" t="str">
        <f t="shared" si="7"/>
        <v>2＊106674</v>
      </c>
      <c r="J226" s="39">
        <v>1130715</v>
      </c>
      <c r="K226" s="39" t="s">
        <v>732</v>
      </c>
      <c r="L226" s="40" t="s">
        <v>721</v>
      </c>
      <c r="M226" s="1"/>
      <c r="N226" s="1"/>
      <c r="O226" s="1"/>
      <c r="P226" s="1"/>
      <c r="Q226" s="1"/>
      <c r="R226" s="1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1"/>
      <c r="AK226" s="1"/>
      <c r="AL226" s="1"/>
      <c r="AM226" s="25"/>
      <c r="AN226" s="25"/>
      <c r="AO226" s="25"/>
      <c r="AP226" s="25"/>
      <c r="AQ226" s="25"/>
      <c r="AR226" s="1"/>
      <c r="AS226" s="25"/>
      <c r="AT226" s="25"/>
      <c r="AU226" s="25"/>
      <c r="AV226" s="25"/>
      <c r="AW226" s="25"/>
      <c r="AX226" s="36"/>
      <c r="AY226" s="25"/>
      <c r="AZ226" s="25"/>
      <c r="BA226" s="25"/>
      <c r="BB226" s="25" t="s">
        <v>1879</v>
      </c>
      <c r="BC226" s="1"/>
      <c r="BD226" s="1"/>
      <c r="BE226" s="25"/>
      <c r="BF226" s="1"/>
      <c r="BG226" s="1"/>
      <c r="BH226" s="1"/>
      <c r="BI226" s="25"/>
      <c r="BJ226" s="6"/>
    </row>
    <row r="227" spans="1:62" ht="31">
      <c r="A227" s="23">
        <v>223</v>
      </c>
      <c r="B227" s="39" t="s">
        <v>3955</v>
      </c>
      <c r="C227" s="39" t="s">
        <v>3689</v>
      </c>
      <c r="D227" s="39" t="s">
        <v>1067</v>
      </c>
      <c r="E227" s="39">
        <v>58</v>
      </c>
      <c r="F227" s="39" t="s">
        <v>3638</v>
      </c>
      <c r="G227" s="39" t="s">
        <v>3657</v>
      </c>
      <c r="H227" s="23" t="str">
        <f t="shared" si="6"/>
        <v>翁＊玲</v>
      </c>
      <c r="I227" s="23" t="str">
        <f t="shared" si="7"/>
        <v>0＊457667</v>
      </c>
      <c r="J227" s="39">
        <v>1130716</v>
      </c>
      <c r="K227" s="39" t="s">
        <v>2209</v>
      </c>
      <c r="L227" s="40" t="s">
        <v>721</v>
      </c>
      <c r="M227" s="1"/>
      <c r="N227" s="1"/>
      <c r="O227" s="1"/>
      <c r="P227" s="1"/>
      <c r="Q227" s="1"/>
      <c r="R227" s="1"/>
      <c r="S227" s="25"/>
      <c r="T227" s="25"/>
      <c r="U227" s="25"/>
      <c r="V227" s="25"/>
      <c r="W227" s="25" t="s">
        <v>9</v>
      </c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1"/>
      <c r="AK227" s="1"/>
      <c r="AL227" s="1"/>
      <c r="AM227" s="25"/>
      <c r="AN227" s="25"/>
      <c r="AO227" s="25"/>
      <c r="AP227" s="25"/>
      <c r="AQ227" s="25"/>
      <c r="AR227" s="1"/>
      <c r="AS227" s="25"/>
      <c r="AT227" s="25"/>
      <c r="AU227" s="25"/>
      <c r="AV227" s="25"/>
      <c r="AW227" s="25"/>
      <c r="AX227" s="36"/>
      <c r="AY227" s="25"/>
      <c r="AZ227" s="25"/>
      <c r="BA227" s="25"/>
      <c r="BB227" s="25"/>
      <c r="BC227" s="1"/>
      <c r="BD227" s="1"/>
      <c r="BE227" s="25"/>
      <c r="BF227" s="1"/>
      <c r="BG227" s="1"/>
      <c r="BH227" s="1" t="s">
        <v>9</v>
      </c>
      <c r="BI227" s="25" t="s">
        <v>1034</v>
      </c>
      <c r="BJ227" s="6"/>
    </row>
    <row r="228" spans="1:62" ht="31">
      <c r="A228" s="23">
        <v>224</v>
      </c>
      <c r="B228" s="39" t="s">
        <v>3956</v>
      </c>
      <c r="C228" s="39" t="s">
        <v>234</v>
      </c>
      <c r="D228" s="39" t="s">
        <v>1067</v>
      </c>
      <c r="E228" s="39">
        <v>73</v>
      </c>
      <c r="F228" s="39" t="s">
        <v>195</v>
      </c>
      <c r="G228" s="39" t="s">
        <v>195</v>
      </c>
      <c r="H228" s="23" t="str">
        <f t="shared" si="6"/>
        <v>徐＊蘭</v>
      </c>
      <c r="I228" s="23" t="str">
        <f t="shared" si="7"/>
        <v>0＊259230</v>
      </c>
      <c r="J228" s="39">
        <v>1130716</v>
      </c>
      <c r="K228" s="39" t="s">
        <v>734</v>
      </c>
      <c r="L228" s="40" t="s">
        <v>721</v>
      </c>
      <c r="M228" s="1"/>
      <c r="N228" s="1"/>
      <c r="O228" s="1"/>
      <c r="P228" s="1"/>
      <c r="Q228" s="1"/>
      <c r="R228" s="1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1"/>
      <c r="AK228" s="1"/>
      <c r="AL228" s="1"/>
      <c r="AM228" s="25"/>
      <c r="AN228" s="25"/>
      <c r="AO228" s="25"/>
      <c r="AP228" s="25"/>
      <c r="AQ228" s="25"/>
      <c r="AR228" s="1"/>
      <c r="AS228" s="25"/>
      <c r="AT228" s="25"/>
      <c r="AU228" s="25"/>
      <c r="AV228" s="25"/>
      <c r="AW228" s="25"/>
      <c r="AX228" s="36"/>
      <c r="AY228" s="25"/>
      <c r="AZ228" s="25"/>
      <c r="BA228" s="25" t="s">
        <v>9</v>
      </c>
      <c r="BB228" s="25"/>
      <c r="BC228" s="1"/>
      <c r="BD228" s="1"/>
      <c r="BE228" s="25"/>
      <c r="BF228" s="1"/>
      <c r="BG228" s="1"/>
      <c r="BH228" s="1"/>
      <c r="BI228" s="25"/>
      <c r="BJ228" s="6"/>
    </row>
    <row r="229" spans="1:62" ht="31">
      <c r="A229" s="23">
        <v>225</v>
      </c>
      <c r="B229" s="39" t="s">
        <v>3957</v>
      </c>
      <c r="C229" s="39" t="s">
        <v>3690</v>
      </c>
      <c r="D229" s="39" t="s">
        <v>1067</v>
      </c>
      <c r="E229" s="39">
        <v>65</v>
      </c>
      <c r="F229" s="39" t="s">
        <v>195</v>
      </c>
      <c r="G229" s="39" t="s">
        <v>195</v>
      </c>
      <c r="H229" s="23" t="str">
        <f t="shared" si="6"/>
        <v>胡＊蘭</v>
      </c>
      <c r="I229" s="23" t="str">
        <f t="shared" si="7"/>
        <v>0＊944430</v>
      </c>
      <c r="J229" s="39">
        <v>1130716</v>
      </c>
      <c r="K229" s="39" t="s">
        <v>734</v>
      </c>
      <c r="L229" s="40" t="s">
        <v>721</v>
      </c>
      <c r="M229" s="1"/>
      <c r="N229" s="1"/>
      <c r="O229" s="1"/>
      <c r="P229" s="1"/>
      <c r="Q229" s="1"/>
      <c r="R229" s="1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1"/>
      <c r="AK229" s="1"/>
      <c r="AL229" s="1"/>
      <c r="AM229" s="25"/>
      <c r="AN229" s="25"/>
      <c r="AO229" s="25"/>
      <c r="AP229" s="25"/>
      <c r="AQ229" s="25"/>
      <c r="AR229" s="1"/>
      <c r="AS229" s="25"/>
      <c r="AT229" s="25"/>
      <c r="AU229" s="25"/>
      <c r="AV229" s="25"/>
      <c r="AW229" s="25"/>
      <c r="AX229" s="36"/>
      <c r="AY229" s="25"/>
      <c r="AZ229" s="25"/>
      <c r="BA229" s="25" t="s">
        <v>9</v>
      </c>
      <c r="BB229" s="25"/>
      <c r="BC229" s="1"/>
      <c r="BD229" s="1"/>
      <c r="BE229" s="25"/>
      <c r="BF229" s="1"/>
      <c r="BG229" s="1"/>
      <c r="BH229" s="1"/>
      <c r="BI229" s="25"/>
      <c r="BJ229" s="6"/>
    </row>
    <row r="230" spans="1:62" ht="31">
      <c r="A230" s="23">
        <v>226</v>
      </c>
      <c r="B230" s="39" t="s">
        <v>3958</v>
      </c>
      <c r="C230" s="39" t="s">
        <v>3691</v>
      </c>
      <c r="D230" s="39" t="s">
        <v>1063</v>
      </c>
      <c r="E230" s="39">
        <v>44</v>
      </c>
      <c r="F230" s="39" t="s">
        <v>195</v>
      </c>
      <c r="G230" s="39" t="s">
        <v>195</v>
      </c>
      <c r="H230" s="23" t="str">
        <f t="shared" ref="H230:H293" si="8">REPLACE(B230,2,1,"＊")</f>
        <v>康＊榮</v>
      </c>
      <c r="I230" s="23" t="str">
        <f t="shared" ref="I230:I293" si="9">REPLACE(C230,2,1,"＊")</f>
        <v>0＊482105</v>
      </c>
      <c r="J230" s="39">
        <v>1130716</v>
      </c>
      <c r="K230" s="39" t="s">
        <v>734</v>
      </c>
      <c r="L230" s="40" t="s">
        <v>721</v>
      </c>
      <c r="M230" s="1"/>
      <c r="N230" s="1"/>
      <c r="O230" s="1"/>
      <c r="P230" s="1"/>
      <c r="Q230" s="1"/>
      <c r="R230" s="1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1"/>
      <c r="AK230" s="1"/>
      <c r="AL230" s="1"/>
      <c r="AM230" s="25"/>
      <c r="AN230" s="25"/>
      <c r="AO230" s="25"/>
      <c r="AP230" s="25"/>
      <c r="AQ230" s="25"/>
      <c r="AR230" s="1"/>
      <c r="AS230" s="25"/>
      <c r="AT230" s="25"/>
      <c r="AU230" s="25"/>
      <c r="AV230" s="25"/>
      <c r="AW230" s="25"/>
      <c r="AX230" s="36"/>
      <c r="AY230" s="25"/>
      <c r="AZ230" s="25"/>
      <c r="BA230" s="25" t="s">
        <v>9</v>
      </c>
      <c r="BB230" s="25"/>
      <c r="BC230" s="1"/>
      <c r="BD230" s="1"/>
      <c r="BE230" s="25"/>
      <c r="BF230" s="1"/>
      <c r="BG230" s="1"/>
      <c r="BH230" s="1"/>
      <c r="BI230" s="25"/>
      <c r="BJ230" s="6"/>
    </row>
    <row r="231" spans="1:62" ht="31">
      <c r="A231" s="23">
        <v>227</v>
      </c>
      <c r="B231" s="39" t="s">
        <v>1728</v>
      </c>
      <c r="C231" s="39" t="s">
        <v>1457</v>
      </c>
      <c r="D231" s="39" t="s">
        <v>1063</v>
      </c>
      <c r="E231" s="39">
        <v>67</v>
      </c>
      <c r="F231" s="39" t="s">
        <v>195</v>
      </c>
      <c r="G231" s="39" t="s">
        <v>195</v>
      </c>
      <c r="H231" s="23" t="str">
        <f t="shared" si="8"/>
        <v>林＊祥</v>
      </c>
      <c r="I231" s="23" t="str">
        <f t="shared" si="9"/>
        <v>1＊177357</v>
      </c>
      <c r="J231" s="39">
        <v>1130716</v>
      </c>
      <c r="K231" s="39" t="s">
        <v>734</v>
      </c>
      <c r="L231" s="40" t="s">
        <v>721</v>
      </c>
      <c r="M231" s="1"/>
      <c r="N231" s="1"/>
      <c r="O231" s="1"/>
      <c r="P231" s="1"/>
      <c r="Q231" s="1"/>
      <c r="R231" s="1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1"/>
      <c r="AK231" s="1"/>
      <c r="AL231" s="1"/>
      <c r="AM231" s="25"/>
      <c r="AN231" s="25"/>
      <c r="AO231" s="25"/>
      <c r="AP231" s="25"/>
      <c r="AQ231" s="25"/>
      <c r="AR231" s="1"/>
      <c r="AS231" s="25"/>
      <c r="AT231" s="25"/>
      <c r="AU231" s="25"/>
      <c r="AV231" s="25"/>
      <c r="AW231" s="25"/>
      <c r="AX231" s="36"/>
      <c r="AY231" s="25"/>
      <c r="AZ231" s="25"/>
      <c r="BA231" s="25" t="s">
        <v>9</v>
      </c>
      <c r="BB231" s="25"/>
      <c r="BC231" s="1"/>
      <c r="BD231" s="1"/>
      <c r="BE231" s="25"/>
      <c r="BF231" s="1"/>
      <c r="BG231" s="1"/>
      <c r="BH231" s="1"/>
      <c r="BI231" s="25"/>
      <c r="BJ231" s="6"/>
    </row>
    <row r="232" spans="1:62" ht="31">
      <c r="A232" s="23">
        <v>228</v>
      </c>
      <c r="B232" s="39" t="s">
        <v>3959</v>
      </c>
      <c r="C232" s="39" t="s">
        <v>2901</v>
      </c>
      <c r="D232" s="39" t="s">
        <v>1063</v>
      </c>
      <c r="E232" s="39">
        <v>73</v>
      </c>
      <c r="F232" s="39" t="s">
        <v>195</v>
      </c>
      <c r="G232" s="39" t="s">
        <v>195</v>
      </c>
      <c r="H232" s="23" t="str">
        <f t="shared" si="8"/>
        <v>謝＊楠</v>
      </c>
      <c r="I232" s="23" t="str">
        <f t="shared" si="9"/>
        <v>1＊311494</v>
      </c>
      <c r="J232" s="39">
        <v>1130716</v>
      </c>
      <c r="K232" s="39" t="s">
        <v>734</v>
      </c>
      <c r="L232" s="40" t="s">
        <v>721</v>
      </c>
      <c r="M232" s="1"/>
      <c r="N232" s="1"/>
      <c r="O232" s="1"/>
      <c r="P232" s="1"/>
      <c r="Q232" s="1"/>
      <c r="R232" s="1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1"/>
      <c r="AK232" s="1"/>
      <c r="AL232" s="1"/>
      <c r="AM232" s="25"/>
      <c r="AN232" s="25"/>
      <c r="AO232" s="25"/>
      <c r="AP232" s="25"/>
      <c r="AQ232" s="25"/>
      <c r="AR232" s="1"/>
      <c r="AS232" s="25"/>
      <c r="AT232" s="25"/>
      <c r="AU232" s="25"/>
      <c r="AV232" s="25"/>
      <c r="AW232" s="25"/>
      <c r="AX232" s="36"/>
      <c r="AY232" s="25"/>
      <c r="AZ232" s="25"/>
      <c r="BA232" s="25" t="s">
        <v>9</v>
      </c>
      <c r="BB232" s="25"/>
      <c r="BC232" s="1"/>
      <c r="BD232" s="1"/>
      <c r="BE232" s="25"/>
      <c r="BF232" s="1"/>
      <c r="BG232" s="1"/>
      <c r="BH232" s="1"/>
      <c r="BI232" s="25"/>
      <c r="BJ232" s="6"/>
    </row>
    <row r="233" spans="1:62" ht="46.5">
      <c r="A233" s="23">
        <v>229</v>
      </c>
      <c r="B233" s="39" t="s">
        <v>3960</v>
      </c>
      <c r="C233" s="39" t="s">
        <v>3692</v>
      </c>
      <c r="D233" s="39" t="s">
        <v>1067</v>
      </c>
      <c r="E233" s="39">
        <v>77</v>
      </c>
      <c r="F233" s="39" t="s">
        <v>195</v>
      </c>
      <c r="G233" s="39" t="s">
        <v>195</v>
      </c>
      <c r="H233" s="23" t="str">
        <f t="shared" si="8"/>
        <v>林＊蘭</v>
      </c>
      <c r="I233" s="23" t="str">
        <f t="shared" si="9"/>
        <v>1＊443904</v>
      </c>
      <c r="J233" s="39">
        <v>1130716</v>
      </c>
      <c r="K233" s="39" t="s">
        <v>741</v>
      </c>
      <c r="L233" s="40" t="s">
        <v>721</v>
      </c>
      <c r="M233" s="1"/>
      <c r="N233" s="1"/>
      <c r="O233" s="1"/>
      <c r="P233" s="1"/>
      <c r="Q233" s="1"/>
      <c r="R233" s="1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1"/>
      <c r="AK233" s="1"/>
      <c r="AL233" s="1"/>
      <c r="AM233" s="25"/>
      <c r="AN233" s="25"/>
      <c r="AO233" s="25"/>
      <c r="AP233" s="25"/>
      <c r="AQ233" s="25"/>
      <c r="AR233" s="1"/>
      <c r="AS233" s="25"/>
      <c r="AT233" s="25"/>
      <c r="AU233" s="25"/>
      <c r="AV233" s="25"/>
      <c r="AW233" s="25"/>
      <c r="AX233" s="36"/>
      <c r="AY233" s="25" t="s">
        <v>9</v>
      </c>
      <c r="AZ233" s="25"/>
      <c r="BA233" s="25"/>
      <c r="BB233" s="25" t="s">
        <v>747</v>
      </c>
      <c r="BC233" s="1"/>
      <c r="BD233" s="1"/>
      <c r="BE233" s="25" t="s">
        <v>736</v>
      </c>
      <c r="BF233" s="1"/>
      <c r="BG233" s="1"/>
      <c r="BH233" s="1"/>
      <c r="BI233" s="25"/>
      <c r="BJ233" s="6"/>
    </row>
    <row r="234" spans="1:62" ht="31">
      <c r="A234" s="23">
        <v>230</v>
      </c>
      <c r="B234" s="39" t="s">
        <v>3961</v>
      </c>
      <c r="C234" s="39" t="s">
        <v>3693</v>
      </c>
      <c r="D234" s="39" t="s">
        <v>1063</v>
      </c>
      <c r="E234" s="39">
        <v>63</v>
      </c>
      <c r="F234" s="39" t="s">
        <v>195</v>
      </c>
      <c r="G234" s="39" t="s">
        <v>195</v>
      </c>
      <c r="H234" s="23" t="str">
        <f t="shared" si="8"/>
        <v>林＊業</v>
      </c>
      <c r="I234" s="23" t="str">
        <f t="shared" si="9"/>
        <v>1＊839710</v>
      </c>
      <c r="J234" s="39">
        <v>1130716</v>
      </c>
      <c r="K234" s="39" t="s">
        <v>734</v>
      </c>
      <c r="L234" s="40" t="s">
        <v>721</v>
      </c>
      <c r="M234" s="1"/>
      <c r="N234" s="1"/>
      <c r="O234" s="1"/>
      <c r="P234" s="1"/>
      <c r="Q234" s="1"/>
      <c r="R234" s="1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1"/>
      <c r="AK234" s="1"/>
      <c r="AL234" s="1"/>
      <c r="AM234" s="25"/>
      <c r="AN234" s="25"/>
      <c r="AO234" s="25"/>
      <c r="AP234" s="25"/>
      <c r="AQ234" s="25"/>
      <c r="AR234" s="1"/>
      <c r="AS234" s="25"/>
      <c r="AT234" s="25"/>
      <c r="AU234" s="25"/>
      <c r="AV234" s="25"/>
      <c r="AW234" s="25"/>
      <c r="AX234" s="36"/>
      <c r="AY234" s="25"/>
      <c r="AZ234" s="25"/>
      <c r="BA234" s="25" t="s">
        <v>9</v>
      </c>
      <c r="BB234" s="25"/>
      <c r="BC234" s="1"/>
      <c r="BD234" s="1"/>
      <c r="BE234" s="25"/>
      <c r="BF234" s="1"/>
      <c r="BG234" s="1"/>
      <c r="BH234" s="1"/>
      <c r="BI234" s="25"/>
      <c r="BJ234" s="6"/>
    </row>
    <row r="235" spans="1:62" ht="77.5">
      <c r="A235" s="23">
        <v>231</v>
      </c>
      <c r="B235" s="39" t="s">
        <v>3962</v>
      </c>
      <c r="C235" s="39" t="s">
        <v>163</v>
      </c>
      <c r="D235" s="39" t="s">
        <v>1067</v>
      </c>
      <c r="E235" s="39">
        <v>68</v>
      </c>
      <c r="F235" s="39" t="s">
        <v>3638</v>
      </c>
      <c r="G235" s="39" t="s">
        <v>3657</v>
      </c>
      <c r="H235" s="23" t="str">
        <f t="shared" si="8"/>
        <v>林＊香</v>
      </c>
      <c r="I235" s="23" t="str">
        <f t="shared" si="9"/>
        <v>2＊569919</v>
      </c>
      <c r="J235" s="39">
        <v>1130716</v>
      </c>
      <c r="K235" s="39" t="s">
        <v>748</v>
      </c>
      <c r="L235" s="40" t="s">
        <v>721</v>
      </c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 t="s">
        <v>9</v>
      </c>
      <c r="X235" s="25"/>
      <c r="Y235" s="25" t="s">
        <v>3777</v>
      </c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36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 t="s">
        <v>1034</v>
      </c>
      <c r="BJ235" s="6"/>
    </row>
    <row r="236" spans="1:62" ht="31">
      <c r="A236" s="23">
        <v>232</v>
      </c>
      <c r="B236" s="39" t="s">
        <v>3963</v>
      </c>
      <c r="C236" s="39" t="s">
        <v>3694</v>
      </c>
      <c r="D236" s="39" t="s">
        <v>1063</v>
      </c>
      <c r="E236" s="39">
        <v>76</v>
      </c>
      <c r="F236" s="39" t="s">
        <v>195</v>
      </c>
      <c r="G236" s="39" t="s">
        <v>195</v>
      </c>
      <c r="H236" s="23" t="str">
        <f t="shared" si="8"/>
        <v>曾＊林</v>
      </c>
      <c r="I236" s="23" t="str">
        <f t="shared" si="9"/>
        <v>2＊571468</v>
      </c>
      <c r="J236" s="39">
        <v>1130716</v>
      </c>
      <c r="K236" s="39" t="s">
        <v>732</v>
      </c>
      <c r="L236" s="40" t="s">
        <v>721</v>
      </c>
      <c r="M236" s="1"/>
      <c r="N236" s="1"/>
      <c r="O236" s="1"/>
      <c r="P236" s="1"/>
      <c r="Q236" s="1"/>
      <c r="R236" s="1"/>
      <c r="S236" s="25"/>
      <c r="T236" s="25"/>
      <c r="U236" s="25"/>
      <c r="V236" s="25"/>
      <c r="W236" s="25"/>
      <c r="X236" s="25"/>
      <c r="Y236" s="47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1"/>
      <c r="AK236" s="1"/>
      <c r="AL236" s="1"/>
      <c r="AM236" s="25"/>
      <c r="AN236" s="25"/>
      <c r="AO236" s="25"/>
      <c r="AP236" s="25"/>
      <c r="AQ236" s="25"/>
      <c r="AR236" s="1"/>
      <c r="AS236" s="25"/>
      <c r="AT236" s="25"/>
      <c r="AU236" s="25"/>
      <c r="AV236" s="25"/>
      <c r="AW236" s="25"/>
      <c r="AX236" s="36"/>
      <c r="AY236" s="25"/>
      <c r="AZ236" s="25"/>
      <c r="BA236" s="25"/>
      <c r="BB236" s="25" t="s">
        <v>1899</v>
      </c>
      <c r="BC236" s="1"/>
      <c r="BD236" s="1"/>
      <c r="BE236" s="25"/>
      <c r="BF236" s="1"/>
      <c r="BG236" s="1"/>
      <c r="BH236" s="1"/>
      <c r="BI236" s="25"/>
      <c r="BJ236" s="6"/>
    </row>
    <row r="237" spans="1:62" ht="31">
      <c r="A237" s="23">
        <v>233</v>
      </c>
      <c r="B237" s="39" t="s">
        <v>1753</v>
      </c>
      <c r="C237" s="39" t="s">
        <v>1477</v>
      </c>
      <c r="D237" s="39" t="s">
        <v>1063</v>
      </c>
      <c r="E237" s="39">
        <v>48</v>
      </c>
      <c r="F237" s="39" t="s">
        <v>195</v>
      </c>
      <c r="G237" s="39" t="s">
        <v>195</v>
      </c>
      <c r="H237" s="23" t="str">
        <f t="shared" si="8"/>
        <v>林＊良</v>
      </c>
      <c r="I237" s="23" t="str">
        <f t="shared" si="9"/>
        <v>2＊198547</v>
      </c>
      <c r="J237" s="39">
        <v>1130716</v>
      </c>
      <c r="K237" s="39" t="s">
        <v>734</v>
      </c>
      <c r="L237" s="40" t="s">
        <v>721</v>
      </c>
      <c r="M237" s="1"/>
      <c r="N237" s="1"/>
      <c r="O237" s="1"/>
      <c r="P237" s="1"/>
      <c r="Q237" s="1"/>
      <c r="R237" s="1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1"/>
      <c r="AK237" s="1"/>
      <c r="AL237" s="1"/>
      <c r="AM237" s="25"/>
      <c r="AN237" s="25"/>
      <c r="AO237" s="25"/>
      <c r="AP237" s="25"/>
      <c r="AQ237" s="25"/>
      <c r="AR237" s="1"/>
      <c r="AS237" s="25"/>
      <c r="AT237" s="25"/>
      <c r="AU237" s="25"/>
      <c r="AV237" s="25"/>
      <c r="AW237" s="25"/>
      <c r="AX237" s="36"/>
      <c r="AY237" s="25"/>
      <c r="AZ237" s="25"/>
      <c r="BA237" s="25" t="s">
        <v>1879</v>
      </c>
      <c r="BB237" s="25"/>
      <c r="BC237" s="1"/>
      <c r="BD237" s="1"/>
      <c r="BE237" s="25"/>
      <c r="BF237" s="1"/>
      <c r="BG237" s="1"/>
      <c r="BH237" s="1"/>
      <c r="BI237" s="25"/>
      <c r="BJ237" s="6"/>
    </row>
    <row r="238" spans="1:62" ht="31">
      <c r="A238" s="23">
        <v>234</v>
      </c>
      <c r="B238" s="39" t="s">
        <v>3817</v>
      </c>
      <c r="C238" s="39" t="s">
        <v>310</v>
      </c>
      <c r="D238" s="39" t="s">
        <v>1063</v>
      </c>
      <c r="E238" s="39">
        <v>60</v>
      </c>
      <c r="F238" s="39" t="s">
        <v>195</v>
      </c>
      <c r="G238" s="39" t="s">
        <v>195</v>
      </c>
      <c r="H238" s="23" t="str">
        <f t="shared" si="8"/>
        <v>林＊志</v>
      </c>
      <c r="I238" s="23" t="str">
        <f t="shared" si="9"/>
        <v>2＊277003</v>
      </c>
      <c r="J238" s="39">
        <v>1130716</v>
      </c>
      <c r="K238" s="39" t="s">
        <v>752</v>
      </c>
      <c r="L238" s="40" t="s">
        <v>721</v>
      </c>
      <c r="M238" s="1"/>
      <c r="N238" s="1"/>
      <c r="O238" s="1"/>
      <c r="P238" s="1"/>
      <c r="Q238" s="1"/>
      <c r="R238" s="1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1"/>
      <c r="AK238" s="1"/>
      <c r="AL238" s="1"/>
      <c r="AM238" s="25"/>
      <c r="AN238" s="25"/>
      <c r="AO238" s="25"/>
      <c r="AP238" s="25"/>
      <c r="AQ238" s="25"/>
      <c r="AR238" s="1"/>
      <c r="AS238" s="25"/>
      <c r="AT238" s="25"/>
      <c r="AU238" s="25"/>
      <c r="AV238" s="25" t="s">
        <v>9</v>
      </c>
      <c r="AW238" s="25"/>
      <c r="AX238" s="36"/>
      <c r="AY238" s="25"/>
      <c r="AZ238" s="25"/>
      <c r="BA238" s="25"/>
      <c r="BB238" s="25"/>
      <c r="BC238" s="1"/>
      <c r="BD238" s="1"/>
      <c r="BE238" s="25"/>
      <c r="BF238" s="1"/>
      <c r="BG238" s="1"/>
      <c r="BH238" s="1"/>
      <c r="BI238" s="25" t="s">
        <v>1034</v>
      </c>
      <c r="BJ238" s="6"/>
    </row>
    <row r="239" spans="1:62" ht="46.5">
      <c r="A239" s="23">
        <v>235</v>
      </c>
      <c r="B239" s="39" t="s">
        <v>1206</v>
      </c>
      <c r="C239" s="39" t="s">
        <v>933</v>
      </c>
      <c r="D239" s="39" t="s">
        <v>1067</v>
      </c>
      <c r="E239" s="39">
        <v>70</v>
      </c>
      <c r="F239" s="39" t="s">
        <v>195</v>
      </c>
      <c r="G239" s="39" t="s">
        <v>195</v>
      </c>
      <c r="H239" s="23" t="str">
        <f t="shared" si="8"/>
        <v>黃＊香</v>
      </c>
      <c r="I239" s="23" t="str">
        <f t="shared" si="9"/>
        <v>2＊538314</v>
      </c>
      <c r="J239" s="39">
        <v>1130716</v>
      </c>
      <c r="K239" s="39" t="s">
        <v>1913</v>
      </c>
      <c r="L239" s="40" t="s">
        <v>721</v>
      </c>
      <c r="M239" s="1"/>
      <c r="N239" s="1"/>
      <c r="O239" s="1"/>
      <c r="P239" s="1"/>
      <c r="Q239" s="1"/>
      <c r="R239" s="1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1"/>
      <c r="AK239" s="1"/>
      <c r="AL239" s="1"/>
      <c r="AM239" s="25"/>
      <c r="AN239" s="25"/>
      <c r="AO239" s="25"/>
      <c r="AP239" s="25"/>
      <c r="AQ239" s="25"/>
      <c r="AR239" s="1"/>
      <c r="AS239" s="25"/>
      <c r="AT239" s="25"/>
      <c r="AU239" s="25" t="s">
        <v>9</v>
      </c>
      <c r="AV239" s="25"/>
      <c r="AW239" s="25"/>
      <c r="AX239" s="36"/>
      <c r="AY239" s="25"/>
      <c r="AZ239" s="25"/>
      <c r="BA239" s="25" t="s">
        <v>9</v>
      </c>
      <c r="BB239" s="25"/>
      <c r="BC239" s="1"/>
      <c r="BD239" s="1"/>
      <c r="BE239" s="25"/>
      <c r="BF239" s="1"/>
      <c r="BG239" s="1"/>
      <c r="BH239" s="1"/>
      <c r="BI239" s="25"/>
      <c r="BJ239" s="6"/>
    </row>
    <row r="240" spans="1:62" ht="46.5">
      <c r="A240" s="23">
        <v>236</v>
      </c>
      <c r="B240" s="39" t="s">
        <v>3830</v>
      </c>
      <c r="C240" s="39" t="s">
        <v>3586</v>
      </c>
      <c r="D240" s="39" t="s">
        <v>1067</v>
      </c>
      <c r="E240" s="39">
        <v>62</v>
      </c>
      <c r="F240" s="39" t="s">
        <v>195</v>
      </c>
      <c r="G240" s="39" t="s">
        <v>195</v>
      </c>
      <c r="H240" s="23" t="str">
        <f t="shared" si="8"/>
        <v>賴＊玉</v>
      </c>
      <c r="I240" s="23" t="str">
        <f t="shared" si="9"/>
        <v>2＊720560</v>
      </c>
      <c r="J240" s="39">
        <v>1130716</v>
      </c>
      <c r="K240" s="39" t="s">
        <v>767</v>
      </c>
      <c r="L240" s="40" t="s">
        <v>721</v>
      </c>
      <c r="M240" s="1"/>
      <c r="N240" s="1"/>
      <c r="O240" s="1"/>
      <c r="P240" s="1"/>
      <c r="Q240" s="1"/>
      <c r="R240" s="1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1"/>
      <c r="AK240" s="1"/>
      <c r="AL240" s="1"/>
      <c r="AM240" s="25"/>
      <c r="AN240" s="25"/>
      <c r="AO240" s="25"/>
      <c r="AP240" s="25"/>
      <c r="AQ240" s="25"/>
      <c r="AR240" s="1"/>
      <c r="AS240" s="25"/>
      <c r="AT240" s="25"/>
      <c r="AU240" s="25"/>
      <c r="AV240" s="25" t="s">
        <v>9</v>
      </c>
      <c r="AW240" s="25"/>
      <c r="AX240" s="36"/>
      <c r="AY240" s="25"/>
      <c r="AZ240" s="25"/>
      <c r="BA240" s="25"/>
      <c r="BB240" s="25"/>
      <c r="BC240" s="1" t="s">
        <v>9</v>
      </c>
      <c r="BD240" s="1"/>
      <c r="BE240" s="25"/>
      <c r="BF240" s="1"/>
      <c r="BG240" s="1"/>
      <c r="BH240" s="1"/>
      <c r="BI240" s="25"/>
      <c r="BJ240" s="6"/>
    </row>
    <row r="241" spans="1:62" ht="31">
      <c r="A241" s="23">
        <v>237</v>
      </c>
      <c r="B241" s="39" t="s">
        <v>3964</v>
      </c>
      <c r="C241" s="39" t="s">
        <v>3695</v>
      </c>
      <c r="D241" s="39" t="s">
        <v>1063</v>
      </c>
      <c r="E241" s="39">
        <v>77</v>
      </c>
      <c r="F241" s="39" t="s">
        <v>3696</v>
      </c>
      <c r="G241" s="39"/>
      <c r="H241" s="23" t="str">
        <f t="shared" si="8"/>
        <v>廖＊長</v>
      </c>
      <c r="I241" s="23" t="str">
        <f t="shared" si="9"/>
        <v>1＊924453</v>
      </c>
      <c r="J241" s="39">
        <v>1130719</v>
      </c>
      <c r="K241" s="39" t="s">
        <v>734</v>
      </c>
      <c r="L241" s="40" t="s">
        <v>721</v>
      </c>
      <c r="M241" s="1"/>
      <c r="N241" s="1"/>
      <c r="O241" s="1"/>
      <c r="P241" s="1"/>
      <c r="Q241" s="1"/>
      <c r="R241" s="1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1"/>
      <c r="AK241" s="1"/>
      <c r="AL241" s="1"/>
      <c r="AM241" s="25"/>
      <c r="AN241" s="25"/>
      <c r="AO241" s="25"/>
      <c r="AP241" s="25"/>
      <c r="AQ241" s="25"/>
      <c r="AR241" s="1"/>
      <c r="AS241" s="25"/>
      <c r="AT241" s="25"/>
      <c r="AU241" s="25"/>
      <c r="AV241" s="25"/>
      <c r="AW241" s="25"/>
      <c r="AX241" s="36"/>
      <c r="AY241" s="25"/>
      <c r="AZ241" s="25"/>
      <c r="BA241" s="25" t="s">
        <v>9</v>
      </c>
      <c r="BB241" s="25"/>
      <c r="BC241" s="1"/>
      <c r="BD241" s="1"/>
      <c r="BE241" s="25"/>
      <c r="BF241" s="1"/>
      <c r="BG241" s="1"/>
      <c r="BH241" s="1"/>
      <c r="BI241" s="25"/>
      <c r="BJ241" s="6"/>
    </row>
    <row r="242" spans="1:62" ht="31">
      <c r="A242" s="23">
        <v>238</v>
      </c>
      <c r="B242" s="39" t="s">
        <v>3965</v>
      </c>
      <c r="C242" s="39" t="s">
        <v>3175</v>
      </c>
      <c r="D242" s="39" t="s">
        <v>1063</v>
      </c>
      <c r="E242" s="39">
        <v>48</v>
      </c>
      <c r="F242" s="39" t="s">
        <v>195</v>
      </c>
      <c r="G242" s="39" t="s">
        <v>195</v>
      </c>
      <c r="H242" s="23" t="str">
        <f t="shared" si="8"/>
        <v>李＊華</v>
      </c>
      <c r="I242" s="23" t="str">
        <f t="shared" si="9"/>
        <v>0＊516442</v>
      </c>
      <c r="J242" s="39">
        <v>1130719</v>
      </c>
      <c r="K242" s="39" t="s">
        <v>734</v>
      </c>
      <c r="L242" s="40" t="s">
        <v>721</v>
      </c>
      <c r="M242" s="1"/>
      <c r="N242" s="1"/>
      <c r="O242" s="1"/>
      <c r="P242" s="1"/>
      <c r="Q242" s="1"/>
      <c r="R242" s="1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1"/>
      <c r="AK242" s="1"/>
      <c r="AL242" s="1"/>
      <c r="AM242" s="25"/>
      <c r="AN242" s="25"/>
      <c r="AO242" s="25"/>
      <c r="AP242" s="25"/>
      <c r="AQ242" s="25"/>
      <c r="AR242" s="1"/>
      <c r="AS242" s="25"/>
      <c r="AT242" s="25"/>
      <c r="AU242" s="25"/>
      <c r="AV242" s="25"/>
      <c r="AW242" s="25"/>
      <c r="AX242" s="36"/>
      <c r="AY242" s="25"/>
      <c r="AZ242" s="25"/>
      <c r="BA242" s="25" t="s">
        <v>9</v>
      </c>
      <c r="BB242" s="25"/>
      <c r="BC242" s="1"/>
      <c r="BD242" s="1"/>
      <c r="BE242" s="25"/>
      <c r="BF242" s="1"/>
      <c r="BG242" s="1"/>
      <c r="BH242" s="1"/>
      <c r="BI242" s="25"/>
      <c r="BJ242" s="6"/>
    </row>
    <row r="243" spans="1:62" ht="31">
      <c r="A243" s="23">
        <v>239</v>
      </c>
      <c r="B243" s="39" t="s">
        <v>1724</v>
      </c>
      <c r="C243" s="39" t="s">
        <v>1453</v>
      </c>
      <c r="D243" s="39" t="s">
        <v>1067</v>
      </c>
      <c r="E243" s="39">
        <v>60</v>
      </c>
      <c r="F243" s="39" t="s">
        <v>195</v>
      </c>
      <c r="G243" s="39" t="s">
        <v>195</v>
      </c>
      <c r="H243" s="23" t="str">
        <f t="shared" si="8"/>
        <v>王＊雲</v>
      </c>
      <c r="I243" s="23" t="str">
        <f t="shared" si="9"/>
        <v>1＊237671</v>
      </c>
      <c r="J243" s="39">
        <v>1130719</v>
      </c>
      <c r="K243" s="39" t="s">
        <v>734</v>
      </c>
      <c r="L243" s="40" t="s">
        <v>721</v>
      </c>
      <c r="M243" s="1"/>
      <c r="N243" s="1"/>
      <c r="O243" s="1"/>
      <c r="P243" s="1"/>
      <c r="Q243" s="1"/>
      <c r="R243" s="1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1"/>
      <c r="AK243" s="1"/>
      <c r="AL243" s="1"/>
      <c r="AM243" s="25"/>
      <c r="AN243" s="25"/>
      <c r="AO243" s="25"/>
      <c r="AP243" s="25"/>
      <c r="AQ243" s="25"/>
      <c r="AR243" s="1"/>
      <c r="AS243" s="25"/>
      <c r="AT243" s="25"/>
      <c r="AU243" s="25"/>
      <c r="AV243" s="25"/>
      <c r="AW243" s="25"/>
      <c r="AX243" s="36"/>
      <c r="AY243" s="25"/>
      <c r="AZ243" s="25"/>
      <c r="BA243" s="25" t="s">
        <v>9</v>
      </c>
      <c r="BB243" s="25"/>
      <c r="BC243" s="1"/>
      <c r="BD243" s="1"/>
      <c r="BE243" s="25"/>
      <c r="BF243" s="1"/>
      <c r="BG243" s="1"/>
      <c r="BH243" s="1"/>
      <c r="BI243" s="25"/>
      <c r="BJ243" s="6"/>
    </row>
    <row r="244" spans="1:62" ht="17">
      <c r="A244" s="23">
        <v>240</v>
      </c>
      <c r="B244" s="39" t="s">
        <v>3966</v>
      </c>
      <c r="C244" s="39" t="s">
        <v>193</v>
      </c>
      <c r="D244" s="39" t="s">
        <v>1063</v>
      </c>
      <c r="E244" s="39">
        <v>82</v>
      </c>
      <c r="F244" s="39" t="s">
        <v>195</v>
      </c>
      <c r="G244" s="39" t="s">
        <v>195</v>
      </c>
      <c r="H244" s="23" t="str">
        <f t="shared" si="8"/>
        <v>林＊華</v>
      </c>
      <c r="I244" s="23" t="str">
        <f t="shared" si="9"/>
        <v>1＊461379</v>
      </c>
      <c r="J244" s="39">
        <v>1130719</v>
      </c>
      <c r="K244" s="39">
        <v>5761110</v>
      </c>
      <c r="L244" s="40" t="s">
        <v>721</v>
      </c>
      <c r="M244" s="1"/>
      <c r="N244" s="1"/>
      <c r="O244" s="1"/>
      <c r="P244" s="1"/>
      <c r="Q244" s="1"/>
      <c r="R244" s="1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1"/>
      <c r="AK244" s="1"/>
      <c r="AL244" s="1"/>
      <c r="AM244" s="25"/>
      <c r="AN244" s="25"/>
      <c r="AO244" s="25"/>
      <c r="AP244" s="25"/>
      <c r="AQ244" s="25"/>
      <c r="AR244" s="1"/>
      <c r="AS244" s="25"/>
      <c r="AT244" s="25"/>
      <c r="AU244" s="25"/>
      <c r="AV244" s="25" t="s">
        <v>9</v>
      </c>
      <c r="AW244" s="25"/>
      <c r="AX244" s="36"/>
      <c r="AY244" s="25"/>
      <c r="AZ244" s="25"/>
      <c r="BA244" s="25"/>
      <c r="BB244" s="25"/>
      <c r="BC244" s="1"/>
      <c r="BD244" s="1"/>
      <c r="BE244" s="25"/>
      <c r="BF244" s="1"/>
      <c r="BG244" s="1"/>
      <c r="BH244" s="1"/>
      <c r="BI244" s="25"/>
      <c r="BJ244" s="6"/>
    </row>
    <row r="245" spans="1:62" ht="31">
      <c r="A245" s="23">
        <v>241</v>
      </c>
      <c r="B245" s="39" t="s">
        <v>3967</v>
      </c>
      <c r="C245" s="39" t="s">
        <v>3698</v>
      </c>
      <c r="D245" s="39" t="s">
        <v>1063</v>
      </c>
      <c r="E245" s="39">
        <v>42</v>
      </c>
      <c r="F245" s="39" t="s">
        <v>195</v>
      </c>
      <c r="G245" s="39" t="s">
        <v>195</v>
      </c>
      <c r="H245" s="23" t="str">
        <f t="shared" si="8"/>
        <v>李＊源</v>
      </c>
      <c r="I245" s="23" t="str">
        <f t="shared" si="9"/>
        <v>2＊241781</v>
      </c>
      <c r="J245" s="39">
        <v>1130719</v>
      </c>
      <c r="K245" s="39" t="s">
        <v>734</v>
      </c>
      <c r="L245" s="40" t="s">
        <v>721</v>
      </c>
      <c r="M245" s="1"/>
      <c r="N245" s="1"/>
      <c r="O245" s="1"/>
      <c r="P245" s="1"/>
      <c r="Q245" s="1"/>
      <c r="R245" s="1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1"/>
      <c r="AK245" s="1"/>
      <c r="AL245" s="1"/>
      <c r="AM245" s="25"/>
      <c r="AN245" s="25"/>
      <c r="AO245" s="25"/>
      <c r="AP245" s="25"/>
      <c r="AQ245" s="25"/>
      <c r="AR245" s="1"/>
      <c r="AS245" s="25"/>
      <c r="AT245" s="25"/>
      <c r="AU245" s="25"/>
      <c r="AV245" s="25"/>
      <c r="AW245" s="25"/>
      <c r="AX245" s="36"/>
      <c r="AY245" s="25"/>
      <c r="AZ245" s="25"/>
      <c r="BA245" s="25" t="s">
        <v>9</v>
      </c>
      <c r="BB245" s="25"/>
      <c r="BC245" s="1"/>
      <c r="BD245" s="1"/>
      <c r="BE245" s="25"/>
      <c r="BF245" s="1"/>
      <c r="BG245" s="1"/>
      <c r="BH245" s="1"/>
      <c r="BI245" s="25"/>
      <c r="BJ245" s="6"/>
    </row>
    <row r="246" spans="1:62" ht="31">
      <c r="A246" s="23">
        <v>242</v>
      </c>
      <c r="B246" s="39" t="s">
        <v>3968</v>
      </c>
      <c r="C246" s="39" t="s">
        <v>1959</v>
      </c>
      <c r="D246" s="39" t="s">
        <v>1063</v>
      </c>
      <c r="E246" s="39">
        <v>83</v>
      </c>
      <c r="F246" s="39" t="s">
        <v>195</v>
      </c>
      <c r="G246" s="39" t="s">
        <v>195</v>
      </c>
      <c r="H246" s="23" t="str">
        <f t="shared" si="8"/>
        <v>劉＊棟</v>
      </c>
      <c r="I246" s="23" t="str">
        <f t="shared" si="9"/>
        <v>2＊610078</v>
      </c>
      <c r="J246" s="39">
        <v>1130719</v>
      </c>
      <c r="K246" s="39" t="s">
        <v>734</v>
      </c>
      <c r="L246" s="40" t="s">
        <v>721</v>
      </c>
      <c r="M246" s="1"/>
      <c r="N246" s="1"/>
      <c r="O246" s="1"/>
      <c r="P246" s="1"/>
      <c r="Q246" s="1"/>
      <c r="R246" s="1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1"/>
      <c r="AK246" s="1"/>
      <c r="AL246" s="1"/>
      <c r="AM246" s="25"/>
      <c r="AN246" s="25"/>
      <c r="AO246" s="25"/>
      <c r="AP246" s="25"/>
      <c r="AQ246" s="25"/>
      <c r="AR246" s="1"/>
      <c r="AS246" s="25"/>
      <c r="AT246" s="25"/>
      <c r="AU246" s="25"/>
      <c r="AV246" s="25"/>
      <c r="AW246" s="25"/>
      <c r="AX246" s="36"/>
      <c r="AY246" s="25"/>
      <c r="AZ246" s="25"/>
      <c r="BA246" s="25" t="s">
        <v>9</v>
      </c>
      <c r="BB246" s="25"/>
      <c r="BC246" s="1"/>
      <c r="BD246" s="1"/>
      <c r="BE246" s="25"/>
      <c r="BF246" s="1"/>
      <c r="BG246" s="1"/>
      <c r="BH246" s="1"/>
      <c r="BI246" s="25"/>
      <c r="BJ246" s="6"/>
    </row>
    <row r="247" spans="1:62" ht="31">
      <c r="A247" s="23">
        <v>243</v>
      </c>
      <c r="B247" s="39" t="s">
        <v>3969</v>
      </c>
      <c r="C247" s="39" t="s">
        <v>2114</v>
      </c>
      <c r="D247" s="39" t="s">
        <v>1063</v>
      </c>
      <c r="E247" s="39">
        <v>60</v>
      </c>
      <c r="F247" s="39" t="s">
        <v>3699</v>
      </c>
      <c r="G247" s="39" t="s">
        <v>3700</v>
      </c>
      <c r="H247" s="23" t="str">
        <f t="shared" si="8"/>
        <v>簡＊璋</v>
      </c>
      <c r="I247" s="23" t="str">
        <f t="shared" si="9"/>
        <v>1＊026296</v>
      </c>
      <c r="J247" s="39">
        <v>1130719</v>
      </c>
      <c r="K247" s="39" t="s">
        <v>734</v>
      </c>
      <c r="L247" s="40" t="s">
        <v>721</v>
      </c>
      <c r="M247" s="1"/>
      <c r="N247" s="1"/>
      <c r="O247" s="1"/>
      <c r="P247" s="1"/>
      <c r="Q247" s="1"/>
      <c r="R247" s="1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1"/>
      <c r="AK247" s="1"/>
      <c r="AL247" s="1"/>
      <c r="AM247" s="25"/>
      <c r="AN247" s="25"/>
      <c r="AO247" s="25"/>
      <c r="AP247" s="25"/>
      <c r="AQ247" s="25"/>
      <c r="AR247" s="1"/>
      <c r="AS247" s="25"/>
      <c r="AT247" s="25"/>
      <c r="AU247" s="25"/>
      <c r="AV247" s="25"/>
      <c r="AW247" s="25"/>
      <c r="AX247" s="36"/>
      <c r="AY247" s="25"/>
      <c r="AZ247" s="25"/>
      <c r="BA247" s="25" t="s">
        <v>9</v>
      </c>
      <c r="BB247" s="25"/>
      <c r="BC247" s="1"/>
      <c r="BD247" s="1"/>
      <c r="BE247" s="25"/>
      <c r="BF247" s="1"/>
      <c r="BG247" s="1"/>
      <c r="BH247" s="1"/>
      <c r="BI247" s="25"/>
      <c r="BJ247" s="6"/>
    </row>
    <row r="248" spans="1:62" ht="46.5">
      <c r="A248" s="23">
        <v>244</v>
      </c>
      <c r="B248" s="39" t="s">
        <v>3970</v>
      </c>
      <c r="C248" s="39" t="s">
        <v>2840</v>
      </c>
      <c r="D248" s="39" t="s">
        <v>1067</v>
      </c>
      <c r="E248" s="39">
        <v>57</v>
      </c>
      <c r="F248" s="39" t="s">
        <v>195</v>
      </c>
      <c r="G248" s="39" t="s">
        <v>195</v>
      </c>
      <c r="H248" s="23" t="str">
        <f t="shared" si="8"/>
        <v>楊＊燕</v>
      </c>
      <c r="I248" s="23" t="str">
        <f t="shared" si="9"/>
        <v>0＊154677</v>
      </c>
      <c r="J248" s="39">
        <v>1130720</v>
      </c>
      <c r="K248" s="39" t="s">
        <v>3778</v>
      </c>
      <c r="L248" s="40" t="s">
        <v>721</v>
      </c>
      <c r="M248" s="1"/>
      <c r="N248" s="1"/>
      <c r="O248" s="1"/>
      <c r="P248" s="1"/>
      <c r="Q248" s="1"/>
      <c r="R248" s="1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1"/>
      <c r="AK248" s="1"/>
      <c r="AL248" s="1"/>
      <c r="AM248" s="25"/>
      <c r="AN248" s="25"/>
      <c r="AO248" s="25"/>
      <c r="AP248" s="25"/>
      <c r="AQ248" s="25"/>
      <c r="AR248" s="1"/>
      <c r="AS248" s="25"/>
      <c r="AT248" s="25"/>
      <c r="AU248" s="25"/>
      <c r="AV248" s="25"/>
      <c r="AW248" s="25"/>
      <c r="AX248" s="36"/>
      <c r="AY248" s="25"/>
      <c r="AZ248" s="25" t="s">
        <v>9</v>
      </c>
      <c r="BA248" s="25"/>
      <c r="BB248" s="25" t="s">
        <v>1899</v>
      </c>
      <c r="BC248" s="1"/>
      <c r="BD248" s="1"/>
      <c r="BE248" s="25"/>
      <c r="BF248" s="1"/>
      <c r="BG248" s="1"/>
      <c r="BH248" s="1"/>
      <c r="BI248" s="25"/>
      <c r="BJ248" s="6"/>
    </row>
    <row r="249" spans="1:62" ht="46.5">
      <c r="A249" s="23">
        <v>245</v>
      </c>
      <c r="B249" s="39" t="s">
        <v>3971</v>
      </c>
      <c r="C249" s="39" t="s">
        <v>164</v>
      </c>
      <c r="D249" s="39" t="s">
        <v>1067</v>
      </c>
      <c r="E249" s="39">
        <v>63</v>
      </c>
      <c r="F249" s="39" t="s">
        <v>195</v>
      </c>
      <c r="G249" s="39" t="s">
        <v>195</v>
      </c>
      <c r="H249" s="23" t="str">
        <f t="shared" si="8"/>
        <v>朱＊卿</v>
      </c>
      <c r="I249" s="23" t="str">
        <f t="shared" si="9"/>
        <v>1＊628225</v>
      </c>
      <c r="J249" s="39">
        <v>1130720</v>
      </c>
      <c r="K249" s="39" t="s">
        <v>738</v>
      </c>
      <c r="L249" s="40" t="s">
        <v>721</v>
      </c>
      <c r="M249" s="1"/>
      <c r="N249" s="1"/>
      <c r="O249" s="1"/>
      <c r="P249" s="1"/>
      <c r="Q249" s="1"/>
      <c r="R249" s="1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1"/>
      <c r="AK249" s="1"/>
      <c r="AL249" s="1"/>
      <c r="AM249" s="25"/>
      <c r="AN249" s="25"/>
      <c r="AO249" s="25"/>
      <c r="AP249" s="25"/>
      <c r="AQ249" s="25"/>
      <c r="AR249" s="1"/>
      <c r="AS249" s="25"/>
      <c r="AT249" s="25"/>
      <c r="AU249" s="25"/>
      <c r="AV249" s="25"/>
      <c r="AW249" s="25"/>
      <c r="AX249" s="36"/>
      <c r="AY249" s="25"/>
      <c r="AZ249" s="25" t="s">
        <v>9</v>
      </c>
      <c r="BA249" s="25" t="s">
        <v>9</v>
      </c>
      <c r="BB249" s="25"/>
      <c r="BC249" s="1"/>
      <c r="BD249" s="1"/>
      <c r="BE249" s="25"/>
      <c r="BF249" s="1"/>
      <c r="BG249" s="1"/>
      <c r="BH249" s="1"/>
      <c r="BI249" s="25"/>
      <c r="BJ249" s="6"/>
    </row>
    <row r="250" spans="1:62" ht="31">
      <c r="A250" s="23">
        <v>246</v>
      </c>
      <c r="B250" s="39" t="s">
        <v>3972</v>
      </c>
      <c r="C250" s="39" t="s">
        <v>3702</v>
      </c>
      <c r="D250" s="39" t="s">
        <v>1067</v>
      </c>
      <c r="E250" s="39">
        <v>65</v>
      </c>
      <c r="F250" s="39" t="s">
        <v>195</v>
      </c>
      <c r="G250" s="39" t="s">
        <v>195</v>
      </c>
      <c r="H250" s="23" t="str">
        <f t="shared" si="8"/>
        <v>吳＊英</v>
      </c>
      <c r="I250" s="23" t="str">
        <f t="shared" si="9"/>
        <v>2＊098623</v>
      </c>
      <c r="J250" s="39">
        <v>1130722</v>
      </c>
      <c r="K250" s="39" t="s">
        <v>734</v>
      </c>
      <c r="L250" s="40" t="s">
        <v>721</v>
      </c>
      <c r="M250" s="1"/>
      <c r="N250" s="1"/>
      <c r="O250" s="1"/>
      <c r="P250" s="1"/>
      <c r="Q250" s="1"/>
      <c r="R250" s="1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1"/>
      <c r="AK250" s="1"/>
      <c r="AL250" s="1"/>
      <c r="AM250" s="25"/>
      <c r="AN250" s="25"/>
      <c r="AO250" s="25"/>
      <c r="AP250" s="25"/>
      <c r="AQ250" s="25"/>
      <c r="AR250" s="1"/>
      <c r="AS250" s="25"/>
      <c r="AT250" s="25"/>
      <c r="AU250" s="25"/>
      <c r="AV250" s="25"/>
      <c r="AW250" s="25"/>
      <c r="AX250" s="36"/>
      <c r="AY250" s="25"/>
      <c r="AZ250" s="25"/>
      <c r="BA250" s="25" t="s">
        <v>9</v>
      </c>
      <c r="BB250" s="25"/>
      <c r="BC250" s="1"/>
      <c r="BD250" s="1"/>
      <c r="BE250" s="25"/>
      <c r="BF250" s="1"/>
      <c r="BG250" s="1"/>
      <c r="BH250" s="1"/>
      <c r="BI250" s="25"/>
      <c r="BJ250" s="6"/>
    </row>
    <row r="251" spans="1:62" ht="31">
      <c r="A251" s="23">
        <v>247</v>
      </c>
      <c r="B251" s="39" t="s">
        <v>3973</v>
      </c>
      <c r="C251" s="39" t="s">
        <v>2566</v>
      </c>
      <c r="D251" s="39" t="s">
        <v>1067</v>
      </c>
      <c r="E251" s="39">
        <v>73</v>
      </c>
      <c r="F251" s="39" t="s">
        <v>195</v>
      </c>
      <c r="G251" s="39" t="s">
        <v>195</v>
      </c>
      <c r="H251" s="23" t="str">
        <f t="shared" si="8"/>
        <v>劉＊華</v>
      </c>
      <c r="I251" s="23" t="str">
        <f t="shared" si="9"/>
        <v>2＊392022</v>
      </c>
      <c r="J251" s="39">
        <v>1130722</v>
      </c>
      <c r="K251" s="39" t="s">
        <v>751</v>
      </c>
      <c r="L251" s="40" t="s">
        <v>721</v>
      </c>
      <c r="M251" s="1"/>
      <c r="N251" s="1"/>
      <c r="O251" s="1"/>
      <c r="P251" s="1"/>
      <c r="Q251" s="1"/>
      <c r="R251" s="1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1"/>
      <c r="AK251" s="1"/>
      <c r="AL251" s="1"/>
      <c r="AM251" s="25"/>
      <c r="AN251" s="25"/>
      <c r="AO251" s="25"/>
      <c r="AP251" s="25"/>
      <c r="AQ251" s="25"/>
      <c r="AR251" s="1"/>
      <c r="AS251" s="25"/>
      <c r="AT251" s="25"/>
      <c r="AU251" s="25"/>
      <c r="AV251" s="25"/>
      <c r="AW251" s="25"/>
      <c r="AX251" s="36"/>
      <c r="AY251" s="25"/>
      <c r="AZ251" s="25"/>
      <c r="BA251" s="25"/>
      <c r="BB251" s="25"/>
      <c r="BC251" s="1" t="s">
        <v>9</v>
      </c>
      <c r="BD251" s="1"/>
      <c r="BE251" s="25"/>
      <c r="BF251" s="1"/>
      <c r="BG251" s="1"/>
      <c r="BH251" s="1"/>
      <c r="BI251" s="25"/>
      <c r="BJ251" s="6"/>
    </row>
    <row r="252" spans="1:62" ht="46.5">
      <c r="A252" s="23">
        <v>248</v>
      </c>
      <c r="B252" s="39" t="s">
        <v>3952</v>
      </c>
      <c r="C252" s="39" t="s">
        <v>2858</v>
      </c>
      <c r="D252" s="39" t="s">
        <v>1063</v>
      </c>
      <c r="E252" s="39">
        <v>73</v>
      </c>
      <c r="F252" s="39" t="s">
        <v>3686</v>
      </c>
      <c r="G252" s="39"/>
      <c r="H252" s="23" t="str">
        <f t="shared" si="8"/>
        <v>張＊勲</v>
      </c>
      <c r="I252" s="23" t="str">
        <f t="shared" si="9"/>
        <v>2＊418702</v>
      </c>
      <c r="J252" s="39">
        <v>1130722</v>
      </c>
      <c r="K252" s="39" t="s">
        <v>748</v>
      </c>
      <c r="L252" s="40" t="s">
        <v>721</v>
      </c>
      <c r="M252" s="1"/>
      <c r="N252" s="1"/>
      <c r="O252" s="1"/>
      <c r="P252" s="1"/>
      <c r="Q252" s="1"/>
      <c r="R252" s="1"/>
      <c r="S252" s="25"/>
      <c r="T252" s="25"/>
      <c r="U252" s="25"/>
      <c r="V252" s="25"/>
      <c r="W252" s="25" t="s">
        <v>9</v>
      </c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1"/>
      <c r="AK252" s="1"/>
      <c r="AL252" s="1"/>
      <c r="AM252" s="25"/>
      <c r="AN252" s="25"/>
      <c r="AO252" s="25"/>
      <c r="AP252" s="25"/>
      <c r="AQ252" s="25"/>
      <c r="AR252" s="1"/>
      <c r="AS252" s="25"/>
      <c r="AT252" s="25"/>
      <c r="AU252" s="25"/>
      <c r="AV252" s="25"/>
      <c r="AW252" s="25"/>
      <c r="AX252" s="36"/>
      <c r="AY252" s="25"/>
      <c r="AZ252" s="25"/>
      <c r="BA252" s="25"/>
      <c r="BB252" s="25"/>
      <c r="BC252" s="1"/>
      <c r="BD252" s="1"/>
      <c r="BE252" s="25"/>
      <c r="BF252" s="1"/>
      <c r="BG252" s="1"/>
      <c r="BH252" s="1"/>
      <c r="BI252" s="25" t="s">
        <v>1034</v>
      </c>
      <c r="BJ252" s="6"/>
    </row>
    <row r="253" spans="1:62" ht="31">
      <c r="A253" s="23">
        <v>249</v>
      </c>
      <c r="B253" s="39" t="s">
        <v>1097</v>
      </c>
      <c r="C253" s="39" t="s">
        <v>816</v>
      </c>
      <c r="D253" s="39" t="s">
        <v>1063</v>
      </c>
      <c r="E253" s="39">
        <v>49</v>
      </c>
      <c r="F253" s="39" t="s">
        <v>195</v>
      </c>
      <c r="G253" s="39" t="s">
        <v>195</v>
      </c>
      <c r="H253" s="23" t="str">
        <f t="shared" si="8"/>
        <v>應＊軍</v>
      </c>
      <c r="I253" s="23" t="str">
        <f t="shared" si="9"/>
        <v>0＊336860</v>
      </c>
      <c r="J253" s="39">
        <v>1130723</v>
      </c>
      <c r="K253" s="39" t="s">
        <v>734</v>
      </c>
      <c r="L253" s="40" t="s">
        <v>721</v>
      </c>
      <c r="M253" s="1"/>
      <c r="N253" s="1"/>
      <c r="O253" s="1"/>
      <c r="P253" s="1"/>
      <c r="Q253" s="1"/>
      <c r="R253" s="1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1"/>
      <c r="AK253" s="1"/>
      <c r="AL253" s="1"/>
      <c r="AM253" s="25"/>
      <c r="AN253" s="25"/>
      <c r="AO253" s="25"/>
      <c r="AP253" s="25"/>
      <c r="AQ253" s="25"/>
      <c r="AR253" s="1"/>
      <c r="AS253" s="25"/>
      <c r="AT253" s="25"/>
      <c r="AU253" s="25"/>
      <c r="AV253" s="25"/>
      <c r="AW253" s="25"/>
      <c r="AX253" s="36"/>
      <c r="AY253" s="25"/>
      <c r="AZ253" s="25"/>
      <c r="BA253" s="25" t="s">
        <v>9</v>
      </c>
      <c r="BB253" s="25"/>
      <c r="BC253" s="1"/>
      <c r="BD253" s="1"/>
      <c r="BE253" s="25"/>
      <c r="BF253" s="1"/>
      <c r="BG253" s="1"/>
      <c r="BH253" s="1"/>
      <c r="BI253" s="25"/>
      <c r="BJ253" s="6"/>
    </row>
    <row r="254" spans="1:62" ht="31">
      <c r="A254" s="23">
        <v>250</v>
      </c>
      <c r="B254" s="39" t="s">
        <v>1190</v>
      </c>
      <c r="C254" s="39" t="s">
        <v>917</v>
      </c>
      <c r="D254" s="39" t="s">
        <v>1067</v>
      </c>
      <c r="E254" s="39">
        <v>68</v>
      </c>
      <c r="F254" s="39" t="s">
        <v>195</v>
      </c>
      <c r="G254" s="39" t="s">
        <v>195</v>
      </c>
      <c r="H254" s="23" t="str">
        <f t="shared" si="8"/>
        <v>許＊金菊</v>
      </c>
      <c r="I254" s="23" t="str">
        <f t="shared" si="9"/>
        <v>0＊476304</v>
      </c>
      <c r="J254" s="39">
        <v>1130723</v>
      </c>
      <c r="K254" s="39" t="s">
        <v>734</v>
      </c>
      <c r="L254" s="40" t="s">
        <v>721</v>
      </c>
      <c r="M254" s="1"/>
      <c r="N254" s="1"/>
      <c r="O254" s="1"/>
      <c r="P254" s="1"/>
      <c r="Q254" s="1"/>
      <c r="R254" s="1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1"/>
      <c r="AK254" s="1"/>
      <c r="AL254" s="1"/>
      <c r="AM254" s="25"/>
      <c r="AN254" s="25"/>
      <c r="AO254" s="25"/>
      <c r="AP254" s="25"/>
      <c r="AQ254" s="25"/>
      <c r="AR254" s="1"/>
      <c r="AS254" s="25"/>
      <c r="AT254" s="25"/>
      <c r="AU254" s="25"/>
      <c r="AV254" s="25"/>
      <c r="AW254" s="25"/>
      <c r="AX254" s="36"/>
      <c r="AY254" s="25"/>
      <c r="AZ254" s="25"/>
      <c r="BA254" s="25" t="s">
        <v>9</v>
      </c>
      <c r="BB254" s="25"/>
      <c r="BC254" s="1"/>
      <c r="BD254" s="1"/>
      <c r="BE254" s="25"/>
      <c r="BF254" s="1"/>
      <c r="BG254" s="1"/>
      <c r="BH254" s="1"/>
      <c r="BI254" s="25"/>
      <c r="BJ254" s="6"/>
    </row>
    <row r="255" spans="1:62" ht="31">
      <c r="A255" s="23">
        <v>251</v>
      </c>
      <c r="B255" s="39" t="s">
        <v>3974</v>
      </c>
      <c r="C255" s="39" t="s">
        <v>3704</v>
      </c>
      <c r="D255" s="39" t="s">
        <v>1067</v>
      </c>
      <c r="E255" s="39">
        <v>87</v>
      </c>
      <c r="F255" s="39" t="s">
        <v>195</v>
      </c>
      <c r="G255" s="39" t="s">
        <v>195</v>
      </c>
      <c r="H255" s="23" t="str">
        <f t="shared" si="8"/>
        <v>陳＊壁英</v>
      </c>
      <c r="I255" s="23" t="str">
        <f t="shared" si="9"/>
        <v>0＊407657</v>
      </c>
      <c r="J255" s="39">
        <v>1130723</v>
      </c>
      <c r="K255" s="39" t="s">
        <v>734</v>
      </c>
      <c r="L255" s="40" t="s">
        <v>721</v>
      </c>
      <c r="M255" s="1"/>
      <c r="N255" s="1"/>
      <c r="O255" s="1"/>
      <c r="P255" s="1"/>
      <c r="Q255" s="1"/>
      <c r="R255" s="1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1"/>
      <c r="AK255" s="1"/>
      <c r="AL255" s="1"/>
      <c r="AM255" s="25"/>
      <c r="AN255" s="25"/>
      <c r="AO255" s="25"/>
      <c r="AP255" s="25"/>
      <c r="AQ255" s="25"/>
      <c r="AR255" s="1"/>
      <c r="AS255" s="25"/>
      <c r="AT255" s="25"/>
      <c r="AU255" s="25"/>
      <c r="AV255" s="25"/>
      <c r="AW255" s="25"/>
      <c r="AX255" s="36"/>
      <c r="AY255" s="25"/>
      <c r="AZ255" s="25"/>
      <c r="BA255" s="25" t="s">
        <v>9</v>
      </c>
      <c r="BB255" s="25"/>
      <c r="BC255" s="1"/>
      <c r="BD255" s="1"/>
      <c r="BE255" s="25"/>
      <c r="BF255" s="1"/>
      <c r="BG255" s="1"/>
      <c r="BH255" s="1"/>
      <c r="BI255" s="25"/>
      <c r="BJ255" s="6"/>
    </row>
    <row r="256" spans="1:62" ht="31">
      <c r="A256" s="23">
        <v>252</v>
      </c>
      <c r="B256" s="39" t="s">
        <v>3975</v>
      </c>
      <c r="C256" s="39" t="s">
        <v>3705</v>
      </c>
      <c r="D256" s="39" t="s">
        <v>1063</v>
      </c>
      <c r="E256" s="39">
        <v>61</v>
      </c>
      <c r="F256" s="39" t="s">
        <v>195</v>
      </c>
      <c r="G256" s="39" t="s">
        <v>195</v>
      </c>
      <c r="H256" s="23" t="str">
        <f t="shared" si="8"/>
        <v>王＊瑩</v>
      </c>
      <c r="I256" s="23" t="str">
        <f t="shared" si="9"/>
        <v>0＊081682</v>
      </c>
      <c r="J256" s="39">
        <v>1130723</v>
      </c>
      <c r="K256" s="39" t="s">
        <v>734</v>
      </c>
      <c r="L256" s="40" t="s">
        <v>721</v>
      </c>
      <c r="M256" s="1"/>
      <c r="N256" s="1"/>
      <c r="O256" s="1"/>
      <c r="P256" s="1"/>
      <c r="Q256" s="1"/>
      <c r="R256" s="1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1"/>
      <c r="AK256" s="1"/>
      <c r="AL256" s="1"/>
      <c r="AM256" s="25"/>
      <c r="AN256" s="25"/>
      <c r="AO256" s="25"/>
      <c r="AP256" s="25"/>
      <c r="AQ256" s="25"/>
      <c r="AR256" s="1"/>
      <c r="AS256" s="25"/>
      <c r="AT256" s="25"/>
      <c r="AU256" s="25"/>
      <c r="AV256" s="25"/>
      <c r="AW256" s="25"/>
      <c r="AX256" s="36"/>
      <c r="AY256" s="25"/>
      <c r="AZ256" s="25"/>
      <c r="BA256" s="25" t="s">
        <v>9</v>
      </c>
      <c r="BB256" s="25"/>
      <c r="BC256" s="1"/>
      <c r="BD256" s="1"/>
      <c r="BE256" s="25"/>
      <c r="BF256" s="1"/>
      <c r="BG256" s="1"/>
      <c r="BH256" s="1"/>
      <c r="BI256" s="25"/>
      <c r="BJ256" s="6"/>
    </row>
    <row r="257" spans="1:62" ht="31">
      <c r="A257" s="23">
        <v>253</v>
      </c>
      <c r="B257" s="39" t="s">
        <v>3976</v>
      </c>
      <c r="C257" s="39" t="s">
        <v>3706</v>
      </c>
      <c r="D257" s="39" t="s">
        <v>1063</v>
      </c>
      <c r="E257" s="39">
        <v>75</v>
      </c>
      <c r="F257" s="39" t="s">
        <v>195</v>
      </c>
      <c r="G257" s="39" t="s">
        <v>195</v>
      </c>
      <c r="H257" s="23" t="str">
        <f t="shared" si="8"/>
        <v>黃＊陽</v>
      </c>
      <c r="I257" s="23" t="str">
        <f t="shared" si="9"/>
        <v>1＊206508</v>
      </c>
      <c r="J257" s="39">
        <v>1130723</v>
      </c>
      <c r="K257" s="39" t="s">
        <v>734</v>
      </c>
      <c r="L257" s="40" t="s">
        <v>721</v>
      </c>
      <c r="M257" s="1"/>
      <c r="N257" s="1"/>
      <c r="O257" s="1"/>
      <c r="P257" s="1"/>
      <c r="Q257" s="1"/>
      <c r="R257" s="1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1"/>
      <c r="AK257" s="1"/>
      <c r="AL257" s="1"/>
      <c r="AM257" s="25"/>
      <c r="AN257" s="25"/>
      <c r="AO257" s="25"/>
      <c r="AP257" s="25"/>
      <c r="AQ257" s="25"/>
      <c r="AR257" s="1"/>
      <c r="AS257" s="25"/>
      <c r="AT257" s="25"/>
      <c r="AU257" s="25"/>
      <c r="AV257" s="25"/>
      <c r="AW257" s="25"/>
      <c r="AX257" s="36"/>
      <c r="AY257" s="25"/>
      <c r="AZ257" s="25"/>
      <c r="BA257" s="25" t="s">
        <v>9</v>
      </c>
      <c r="BB257" s="25"/>
      <c r="BC257" s="1"/>
      <c r="BD257" s="1"/>
      <c r="BE257" s="25"/>
      <c r="BF257" s="1"/>
      <c r="BG257" s="1"/>
      <c r="BH257" s="1"/>
      <c r="BI257" s="25"/>
      <c r="BJ257" s="6"/>
    </row>
    <row r="258" spans="1:62" ht="31">
      <c r="A258" s="23">
        <v>254</v>
      </c>
      <c r="B258" s="39" t="s">
        <v>1611</v>
      </c>
      <c r="C258" s="39" t="s">
        <v>1348</v>
      </c>
      <c r="D258" s="39" t="s">
        <v>1063</v>
      </c>
      <c r="E258" s="39">
        <v>71</v>
      </c>
      <c r="F258" s="39" t="s">
        <v>195</v>
      </c>
      <c r="G258" s="39" t="s">
        <v>195</v>
      </c>
      <c r="H258" s="23" t="str">
        <f t="shared" si="8"/>
        <v>林＊水</v>
      </c>
      <c r="I258" s="23" t="str">
        <f t="shared" si="9"/>
        <v>1＊125837</v>
      </c>
      <c r="J258" s="39">
        <v>1130723</v>
      </c>
      <c r="K258" s="39" t="s">
        <v>734</v>
      </c>
      <c r="L258" s="40" t="s">
        <v>721</v>
      </c>
      <c r="M258" s="1"/>
      <c r="N258" s="1"/>
      <c r="O258" s="1"/>
      <c r="P258" s="1"/>
      <c r="Q258" s="1"/>
      <c r="R258" s="1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1"/>
      <c r="AK258" s="1"/>
      <c r="AL258" s="1"/>
      <c r="AM258" s="25"/>
      <c r="AN258" s="25"/>
      <c r="AO258" s="25"/>
      <c r="AP258" s="25"/>
      <c r="AQ258" s="25"/>
      <c r="AR258" s="1"/>
      <c r="AS258" s="25"/>
      <c r="AT258" s="25"/>
      <c r="AU258" s="25"/>
      <c r="AV258" s="25"/>
      <c r="AW258" s="25"/>
      <c r="AX258" s="36"/>
      <c r="AY258" s="25"/>
      <c r="AZ258" s="25"/>
      <c r="BA258" s="25" t="s">
        <v>9</v>
      </c>
      <c r="BB258" s="25"/>
      <c r="BC258" s="1"/>
      <c r="BD258" s="1"/>
      <c r="BE258" s="25"/>
      <c r="BF258" s="1"/>
      <c r="BG258" s="1"/>
      <c r="BH258" s="1"/>
      <c r="BI258" s="25"/>
      <c r="BJ258" s="6"/>
    </row>
    <row r="259" spans="1:62" ht="31">
      <c r="A259" s="23">
        <v>255</v>
      </c>
      <c r="B259" s="39" t="s">
        <v>3977</v>
      </c>
      <c r="C259" s="39" t="s">
        <v>3707</v>
      </c>
      <c r="D259" s="39" t="s">
        <v>1063</v>
      </c>
      <c r="E259" s="39">
        <v>70</v>
      </c>
      <c r="F259" s="39" t="s">
        <v>195</v>
      </c>
      <c r="G259" s="39" t="s">
        <v>195</v>
      </c>
      <c r="H259" s="23" t="str">
        <f t="shared" si="8"/>
        <v>劉＊泉</v>
      </c>
      <c r="I259" s="23" t="str">
        <f t="shared" si="9"/>
        <v>2＊255052</v>
      </c>
      <c r="J259" s="39">
        <v>1130723</v>
      </c>
      <c r="K259" s="39" t="s">
        <v>734</v>
      </c>
      <c r="L259" s="40" t="s">
        <v>721</v>
      </c>
      <c r="M259" s="1"/>
      <c r="N259" s="1"/>
      <c r="O259" s="1"/>
      <c r="P259" s="1"/>
      <c r="Q259" s="1"/>
      <c r="R259" s="1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1"/>
      <c r="AK259" s="1"/>
      <c r="AL259" s="1"/>
      <c r="AM259" s="25"/>
      <c r="AN259" s="25"/>
      <c r="AO259" s="25"/>
      <c r="AP259" s="25"/>
      <c r="AQ259" s="25"/>
      <c r="AR259" s="1"/>
      <c r="AS259" s="25"/>
      <c r="AT259" s="25"/>
      <c r="AU259" s="25"/>
      <c r="AV259" s="25"/>
      <c r="AW259" s="25"/>
      <c r="AX259" s="36"/>
      <c r="AY259" s="25"/>
      <c r="AZ259" s="25"/>
      <c r="BA259" s="25" t="s">
        <v>9</v>
      </c>
      <c r="BB259" s="25"/>
      <c r="BC259" s="1"/>
      <c r="BD259" s="1"/>
      <c r="BE259" s="25"/>
      <c r="BF259" s="1"/>
      <c r="BG259" s="1"/>
      <c r="BH259" s="1"/>
      <c r="BI259" s="25"/>
      <c r="BJ259" s="6"/>
    </row>
    <row r="260" spans="1:62" ht="46.5">
      <c r="A260" s="23">
        <v>256</v>
      </c>
      <c r="B260" s="39" t="s">
        <v>3978</v>
      </c>
      <c r="C260" s="39" t="s">
        <v>3708</v>
      </c>
      <c r="D260" s="39" t="s">
        <v>1063</v>
      </c>
      <c r="E260" s="39">
        <v>51</v>
      </c>
      <c r="F260" s="39" t="s">
        <v>195</v>
      </c>
      <c r="G260" s="39" t="s">
        <v>195</v>
      </c>
      <c r="H260" s="23" t="str">
        <f t="shared" si="8"/>
        <v>詹＊霖</v>
      </c>
      <c r="I260" s="23" t="str">
        <f t="shared" si="9"/>
        <v>2＊405572</v>
      </c>
      <c r="J260" s="39">
        <v>1130723</v>
      </c>
      <c r="K260" s="39" t="s">
        <v>738</v>
      </c>
      <c r="L260" s="40" t="s">
        <v>721</v>
      </c>
      <c r="M260" s="1"/>
      <c r="N260" s="1"/>
      <c r="O260" s="1"/>
      <c r="P260" s="1"/>
      <c r="Q260" s="1"/>
      <c r="R260" s="1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1"/>
      <c r="AK260" s="1"/>
      <c r="AL260" s="1"/>
      <c r="AM260" s="25"/>
      <c r="AN260" s="25"/>
      <c r="AO260" s="25"/>
      <c r="AP260" s="25"/>
      <c r="AQ260" s="25"/>
      <c r="AR260" s="1"/>
      <c r="AS260" s="25"/>
      <c r="AT260" s="25"/>
      <c r="AU260" s="25"/>
      <c r="AV260" s="25"/>
      <c r="AW260" s="25"/>
      <c r="AX260" s="36"/>
      <c r="AY260" s="25" t="s">
        <v>9</v>
      </c>
      <c r="AZ260" s="25"/>
      <c r="BA260" s="25" t="s">
        <v>9</v>
      </c>
      <c r="BB260" s="25"/>
      <c r="BC260" s="1"/>
      <c r="BD260" s="1"/>
      <c r="BE260" s="25"/>
      <c r="BF260" s="1"/>
      <c r="BG260" s="1"/>
      <c r="BH260" s="1"/>
      <c r="BI260" s="25"/>
      <c r="BJ260" s="6"/>
    </row>
    <row r="261" spans="1:62" ht="31">
      <c r="A261" s="23">
        <v>257</v>
      </c>
      <c r="B261" s="39" t="s">
        <v>1732</v>
      </c>
      <c r="C261" s="39" t="s">
        <v>1460</v>
      </c>
      <c r="D261" s="39" t="s">
        <v>1067</v>
      </c>
      <c r="E261" s="39">
        <v>55</v>
      </c>
      <c r="F261" s="39" t="s">
        <v>195</v>
      </c>
      <c r="G261" s="39" t="s">
        <v>195</v>
      </c>
      <c r="H261" s="23" t="str">
        <f t="shared" si="8"/>
        <v>湯＊玲</v>
      </c>
      <c r="I261" s="23" t="str">
        <f t="shared" si="9"/>
        <v>2＊021398</v>
      </c>
      <c r="J261" s="39">
        <v>1130723</v>
      </c>
      <c r="K261" s="39" t="s">
        <v>732</v>
      </c>
      <c r="L261" s="40" t="s">
        <v>721</v>
      </c>
      <c r="M261" s="1"/>
      <c r="N261" s="1"/>
      <c r="O261" s="1"/>
      <c r="P261" s="1"/>
      <c r="Q261" s="1"/>
      <c r="R261" s="1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1"/>
      <c r="AK261" s="1"/>
      <c r="AL261" s="1"/>
      <c r="AM261" s="25"/>
      <c r="AN261" s="25"/>
      <c r="AO261" s="25"/>
      <c r="AP261" s="25"/>
      <c r="AQ261" s="25"/>
      <c r="AR261" s="1"/>
      <c r="AS261" s="25"/>
      <c r="AT261" s="25"/>
      <c r="AU261" s="25"/>
      <c r="AV261" s="25"/>
      <c r="AW261" s="25"/>
      <c r="AX261" s="36"/>
      <c r="AY261" s="25"/>
      <c r="AZ261" s="25"/>
      <c r="BA261" s="25"/>
      <c r="BB261" s="25" t="s">
        <v>1879</v>
      </c>
      <c r="BC261" s="1"/>
      <c r="BD261" s="1"/>
      <c r="BE261" s="25"/>
      <c r="BF261" s="1"/>
      <c r="BG261" s="1"/>
      <c r="BH261" s="1"/>
      <c r="BI261" s="25"/>
      <c r="BJ261" s="6"/>
    </row>
    <row r="262" spans="1:62" ht="31">
      <c r="A262" s="23">
        <v>258</v>
      </c>
      <c r="B262" s="39" t="s">
        <v>3979</v>
      </c>
      <c r="C262" s="39" t="s">
        <v>3709</v>
      </c>
      <c r="D262" s="39" t="s">
        <v>1063</v>
      </c>
      <c r="E262" s="39">
        <v>56</v>
      </c>
      <c r="F262" s="39" t="s">
        <v>195</v>
      </c>
      <c r="G262" s="39" t="s">
        <v>195</v>
      </c>
      <c r="H262" s="23" t="str">
        <f t="shared" si="8"/>
        <v>林＊淇</v>
      </c>
      <c r="I262" s="23" t="str">
        <f t="shared" si="9"/>
        <v>2＊104539</v>
      </c>
      <c r="J262" s="39">
        <v>1130723</v>
      </c>
      <c r="K262" s="39" t="s">
        <v>734</v>
      </c>
      <c r="L262" s="40" t="s">
        <v>721</v>
      </c>
      <c r="M262" s="1"/>
      <c r="N262" s="1"/>
      <c r="O262" s="1"/>
      <c r="P262" s="1"/>
      <c r="Q262" s="1"/>
      <c r="R262" s="1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1"/>
      <c r="AK262" s="1"/>
      <c r="AL262" s="1"/>
      <c r="AM262" s="25"/>
      <c r="AN262" s="25"/>
      <c r="AO262" s="25"/>
      <c r="AP262" s="25"/>
      <c r="AQ262" s="25"/>
      <c r="AR262" s="1"/>
      <c r="AS262" s="25"/>
      <c r="AT262" s="25"/>
      <c r="AU262" s="25"/>
      <c r="AV262" s="25"/>
      <c r="AW262" s="25"/>
      <c r="AX262" s="36"/>
      <c r="AY262" s="25"/>
      <c r="AZ262" s="25"/>
      <c r="BA262" s="25" t="s">
        <v>9</v>
      </c>
      <c r="BB262" s="25"/>
      <c r="BC262" s="1"/>
      <c r="BD262" s="1"/>
      <c r="BE262" s="25"/>
      <c r="BF262" s="1"/>
      <c r="BG262" s="1"/>
      <c r="BH262" s="1"/>
      <c r="BI262" s="25"/>
      <c r="BJ262" s="6"/>
    </row>
    <row r="263" spans="1:62" ht="31">
      <c r="A263" s="23">
        <v>259</v>
      </c>
      <c r="B263" s="39" t="s">
        <v>3980</v>
      </c>
      <c r="C263" s="39" t="s">
        <v>214</v>
      </c>
      <c r="D263" s="39" t="s">
        <v>1063</v>
      </c>
      <c r="E263" s="39">
        <v>72</v>
      </c>
      <c r="F263" s="39" t="s">
        <v>195</v>
      </c>
      <c r="G263" s="39" t="s">
        <v>195</v>
      </c>
      <c r="H263" s="23" t="str">
        <f t="shared" si="8"/>
        <v>羅＊訓</v>
      </c>
      <c r="I263" s="23" t="str">
        <f t="shared" si="9"/>
        <v>2＊152583</v>
      </c>
      <c r="J263" s="39">
        <v>1130723</v>
      </c>
      <c r="K263" s="39" t="s">
        <v>732</v>
      </c>
      <c r="L263" s="40" t="s">
        <v>721</v>
      </c>
      <c r="M263" s="1"/>
      <c r="N263" s="1"/>
      <c r="O263" s="1"/>
      <c r="P263" s="1"/>
      <c r="Q263" s="1"/>
      <c r="R263" s="1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1"/>
      <c r="AK263" s="1"/>
      <c r="AL263" s="1"/>
      <c r="AM263" s="25"/>
      <c r="AN263" s="25"/>
      <c r="AO263" s="25"/>
      <c r="AP263" s="25"/>
      <c r="AQ263" s="25"/>
      <c r="AR263" s="1"/>
      <c r="AS263" s="25"/>
      <c r="AT263" s="25"/>
      <c r="AU263" s="25"/>
      <c r="AV263" s="25"/>
      <c r="AW263" s="25"/>
      <c r="AX263" s="36"/>
      <c r="AY263" s="25"/>
      <c r="AZ263" s="25"/>
      <c r="BA263" s="25"/>
      <c r="BB263" s="25" t="s">
        <v>1879</v>
      </c>
      <c r="BC263" s="1"/>
      <c r="BD263" s="1"/>
      <c r="BE263" s="25"/>
      <c r="BF263" s="1"/>
      <c r="BG263" s="1"/>
      <c r="BH263" s="1"/>
      <c r="BI263" s="25"/>
      <c r="BJ263" s="6"/>
    </row>
    <row r="264" spans="1:62" ht="62">
      <c r="A264" s="23">
        <v>260</v>
      </c>
      <c r="B264" s="39" t="s">
        <v>3981</v>
      </c>
      <c r="C264" s="39" t="s">
        <v>167</v>
      </c>
      <c r="D264" s="39" t="s">
        <v>1063</v>
      </c>
      <c r="E264" s="39">
        <v>74</v>
      </c>
      <c r="F264" s="39" t="s">
        <v>3699</v>
      </c>
      <c r="G264" s="39" t="s">
        <v>3678</v>
      </c>
      <c r="H264" s="23" t="str">
        <f t="shared" si="8"/>
        <v>劉＊聲</v>
      </c>
      <c r="I264" s="23" t="str">
        <f t="shared" si="9"/>
        <v>2＊481653</v>
      </c>
      <c r="J264" s="39">
        <v>1130723</v>
      </c>
      <c r="K264" s="39" t="s">
        <v>748</v>
      </c>
      <c r="L264" s="40" t="s">
        <v>721</v>
      </c>
      <c r="M264" s="1"/>
      <c r="N264" s="1"/>
      <c r="O264" s="1"/>
      <c r="P264" s="1"/>
      <c r="Q264" s="1"/>
      <c r="R264" s="1"/>
      <c r="S264" s="25"/>
      <c r="T264" s="25"/>
      <c r="U264" s="25"/>
      <c r="V264" s="25"/>
      <c r="W264" s="25" t="s">
        <v>9</v>
      </c>
      <c r="X264" s="25"/>
      <c r="Y264" s="25"/>
      <c r="Z264" s="25" t="s">
        <v>3779</v>
      </c>
      <c r="AA264" s="25"/>
      <c r="AB264" s="25" t="s">
        <v>3780</v>
      </c>
      <c r="AC264" s="25"/>
      <c r="AD264" s="25"/>
      <c r="AE264" s="25"/>
      <c r="AF264" s="25"/>
      <c r="AG264" s="25"/>
      <c r="AH264" s="25"/>
      <c r="AI264" s="25"/>
      <c r="AJ264" s="1"/>
      <c r="AK264" s="1"/>
      <c r="AL264" s="1"/>
      <c r="AM264" s="25"/>
      <c r="AN264" s="25"/>
      <c r="AO264" s="25"/>
      <c r="AP264" s="25"/>
      <c r="AQ264" s="25"/>
      <c r="AR264" s="1"/>
      <c r="AS264" s="25"/>
      <c r="AT264" s="25"/>
      <c r="AU264" s="25"/>
      <c r="AV264" s="25"/>
      <c r="AW264" s="25"/>
      <c r="AX264" s="36"/>
      <c r="AY264" s="25"/>
      <c r="AZ264" s="25"/>
      <c r="BA264" s="25"/>
      <c r="BB264" s="25"/>
      <c r="BC264" s="1"/>
      <c r="BD264" s="1"/>
      <c r="BE264" s="25"/>
      <c r="BF264" s="1"/>
      <c r="BG264" s="1"/>
      <c r="BH264" s="1"/>
      <c r="BI264" s="25" t="s">
        <v>1034</v>
      </c>
      <c r="BJ264" s="6"/>
    </row>
    <row r="265" spans="1:62" ht="31">
      <c r="A265" s="23">
        <v>261</v>
      </c>
      <c r="B265" s="39" t="s">
        <v>1777</v>
      </c>
      <c r="C265" s="39" t="s">
        <v>1496</v>
      </c>
      <c r="D265" s="39" t="s">
        <v>1063</v>
      </c>
      <c r="E265" s="39">
        <v>46</v>
      </c>
      <c r="F265" s="39" t="s">
        <v>195</v>
      </c>
      <c r="G265" s="39" t="s">
        <v>195</v>
      </c>
      <c r="H265" s="23" t="str">
        <f t="shared" si="8"/>
        <v>陳＊財</v>
      </c>
      <c r="I265" s="23" t="str">
        <f t="shared" si="9"/>
        <v>2＊730392</v>
      </c>
      <c r="J265" s="39">
        <v>1130723</v>
      </c>
      <c r="K265" s="39" t="s">
        <v>732</v>
      </c>
      <c r="L265" s="40" t="s">
        <v>721</v>
      </c>
      <c r="M265" s="1"/>
      <c r="N265" s="1"/>
      <c r="O265" s="1"/>
      <c r="P265" s="1"/>
      <c r="Q265" s="1"/>
      <c r="R265" s="1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1"/>
      <c r="AK265" s="1"/>
      <c r="AL265" s="1"/>
      <c r="AM265" s="25"/>
      <c r="AN265" s="25"/>
      <c r="AO265" s="25"/>
      <c r="AP265" s="25"/>
      <c r="AQ265" s="25"/>
      <c r="AR265" s="1"/>
      <c r="AS265" s="25"/>
      <c r="AT265" s="25"/>
      <c r="AU265" s="25"/>
      <c r="AV265" s="25"/>
      <c r="AW265" s="25"/>
      <c r="AX265" s="36"/>
      <c r="AY265" s="25"/>
      <c r="AZ265" s="25"/>
      <c r="BA265" s="25"/>
      <c r="BB265" s="25" t="s">
        <v>1879</v>
      </c>
      <c r="BC265" s="1"/>
      <c r="BD265" s="1"/>
      <c r="BE265" s="25"/>
      <c r="BF265" s="1"/>
      <c r="BG265" s="1"/>
      <c r="BH265" s="1"/>
      <c r="BI265" s="25"/>
      <c r="BJ265" s="6"/>
    </row>
    <row r="266" spans="1:62" ht="31">
      <c r="A266" s="23">
        <v>262</v>
      </c>
      <c r="B266" s="39" t="s">
        <v>3982</v>
      </c>
      <c r="C266" s="39" t="s">
        <v>618</v>
      </c>
      <c r="D266" s="39" t="s">
        <v>1063</v>
      </c>
      <c r="E266" s="39">
        <v>76</v>
      </c>
      <c r="F266" s="39" t="s">
        <v>195</v>
      </c>
      <c r="G266" s="39" t="s">
        <v>195</v>
      </c>
      <c r="H266" s="23" t="str">
        <f t="shared" si="8"/>
        <v>孫＊誠</v>
      </c>
      <c r="I266" s="23" t="str">
        <f t="shared" si="9"/>
        <v>2＊308803</v>
      </c>
      <c r="J266" s="39">
        <v>1130723</v>
      </c>
      <c r="K266" s="39" t="s">
        <v>734</v>
      </c>
      <c r="L266" s="40" t="s">
        <v>721</v>
      </c>
      <c r="M266" s="1"/>
      <c r="N266" s="1"/>
      <c r="O266" s="1"/>
      <c r="P266" s="1"/>
      <c r="Q266" s="1"/>
      <c r="R266" s="1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1"/>
      <c r="AK266" s="1"/>
      <c r="AL266" s="1"/>
      <c r="AM266" s="25"/>
      <c r="AN266" s="25"/>
      <c r="AO266" s="25"/>
      <c r="AP266" s="25"/>
      <c r="AQ266" s="25"/>
      <c r="AR266" s="1"/>
      <c r="AS266" s="25"/>
      <c r="AT266" s="25"/>
      <c r="AU266" s="25"/>
      <c r="AV266" s="25"/>
      <c r="AW266" s="25"/>
      <c r="AX266" s="36"/>
      <c r="AY266" s="25"/>
      <c r="AZ266" s="25"/>
      <c r="BA266" s="25" t="s">
        <v>9</v>
      </c>
      <c r="BB266" s="25"/>
      <c r="BC266" s="1"/>
      <c r="BD266" s="1"/>
      <c r="BE266" s="25"/>
      <c r="BF266" s="1"/>
      <c r="BG266" s="1"/>
      <c r="BH266" s="1"/>
      <c r="BI266" s="25"/>
      <c r="BJ266" s="6"/>
    </row>
    <row r="267" spans="1:62" ht="31">
      <c r="A267" s="23">
        <v>263</v>
      </c>
      <c r="B267" s="39" t="s">
        <v>1754</v>
      </c>
      <c r="C267" s="39" t="s">
        <v>1478</v>
      </c>
      <c r="D267" s="39" t="s">
        <v>1067</v>
      </c>
      <c r="E267" s="39">
        <v>80</v>
      </c>
      <c r="F267" s="39" t="s">
        <v>195</v>
      </c>
      <c r="G267" s="39" t="s">
        <v>195</v>
      </c>
      <c r="H267" s="23" t="str">
        <f t="shared" si="8"/>
        <v>陳＊惠</v>
      </c>
      <c r="I267" s="23" t="str">
        <f t="shared" si="9"/>
        <v>2＊415650</v>
      </c>
      <c r="J267" s="39">
        <v>1130723</v>
      </c>
      <c r="K267" s="39" t="s">
        <v>734</v>
      </c>
      <c r="L267" s="40" t="s">
        <v>721</v>
      </c>
      <c r="M267" s="1"/>
      <c r="N267" s="1"/>
      <c r="O267" s="1"/>
      <c r="P267" s="1"/>
      <c r="Q267" s="1"/>
      <c r="R267" s="1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1"/>
      <c r="AK267" s="1"/>
      <c r="AL267" s="1"/>
      <c r="AM267" s="25"/>
      <c r="AN267" s="25"/>
      <c r="AO267" s="25"/>
      <c r="AP267" s="25"/>
      <c r="AQ267" s="25"/>
      <c r="AR267" s="1"/>
      <c r="AS267" s="25"/>
      <c r="AT267" s="25"/>
      <c r="AU267" s="25"/>
      <c r="AV267" s="25"/>
      <c r="AW267" s="25"/>
      <c r="AX267" s="36"/>
      <c r="AY267" s="25"/>
      <c r="AZ267" s="25"/>
      <c r="BA267" s="25" t="s">
        <v>9</v>
      </c>
      <c r="BB267" s="25"/>
      <c r="BC267" s="1"/>
      <c r="BD267" s="1"/>
      <c r="BE267" s="25"/>
      <c r="BF267" s="1"/>
      <c r="BG267" s="1"/>
      <c r="BH267" s="1"/>
      <c r="BI267" s="25"/>
      <c r="BJ267" s="6"/>
    </row>
    <row r="268" spans="1:62" ht="31">
      <c r="A268" s="23">
        <v>264</v>
      </c>
      <c r="B268" s="39" t="s">
        <v>1615</v>
      </c>
      <c r="C268" s="39" t="s">
        <v>1352</v>
      </c>
      <c r="D268" s="39" t="s">
        <v>1067</v>
      </c>
      <c r="E268" s="39">
        <v>81</v>
      </c>
      <c r="F268" s="39" t="s">
        <v>195</v>
      </c>
      <c r="G268" s="39" t="s">
        <v>195</v>
      </c>
      <c r="H268" s="23" t="str">
        <f t="shared" si="8"/>
        <v>陳＊萬錢</v>
      </c>
      <c r="I268" s="23" t="str">
        <f t="shared" si="9"/>
        <v>2＊579259</v>
      </c>
      <c r="J268" s="39">
        <v>1130723</v>
      </c>
      <c r="K268" s="39" t="s">
        <v>732</v>
      </c>
      <c r="L268" s="40" t="s">
        <v>721</v>
      </c>
      <c r="M268" s="1"/>
      <c r="N268" s="1"/>
      <c r="O268" s="1"/>
      <c r="P268" s="1"/>
      <c r="Q268" s="1"/>
      <c r="R268" s="1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1"/>
      <c r="AK268" s="1"/>
      <c r="AL268" s="1"/>
      <c r="AM268" s="25"/>
      <c r="AN268" s="25"/>
      <c r="AO268" s="25"/>
      <c r="AP268" s="25"/>
      <c r="AQ268" s="25"/>
      <c r="AR268" s="1"/>
      <c r="AS268" s="25"/>
      <c r="AT268" s="25"/>
      <c r="AU268" s="25"/>
      <c r="AV268" s="25"/>
      <c r="AW268" s="25"/>
      <c r="AX268" s="36"/>
      <c r="AY268" s="25"/>
      <c r="AZ268" s="25"/>
      <c r="BA268" s="25"/>
      <c r="BB268" s="25" t="s">
        <v>747</v>
      </c>
      <c r="BC268" s="1"/>
      <c r="BD268" s="1"/>
      <c r="BE268" s="25"/>
      <c r="BF268" s="1"/>
      <c r="BG268" s="1"/>
      <c r="BH268" s="1"/>
      <c r="BI268" s="25"/>
      <c r="BJ268" s="6"/>
    </row>
    <row r="269" spans="1:62" ht="31">
      <c r="A269" s="23">
        <v>265</v>
      </c>
      <c r="B269" s="39" t="s">
        <v>3829</v>
      </c>
      <c r="C269" s="39" t="s">
        <v>3585</v>
      </c>
      <c r="D269" s="39" t="s">
        <v>1067</v>
      </c>
      <c r="E269" s="39">
        <v>74</v>
      </c>
      <c r="F269" s="39" t="s">
        <v>195</v>
      </c>
      <c r="G269" s="39" t="s">
        <v>195</v>
      </c>
      <c r="H269" s="23" t="str">
        <f t="shared" si="8"/>
        <v>陳＊雲</v>
      </c>
      <c r="I269" s="23" t="str">
        <f t="shared" si="9"/>
        <v>1＊703406</v>
      </c>
      <c r="J269" s="39">
        <v>1130724</v>
      </c>
      <c r="K269" s="39" t="s">
        <v>752</v>
      </c>
      <c r="L269" s="40" t="s">
        <v>721</v>
      </c>
      <c r="M269" s="1"/>
      <c r="N269" s="1"/>
      <c r="O269" s="1"/>
      <c r="P269" s="1"/>
      <c r="Q269" s="1"/>
      <c r="R269" s="1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1"/>
      <c r="AK269" s="1"/>
      <c r="AL269" s="1"/>
      <c r="AM269" s="25"/>
      <c r="AN269" s="25"/>
      <c r="AO269" s="25"/>
      <c r="AP269" s="25"/>
      <c r="AQ269" s="25"/>
      <c r="AR269" s="1"/>
      <c r="AS269" s="25"/>
      <c r="AT269" s="25"/>
      <c r="AU269" s="25"/>
      <c r="AV269" s="25" t="s">
        <v>9</v>
      </c>
      <c r="AW269" s="25"/>
      <c r="AX269" s="36"/>
      <c r="AY269" s="25"/>
      <c r="AZ269" s="25"/>
      <c r="BA269" s="25"/>
      <c r="BB269" s="25"/>
      <c r="BC269" s="1"/>
      <c r="BD269" s="1"/>
      <c r="BE269" s="25"/>
      <c r="BF269" s="1"/>
      <c r="BG269" s="1"/>
      <c r="BH269" s="1"/>
      <c r="BI269" s="25" t="s">
        <v>1034</v>
      </c>
      <c r="BJ269" s="6"/>
    </row>
    <row r="270" spans="1:62" ht="31">
      <c r="A270" s="23">
        <v>266</v>
      </c>
      <c r="B270" s="39" t="s">
        <v>1765</v>
      </c>
      <c r="C270" s="39" t="s">
        <v>109</v>
      </c>
      <c r="D270" s="39" t="s">
        <v>1067</v>
      </c>
      <c r="E270" s="39">
        <v>78</v>
      </c>
      <c r="F270" s="39" t="s">
        <v>195</v>
      </c>
      <c r="G270" s="39" t="s">
        <v>195</v>
      </c>
      <c r="H270" s="23" t="str">
        <f t="shared" si="8"/>
        <v>計＊華</v>
      </c>
      <c r="I270" s="23" t="str">
        <f t="shared" si="9"/>
        <v>0＊850746</v>
      </c>
      <c r="J270" s="39">
        <v>1130726</v>
      </c>
      <c r="K270" s="39" t="s">
        <v>732</v>
      </c>
      <c r="L270" s="40" t="s">
        <v>721</v>
      </c>
      <c r="M270" s="1"/>
      <c r="N270" s="1"/>
      <c r="O270" s="1"/>
      <c r="P270" s="1"/>
      <c r="Q270" s="1"/>
      <c r="R270" s="1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1"/>
      <c r="AK270" s="1"/>
      <c r="AL270" s="1"/>
      <c r="AM270" s="25"/>
      <c r="AN270" s="25"/>
      <c r="AO270" s="25"/>
      <c r="AP270" s="25"/>
      <c r="AQ270" s="25"/>
      <c r="AR270" s="1"/>
      <c r="AS270" s="25"/>
      <c r="AT270" s="25"/>
      <c r="AU270" s="25"/>
      <c r="AV270" s="25"/>
      <c r="AW270" s="25"/>
      <c r="AX270" s="36"/>
      <c r="AY270" s="25"/>
      <c r="AZ270" s="25"/>
      <c r="BA270" s="25"/>
      <c r="BB270" s="25" t="s">
        <v>1879</v>
      </c>
      <c r="BC270" s="1"/>
      <c r="BD270" s="1"/>
      <c r="BE270" s="25"/>
      <c r="BF270" s="1"/>
      <c r="BG270" s="1"/>
      <c r="BH270" s="1"/>
      <c r="BI270" s="25"/>
      <c r="BJ270" s="6"/>
    </row>
    <row r="271" spans="1:62" ht="31">
      <c r="A271" s="23">
        <v>267</v>
      </c>
      <c r="B271" s="39" t="s">
        <v>3983</v>
      </c>
      <c r="C271" s="39" t="s">
        <v>2870</v>
      </c>
      <c r="D271" s="39" t="s">
        <v>1063</v>
      </c>
      <c r="E271" s="39">
        <v>41</v>
      </c>
      <c r="F271" s="39" t="s">
        <v>195</v>
      </c>
      <c r="G271" s="39" t="s">
        <v>195</v>
      </c>
      <c r="H271" s="23" t="str">
        <f t="shared" si="8"/>
        <v>黃＊偉</v>
      </c>
      <c r="I271" s="23" t="str">
        <f t="shared" si="9"/>
        <v>1＊337045</v>
      </c>
      <c r="J271" s="39">
        <v>1130726</v>
      </c>
      <c r="K271" s="39" t="s">
        <v>734</v>
      </c>
      <c r="L271" s="40" t="s">
        <v>721</v>
      </c>
      <c r="M271" s="1"/>
      <c r="N271" s="1"/>
      <c r="O271" s="1"/>
      <c r="P271" s="1"/>
      <c r="Q271" s="1"/>
      <c r="R271" s="1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1"/>
      <c r="AK271" s="1"/>
      <c r="AL271" s="1"/>
      <c r="AM271" s="25"/>
      <c r="AN271" s="25"/>
      <c r="AO271" s="25"/>
      <c r="AP271" s="25"/>
      <c r="AQ271" s="25"/>
      <c r="AR271" s="1"/>
      <c r="AS271" s="25"/>
      <c r="AT271" s="25"/>
      <c r="AU271" s="25"/>
      <c r="AV271" s="25"/>
      <c r="AW271" s="25"/>
      <c r="AX271" s="36"/>
      <c r="AY271" s="25"/>
      <c r="AZ271" s="25"/>
      <c r="BA271" s="25" t="s">
        <v>9</v>
      </c>
      <c r="BB271" s="25"/>
      <c r="BC271" s="1"/>
      <c r="BD271" s="1"/>
      <c r="BE271" s="25" t="s">
        <v>736</v>
      </c>
      <c r="BF271" s="1"/>
      <c r="BG271" s="1"/>
      <c r="BH271" s="1"/>
      <c r="BI271" s="25"/>
      <c r="BJ271" s="6"/>
    </row>
    <row r="272" spans="1:62" ht="31">
      <c r="A272" s="23">
        <v>268</v>
      </c>
      <c r="B272" s="39" t="s">
        <v>1789</v>
      </c>
      <c r="C272" s="39" t="s">
        <v>1504</v>
      </c>
      <c r="D272" s="39" t="s">
        <v>1067</v>
      </c>
      <c r="E272" s="39">
        <v>71</v>
      </c>
      <c r="F272" s="39" t="s">
        <v>195</v>
      </c>
      <c r="G272" s="39" t="s">
        <v>195</v>
      </c>
      <c r="H272" s="23" t="str">
        <f t="shared" si="8"/>
        <v>羅＊雪</v>
      </c>
      <c r="I272" s="23" t="str">
        <f t="shared" si="9"/>
        <v>1＊755531</v>
      </c>
      <c r="J272" s="39">
        <v>1130726</v>
      </c>
      <c r="K272" s="39" t="s">
        <v>734</v>
      </c>
      <c r="L272" s="40" t="s">
        <v>721</v>
      </c>
      <c r="M272" s="1"/>
      <c r="N272" s="1"/>
      <c r="O272" s="1"/>
      <c r="P272" s="1"/>
      <c r="Q272" s="1"/>
      <c r="R272" s="1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1"/>
      <c r="AK272" s="1"/>
      <c r="AL272" s="1"/>
      <c r="AM272" s="25"/>
      <c r="AN272" s="25"/>
      <c r="AO272" s="25"/>
      <c r="AP272" s="25"/>
      <c r="AQ272" s="25"/>
      <c r="AR272" s="1"/>
      <c r="AS272" s="25"/>
      <c r="AT272" s="25"/>
      <c r="AU272" s="25"/>
      <c r="AV272" s="25"/>
      <c r="AW272" s="25"/>
      <c r="AX272" s="36"/>
      <c r="AY272" s="25"/>
      <c r="AZ272" s="25"/>
      <c r="BA272" s="25" t="s">
        <v>9</v>
      </c>
      <c r="BB272" s="25"/>
      <c r="BC272" s="1"/>
      <c r="BD272" s="1"/>
      <c r="BE272" s="25"/>
      <c r="BF272" s="1"/>
      <c r="BG272" s="1"/>
      <c r="BH272" s="1"/>
      <c r="BI272" s="25"/>
      <c r="BJ272" s="6"/>
    </row>
    <row r="273" spans="1:62" ht="31">
      <c r="A273" s="23">
        <v>269</v>
      </c>
      <c r="B273" s="39" t="s">
        <v>3979</v>
      </c>
      <c r="C273" s="39" t="s">
        <v>3709</v>
      </c>
      <c r="D273" s="39" t="s">
        <v>1063</v>
      </c>
      <c r="E273" s="39">
        <v>56</v>
      </c>
      <c r="F273" s="39" t="s">
        <v>195</v>
      </c>
      <c r="G273" s="39" t="s">
        <v>195</v>
      </c>
      <c r="H273" s="23" t="str">
        <f t="shared" si="8"/>
        <v>林＊淇</v>
      </c>
      <c r="I273" s="23" t="str">
        <f t="shared" si="9"/>
        <v>2＊104539</v>
      </c>
      <c r="J273" s="39">
        <v>1130726</v>
      </c>
      <c r="K273" s="39" t="s">
        <v>734</v>
      </c>
      <c r="L273" s="40" t="s">
        <v>721</v>
      </c>
      <c r="M273" s="1"/>
      <c r="N273" s="1"/>
      <c r="O273" s="1"/>
      <c r="P273" s="1"/>
      <c r="Q273" s="1"/>
      <c r="R273" s="1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1"/>
      <c r="AK273" s="1"/>
      <c r="AL273" s="1"/>
      <c r="AM273" s="25"/>
      <c r="AN273" s="25"/>
      <c r="AO273" s="25"/>
      <c r="AP273" s="25"/>
      <c r="AQ273" s="25"/>
      <c r="AR273" s="1"/>
      <c r="AS273" s="25"/>
      <c r="AT273" s="25"/>
      <c r="AU273" s="25"/>
      <c r="AV273" s="25"/>
      <c r="AW273" s="25"/>
      <c r="AX273" s="36"/>
      <c r="AY273" s="25"/>
      <c r="AZ273" s="25"/>
      <c r="BA273" s="25" t="s">
        <v>9</v>
      </c>
      <c r="BB273" s="25"/>
      <c r="BC273" s="1"/>
      <c r="BD273" s="1"/>
      <c r="BE273" s="25"/>
      <c r="BF273" s="1"/>
      <c r="BG273" s="1"/>
      <c r="BH273" s="1"/>
      <c r="BI273" s="25"/>
      <c r="BJ273" s="6"/>
    </row>
    <row r="274" spans="1:62" ht="31">
      <c r="A274" s="23">
        <v>270</v>
      </c>
      <c r="B274" s="39" t="s">
        <v>3984</v>
      </c>
      <c r="C274" s="39" t="s">
        <v>2077</v>
      </c>
      <c r="D274" s="39" t="s">
        <v>1067</v>
      </c>
      <c r="E274" s="39">
        <v>65</v>
      </c>
      <c r="F274" s="39" t="s">
        <v>195</v>
      </c>
      <c r="G274" s="39" t="s">
        <v>195</v>
      </c>
      <c r="H274" s="23" t="str">
        <f t="shared" si="8"/>
        <v>徐＊華</v>
      </c>
      <c r="I274" s="23" t="str">
        <f t="shared" si="9"/>
        <v>0＊091739</v>
      </c>
      <c r="J274" s="39">
        <v>1130729</v>
      </c>
      <c r="K274" s="39" t="s">
        <v>734</v>
      </c>
      <c r="L274" s="40" t="s">
        <v>721</v>
      </c>
      <c r="M274" s="1"/>
      <c r="N274" s="1"/>
      <c r="O274" s="1"/>
      <c r="P274" s="1"/>
      <c r="Q274" s="1"/>
      <c r="R274" s="1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1"/>
      <c r="AK274" s="1"/>
      <c r="AL274" s="1"/>
      <c r="AM274" s="25"/>
      <c r="AN274" s="25"/>
      <c r="AO274" s="25"/>
      <c r="AP274" s="25"/>
      <c r="AQ274" s="25"/>
      <c r="AR274" s="1"/>
      <c r="AS274" s="25"/>
      <c r="AT274" s="25"/>
      <c r="AU274" s="25"/>
      <c r="AV274" s="25"/>
      <c r="AW274" s="25"/>
      <c r="AX274" s="36"/>
      <c r="AY274" s="25"/>
      <c r="AZ274" s="25"/>
      <c r="BA274" s="25" t="s">
        <v>1899</v>
      </c>
      <c r="BB274" s="25"/>
      <c r="BC274" s="1"/>
      <c r="BD274" s="1"/>
      <c r="BE274" s="25"/>
      <c r="BF274" s="1"/>
      <c r="BG274" s="1"/>
      <c r="BH274" s="1"/>
      <c r="BI274" s="25"/>
      <c r="BJ274" s="6"/>
    </row>
    <row r="275" spans="1:62" ht="31">
      <c r="A275" s="23">
        <v>271</v>
      </c>
      <c r="B275" s="39" t="s">
        <v>3985</v>
      </c>
      <c r="C275" s="39" t="s">
        <v>612</v>
      </c>
      <c r="D275" s="39" t="s">
        <v>1067</v>
      </c>
      <c r="E275" s="39">
        <v>79</v>
      </c>
      <c r="F275" s="39" t="s">
        <v>195</v>
      </c>
      <c r="G275" s="39" t="s">
        <v>195</v>
      </c>
      <c r="H275" s="23" t="str">
        <f t="shared" si="8"/>
        <v>邱＊淑</v>
      </c>
      <c r="I275" s="23" t="str">
        <f t="shared" si="9"/>
        <v>1＊965961</v>
      </c>
      <c r="J275" s="39">
        <v>1130729</v>
      </c>
      <c r="K275" s="39" t="s">
        <v>751</v>
      </c>
      <c r="L275" s="40" t="s">
        <v>721</v>
      </c>
      <c r="M275" s="1"/>
      <c r="N275" s="1"/>
      <c r="O275" s="1"/>
      <c r="P275" s="1"/>
      <c r="Q275" s="1"/>
      <c r="R275" s="1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1"/>
      <c r="AK275" s="1"/>
      <c r="AL275" s="1"/>
      <c r="AM275" s="25"/>
      <c r="AN275" s="25"/>
      <c r="AO275" s="25"/>
      <c r="AP275" s="25"/>
      <c r="AQ275" s="25"/>
      <c r="AR275" s="1"/>
      <c r="AS275" s="25"/>
      <c r="AT275" s="25"/>
      <c r="AU275" s="25"/>
      <c r="AV275" s="25"/>
      <c r="AW275" s="25"/>
      <c r="AX275" s="36"/>
      <c r="AY275" s="25"/>
      <c r="AZ275" s="25"/>
      <c r="BA275" s="25"/>
      <c r="BB275" s="25"/>
      <c r="BC275" s="1" t="s">
        <v>9</v>
      </c>
      <c r="BD275" s="1"/>
      <c r="BE275" s="25"/>
      <c r="BF275" s="1"/>
      <c r="BG275" s="1"/>
      <c r="BH275" s="1"/>
      <c r="BI275" s="25"/>
      <c r="BJ275" s="6"/>
    </row>
    <row r="276" spans="1:62" ht="31">
      <c r="A276" s="23">
        <v>272</v>
      </c>
      <c r="B276" s="39" t="s">
        <v>1090</v>
      </c>
      <c r="C276" s="39" t="s">
        <v>807</v>
      </c>
      <c r="D276" s="39" t="s">
        <v>1067</v>
      </c>
      <c r="E276" s="39">
        <v>84</v>
      </c>
      <c r="F276" s="39" t="s">
        <v>195</v>
      </c>
      <c r="G276" s="39" t="s">
        <v>195</v>
      </c>
      <c r="H276" s="23" t="str">
        <f t="shared" si="8"/>
        <v>丁＊</v>
      </c>
      <c r="I276" s="23" t="str">
        <f t="shared" si="9"/>
        <v>2＊607462</v>
      </c>
      <c r="J276" s="39">
        <v>1130729</v>
      </c>
      <c r="K276" s="39" t="s">
        <v>734</v>
      </c>
      <c r="L276" s="40" t="s">
        <v>721</v>
      </c>
      <c r="M276" s="1"/>
      <c r="N276" s="1"/>
      <c r="O276" s="1"/>
      <c r="P276" s="1"/>
      <c r="Q276" s="1"/>
      <c r="R276" s="1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1"/>
      <c r="AK276" s="1"/>
      <c r="AL276" s="1"/>
      <c r="AM276" s="25"/>
      <c r="AN276" s="25"/>
      <c r="AO276" s="25"/>
      <c r="AP276" s="25"/>
      <c r="AQ276" s="25"/>
      <c r="AR276" s="1"/>
      <c r="AS276" s="25"/>
      <c r="AT276" s="25"/>
      <c r="AU276" s="25"/>
      <c r="AV276" s="25"/>
      <c r="AW276" s="25"/>
      <c r="AX276" s="36"/>
      <c r="AY276" s="25"/>
      <c r="AZ276" s="25"/>
      <c r="BA276" s="25" t="s">
        <v>9</v>
      </c>
      <c r="BB276" s="25"/>
      <c r="BC276" s="1"/>
      <c r="BD276" s="1"/>
      <c r="BE276" s="25"/>
      <c r="BF276" s="1"/>
      <c r="BG276" s="1"/>
      <c r="BH276" s="1"/>
      <c r="BI276" s="25"/>
      <c r="BJ276" s="6"/>
    </row>
    <row r="277" spans="1:62" ht="31">
      <c r="A277" s="23">
        <v>273</v>
      </c>
      <c r="B277" s="39" t="s">
        <v>3986</v>
      </c>
      <c r="C277" s="39" t="s">
        <v>608</v>
      </c>
      <c r="D277" s="39" t="s">
        <v>1067</v>
      </c>
      <c r="E277" s="39">
        <v>66</v>
      </c>
      <c r="F277" s="39" t="s">
        <v>195</v>
      </c>
      <c r="G277" s="39" t="s">
        <v>195</v>
      </c>
      <c r="H277" s="23" t="str">
        <f t="shared" si="8"/>
        <v>劉＊鈴</v>
      </c>
      <c r="I277" s="23" t="str">
        <f t="shared" si="9"/>
        <v>0＊085156</v>
      </c>
      <c r="J277" s="39">
        <v>1130730</v>
      </c>
      <c r="K277" s="39" t="s">
        <v>734</v>
      </c>
      <c r="L277" s="40" t="s">
        <v>721</v>
      </c>
      <c r="M277" s="1"/>
      <c r="N277" s="1"/>
      <c r="O277" s="1"/>
      <c r="P277" s="1"/>
      <c r="Q277" s="1"/>
      <c r="R277" s="1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1"/>
      <c r="AK277" s="1"/>
      <c r="AL277" s="1"/>
      <c r="AM277" s="25"/>
      <c r="AN277" s="25"/>
      <c r="AO277" s="25"/>
      <c r="AP277" s="25"/>
      <c r="AQ277" s="25"/>
      <c r="AR277" s="1"/>
      <c r="AS277" s="25"/>
      <c r="AT277" s="25"/>
      <c r="AU277" s="25"/>
      <c r="AV277" s="25"/>
      <c r="AW277" s="25"/>
      <c r="AX277" s="36"/>
      <c r="AY277" s="25"/>
      <c r="AZ277" s="25"/>
      <c r="BA277" s="25" t="s">
        <v>9</v>
      </c>
      <c r="BB277" s="25"/>
      <c r="BC277" s="1"/>
      <c r="BD277" s="1"/>
      <c r="BE277" s="25"/>
      <c r="BF277" s="1"/>
      <c r="BG277" s="1"/>
      <c r="BH277" s="1"/>
      <c r="BI277" s="25"/>
      <c r="BJ277" s="6"/>
    </row>
    <row r="278" spans="1:62" ht="31">
      <c r="A278" s="23">
        <v>274</v>
      </c>
      <c r="B278" s="39" t="s">
        <v>3987</v>
      </c>
      <c r="C278" s="39" t="s">
        <v>2782</v>
      </c>
      <c r="D278" s="39" t="s">
        <v>1067</v>
      </c>
      <c r="E278" s="39">
        <v>94</v>
      </c>
      <c r="F278" s="39" t="s">
        <v>195</v>
      </c>
      <c r="G278" s="39" t="s">
        <v>195</v>
      </c>
      <c r="H278" s="23" t="str">
        <f t="shared" si="8"/>
        <v>黃＊月</v>
      </c>
      <c r="I278" s="23" t="str">
        <f t="shared" si="9"/>
        <v>0＊125452</v>
      </c>
      <c r="J278" s="39">
        <v>1130730</v>
      </c>
      <c r="K278" s="39" t="s">
        <v>732</v>
      </c>
      <c r="L278" s="40" t="s">
        <v>721</v>
      </c>
      <c r="M278" s="1"/>
      <c r="N278" s="1"/>
      <c r="O278" s="1"/>
      <c r="P278" s="1"/>
      <c r="Q278" s="1"/>
      <c r="R278" s="1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1"/>
      <c r="AK278" s="1"/>
      <c r="AL278" s="1"/>
      <c r="AM278" s="25"/>
      <c r="AN278" s="25"/>
      <c r="AO278" s="25"/>
      <c r="AP278" s="25"/>
      <c r="AQ278" s="25"/>
      <c r="AR278" s="1"/>
      <c r="AS278" s="25"/>
      <c r="AT278" s="25"/>
      <c r="AU278" s="25"/>
      <c r="AV278" s="25"/>
      <c r="AW278" s="25"/>
      <c r="AX278" s="36"/>
      <c r="AY278" s="25"/>
      <c r="AZ278" s="25"/>
      <c r="BA278" s="25"/>
      <c r="BB278" s="25" t="s">
        <v>3781</v>
      </c>
      <c r="BC278" s="1"/>
      <c r="BD278" s="1"/>
      <c r="BE278" s="25" t="s">
        <v>736</v>
      </c>
      <c r="BF278" s="1"/>
      <c r="BG278" s="1"/>
      <c r="BH278" s="1"/>
      <c r="BI278" s="25"/>
      <c r="BJ278" s="6"/>
    </row>
    <row r="279" spans="1:62" ht="31">
      <c r="A279" s="23">
        <v>275</v>
      </c>
      <c r="B279" s="39" t="s">
        <v>3988</v>
      </c>
      <c r="C279" s="39" t="s">
        <v>3710</v>
      </c>
      <c r="D279" s="39" t="s">
        <v>1067</v>
      </c>
      <c r="E279" s="39">
        <v>67</v>
      </c>
      <c r="F279" s="39" t="s">
        <v>195</v>
      </c>
      <c r="G279" s="39" t="s">
        <v>195</v>
      </c>
      <c r="H279" s="23" t="str">
        <f t="shared" si="8"/>
        <v>黃＊碧月</v>
      </c>
      <c r="I279" s="23" t="str">
        <f t="shared" si="9"/>
        <v>0＊566621</v>
      </c>
      <c r="J279" s="39">
        <v>1130730</v>
      </c>
      <c r="K279" s="39" t="s">
        <v>734</v>
      </c>
      <c r="L279" s="40" t="s">
        <v>721</v>
      </c>
      <c r="M279" s="1"/>
      <c r="N279" s="1"/>
      <c r="O279" s="1"/>
      <c r="P279" s="1"/>
      <c r="Q279" s="1"/>
      <c r="R279" s="1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1"/>
      <c r="AK279" s="1"/>
      <c r="AL279" s="1"/>
      <c r="AM279" s="25"/>
      <c r="AN279" s="25"/>
      <c r="AO279" s="25"/>
      <c r="AP279" s="25"/>
      <c r="AQ279" s="25"/>
      <c r="AR279" s="1"/>
      <c r="AS279" s="25"/>
      <c r="AT279" s="25"/>
      <c r="AU279" s="25"/>
      <c r="AV279" s="25"/>
      <c r="AW279" s="25"/>
      <c r="AX279" s="36"/>
      <c r="AY279" s="25"/>
      <c r="AZ279" s="25"/>
      <c r="BA279" s="25" t="s">
        <v>9</v>
      </c>
      <c r="BB279" s="25"/>
      <c r="BC279" s="1"/>
      <c r="BD279" s="1"/>
      <c r="BE279" s="25"/>
      <c r="BF279" s="1"/>
      <c r="BG279" s="1"/>
      <c r="BH279" s="1"/>
      <c r="BI279" s="25"/>
      <c r="BJ279" s="6"/>
    </row>
    <row r="280" spans="1:62" ht="46.5">
      <c r="A280" s="23">
        <v>276</v>
      </c>
      <c r="B280" s="39" t="s">
        <v>1672</v>
      </c>
      <c r="C280" s="39" t="s">
        <v>1408</v>
      </c>
      <c r="D280" s="39" t="s">
        <v>1067</v>
      </c>
      <c r="E280" s="39">
        <v>80</v>
      </c>
      <c r="F280" s="39" t="s">
        <v>195</v>
      </c>
      <c r="G280" s="39" t="s">
        <v>195</v>
      </c>
      <c r="H280" s="23" t="str">
        <f t="shared" si="8"/>
        <v>黃＊致子</v>
      </c>
      <c r="I280" s="23" t="str">
        <f t="shared" si="9"/>
        <v>0＊123940</v>
      </c>
      <c r="J280" s="39">
        <v>1130730</v>
      </c>
      <c r="K280" s="39" t="s">
        <v>741</v>
      </c>
      <c r="L280" s="40" t="s">
        <v>721</v>
      </c>
      <c r="M280" s="1"/>
      <c r="N280" s="1"/>
      <c r="O280" s="1"/>
      <c r="P280" s="1"/>
      <c r="Q280" s="1"/>
      <c r="R280" s="1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1"/>
      <c r="AK280" s="1"/>
      <c r="AL280" s="1"/>
      <c r="AM280" s="25"/>
      <c r="AN280" s="25"/>
      <c r="AO280" s="25"/>
      <c r="AP280" s="25"/>
      <c r="AQ280" s="25"/>
      <c r="AR280" s="1"/>
      <c r="AS280" s="25"/>
      <c r="AT280" s="25"/>
      <c r="AU280" s="25"/>
      <c r="AV280" s="25"/>
      <c r="AW280" s="25"/>
      <c r="AX280" s="36"/>
      <c r="AY280" s="25"/>
      <c r="AZ280" s="25" t="s">
        <v>9</v>
      </c>
      <c r="BA280" s="25"/>
      <c r="BB280" s="25" t="s">
        <v>3782</v>
      </c>
      <c r="BC280" s="1"/>
      <c r="BD280" s="1"/>
      <c r="BE280" s="25"/>
      <c r="BF280" s="1"/>
      <c r="BG280" s="1"/>
      <c r="BH280" s="1"/>
      <c r="BI280" s="25"/>
      <c r="BJ280" s="6"/>
    </row>
    <row r="281" spans="1:62" ht="31">
      <c r="A281" s="23">
        <v>277</v>
      </c>
      <c r="B281" s="39" t="s">
        <v>3989</v>
      </c>
      <c r="C281" s="39" t="s">
        <v>3711</v>
      </c>
      <c r="D281" s="39" t="s">
        <v>1067</v>
      </c>
      <c r="E281" s="39">
        <v>49</v>
      </c>
      <c r="F281" s="39" t="s">
        <v>195</v>
      </c>
      <c r="G281" s="39" t="s">
        <v>195</v>
      </c>
      <c r="H281" s="23" t="str">
        <f t="shared" si="8"/>
        <v>陳＊吟</v>
      </c>
      <c r="I281" s="23" t="str">
        <f t="shared" si="9"/>
        <v>1＊103505</v>
      </c>
      <c r="J281" s="39">
        <v>1130730</v>
      </c>
      <c r="K281" s="39" t="s">
        <v>734</v>
      </c>
      <c r="L281" s="40" t="s">
        <v>721</v>
      </c>
      <c r="M281" s="1"/>
      <c r="N281" s="1"/>
      <c r="O281" s="1"/>
      <c r="P281" s="1"/>
      <c r="Q281" s="1"/>
      <c r="R281" s="1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1"/>
      <c r="AK281" s="1"/>
      <c r="AL281" s="1"/>
      <c r="AM281" s="25"/>
      <c r="AN281" s="25"/>
      <c r="AO281" s="25"/>
      <c r="AP281" s="25"/>
      <c r="AQ281" s="25"/>
      <c r="AR281" s="1"/>
      <c r="AS281" s="25"/>
      <c r="AT281" s="25"/>
      <c r="AU281" s="25"/>
      <c r="AV281" s="25"/>
      <c r="AW281" s="25"/>
      <c r="AX281" s="36"/>
      <c r="AY281" s="25"/>
      <c r="AZ281" s="25"/>
      <c r="BA281" s="25" t="s">
        <v>9</v>
      </c>
      <c r="BB281" s="25"/>
      <c r="BC281" s="1"/>
      <c r="BD281" s="1"/>
      <c r="BE281" s="25"/>
      <c r="BF281" s="1"/>
      <c r="BG281" s="1"/>
      <c r="BH281" s="1"/>
      <c r="BI281" s="25"/>
      <c r="BJ281" s="6"/>
    </row>
    <row r="282" spans="1:62" ht="31">
      <c r="A282" s="23">
        <v>278</v>
      </c>
      <c r="B282" s="39" t="s">
        <v>3990</v>
      </c>
      <c r="C282" s="39" t="s">
        <v>2112</v>
      </c>
      <c r="D282" s="39" t="s">
        <v>1063</v>
      </c>
      <c r="E282" s="39">
        <v>62</v>
      </c>
      <c r="F282" s="39" t="s">
        <v>195</v>
      </c>
      <c r="G282" s="39" t="s">
        <v>195</v>
      </c>
      <c r="H282" s="23" t="str">
        <f t="shared" si="8"/>
        <v>李＊祥</v>
      </c>
      <c r="I282" s="23" t="str">
        <f t="shared" si="9"/>
        <v>1＊109516</v>
      </c>
      <c r="J282" s="39">
        <v>1130730</v>
      </c>
      <c r="K282" s="39" t="s">
        <v>734</v>
      </c>
      <c r="L282" s="40" t="s">
        <v>721</v>
      </c>
      <c r="M282" s="1"/>
      <c r="N282" s="1"/>
      <c r="O282" s="1"/>
      <c r="P282" s="1"/>
      <c r="Q282" s="1"/>
      <c r="R282" s="1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1"/>
      <c r="AK282" s="1"/>
      <c r="AL282" s="1"/>
      <c r="AM282" s="25"/>
      <c r="AN282" s="25"/>
      <c r="AO282" s="25"/>
      <c r="AP282" s="25"/>
      <c r="AQ282" s="25"/>
      <c r="AR282" s="1"/>
      <c r="AS282" s="25"/>
      <c r="AT282" s="25"/>
      <c r="AU282" s="25"/>
      <c r="AV282" s="25"/>
      <c r="AW282" s="25"/>
      <c r="AX282" s="36"/>
      <c r="AY282" s="25"/>
      <c r="AZ282" s="25"/>
      <c r="BA282" s="25" t="s">
        <v>9</v>
      </c>
      <c r="BB282" s="25"/>
      <c r="BC282" s="1"/>
      <c r="BD282" s="1"/>
      <c r="BE282" s="25"/>
      <c r="BF282" s="1"/>
      <c r="BG282" s="1"/>
      <c r="BH282" s="1"/>
      <c r="BI282" s="25"/>
      <c r="BJ282" s="6"/>
    </row>
    <row r="283" spans="1:62" ht="31">
      <c r="A283" s="23">
        <v>279</v>
      </c>
      <c r="B283" s="39" t="s">
        <v>3991</v>
      </c>
      <c r="C283" s="39" t="s">
        <v>3712</v>
      </c>
      <c r="D283" s="39" t="s">
        <v>1067</v>
      </c>
      <c r="E283" s="39">
        <v>52</v>
      </c>
      <c r="F283" s="39" t="s">
        <v>195</v>
      </c>
      <c r="G283" s="39" t="s">
        <v>195</v>
      </c>
      <c r="H283" s="23" t="str">
        <f t="shared" si="8"/>
        <v>林＊綾</v>
      </c>
      <c r="I283" s="23" t="str">
        <f t="shared" si="9"/>
        <v>1＊123352</v>
      </c>
      <c r="J283" s="39">
        <v>1130730</v>
      </c>
      <c r="K283" s="39" t="s">
        <v>734</v>
      </c>
      <c r="L283" s="40" t="s">
        <v>721</v>
      </c>
      <c r="M283" s="1"/>
      <c r="N283" s="1"/>
      <c r="O283" s="1"/>
      <c r="P283" s="1"/>
      <c r="Q283" s="1"/>
      <c r="R283" s="1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1"/>
      <c r="AK283" s="1"/>
      <c r="AL283" s="1"/>
      <c r="AM283" s="25"/>
      <c r="AN283" s="25"/>
      <c r="AO283" s="25"/>
      <c r="AP283" s="25"/>
      <c r="AQ283" s="25"/>
      <c r="AR283" s="1"/>
      <c r="AS283" s="25"/>
      <c r="AT283" s="25"/>
      <c r="AU283" s="25"/>
      <c r="AV283" s="25"/>
      <c r="AW283" s="25"/>
      <c r="AX283" s="36"/>
      <c r="AY283" s="25"/>
      <c r="AZ283" s="25"/>
      <c r="BA283" s="25" t="s">
        <v>9</v>
      </c>
      <c r="BB283" s="25"/>
      <c r="BC283" s="1"/>
      <c r="BD283" s="1"/>
      <c r="BE283" s="25"/>
      <c r="BF283" s="1"/>
      <c r="BG283" s="1"/>
      <c r="BH283" s="1"/>
      <c r="BI283" s="25"/>
      <c r="BJ283" s="6"/>
    </row>
    <row r="284" spans="1:62" ht="31">
      <c r="A284" s="23">
        <v>280</v>
      </c>
      <c r="B284" s="39" t="s">
        <v>3992</v>
      </c>
      <c r="C284" s="39" t="s">
        <v>3713</v>
      </c>
      <c r="D284" s="39" t="s">
        <v>1063</v>
      </c>
      <c r="E284" s="39">
        <v>91</v>
      </c>
      <c r="F284" s="39" t="s">
        <v>195</v>
      </c>
      <c r="G284" s="39" t="s">
        <v>195</v>
      </c>
      <c r="H284" s="23" t="str">
        <f t="shared" si="8"/>
        <v>楊＊福</v>
      </c>
      <c r="I284" s="23" t="str">
        <f t="shared" si="9"/>
        <v>1＊124075</v>
      </c>
      <c r="J284" s="39">
        <v>1130730</v>
      </c>
      <c r="K284" s="39" t="s">
        <v>752</v>
      </c>
      <c r="L284" s="40" t="s">
        <v>721</v>
      </c>
      <c r="M284" s="1"/>
      <c r="N284" s="1"/>
      <c r="O284" s="1"/>
      <c r="P284" s="1"/>
      <c r="Q284" s="1"/>
      <c r="R284" s="1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1"/>
      <c r="AK284" s="1"/>
      <c r="AL284" s="1"/>
      <c r="AM284" s="25"/>
      <c r="AN284" s="25"/>
      <c r="AO284" s="25"/>
      <c r="AP284" s="25"/>
      <c r="AQ284" s="25"/>
      <c r="AR284" s="1"/>
      <c r="AS284" s="25"/>
      <c r="AT284" s="25"/>
      <c r="AU284" s="25"/>
      <c r="AV284" s="25" t="s">
        <v>9</v>
      </c>
      <c r="AW284" s="25"/>
      <c r="AX284" s="36"/>
      <c r="AY284" s="25"/>
      <c r="AZ284" s="25"/>
      <c r="BA284" s="25"/>
      <c r="BB284" s="25"/>
      <c r="BC284" s="1"/>
      <c r="BD284" s="1"/>
      <c r="BE284" s="25"/>
      <c r="BF284" s="1"/>
      <c r="BG284" s="1"/>
      <c r="BH284" s="1"/>
      <c r="BI284" s="25" t="s">
        <v>1034</v>
      </c>
      <c r="BJ284" s="6"/>
    </row>
    <row r="285" spans="1:62" ht="31">
      <c r="A285" s="23">
        <v>281</v>
      </c>
      <c r="B285" s="39" t="s">
        <v>3993</v>
      </c>
      <c r="C285" s="39" t="s">
        <v>3714</v>
      </c>
      <c r="D285" s="39" t="s">
        <v>1063</v>
      </c>
      <c r="E285" s="39">
        <v>56</v>
      </c>
      <c r="F285" s="39" t="s">
        <v>195</v>
      </c>
      <c r="G285" s="39" t="s">
        <v>195</v>
      </c>
      <c r="H285" s="23" t="str">
        <f t="shared" si="8"/>
        <v>張＊坤</v>
      </c>
      <c r="I285" s="23" t="str">
        <f t="shared" si="9"/>
        <v>1＊446405</v>
      </c>
      <c r="J285" s="39">
        <v>1130730</v>
      </c>
      <c r="K285" s="39" t="s">
        <v>734</v>
      </c>
      <c r="L285" s="40" t="s">
        <v>721</v>
      </c>
      <c r="M285" s="1"/>
      <c r="N285" s="1"/>
      <c r="O285" s="1"/>
      <c r="P285" s="1"/>
      <c r="Q285" s="1"/>
      <c r="R285" s="1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1"/>
      <c r="AK285" s="1"/>
      <c r="AL285" s="1"/>
      <c r="AM285" s="25"/>
      <c r="AN285" s="25"/>
      <c r="AO285" s="25"/>
      <c r="AP285" s="25"/>
      <c r="AQ285" s="25"/>
      <c r="AR285" s="1"/>
      <c r="AS285" s="25"/>
      <c r="AT285" s="25"/>
      <c r="AU285" s="25"/>
      <c r="AV285" s="25"/>
      <c r="AW285" s="25"/>
      <c r="AX285" s="36"/>
      <c r="AY285" s="25"/>
      <c r="AZ285" s="25"/>
      <c r="BA285" s="25" t="s">
        <v>9</v>
      </c>
      <c r="BB285" s="25"/>
      <c r="BC285" s="1"/>
      <c r="BD285" s="1"/>
      <c r="BE285" s="25"/>
      <c r="BF285" s="1"/>
      <c r="BG285" s="1"/>
      <c r="BH285" s="1"/>
      <c r="BI285" s="25"/>
      <c r="BJ285" s="6"/>
    </row>
    <row r="286" spans="1:62" ht="17">
      <c r="A286" s="23">
        <v>282</v>
      </c>
      <c r="B286" s="39" t="s">
        <v>3994</v>
      </c>
      <c r="C286" s="39" t="s">
        <v>259</v>
      </c>
      <c r="D286" s="39" t="s">
        <v>1067</v>
      </c>
      <c r="E286" s="39">
        <v>76</v>
      </c>
      <c r="F286" s="39" t="s">
        <v>195</v>
      </c>
      <c r="G286" s="39" t="s">
        <v>195</v>
      </c>
      <c r="H286" s="23" t="str">
        <f t="shared" si="8"/>
        <v>楊＊玉英</v>
      </c>
      <c r="I286" s="23" t="str">
        <f t="shared" si="9"/>
        <v>1＊716227</v>
      </c>
      <c r="J286" s="39">
        <v>1130730</v>
      </c>
      <c r="K286" s="39">
        <v>5760190</v>
      </c>
      <c r="L286" s="40" t="s">
        <v>721</v>
      </c>
      <c r="M286" s="1"/>
      <c r="N286" s="1"/>
      <c r="O286" s="1"/>
      <c r="P286" s="1"/>
      <c r="Q286" s="1"/>
      <c r="R286" s="1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1"/>
      <c r="AK286" s="1"/>
      <c r="AL286" s="1"/>
      <c r="AM286" s="25"/>
      <c r="AN286" s="25"/>
      <c r="AO286" s="25"/>
      <c r="AP286" s="25"/>
      <c r="AQ286" s="25"/>
      <c r="AR286" s="1"/>
      <c r="AS286" s="25"/>
      <c r="AT286" s="25"/>
      <c r="AU286" s="25"/>
      <c r="AV286" s="25"/>
      <c r="AW286" s="25"/>
      <c r="AX286" s="36"/>
      <c r="AY286" s="25"/>
      <c r="AZ286" s="25"/>
      <c r="BA286" s="25" t="s">
        <v>9</v>
      </c>
      <c r="BB286" s="25"/>
      <c r="BC286" s="1"/>
      <c r="BD286" s="1"/>
      <c r="BE286" s="25"/>
      <c r="BF286" s="1"/>
      <c r="BG286" s="1"/>
      <c r="BH286" s="1"/>
      <c r="BI286" s="25"/>
      <c r="BJ286" s="6"/>
    </row>
    <row r="287" spans="1:62" ht="31">
      <c r="A287" s="23">
        <v>283</v>
      </c>
      <c r="B287" s="39" t="s">
        <v>1199</v>
      </c>
      <c r="C287" s="39" t="s">
        <v>926</v>
      </c>
      <c r="D287" s="39" t="s">
        <v>1067</v>
      </c>
      <c r="E287" s="39">
        <v>67</v>
      </c>
      <c r="F287" s="39" t="s">
        <v>195</v>
      </c>
      <c r="G287" s="39" t="s">
        <v>195</v>
      </c>
      <c r="H287" s="23" t="str">
        <f t="shared" si="8"/>
        <v>林＊秀</v>
      </c>
      <c r="I287" s="23" t="str">
        <f t="shared" si="9"/>
        <v>2＊120988</v>
      </c>
      <c r="J287" s="39">
        <v>1130730</v>
      </c>
      <c r="K287" s="39" t="s">
        <v>734</v>
      </c>
      <c r="L287" s="40" t="s">
        <v>721</v>
      </c>
      <c r="M287" s="1"/>
      <c r="N287" s="1"/>
      <c r="O287" s="1"/>
      <c r="P287" s="1"/>
      <c r="Q287" s="1"/>
      <c r="R287" s="1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1"/>
      <c r="AK287" s="1"/>
      <c r="AL287" s="1"/>
      <c r="AM287" s="25"/>
      <c r="AN287" s="25"/>
      <c r="AO287" s="25"/>
      <c r="AP287" s="25"/>
      <c r="AQ287" s="25"/>
      <c r="AR287" s="1"/>
      <c r="AS287" s="25"/>
      <c r="AT287" s="25"/>
      <c r="AU287" s="25"/>
      <c r="AV287" s="25"/>
      <c r="AW287" s="25"/>
      <c r="AX287" s="36"/>
      <c r="AY287" s="25"/>
      <c r="AZ287" s="25"/>
      <c r="BA287" s="25" t="s">
        <v>9</v>
      </c>
      <c r="BB287" s="25"/>
      <c r="BC287" s="1"/>
      <c r="BD287" s="1"/>
      <c r="BE287" s="25" t="s">
        <v>736</v>
      </c>
      <c r="BF287" s="1"/>
      <c r="BG287" s="1"/>
      <c r="BH287" s="1"/>
      <c r="BI287" s="25"/>
      <c r="BJ287" s="6"/>
    </row>
    <row r="288" spans="1:62" ht="17">
      <c r="A288" s="23">
        <v>284</v>
      </c>
      <c r="B288" s="39" t="s">
        <v>1240</v>
      </c>
      <c r="C288" s="39" t="s">
        <v>963</v>
      </c>
      <c r="D288" s="39" t="s">
        <v>1067</v>
      </c>
      <c r="E288" s="39">
        <v>59</v>
      </c>
      <c r="F288" s="39" t="s">
        <v>195</v>
      </c>
      <c r="G288" s="39" t="s">
        <v>195</v>
      </c>
      <c r="H288" s="23" t="str">
        <f t="shared" si="8"/>
        <v>蔡＊惠</v>
      </c>
      <c r="I288" s="23" t="str">
        <f t="shared" si="9"/>
        <v>2＊165155</v>
      </c>
      <c r="J288" s="39">
        <v>1130730</v>
      </c>
      <c r="K288" s="39">
        <v>5760190</v>
      </c>
      <c r="L288" s="40" t="s">
        <v>721</v>
      </c>
      <c r="M288" s="1"/>
      <c r="N288" s="1"/>
      <c r="O288" s="1"/>
      <c r="P288" s="1"/>
      <c r="Q288" s="1"/>
      <c r="R288" s="1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1"/>
      <c r="AK288" s="1"/>
      <c r="AL288" s="1"/>
      <c r="AM288" s="25"/>
      <c r="AN288" s="25"/>
      <c r="AO288" s="25"/>
      <c r="AP288" s="25"/>
      <c r="AQ288" s="25"/>
      <c r="AR288" s="1"/>
      <c r="AS288" s="25"/>
      <c r="AT288" s="25"/>
      <c r="AU288" s="25"/>
      <c r="AV288" s="25"/>
      <c r="AW288" s="25"/>
      <c r="AX288" s="36"/>
      <c r="AY288" s="25"/>
      <c r="AZ288" s="25"/>
      <c r="BA288" s="25" t="s">
        <v>9</v>
      </c>
      <c r="BB288" s="25"/>
      <c r="BC288" s="1"/>
      <c r="BD288" s="1"/>
      <c r="BE288" s="25"/>
      <c r="BF288" s="1"/>
      <c r="BG288" s="1"/>
      <c r="BH288" s="1"/>
      <c r="BI288" s="25"/>
      <c r="BJ288" s="6"/>
    </row>
    <row r="289" spans="1:62" ht="31">
      <c r="A289" s="23">
        <v>285</v>
      </c>
      <c r="B289" s="39" t="s">
        <v>3995</v>
      </c>
      <c r="C289" s="39" t="s">
        <v>3396</v>
      </c>
      <c r="D289" s="39" t="s">
        <v>1063</v>
      </c>
      <c r="E289" s="39">
        <v>77</v>
      </c>
      <c r="F289" s="39" t="s">
        <v>195</v>
      </c>
      <c r="G289" s="39" t="s">
        <v>195</v>
      </c>
      <c r="H289" s="23" t="str">
        <f t="shared" si="8"/>
        <v>羅＊正</v>
      </c>
      <c r="I289" s="23" t="str">
        <f t="shared" si="9"/>
        <v>2＊837500</v>
      </c>
      <c r="J289" s="39">
        <v>1130730</v>
      </c>
      <c r="K289" s="39" t="s">
        <v>751</v>
      </c>
      <c r="L289" s="40" t="s">
        <v>721</v>
      </c>
      <c r="M289" s="1"/>
      <c r="N289" s="1"/>
      <c r="O289" s="1"/>
      <c r="P289" s="1"/>
      <c r="Q289" s="1"/>
      <c r="R289" s="1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1"/>
      <c r="AK289" s="1"/>
      <c r="AL289" s="1"/>
      <c r="AM289" s="25"/>
      <c r="AN289" s="25"/>
      <c r="AO289" s="25"/>
      <c r="AP289" s="25"/>
      <c r="AQ289" s="25"/>
      <c r="AR289" s="1"/>
      <c r="AS289" s="25"/>
      <c r="AT289" s="25"/>
      <c r="AU289" s="25"/>
      <c r="AV289" s="25"/>
      <c r="AW289" s="25"/>
      <c r="AX289" s="36"/>
      <c r="AY289" s="25"/>
      <c r="AZ289" s="25"/>
      <c r="BA289" s="25"/>
      <c r="BB289" s="25"/>
      <c r="BC289" s="25" t="s">
        <v>9</v>
      </c>
      <c r="BD289" s="1"/>
      <c r="BE289" s="25"/>
      <c r="BF289" s="1"/>
      <c r="BG289" s="1"/>
      <c r="BH289" s="1"/>
      <c r="BI289" s="25"/>
      <c r="BJ289" s="6"/>
    </row>
    <row r="290" spans="1:62" ht="31">
      <c r="A290" s="23">
        <v>286</v>
      </c>
      <c r="B290" s="39" t="s">
        <v>1307</v>
      </c>
      <c r="C290" s="39" t="s">
        <v>1021</v>
      </c>
      <c r="D290" s="39" t="s">
        <v>1063</v>
      </c>
      <c r="E290" s="39">
        <v>73</v>
      </c>
      <c r="F290" s="39" t="s">
        <v>195</v>
      </c>
      <c r="G290" s="39" t="s">
        <v>195</v>
      </c>
      <c r="H290" s="23" t="str">
        <f t="shared" si="8"/>
        <v>蔡＊祥</v>
      </c>
      <c r="I290" s="23" t="str">
        <f t="shared" si="9"/>
        <v>2＊205394</v>
      </c>
      <c r="J290" s="39">
        <v>1130730</v>
      </c>
      <c r="K290" s="39" t="s">
        <v>734</v>
      </c>
      <c r="L290" s="40" t="s">
        <v>721</v>
      </c>
      <c r="M290" s="1"/>
      <c r="N290" s="1"/>
      <c r="O290" s="1"/>
      <c r="P290" s="1"/>
      <c r="Q290" s="1"/>
      <c r="R290" s="1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1"/>
      <c r="AK290" s="1"/>
      <c r="AL290" s="1"/>
      <c r="AM290" s="25"/>
      <c r="AN290" s="25"/>
      <c r="AO290" s="25"/>
      <c r="AP290" s="25"/>
      <c r="AQ290" s="25"/>
      <c r="AR290" s="1"/>
      <c r="AS290" s="25"/>
      <c r="AT290" s="25"/>
      <c r="AU290" s="25"/>
      <c r="AV290" s="25"/>
      <c r="AW290" s="25"/>
      <c r="AX290" s="36"/>
      <c r="AY290" s="25"/>
      <c r="AZ290" s="25"/>
      <c r="BA290" s="25" t="s">
        <v>9</v>
      </c>
      <c r="BB290" s="25"/>
      <c r="BC290" s="1"/>
      <c r="BD290" s="1"/>
      <c r="BE290" s="25"/>
      <c r="BF290" s="1"/>
      <c r="BG290" s="1"/>
      <c r="BH290" s="1"/>
      <c r="BI290" s="25"/>
      <c r="BJ290" s="6"/>
    </row>
    <row r="291" spans="1:62" ht="31">
      <c r="A291" s="23">
        <v>287</v>
      </c>
      <c r="B291" s="39" t="s">
        <v>3996</v>
      </c>
      <c r="C291" s="39" t="s">
        <v>2583</v>
      </c>
      <c r="D291" s="39" t="s">
        <v>1063</v>
      </c>
      <c r="E291" s="39">
        <v>51</v>
      </c>
      <c r="F291" s="39" t="s">
        <v>195</v>
      </c>
      <c r="G291" s="39" t="s">
        <v>195</v>
      </c>
      <c r="H291" s="23" t="str">
        <f t="shared" si="8"/>
        <v>王＊偉</v>
      </c>
      <c r="I291" s="23" t="str">
        <f t="shared" si="9"/>
        <v>2＊381128</v>
      </c>
      <c r="J291" s="39">
        <v>1130730</v>
      </c>
      <c r="K291" s="39" t="s">
        <v>734</v>
      </c>
      <c r="L291" s="40" t="s">
        <v>721</v>
      </c>
      <c r="M291" s="1"/>
      <c r="N291" s="1"/>
      <c r="O291" s="1"/>
      <c r="P291" s="1"/>
      <c r="Q291" s="1"/>
      <c r="R291" s="1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1"/>
      <c r="AK291" s="1"/>
      <c r="AL291" s="1"/>
      <c r="AM291" s="25"/>
      <c r="AN291" s="25"/>
      <c r="AO291" s="25"/>
      <c r="AP291" s="25"/>
      <c r="AQ291" s="25"/>
      <c r="AR291" s="1"/>
      <c r="AS291" s="25"/>
      <c r="AT291" s="25"/>
      <c r="AU291" s="25"/>
      <c r="AV291" s="25"/>
      <c r="AW291" s="25"/>
      <c r="AX291" s="36"/>
      <c r="AY291" s="25"/>
      <c r="AZ291" s="25"/>
      <c r="BA291" s="25" t="s">
        <v>9</v>
      </c>
      <c r="BB291" s="25"/>
      <c r="BC291" s="1"/>
      <c r="BD291" s="1"/>
      <c r="BE291" s="25"/>
      <c r="BF291" s="1"/>
      <c r="BG291" s="1"/>
      <c r="BH291" s="1"/>
      <c r="BI291" s="25"/>
      <c r="BJ291" s="6"/>
    </row>
    <row r="292" spans="1:62" ht="46.5">
      <c r="A292" s="23">
        <v>288</v>
      </c>
      <c r="B292" s="39" t="s">
        <v>3973</v>
      </c>
      <c r="C292" s="39" t="s">
        <v>2566</v>
      </c>
      <c r="D292" s="39" t="s">
        <v>1067</v>
      </c>
      <c r="E292" s="39">
        <v>73</v>
      </c>
      <c r="F292" s="39" t="s">
        <v>195</v>
      </c>
      <c r="G292" s="39" t="s">
        <v>195</v>
      </c>
      <c r="H292" s="23" t="str">
        <f t="shared" si="8"/>
        <v>劉＊華</v>
      </c>
      <c r="I292" s="23" t="str">
        <f t="shared" si="9"/>
        <v>2＊392022</v>
      </c>
      <c r="J292" s="39">
        <v>1130730</v>
      </c>
      <c r="K292" s="39" t="s">
        <v>1054</v>
      </c>
      <c r="L292" s="40" t="s">
        <v>721</v>
      </c>
      <c r="M292" s="1"/>
      <c r="N292" s="1"/>
      <c r="O292" s="1"/>
      <c r="P292" s="1"/>
      <c r="Q292" s="1"/>
      <c r="R292" s="1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1"/>
      <c r="AK292" s="1"/>
      <c r="AL292" s="1"/>
      <c r="AM292" s="25"/>
      <c r="AN292" s="25"/>
      <c r="AO292" s="25"/>
      <c r="AP292" s="25"/>
      <c r="AQ292" s="25"/>
      <c r="AR292" s="1"/>
      <c r="AS292" s="25"/>
      <c r="AT292" s="25"/>
      <c r="AU292" s="25"/>
      <c r="AV292" s="25" t="s">
        <v>9</v>
      </c>
      <c r="AW292" s="25"/>
      <c r="AX292" s="36"/>
      <c r="AY292" s="25"/>
      <c r="AZ292" s="25"/>
      <c r="BA292" s="25"/>
      <c r="BB292" s="25" t="s">
        <v>1879</v>
      </c>
      <c r="BC292" s="1"/>
      <c r="BD292" s="1"/>
      <c r="BE292" s="25"/>
      <c r="BF292" s="1"/>
      <c r="BG292" s="1"/>
      <c r="BH292" s="1"/>
      <c r="BI292" s="25"/>
      <c r="BJ292" s="6"/>
    </row>
    <row r="293" spans="1:62" ht="31">
      <c r="A293" s="23">
        <v>289</v>
      </c>
      <c r="B293" s="39" t="s">
        <v>3997</v>
      </c>
      <c r="C293" s="39" t="s">
        <v>3715</v>
      </c>
      <c r="D293" s="39" t="s">
        <v>1063</v>
      </c>
      <c r="E293" s="39">
        <v>57</v>
      </c>
      <c r="F293" s="39" t="s">
        <v>195</v>
      </c>
      <c r="G293" s="39" t="s">
        <v>195</v>
      </c>
      <c r="H293" s="23" t="str">
        <f t="shared" si="8"/>
        <v>楊＊基</v>
      </c>
      <c r="I293" s="23" t="str">
        <f t="shared" si="9"/>
        <v>2＊738923</v>
      </c>
      <c r="J293" s="39">
        <v>1130730</v>
      </c>
      <c r="K293" s="39" t="s">
        <v>734</v>
      </c>
      <c r="L293" s="40" t="s">
        <v>721</v>
      </c>
      <c r="M293" s="1"/>
      <c r="N293" s="1"/>
      <c r="O293" s="1"/>
      <c r="P293" s="1"/>
      <c r="Q293" s="1"/>
      <c r="R293" s="1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1"/>
      <c r="AK293" s="1"/>
      <c r="AL293" s="1"/>
      <c r="AM293" s="25"/>
      <c r="AN293" s="25"/>
      <c r="AO293" s="25"/>
      <c r="AP293" s="25"/>
      <c r="AQ293" s="25"/>
      <c r="AR293" s="1"/>
      <c r="AS293" s="25"/>
      <c r="AT293" s="25"/>
      <c r="AU293" s="25"/>
      <c r="AV293" s="25"/>
      <c r="AW293" s="25"/>
      <c r="AX293" s="36"/>
      <c r="AY293" s="25"/>
      <c r="AZ293" s="25"/>
      <c r="BA293" s="25" t="s">
        <v>9</v>
      </c>
      <c r="BB293" s="25"/>
      <c r="BC293" s="1"/>
      <c r="BD293" s="1"/>
      <c r="BE293" s="25"/>
      <c r="BF293" s="1"/>
      <c r="BG293" s="1"/>
      <c r="BH293" s="1"/>
      <c r="BI293" s="25"/>
      <c r="BJ293" s="6"/>
    </row>
    <row r="294" spans="1:62" ht="31">
      <c r="A294" s="23">
        <v>290</v>
      </c>
      <c r="B294" s="39" t="s">
        <v>3998</v>
      </c>
      <c r="C294" s="39" t="s">
        <v>3716</v>
      </c>
      <c r="D294" s="39" t="s">
        <v>1063</v>
      </c>
      <c r="E294" s="39">
        <v>31</v>
      </c>
      <c r="F294" s="39" t="s">
        <v>195</v>
      </c>
      <c r="G294" s="39" t="s">
        <v>195</v>
      </c>
      <c r="H294" s="23" t="str">
        <f t="shared" ref="H294:H357" si="10">REPLACE(B294,2,1,"＊")</f>
        <v>張＊海</v>
      </c>
      <c r="I294" s="23" t="str">
        <f t="shared" ref="I294:I357" si="11">REPLACE(C294,2,1,"＊")</f>
        <v>2＊739028</v>
      </c>
      <c r="J294" s="39">
        <v>1130730</v>
      </c>
      <c r="K294" s="39" t="s">
        <v>752</v>
      </c>
      <c r="L294" s="40" t="s">
        <v>721</v>
      </c>
      <c r="M294" s="1"/>
      <c r="N294" s="1"/>
      <c r="O294" s="1"/>
      <c r="P294" s="1"/>
      <c r="Q294" s="1"/>
      <c r="R294" s="1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1"/>
      <c r="AK294" s="1"/>
      <c r="AL294" s="1"/>
      <c r="AM294" s="25"/>
      <c r="AN294" s="25"/>
      <c r="AO294" s="25"/>
      <c r="AP294" s="25"/>
      <c r="AQ294" s="25"/>
      <c r="AR294" s="1"/>
      <c r="AS294" s="25"/>
      <c r="AT294" s="25"/>
      <c r="AU294" s="25"/>
      <c r="AV294" s="25" t="s">
        <v>9</v>
      </c>
      <c r="AW294" s="25"/>
      <c r="AX294" s="36"/>
      <c r="AY294" s="25"/>
      <c r="AZ294" s="25"/>
      <c r="BA294" s="25"/>
      <c r="BB294" s="25"/>
      <c r="BC294" s="1"/>
      <c r="BD294" s="1"/>
      <c r="BE294" s="25"/>
      <c r="BF294" s="1"/>
      <c r="BG294" s="1"/>
      <c r="BH294" s="1"/>
      <c r="BI294" s="25" t="s">
        <v>1034</v>
      </c>
      <c r="BJ294" s="6"/>
    </row>
    <row r="295" spans="1:62" ht="31">
      <c r="A295" s="23">
        <v>291</v>
      </c>
      <c r="B295" s="39" t="s">
        <v>1806</v>
      </c>
      <c r="C295" s="39" t="s">
        <v>1519</v>
      </c>
      <c r="D295" s="39" t="s">
        <v>1067</v>
      </c>
      <c r="E295" s="39">
        <v>65</v>
      </c>
      <c r="F295" s="39" t="s">
        <v>195</v>
      </c>
      <c r="G295" s="39" t="s">
        <v>195</v>
      </c>
      <c r="H295" s="23" t="str">
        <f t="shared" si="10"/>
        <v>賴＊</v>
      </c>
      <c r="I295" s="23" t="str">
        <f t="shared" si="11"/>
        <v>1＊082500</v>
      </c>
      <c r="J295" s="39">
        <v>1130701</v>
      </c>
      <c r="K295" s="39" t="s">
        <v>734</v>
      </c>
      <c r="L295" s="39">
        <v>1173</v>
      </c>
      <c r="M295" s="1"/>
      <c r="N295" s="1"/>
      <c r="O295" s="1"/>
      <c r="P295" s="1"/>
      <c r="Q295" s="1"/>
      <c r="R295" s="1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1"/>
      <c r="AK295" s="1"/>
      <c r="AL295" s="1"/>
      <c r="AM295" s="25"/>
      <c r="AN295" s="25"/>
      <c r="AO295" s="25"/>
      <c r="AP295" s="25"/>
      <c r="AQ295" s="25"/>
      <c r="AR295" s="1"/>
      <c r="AS295" s="25"/>
      <c r="AT295" s="25"/>
      <c r="AU295" s="25"/>
      <c r="AV295" s="25"/>
      <c r="AW295" s="25"/>
      <c r="AX295" s="36"/>
      <c r="AY295" s="25"/>
      <c r="AZ295" s="25"/>
      <c r="BA295" s="25" t="s">
        <v>1899</v>
      </c>
      <c r="BB295" s="25"/>
      <c r="BC295" s="1"/>
      <c r="BD295" s="1"/>
      <c r="BE295" s="25"/>
      <c r="BF295" s="1"/>
      <c r="BG295" s="1"/>
      <c r="BH295" s="1"/>
      <c r="BI295" s="25"/>
      <c r="BJ295" s="6"/>
    </row>
    <row r="296" spans="1:62" ht="46.5">
      <c r="A296" s="23">
        <v>292</v>
      </c>
      <c r="B296" s="39" t="s">
        <v>1264</v>
      </c>
      <c r="C296" s="39" t="s">
        <v>987</v>
      </c>
      <c r="D296" s="39" t="s">
        <v>1063</v>
      </c>
      <c r="E296" s="39">
        <v>59</v>
      </c>
      <c r="F296" s="39" t="s">
        <v>195</v>
      </c>
      <c r="G296" s="39" t="s">
        <v>195</v>
      </c>
      <c r="H296" s="23" t="str">
        <f t="shared" si="10"/>
        <v>魏＊財</v>
      </c>
      <c r="I296" s="23" t="str">
        <f t="shared" si="11"/>
        <v>1＊838428</v>
      </c>
      <c r="J296" s="39">
        <v>1130702</v>
      </c>
      <c r="K296" s="39" t="s">
        <v>738</v>
      </c>
      <c r="L296" s="39">
        <v>1173</v>
      </c>
      <c r="M296" s="1"/>
      <c r="N296" s="1"/>
      <c r="O296" s="1"/>
      <c r="P296" s="1"/>
      <c r="Q296" s="1"/>
      <c r="R296" s="1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1"/>
      <c r="AK296" s="1"/>
      <c r="AL296" s="1"/>
      <c r="AM296" s="25"/>
      <c r="AN296" s="25"/>
      <c r="AO296" s="25"/>
      <c r="AP296" s="25"/>
      <c r="AQ296" s="25"/>
      <c r="AR296" s="1"/>
      <c r="AS296" s="25"/>
      <c r="AT296" s="25"/>
      <c r="AU296" s="25"/>
      <c r="AV296" s="25"/>
      <c r="AW296" s="25"/>
      <c r="AX296" s="36"/>
      <c r="AY296" s="25"/>
      <c r="AZ296" s="25" t="s">
        <v>9</v>
      </c>
      <c r="BA296" s="25" t="s">
        <v>9</v>
      </c>
      <c r="BB296" s="25"/>
      <c r="BC296" s="1"/>
      <c r="BD296" s="1"/>
      <c r="BE296" s="25"/>
      <c r="BF296" s="1"/>
      <c r="BG296" s="1"/>
      <c r="BH296" s="1"/>
      <c r="BI296" s="25"/>
      <c r="BJ296" s="6"/>
    </row>
    <row r="297" spans="1:62" ht="62">
      <c r="A297" s="23">
        <v>293</v>
      </c>
      <c r="B297" s="39" t="s">
        <v>3999</v>
      </c>
      <c r="C297" s="39" t="s">
        <v>3717</v>
      </c>
      <c r="D297" s="39" t="s">
        <v>1067</v>
      </c>
      <c r="E297" s="39">
        <v>73</v>
      </c>
      <c r="F297" s="39" t="s">
        <v>3242</v>
      </c>
      <c r="G297" s="39" t="s">
        <v>3703</v>
      </c>
      <c r="H297" s="23" t="str">
        <f t="shared" si="10"/>
        <v>陳＊氣</v>
      </c>
      <c r="I297" s="23" t="str">
        <f t="shared" si="11"/>
        <v>2＊609219</v>
      </c>
      <c r="J297" s="39">
        <v>1130703</v>
      </c>
      <c r="K297" s="39" t="s">
        <v>1055</v>
      </c>
      <c r="L297" s="39">
        <v>1173</v>
      </c>
      <c r="M297" s="1"/>
      <c r="N297" s="1"/>
      <c r="O297" s="1"/>
      <c r="P297" s="1"/>
      <c r="Q297" s="1"/>
      <c r="R297" s="1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1"/>
      <c r="AK297" s="1"/>
      <c r="AL297" s="1"/>
      <c r="AM297" s="25"/>
      <c r="AN297" s="25"/>
      <c r="AO297" s="25"/>
      <c r="AP297" s="25"/>
      <c r="AQ297" s="25"/>
      <c r="AR297" s="1"/>
      <c r="AS297" s="25"/>
      <c r="AT297" s="25"/>
      <c r="AU297" s="25"/>
      <c r="AV297" s="25" t="s">
        <v>9</v>
      </c>
      <c r="AW297" s="25"/>
      <c r="AX297" s="36"/>
      <c r="AY297" s="25"/>
      <c r="AZ297" s="25"/>
      <c r="BA297" s="25"/>
      <c r="BB297" s="25"/>
      <c r="BC297" s="25" t="s">
        <v>9</v>
      </c>
      <c r="BD297" s="1"/>
      <c r="BE297" s="25"/>
      <c r="BF297" s="1"/>
      <c r="BG297" s="1"/>
      <c r="BH297" s="1"/>
      <c r="BI297" s="25" t="s">
        <v>1034</v>
      </c>
      <c r="BJ297" s="6"/>
    </row>
    <row r="298" spans="1:62" ht="17">
      <c r="A298" s="23">
        <v>294</v>
      </c>
      <c r="B298" s="39" t="s">
        <v>1814</v>
      </c>
      <c r="C298" s="39" t="s">
        <v>1526</v>
      </c>
      <c r="D298" s="39" t="s">
        <v>1067</v>
      </c>
      <c r="E298" s="39">
        <v>80</v>
      </c>
      <c r="F298" s="39" t="s">
        <v>195</v>
      </c>
      <c r="G298" s="39" t="s">
        <v>195</v>
      </c>
      <c r="H298" s="23" t="str">
        <f t="shared" si="10"/>
        <v>陳＊</v>
      </c>
      <c r="I298" s="23" t="str">
        <f t="shared" si="11"/>
        <v>1＊149231</v>
      </c>
      <c r="J298" s="39">
        <v>1130703</v>
      </c>
      <c r="K298" s="39">
        <v>5761300</v>
      </c>
      <c r="L298" s="39">
        <v>1173</v>
      </c>
      <c r="M298" s="1"/>
      <c r="N298" s="1"/>
      <c r="O298" s="1"/>
      <c r="P298" s="1"/>
      <c r="Q298" s="1"/>
      <c r="R298" s="1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1"/>
      <c r="AK298" s="1"/>
      <c r="AL298" s="1"/>
      <c r="AM298" s="25"/>
      <c r="AN298" s="25"/>
      <c r="AO298" s="25"/>
      <c r="AP298" s="25"/>
      <c r="AQ298" s="25"/>
      <c r="AR298" s="1"/>
      <c r="AS298" s="25"/>
      <c r="AT298" s="25"/>
      <c r="AU298" s="25" t="s">
        <v>9</v>
      </c>
      <c r="AV298" s="25"/>
      <c r="AW298" s="25"/>
      <c r="AX298" s="36"/>
      <c r="AY298" s="25"/>
      <c r="AZ298" s="25"/>
      <c r="BA298" s="25"/>
      <c r="BB298" s="25"/>
      <c r="BC298" s="1"/>
      <c r="BD298" s="1"/>
      <c r="BE298" s="25"/>
      <c r="BF298" s="1"/>
      <c r="BG298" s="1"/>
      <c r="BH298" s="1"/>
      <c r="BI298" s="25"/>
      <c r="BJ298" s="6"/>
    </row>
    <row r="299" spans="1:62" ht="31">
      <c r="A299" s="23">
        <v>295</v>
      </c>
      <c r="B299" s="39" t="s">
        <v>4000</v>
      </c>
      <c r="C299" s="39" t="s">
        <v>3718</v>
      </c>
      <c r="D299" s="39" t="s">
        <v>1063</v>
      </c>
      <c r="E299" s="39">
        <v>46</v>
      </c>
      <c r="F299" s="39" t="s">
        <v>195</v>
      </c>
      <c r="G299" s="39" t="s">
        <v>195</v>
      </c>
      <c r="H299" s="23" t="str">
        <f t="shared" si="10"/>
        <v>李＊恒</v>
      </c>
      <c r="I299" s="23" t="str">
        <f t="shared" si="11"/>
        <v>2＊100142</v>
      </c>
      <c r="J299" s="39">
        <v>1130703</v>
      </c>
      <c r="K299" s="39" t="s">
        <v>752</v>
      </c>
      <c r="L299" s="39">
        <v>1173</v>
      </c>
      <c r="M299" s="1"/>
      <c r="N299" s="1"/>
      <c r="O299" s="1"/>
      <c r="P299" s="1"/>
      <c r="Q299" s="1"/>
      <c r="R299" s="1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1"/>
      <c r="AK299" s="1"/>
      <c r="AL299" s="1"/>
      <c r="AM299" s="25"/>
      <c r="AN299" s="25"/>
      <c r="AO299" s="25"/>
      <c r="AP299" s="25"/>
      <c r="AQ299" s="25"/>
      <c r="AR299" s="1"/>
      <c r="AS299" s="25"/>
      <c r="AT299" s="25"/>
      <c r="AU299" s="25"/>
      <c r="AV299" s="25" t="s">
        <v>9</v>
      </c>
      <c r="AW299" s="25"/>
      <c r="AX299" s="36"/>
      <c r="AY299" s="25"/>
      <c r="AZ299" s="25"/>
      <c r="BA299" s="25"/>
      <c r="BB299" s="25"/>
      <c r="BC299" s="1"/>
      <c r="BD299" s="1"/>
      <c r="BE299" s="25"/>
      <c r="BF299" s="1"/>
      <c r="BG299" s="1"/>
      <c r="BH299" s="1"/>
      <c r="BI299" s="25" t="s">
        <v>1034</v>
      </c>
      <c r="BJ299" s="6"/>
    </row>
    <row r="300" spans="1:62" ht="17">
      <c r="A300" s="23">
        <v>296</v>
      </c>
      <c r="B300" s="39" t="s">
        <v>4001</v>
      </c>
      <c r="C300" s="39" t="s">
        <v>3719</v>
      </c>
      <c r="D300" s="39" t="s">
        <v>1067</v>
      </c>
      <c r="E300" s="39">
        <v>74</v>
      </c>
      <c r="F300" s="39" t="s">
        <v>3644</v>
      </c>
      <c r="G300" s="39" t="s">
        <v>3686</v>
      </c>
      <c r="H300" s="23" t="str">
        <f t="shared" si="10"/>
        <v>王＊英</v>
      </c>
      <c r="I300" s="23" t="str">
        <f t="shared" si="11"/>
        <v>1＊777939</v>
      </c>
      <c r="J300" s="39">
        <v>1130705</v>
      </c>
      <c r="K300" s="39">
        <v>5761110</v>
      </c>
      <c r="L300" s="39">
        <v>1173</v>
      </c>
      <c r="M300" s="1"/>
      <c r="N300" s="1"/>
      <c r="O300" s="1"/>
      <c r="P300" s="1"/>
      <c r="Q300" s="1"/>
      <c r="R300" s="1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1"/>
      <c r="AK300" s="1"/>
      <c r="AL300" s="1"/>
      <c r="AM300" s="25"/>
      <c r="AN300" s="25"/>
      <c r="AO300" s="25"/>
      <c r="AP300" s="25"/>
      <c r="AQ300" s="25"/>
      <c r="AR300" s="1"/>
      <c r="AS300" s="25"/>
      <c r="AT300" s="25"/>
      <c r="AU300" s="25"/>
      <c r="AV300" s="25" t="s">
        <v>9</v>
      </c>
      <c r="AW300" s="25"/>
      <c r="AX300" s="36"/>
      <c r="AY300" s="25"/>
      <c r="AZ300" s="25"/>
      <c r="BA300" s="25"/>
      <c r="BB300" s="25"/>
      <c r="BC300" s="1"/>
      <c r="BD300" s="1"/>
      <c r="BE300" s="25"/>
      <c r="BF300" s="1"/>
      <c r="BG300" s="1"/>
      <c r="BH300" s="1"/>
      <c r="BI300" s="25"/>
      <c r="BJ300" s="6"/>
    </row>
    <row r="301" spans="1:62" ht="31">
      <c r="A301" s="23">
        <v>297</v>
      </c>
      <c r="B301" s="39" t="s">
        <v>4002</v>
      </c>
      <c r="C301" s="39" t="s">
        <v>3720</v>
      </c>
      <c r="D301" s="39" t="s">
        <v>1063</v>
      </c>
      <c r="E301" s="39">
        <v>88</v>
      </c>
      <c r="F301" s="39" t="s">
        <v>195</v>
      </c>
      <c r="G301" s="39" t="s">
        <v>195</v>
      </c>
      <c r="H301" s="23" t="str">
        <f t="shared" si="10"/>
        <v>顏＊春</v>
      </c>
      <c r="I301" s="23" t="str">
        <f t="shared" si="11"/>
        <v>2＊707719</v>
      </c>
      <c r="J301" s="39">
        <v>1130705</v>
      </c>
      <c r="K301" s="39" t="s">
        <v>3093</v>
      </c>
      <c r="L301" s="39">
        <v>1173</v>
      </c>
      <c r="M301" s="1"/>
      <c r="N301" s="1"/>
      <c r="O301" s="1"/>
      <c r="P301" s="1"/>
      <c r="Q301" s="1"/>
      <c r="R301" s="1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1"/>
      <c r="AK301" s="1"/>
      <c r="AL301" s="1"/>
      <c r="AM301" s="25"/>
      <c r="AN301" s="25"/>
      <c r="AO301" s="25"/>
      <c r="AP301" s="25"/>
      <c r="AQ301" s="25"/>
      <c r="AR301" s="1"/>
      <c r="AS301" s="25"/>
      <c r="AT301" s="25"/>
      <c r="AU301" s="25"/>
      <c r="AV301" s="25"/>
      <c r="AW301" s="25"/>
      <c r="AX301" s="36"/>
      <c r="AY301" s="25"/>
      <c r="AZ301" s="25"/>
      <c r="BA301" s="25"/>
      <c r="BB301" s="25"/>
      <c r="BC301" s="25" t="s">
        <v>9</v>
      </c>
      <c r="BD301" s="1"/>
      <c r="BE301" s="25"/>
      <c r="BF301" s="1"/>
      <c r="BG301" s="1"/>
      <c r="BH301" s="1"/>
      <c r="BI301" s="25"/>
      <c r="BJ301" s="6"/>
    </row>
    <row r="302" spans="1:62" ht="17">
      <c r="A302" s="23">
        <v>298</v>
      </c>
      <c r="B302" s="39" t="s">
        <v>1808</v>
      </c>
      <c r="C302" s="39" t="s">
        <v>387</v>
      </c>
      <c r="D302" s="39" t="s">
        <v>1063</v>
      </c>
      <c r="E302" s="39">
        <v>76</v>
      </c>
      <c r="F302" s="39" t="s">
        <v>195</v>
      </c>
      <c r="G302" s="39" t="s">
        <v>195</v>
      </c>
      <c r="H302" s="23" t="str">
        <f t="shared" si="10"/>
        <v>古＊泉</v>
      </c>
      <c r="I302" s="23" t="str">
        <f t="shared" si="11"/>
        <v>2＊438355</v>
      </c>
      <c r="J302" s="39">
        <v>1130715</v>
      </c>
      <c r="K302" s="39">
        <v>5761300</v>
      </c>
      <c r="L302" s="39">
        <v>1173</v>
      </c>
      <c r="M302" s="1"/>
      <c r="N302" s="1"/>
      <c r="O302" s="1"/>
      <c r="P302" s="1"/>
      <c r="Q302" s="1"/>
      <c r="R302" s="1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1"/>
      <c r="AK302" s="1"/>
      <c r="AL302" s="1"/>
      <c r="AM302" s="25"/>
      <c r="AN302" s="25"/>
      <c r="AO302" s="25"/>
      <c r="AP302" s="25"/>
      <c r="AQ302" s="25"/>
      <c r="AR302" s="1"/>
      <c r="AS302" s="25"/>
      <c r="AT302" s="25"/>
      <c r="AU302" s="25" t="s">
        <v>9</v>
      </c>
      <c r="AV302" s="25"/>
      <c r="AW302" s="25"/>
      <c r="AX302" s="36"/>
      <c r="AY302" s="25"/>
      <c r="AZ302" s="25"/>
      <c r="BA302" s="25"/>
      <c r="BB302" s="25"/>
      <c r="BC302" s="1"/>
      <c r="BD302" s="1"/>
      <c r="BE302" s="25"/>
      <c r="BF302" s="1"/>
      <c r="BG302" s="1"/>
      <c r="BH302" s="1"/>
      <c r="BI302" s="25"/>
      <c r="BJ302" s="6"/>
    </row>
    <row r="303" spans="1:62" ht="46.5">
      <c r="A303" s="23">
        <v>299</v>
      </c>
      <c r="B303" s="39" t="s">
        <v>1632</v>
      </c>
      <c r="C303" s="39" t="s">
        <v>653</v>
      </c>
      <c r="D303" s="39" t="s">
        <v>1063</v>
      </c>
      <c r="E303" s="39">
        <v>41</v>
      </c>
      <c r="F303" s="39" t="s">
        <v>195</v>
      </c>
      <c r="G303" s="39" t="s">
        <v>195</v>
      </c>
      <c r="H303" s="23" t="str">
        <f t="shared" si="10"/>
        <v>吳＊殿</v>
      </c>
      <c r="I303" s="23" t="str">
        <f t="shared" si="11"/>
        <v>1＊872996</v>
      </c>
      <c r="J303" s="39">
        <v>1130717</v>
      </c>
      <c r="K303" s="39" t="s">
        <v>738</v>
      </c>
      <c r="L303" s="39">
        <v>1173</v>
      </c>
      <c r="M303" s="1"/>
      <c r="N303" s="1"/>
      <c r="O303" s="1"/>
      <c r="P303" s="1"/>
      <c r="Q303" s="1"/>
      <c r="R303" s="1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1"/>
      <c r="AK303" s="1"/>
      <c r="AL303" s="1"/>
      <c r="AM303" s="25"/>
      <c r="AN303" s="25"/>
      <c r="AO303" s="25"/>
      <c r="AP303" s="25"/>
      <c r="AQ303" s="25"/>
      <c r="AR303" s="1"/>
      <c r="AS303" s="25"/>
      <c r="AT303" s="25"/>
      <c r="AU303" s="25"/>
      <c r="AV303" s="25"/>
      <c r="AW303" s="25"/>
      <c r="AX303" s="36"/>
      <c r="AY303" s="25"/>
      <c r="AZ303" s="25" t="s">
        <v>9</v>
      </c>
      <c r="BA303" s="25" t="s">
        <v>9</v>
      </c>
      <c r="BB303" s="25"/>
      <c r="BC303" s="1"/>
      <c r="BD303" s="1"/>
      <c r="BE303" s="25"/>
      <c r="BF303" s="1"/>
      <c r="BG303" s="1"/>
      <c r="BH303" s="1"/>
      <c r="BI303" s="25"/>
      <c r="BJ303" s="6"/>
    </row>
    <row r="304" spans="1:62" ht="31">
      <c r="A304" s="23">
        <v>300</v>
      </c>
      <c r="B304" s="39" t="s">
        <v>4003</v>
      </c>
      <c r="C304" s="39" t="s">
        <v>3721</v>
      </c>
      <c r="D304" s="39" t="s">
        <v>1067</v>
      </c>
      <c r="E304" s="39">
        <v>75</v>
      </c>
      <c r="F304" s="39" t="s">
        <v>195</v>
      </c>
      <c r="G304" s="39" t="s">
        <v>195</v>
      </c>
      <c r="H304" s="23" t="str">
        <f t="shared" si="10"/>
        <v>邱＊</v>
      </c>
      <c r="I304" s="23" t="str">
        <f t="shared" si="11"/>
        <v>1＊233488</v>
      </c>
      <c r="J304" s="39">
        <v>1130717</v>
      </c>
      <c r="K304" s="39" t="s">
        <v>734</v>
      </c>
      <c r="L304" s="39">
        <v>1173</v>
      </c>
      <c r="M304" s="1"/>
      <c r="N304" s="1"/>
      <c r="O304" s="1"/>
      <c r="P304" s="1"/>
      <c r="Q304" s="1"/>
      <c r="R304" s="1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1"/>
      <c r="AK304" s="1"/>
      <c r="AL304" s="1"/>
      <c r="AM304" s="25"/>
      <c r="AN304" s="25"/>
      <c r="AO304" s="25"/>
      <c r="AP304" s="25"/>
      <c r="AQ304" s="25"/>
      <c r="AR304" s="1"/>
      <c r="AS304" s="25"/>
      <c r="AT304" s="25"/>
      <c r="AU304" s="25"/>
      <c r="AV304" s="25"/>
      <c r="AW304" s="25"/>
      <c r="AX304" s="36"/>
      <c r="AY304" s="25"/>
      <c r="AZ304" s="25"/>
      <c r="BA304" s="25" t="s">
        <v>9</v>
      </c>
      <c r="BB304" s="25"/>
      <c r="BC304" s="1"/>
      <c r="BD304" s="1"/>
      <c r="BE304" s="25"/>
      <c r="BF304" s="1"/>
      <c r="BG304" s="1"/>
      <c r="BH304" s="1"/>
      <c r="BI304" s="25"/>
      <c r="BJ304" s="6"/>
    </row>
    <row r="305" spans="1:62" ht="31">
      <c r="A305" s="23">
        <v>301</v>
      </c>
      <c r="B305" s="39" t="s">
        <v>4004</v>
      </c>
      <c r="C305" s="39" t="s">
        <v>3722</v>
      </c>
      <c r="D305" s="39" t="s">
        <v>1063</v>
      </c>
      <c r="E305" s="39">
        <v>70</v>
      </c>
      <c r="F305" s="39" t="s">
        <v>195</v>
      </c>
      <c r="G305" s="39" t="s">
        <v>195</v>
      </c>
      <c r="H305" s="23" t="str">
        <f t="shared" si="10"/>
        <v>張＊杰</v>
      </c>
      <c r="I305" s="23" t="str">
        <f t="shared" si="11"/>
        <v>2＊721869</v>
      </c>
      <c r="J305" s="39">
        <v>1130717</v>
      </c>
      <c r="K305" s="39" t="s">
        <v>734</v>
      </c>
      <c r="L305" s="39">
        <v>1173</v>
      </c>
      <c r="M305" s="1"/>
      <c r="N305" s="1"/>
      <c r="O305" s="1"/>
      <c r="P305" s="1"/>
      <c r="Q305" s="1"/>
      <c r="R305" s="1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1"/>
      <c r="AK305" s="1"/>
      <c r="AL305" s="1"/>
      <c r="AM305" s="25"/>
      <c r="AN305" s="25"/>
      <c r="AO305" s="25"/>
      <c r="AP305" s="25"/>
      <c r="AQ305" s="25"/>
      <c r="AR305" s="1"/>
      <c r="AS305" s="25"/>
      <c r="AT305" s="25"/>
      <c r="AU305" s="25"/>
      <c r="AV305" s="25"/>
      <c r="AW305" s="25"/>
      <c r="AX305" s="36"/>
      <c r="AY305" s="25"/>
      <c r="AZ305" s="25"/>
      <c r="BA305" s="25" t="s">
        <v>9</v>
      </c>
      <c r="BB305" s="25"/>
      <c r="BC305" s="1"/>
      <c r="BD305" s="1"/>
      <c r="BE305" s="25"/>
      <c r="BF305" s="1"/>
      <c r="BG305" s="1"/>
      <c r="BH305" s="1"/>
      <c r="BI305" s="25"/>
      <c r="BJ305" s="6"/>
    </row>
    <row r="306" spans="1:62" ht="31">
      <c r="A306" s="23">
        <v>302</v>
      </c>
      <c r="B306" s="39" t="s">
        <v>4005</v>
      </c>
      <c r="C306" s="39" t="s">
        <v>2150</v>
      </c>
      <c r="D306" s="39" t="s">
        <v>1067</v>
      </c>
      <c r="E306" s="39">
        <v>61</v>
      </c>
      <c r="F306" s="39" t="s">
        <v>195</v>
      </c>
      <c r="G306" s="39" t="s">
        <v>195</v>
      </c>
      <c r="H306" s="23" t="str">
        <f t="shared" si="10"/>
        <v>王＊惠</v>
      </c>
      <c r="I306" s="23" t="str">
        <f t="shared" si="11"/>
        <v>1＊917803</v>
      </c>
      <c r="J306" s="39">
        <v>1130719</v>
      </c>
      <c r="K306" s="39" t="s">
        <v>734</v>
      </c>
      <c r="L306" s="39">
        <v>1173</v>
      </c>
      <c r="M306" s="1"/>
      <c r="N306" s="1"/>
      <c r="O306" s="1"/>
      <c r="P306" s="1"/>
      <c r="Q306" s="1"/>
      <c r="R306" s="1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1"/>
      <c r="AK306" s="1"/>
      <c r="AL306" s="1"/>
      <c r="AM306" s="25"/>
      <c r="AN306" s="25"/>
      <c r="AO306" s="25"/>
      <c r="AP306" s="25"/>
      <c r="AQ306" s="25"/>
      <c r="AR306" s="1"/>
      <c r="AS306" s="25"/>
      <c r="AT306" s="25"/>
      <c r="AU306" s="25"/>
      <c r="AV306" s="25"/>
      <c r="AW306" s="25"/>
      <c r="AX306" s="36"/>
      <c r="AY306" s="25"/>
      <c r="AZ306" s="25"/>
      <c r="BA306" s="25" t="s">
        <v>9</v>
      </c>
      <c r="BB306" s="25"/>
      <c r="BC306" s="1"/>
      <c r="BD306" s="1"/>
      <c r="BE306" s="25"/>
      <c r="BF306" s="1"/>
      <c r="BG306" s="1"/>
      <c r="BH306" s="1"/>
      <c r="BI306" s="25"/>
      <c r="BJ306" s="6"/>
    </row>
    <row r="307" spans="1:62" ht="31">
      <c r="A307" s="23">
        <v>303</v>
      </c>
      <c r="B307" s="39" t="s">
        <v>1261</v>
      </c>
      <c r="C307" s="39" t="s">
        <v>984</v>
      </c>
      <c r="D307" s="39" t="s">
        <v>1063</v>
      </c>
      <c r="E307" s="39">
        <v>69</v>
      </c>
      <c r="F307" s="39" t="s">
        <v>195</v>
      </c>
      <c r="G307" s="39" t="s">
        <v>195</v>
      </c>
      <c r="H307" s="23" t="str">
        <f t="shared" si="10"/>
        <v>李＊來</v>
      </c>
      <c r="I307" s="23" t="str">
        <f t="shared" si="11"/>
        <v>2＊414072</v>
      </c>
      <c r="J307" s="39">
        <v>1130719</v>
      </c>
      <c r="K307" s="39" t="s">
        <v>752</v>
      </c>
      <c r="L307" s="39">
        <v>1173</v>
      </c>
      <c r="M307" s="1"/>
      <c r="N307" s="1"/>
      <c r="O307" s="1"/>
      <c r="P307" s="1"/>
      <c r="Q307" s="1"/>
      <c r="R307" s="1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1"/>
      <c r="AK307" s="1"/>
      <c r="AL307" s="1"/>
      <c r="AM307" s="25"/>
      <c r="AN307" s="25"/>
      <c r="AO307" s="25"/>
      <c r="AP307" s="25"/>
      <c r="AQ307" s="25"/>
      <c r="AR307" s="1"/>
      <c r="AS307" s="25"/>
      <c r="AT307" s="25"/>
      <c r="AU307" s="25"/>
      <c r="AV307" s="25" t="s">
        <v>9</v>
      </c>
      <c r="AW307" s="25"/>
      <c r="AX307" s="36"/>
      <c r="AY307" s="25"/>
      <c r="AZ307" s="25"/>
      <c r="BA307" s="25"/>
      <c r="BB307" s="25"/>
      <c r="BC307" s="1"/>
      <c r="BD307" s="1"/>
      <c r="BE307" s="25"/>
      <c r="BF307" s="1"/>
      <c r="BG307" s="1"/>
      <c r="BH307" s="1"/>
      <c r="BI307" s="25" t="s">
        <v>1034</v>
      </c>
      <c r="BJ307" s="6"/>
    </row>
    <row r="308" spans="1:62" ht="46.5">
      <c r="A308" s="23">
        <v>304</v>
      </c>
      <c r="B308" s="39" t="s">
        <v>4006</v>
      </c>
      <c r="C308" s="39" t="s">
        <v>3723</v>
      </c>
      <c r="D308" s="39" t="s">
        <v>1063</v>
      </c>
      <c r="E308" s="39">
        <v>82</v>
      </c>
      <c r="F308" s="39" t="s">
        <v>195</v>
      </c>
      <c r="G308" s="39" t="s">
        <v>195</v>
      </c>
      <c r="H308" s="23" t="str">
        <f t="shared" si="10"/>
        <v>張＊義</v>
      </c>
      <c r="I308" s="23" t="str">
        <f t="shared" si="11"/>
        <v>2＊733554</v>
      </c>
      <c r="J308" s="39">
        <v>1130724</v>
      </c>
      <c r="K308" s="39" t="s">
        <v>767</v>
      </c>
      <c r="L308" s="39">
        <v>1173</v>
      </c>
      <c r="M308" s="1"/>
      <c r="N308" s="1"/>
      <c r="O308" s="1"/>
      <c r="P308" s="1"/>
      <c r="Q308" s="1"/>
      <c r="R308" s="1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1"/>
      <c r="AK308" s="1"/>
      <c r="AL308" s="1"/>
      <c r="AM308" s="25"/>
      <c r="AN308" s="25"/>
      <c r="AO308" s="25"/>
      <c r="AP308" s="25"/>
      <c r="AQ308" s="25"/>
      <c r="AR308" s="1"/>
      <c r="AS308" s="25"/>
      <c r="AT308" s="25"/>
      <c r="AU308" s="25"/>
      <c r="AV308" s="25" t="s">
        <v>9</v>
      </c>
      <c r="AW308" s="25"/>
      <c r="AX308" s="36"/>
      <c r="AY308" s="25"/>
      <c r="AZ308" s="25"/>
      <c r="BA308" s="25"/>
      <c r="BB308" s="25"/>
      <c r="BC308" s="25" t="s">
        <v>9</v>
      </c>
      <c r="BD308" s="1"/>
      <c r="BE308" s="25"/>
      <c r="BF308" s="1"/>
      <c r="BG308" s="1"/>
      <c r="BH308" s="1"/>
      <c r="BI308" s="25"/>
      <c r="BJ308" s="6"/>
    </row>
    <row r="309" spans="1:62" ht="46.5">
      <c r="A309" s="23">
        <v>305</v>
      </c>
      <c r="B309" s="39" t="s">
        <v>4007</v>
      </c>
      <c r="C309" s="39" t="s">
        <v>3724</v>
      </c>
      <c r="D309" s="39" t="s">
        <v>1067</v>
      </c>
      <c r="E309" s="39">
        <v>32</v>
      </c>
      <c r="F309" s="39" t="s">
        <v>195</v>
      </c>
      <c r="G309" s="39" t="s">
        <v>195</v>
      </c>
      <c r="H309" s="23" t="str">
        <f t="shared" si="10"/>
        <v>江＊茹</v>
      </c>
      <c r="I309" s="23" t="str">
        <f t="shared" si="11"/>
        <v>2＊734510</v>
      </c>
      <c r="J309" s="39">
        <v>1130724</v>
      </c>
      <c r="K309" s="39" t="s">
        <v>767</v>
      </c>
      <c r="L309" s="39">
        <v>1173</v>
      </c>
      <c r="M309" s="1"/>
      <c r="N309" s="1"/>
      <c r="O309" s="1"/>
      <c r="P309" s="1"/>
      <c r="Q309" s="1"/>
      <c r="R309" s="1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1"/>
      <c r="AK309" s="1"/>
      <c r="AL309" s="1"/>
      <c r="AM309" s="25"/>
      <c r="AN309" s="25"/>
      <c r="AO309" s="25"/>
      <c r="AP309" s="25"/>
      <c r="AQ309" s="25"/>
      <c r="AR309" s="1"/>
      <c r="AS309" s="25"/>
      <c r="AT309" s="25"/>
      <c r="AU309" s="25"/>
      <c r="AV309" s="25" t="s">
        <v>9</v>
      </c>
      <c r="AW309" s="25"/>
      <c r="AX309" s="36"/>
      <c r="AY309" s="25"/>
      <c r="AZ309" s="25"/>
      <c r="BA309" s="25"/>
      <c r="BB309" s="25"/>
      <c r="BC309" s="25" t="s">
        <v>9</v>
      </c>
      <c r="BD309" s="1"/>
      <c r="BE309" s="25"/>
      <c r="BF309" s="1"/>
      <c r="BG309" s="1"/>
      <c r="BH309" s="1"/>
      <c r="BI309" s="25"/>
      <c r="BJ309" s="6"/>
    </row>
    <row r="310" spans="1:62" ht="17">
      <c r="A310" s="23">
        <v>306</v>
      </c>
      <c r="B310" s="39" t="s">
        <v>4008</v>
      </c>
      <c r="C310" s="39" t="s">
        <v>1991</v>
      </c>
      <c r="D310" s="39" t="s">
        <v>1063</v>
      </c>
      <c r="E310" s="39">
        <v>67</v>
      </c>
      <c r="F310" s="39" t="s">
        <v>195</v>
      </c>
      <c r="G310" s="39" t="s">
        <v>195</v>
      </c>
      <c r="H310" s="23" t="str">
        <f t="shared" si="10"/>
        <v>張＊彥</v>
      </c>
      <c r="I310" s="23" t="str">
        <f t="shared" si="11"/>
        <v>0＊223718</v>
      </c>
      <c r="J310" s="39">
        <v>1130729</v>
      </c>
      <c r="K310" s="39">
        <v>5761300</v>
      </c>
      <c r="L310" s="39">
        <v>1173</v>
      </c>
      <c r="M310" s="1"/>
      <c r="N310" s="1"/>
      <c r="O310" s="1"/>
      <c r="P310" s="1"/>
      <c r="Q310" s="1"/>
      <c r="R310" s="1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1"/>
      <c r="AK310" s="1"/>
      <c r="AL310" s="1"/>
      <c r="AM310" s="25"/>
      <c r="AN310" s="25"/>
      <c r="AO310" s="25"/>
      <c r="AP310" s="25"/>
      <c r="AQ310" s="25"/>
      <c r="AR310" s="1"/>
      <c r="AS310" s="25"/>
      <c r="AT310" s="25"/>
      <c r="AU310" s="25" t="s">
        <v>9</v>
      </c>
      <c r="AV310" s="25"/>
      <c r="AW310" s="25"/>
      <c r="AX310" s="36"/>
      <c r="AY310" s="25"/>
      <c r="AZ310" s="25"/>
      <c r="BA310" s="25"/>
      <c r="BB310" s="25"/>
      <c r="BC310" s="1"/>
      <c r="BD310" s="1"/>
      <c r="BE310" s="25"/>
      <c r="BF310" s="1"/>
      <c r="BG310" s="1"/>
      <c r="BH310" s="1"/>
      <c r="BI310" s="25"/>
      <c r="BJ310" s="6"/>
    </row>
    <row r="311" spans="1:62" ht="46.5">
      <c r="A311" s="23">
        <v>307</v>
      </c>
      <c r="B311" s="39" t="s">
        <v>1247</v>
      </c>
      <c r="C311" s="39" t="s">
        <v>134</v>
      </c>
      <c r="D311" s="39" t="s">
        <v>1067</v>
      </c>
      <c r="E311" s="39">
        <v>63</v>
      </c>
      <c r="F311" s="39" t="s">
        <v>195</v>
      </c>
      <c r="G311" s="39" t="s">
        <v>195</v>
      </c>
      <c r="H311" s="23" t="str">
        <f t="shared" si="10"/>
        <v>蕭＊穎</v>
      </c>
      <c r="I311" s="23" t="str">
        <f t="shared" si="11"/>
        <v>0＊725623</v>
      </c>
      <c r="J311" s="39">
        <v>1130729</v>
      </c>
      <c r="K311" s="39" t="s">
        <v>756</v>
      </c>
      <c r="L311" s="39">
        <v>1173</v>
      </c>
      <c r="M311" s="1"/>
      <c r="N311" s="1"/>
      <c r="O311" s="1"/>
      <c r="P311" s="1"/>
      <c r="Q311" s="1"/>
      <c r="R311" s="1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1"/>
      <c r="AK311" s="1"/>
      <c r="AL311" s="1"/>
      <c r="AM311" s="25"/>
      <c r="AN311" s="25"/>
      <c r="AO311" s="25"/>
      <c r="AP311" s="25"/>
      <c r="AQ311" s="25"/>
      <c r="AR311" s="1"/>
      <c r="AS311" s="25"/>
      <c r="AT311" s="25"/>
      <c r="AU311" s="25"/>
      <c r="AV311" s="25"/>
      <c r="AW311" s="25"/>
      <c r="AX311" s="36"/>
      <c r="AY311" s="25"/>
      <c r="AZ311" s="25"/>
      <c r="BA311" s="25" t="s">
        <v>9</v>
      </c>
      <c r="BB311" s="25"/>
      <c r="BC311" s="1"/>
      <c r="BD311" s="1"/>
      <c r="BE311" s="25"/>
      <c r="BF311" s="1" t="s">
        <v>760</v>
      </c>
      <c r="BG311" s="1"/>
      <c r="BH311" s="1"/>
      <c r="BI311" s="25"/>
      <c r="BJ311" s="6"/>
    </row>
    <row r="312" spans="1:62" ht="31">
      <c r="A312" s="23">
        <v>308</v>
      </c>
      <c r="B312" s="39" t="s">
        <v>3992</v>
      </c>
      <c r="C312" s="39" t="s">
        <v>3713</v>
      </c>
      <c r="D312" s="39" t="s">
        <v>1063</v>
      </c>
      <c r="E312" s="39">
        <v>91</v>
      </c>
      <c r="F312" s="39" t="s">
        <v>195</v>
      </c>
      <c r="G312" s="39" t="s">
        <v>195</v>
      </c>
      <c r="H312" s="23" t="str">
        <f t="shared" si="10"/>
        <v>楊＊福</v>
      </c>
      <c r="I312" s="23" t="str">
        <f t="shared" si="11"/>
        <v>1＊124075</v>
      </c>
      <c r="J312" s="39">
        <v>1130729</v>
      </c>
      <c r="K312" s="39" t="s">
        <v>732</v>
      </c>
      <c r="L312" s="39">
        <v>1173</v>
      </c>
      <c r="M312" s="1"/>
      <c r="N312" s="1"/>
      <c r="O312" s="1"/>
      <c r="P312" s="1"/>
      <c r="Q312" s="1"/>
      <c r="R312" s="1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1"/>
      <c r="AK312" s="1"/>
      <c r="AL312" s="1"/>
      <c r="AM312" s="25"/>
      <c r="AN312" s="25"/>
      <c r="AO312" s="25"/>
      <c r="AP312" s="25"/>
      <c r="AQ312" s="25"/>
      <c r="AR312" s="1"/>
      <c r="AS312" s="25"/>
      <c r="AT312" s="25"/>
      <c r="AU312" s="25"/>
      <c r="AV312" s="25"/>
      <c r="AW312" s="25"/>
      <c r="AX312" s="36"/>
      <c r="AY312" s="25"/>
      <c r="AZ312" s="25"/>
      <c r="BA312" s="25"/>
      <c r="BB312" s="25" t="s">
        <v>1879</v>
      </c>
      <c r="BC312" s="1"/>
      <c r="BD312" s="1"/>
      <c r="BE312" s="25"/>
      <c r="BF312" s="1"/>
      <c r="BG312" s="1"/>
      <c r="BH312" s="1"/>
      <c r="BI312" s="25"/>
      <c r="BJ312" s="6"/>
    </row>
    <row r="313" spans="1:62" ht="31">
      <c r="A313" s="23">
        <v>309</v>
      </c>
      <c r="B313" s="39" t="s">
        <v>4009</v>
      </c>
      <c r="C313" s="39" t="s">
        <v>3725</v>
      </c>
      <c r="D313" s="39" t="s">
        <v>1063</v>
      </c>
      <c r="E313" s="39">
        <v>61</v>
      </c>
      <c r="F313" s="39" t="s">
        <v>195</v>
      </c>
      <c r="G313" s="39" t="s">
        <v>195</v>
      </c>
      <c r="H313" s="23" t="str">
        <f t="shared" si="10"/>
        <v>高＊宗</v>
      </c>
      <c r="I313" s="23" t="str">
        <f t="shared" si="11"/>
        <v>0＊787218</v>
      </c>
      <c r="J313" s="39">
        <v>1130731</v>
      </c>
      <c r="K313" s="39" t="s">
        <v>734</v>
      </c>
      <c r="L313" s="39">
        <v>1173</v>
      </c>
      <c r="M313" s="1"/>
      <c r="N313" s="1"/>
      <c r="O313" s="1"/>
      <c r="P313" s="1"/>
      <c r="Q313" s="1"/>
      <c r="R313" s="1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1"/>
      <c r="AK313" s="1"/>
      <c r="AL313" s="1"/>
      <c r="AM313" s="25"/>
      <c r="AN313" s="25"/>
      <c r="AO313" s="25"/>
      <c r="AP313" s="25"/>
      <c r="AQ313" s="25"/>
      <c r="AR313" s="1"/>
      <c r="AS313" s="25"/>
      <c r="AT313" s="25"/>
      <c r="AU313" s="25"/>
      <c r="AV313" s="25"/>
      <c r="AW313" s="25"/>
      <c r="AX313" s="36"/>
      <c r="AY313" s="25"/>
      <c r="AZ313" s="25"/>
      <c r="BA313" s="25" t="s">
        <v>9</v>
      </c>
      <c r="BB313" s="25"/>
      <c r="BC313" s="1"/>
      <c r="BD313" s="1"/>
      <c r="BE313" s="25"/>
      <c r="BF313" s="1"/>
      <c r="BG313" s="1"/>
      <c r="BH313" s="1"/>
      <c r="BI313" s="25"/>
      <c r="BJ313" s="6"/>
    </row>
    <row r="314" spans="1:62" ht="31">
      <c r="A314" s="23">
        <v>310</v>
      </c>
      <c r="B314" s="39" t="s">
        <v>4010</v>
      </c>
      <c r="C314" s="39" t="s">
        <v>3726</v>
      </c>
      <c r="D314" s="39" t="s">
        <v>1067</v>
      </c>
      <c r="E314" s="39">
        <v>42</v>
      </c>
      <c r="F314" s="39" t="s">
        <v>195</v>
      </c>
      <c r="G314" s="39" t="s">
        <v>195</v>
      </c>
      <c r="H314" s="23" t="str">
        <f t="shared" si="10"/>
        <v>陳＊華</v>
      </c>
      <c r="I314" s="23" t="str">
        <f t="shared" si="11"/>
        <v>0＊439911</v>
      </c>
      <c r="J314" s="39">
        <v>1130731</v>
      </c>
      <c r="K314" s="39" t="s">
        <v>734</v>
      </c>
      <c r="L314" s="39">
        <v>1173</v>
      </c>
      <c r="M314" s="1"/>
      <c r="N314" s="1"/>
      <c r="O314" s="1"/>
      <c r="P314" s="1"/>
      <c r="Q314" s="1"/>
      <c r="R314" s="1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1"/>
      <c r="AK314" s="1"/>
      <c r="AL314" s="1"/>
      <c r="AM314" s="25"/>
      <c r="AN314" s="25"/>
      <c r="AO314" s="25"/>
      <c r="AP314" s="25"/>
      <c r="AQ314" s="25"/>
      <c r="AR314" s="1"/>
      <c r="AS314" s="25"/>
      <c r="AT314" s="25"/>
      <c r="AU314" s="25"/>
      <c r="AV314" s="25"/>
      <c r="AW314" s="25"/>
      <c r="AX314" s="36"/>
      <c r="AY314" s="25"/>
      <c r="AZ314" s="25"/>
      <c r="BA314" s="25" t="s">
        <v>9</v>
      </c>
      <c r="BB314" s="25"/>
      <c r="BC314" s="1"/>
      <c r="BD314" s="1"/>
      <c r="BE314" s="25"/>
      <c r="BF314" s="1"/>
      <c r="BG314" s="1"/>
      <c r="BH314" s="1"/>
      <c r="BI314" s="25"/>
      <c r="BJ314" s="6"/>
    </row>
    <row r="315" spans="1:62" ht="17">
      <c r="A315" s="23">
        <v>311</v>
      </c>
      <c r="B315" s="39" t="s">
        <v>4011</v>
      </c>
      <c r="C315" s="39" t="s">
        <v>3437</v>
      </c>
      <c r="D315" s="39" t="s">
        <v>1063</v>
      </c>
      <c r="E315" s="39">
        <v>63</v>
      </c>
      <c r="F315" s="39" t="s">
        <v>195</v>
      </c>
      <c r="G315" s="39" t="s">
        <v>195</v>
      </c>
      <c r="H315" s="23" t="str">
        <f t="shared" si="10"/>
        <v>陳＊榮</v>
      </c>
      <c r="I315" s="23" t="str">
        <f t="shared" si="11"/>
        <v>0＊568760</v>
      </c>
      <c r="J315" s="39">
        <v>1130731</v>
      </c>
      <c r="K315" s="39">
        <v>5761300</v>
      </c>
      <c r="L315" s="39">
        <v>1173</v>
      </c>
      <c r="M315" s="1"/>
      <c r="N315" s="1"/>
      <c r="O315" s="1"/>
      <c r="P315" s="1"/>
      <c r="Q315" s="1"/>
      <c r="R315" s="1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1"/>
      <c r="AK315" s="1"/>
      <c r="AL315" s="1"/>
      <c r="AM315" s="25"/>
      <c r="AN315" s="25"/>
      <c r="AO315" s="25"/>
      <c r="AP315" s="25"/>
      <c r="AQ315" s="25"/>
      <c r="AR315" s="1"/>
      <c r="AS315" s="25"/>
      <c r="AT315" s="25"/>
      <c r="AU315" s="25" t="s">
        <v>9</v>
      </c>
      <c r="AV315" s="25"/>
      <c r="AW315" s="25"/>
      <c r="AX315" s="36"/>
      <c r="AY315" s="25"/>
      <c r="AZ315" s="25"/>
      <c r="BA315" s="25"/>
      <c r="BB315" s="25"/>
      <c r="BC315" s="1"/>
      <c r="BD315" s="1"/>
      <c r="BE315" s="25"/>
      <c r="BF315" s="1"/>
      <c r="BG315" s="1"/>
      <c r="BH315" s="1"/>
      <c r="BI315" s="25"/>
      <c r="BJ315" s="6"/>
    </row>
    <row r="316" spans="1:62" ht="17">
      <c r="A316" s="23">
        <v>312</v>
      </c>
      <c r="B316" s="39" t="s">
        <v>4012</v>
      </c>
      <c r="C316" s="39" t="s">
        <v>1988</v>
      </c>
      <c r="D316" s="39" t="s">
        <v>1067</v>
      </c>
      <c r="E316" s="39">
        <v>68</v>
      </c>
      <c r="F316" s="39" t="s">
        <v>195</v>
      </c>
      <c r="G316" s="39" t="s">
        <v>195</v>
      </c>
      <c r="H316" s="23" t="str">
        <f t="shared" si="10"/>
        <v>程＊莉</v>
      </c>
      <c r="I316" s="23" t="str">
        <f t="shared" si="11"/>
        <v>2＊618234</v>
      </c>
      <c r="J316" s="39">
        <v>1130731</v>
      </c>
      <c r="K316" s="39">
        <v>5761300</v>
      </c>
      <c r="L316" s="39">
        <v>1173</v>
      </c>
      <c r="M316" s="1"/>
      <c r="N316" s="1"/>
      <c r="O316" s="1"/>
      <c r="P316" s="1"/>
      <c r="Q316" s="1"/>
      <c r="R316" s="1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1"/>
      <c r="AK316" s="1"/>
      <c r="AL316" s="1"/>
      <c r="AM316" s="25"/>
      <c r="AN316" s="25"/>
      <c r="AO316" s="25"/>
      <c r="AP316" s="25"/>
      <c r="AQ316" s="25"/>
      <c r="AR316" s="1"/>
      <c r="AS316" s="25"/>
      <c r="AT316" s="25"/>
      <c r="AU316" s="25" t="s">
        <v>9</v>
      </c>
      <c r="AV316" s="25"/>
      <c r="AW316" s="25"/>
      <c r="AX316" s="36"/>
      <c r="AY316" s="25"/>
      <c r="AZ316" s="25"/>
      <c r="BA316" s="25"/>
      <c r="BB316" s="25"/>
      <c r="BC316" s="1"/>
      <c r="BD316" s="1"/>
      <c r="BE316" s="25"/>
      <c r="BF316" s="1"/>
      <c r="BG316" s="1"/>
      <c r="BH316" s="1"/>
      <c r="BI316" s="25"/>
      <c r="BJ316" s="6"/>
    </row>
    <row r="317" spans="1:62" ht="17">
      <c r="A317" s="23">
        <v>313</v>
      </c>
      <c r="B317" s="39" t="s">
        <v>4013</v>
      </c>
      <c r="C317" s="39" t="s">
        <v>3727</v>
      </c>
      <c r="D317" s="39" t="s">
        <v>1063</v>
      </c>
      <c r="E317" s="39">
        <v>59</v>
      </c>
      <c r="F317" s="39" t="s">
        <v>195</v>
      </c>
      <c r="G317" s="39" t="s">
        <v>195</v>
      </c>
      <c r="H317" s="23" t="str">
        <f t="shared" si="10"/>
        <v>黃＊人</v>
      </c>
      <c r="I317" s="23" t="str">
        <f t="shared" si="11"/>
        <v>0＊945249</v>
      </c>
      <c r="J317" s="39">
        <v>1130701</v>
      </c>
      <c r="K317" s="39">
        <v>5761110</v>
      </c>
      <c r="L317" s="39">
        <v>1551</v>
      </c>
      <c r="M317" s="1"/>
      <c r="N317" s="1"/>
      <c r="O317" s="1"/>
      <c r="P317" s="1"/>
      <c r="Q317" s="1"/>
      <c r="R317" s="1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1"/>
      <c r="AK317" s="1"/>
      <c r="AL317" s="1"/>
      <c r="AM317" s="25"/>
      <c r="AN317" s="25"/>
      <c r="AO317" s="25"/>
      <c r="AP317" s="25"/>
      <c r="AQ317" s="25"/>
      <c r="AR317" s="1"/>
      <c r="AS317" s="25"/>
      <c r="AT317" s="25"/>
      <c r="AU317" s="25"/>
      <c r="AV317" s="25" t="s">
        <v>9</v>
      </c>
      <c r="AW317" s="25"/>
      <c r="AX317" s="36"/>
      <c r="AY317" s="25"/>
      <c r="AZ317" s="25"/>
      <c r="BA317" s="25"/>
      <c r="BB317" s="25"/>
      <c r="BC317" s="1"/>
      <c r="BD317" s="1"/>
      <c r="BE317" s="25"/>
      <c r="BF317" s="1"/>
      <c r="BG317" s="1"/>
      <c r="BH317" s="1"/>
      <c r="BI317" s="25"/>
      <c r="BJ317" s="6"/>
    </row>
    <row r="318" spans="1:62" ht="17">
      <c r="A318" s="23">
        <v>314</v>
      </c>
      <c r="B318" s="39" t="s">
        <v>4014</v>
      </c>
      <c r="C318" s="39" t="s">
        <v>2160</v>
      </c>
      <c r="D318" s="39" t="s">
        <v>1063</v>
      </c>
      <c r="E318" s="39">
        <v>74</v>
      </c>
      <c r="F318" s="39" t="s">
        <v>195</v>
      </c>
      <c r="G318" s="39" t="s">
        <v>195</v>
      </c>
      <c r="H318" s="23" t="str">
        <f t="shared" si="10"/>
        <v>許＊德</v>
      </c>
      <c r="I318" s="23" t="str">
        <f t="shared" si="11"/>
        <v>0＊536695</v>
      </c>
      <c r="J318" s="39">
        <v>1130701</v>
      </c>
      <c r="K318" s="39">
        <v>5761300</v>
      </c>
      <c r="L318" s="39">
        <v>1551</v>
      </c>
      <c r="M318" s="1"/>
      <c r="N318" s="1"/>
      <c r="O318" s="1"/>
      <c r="P318" s="1"/>
      <c r="Q318" s="1"/>
      <c r="R318" s="1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1"/>
      <c r="AK318" s="1"/>
      <c r="AL318" s="1"/>
      <c r="AM318" s="25"/>
      <c r="AN318" s="25"/>
      <c r="AO318" s="25"/>
      <c r="AP318" s="25"/>
      <c r="AQ318" s="25"/>
      <c r="AR318" s="1"/>
      <c r="AS318" s="25"/>
      <c r="AT318" s="25"/>
      <c r="AU318" s="25" t="s">
        <v>9</v>
      </c>
      <c r="AV318" s="25"/>
      <c r="AW318" s="25"/>
      <c r="AX318" s="36"/>
      <c r="AY318" s="25"/>
      <c r="AZ318" s="25"/>
      <c r="BA318" s="25"/>
      <c r="BB318" s="25"/>
      <c r="BC318" s="1"/>
      <c r="BD318" s="1"/>
      <c r="BE318" s="25"/>
      <c r="BF318" s="1"/>
      <c r="BG318" s="1"/>
      <c r="BH318" s="1"/>
      <c r="BI318" s="25"/>
      <c r="BJ318" s="6"/>
    </row>
    <row r="319" spans="1:62" ht="46.5">
      <c r="A319" s="23">
        <v>315</v>
      </c>
      <c r="B319" s="39" t="s">
        <v>1290</v>
      </c>
      <c r="C319" s="39" t="s">
        <v>1008</v>
      </c>
      <c r="D319" s="39" t="s">
        <v>1067</v>
      </c>
      <c r="E319" s="39">
        <v>78</v>
      </c>
      <c r="F319" s="39" t="s">
        <v>195</v>
      </c>
      <c r="G319" s="39" t="s">
        <v>195</v>
      </c>
      <c r="H319" s="23" t="str">
        <f t="shared" si="10"/>
        <v>周＊蘭</v>
      </c>
      <c r="I319" s="23" t="str">
        <f t="shared" si="11"/>
        <v>0＊122616</v>
      </c>
      <c r="J319" s="39">
        <v>1130701</v>
      </c>
      <c r="K319" s="39" t="s">
        <v>756</v>
      </c>
      <c r="L319" s="39">
        <v>1551</v>
      </c>
      <c r="M319" s="1"/>
      <c r="N319" s="1"/>
      <c r="O319" s="1"/>
      <c r="P319" s="1"/>
      <c r="Q319" s="1"/>
      <c r="R319" s="1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1"/>
      <c r="AK319" s="1"/>
      <c r="AL319" s="1"/>
      <c r="AM319" s="25"/>
      <c r="AN319" s="25"/>
      <c r="AO319" s="25"/>
      <c r="AP319" s="25"/>
      <c r="AQ319" s="25"/>
      <c r="AR319" s="1"/>
      <c r="AS319" s="25"/>
      <c r="AT319" s="25"/>
      <c r="AU319" s="25"/>
      <c r="AV319" s="25"/>
      <c r="AW319" s="25"/>
      <c r="AX319" s="36"/>
      <c r="AY319" s="25"/>
      <c r="AZ319" s="25"/>
      <c r="BA319" s="25" t="s">
        <v>9</v>
      </c>
      <c r="BB319" s="25"/>
      <c r="BC319" s="1"/>
      <c r="BD319" s="1"/>
      <c r="BE319" s="25"/>
      <c r="BF319" s="1" t="s">
        <v>757</v>
      </c>
      <c r="BG319" s="1"/>
      <c r="BH319" s="1"/>
      <c r="BI319" s="25"/>
      <c r="BJ319" s="6"/>
    </row>
    <row r="320" spans="1:62" ht="17">
      <c r="A320" s="23">
        <v>316</v>
      </c>
      <c r="B320" s="39" t="s">
        <v>4015</v>
      </c>
      <c r="C320" s="39" t="s">
        <v>3728</v>
      </c>
      <c r="D320" s="39" t="s">
        <v>1067</v>
      </c>
      <c r="E320" s="39">
        <v>90</v>
      </c>
      <c r="F320" s="39" t="s">
        <v>195</v>
      </c>
      <c r="G320" s="39" t="s">
        <v>195</v>
      </c>
      <c r="H320" s="23" t="str">
        <f t="shared" si="10"/>
        <v>王＊秀雲</v>
      </c>
      <c r="I320" s="23" t="str">
        <f t="shared" si="11"/>
        <v>0＊998468</v>
      </c>
      <c r="J320" s="39">
        <v>1130706</v>
      </c>
      <c r="K320" s="39">
        <v>5761110</v>
      </c>
      <c r="L320" s="39">
        <v>1551</v>
      </c>
      <c r="M320" s="1"/>
      <c r="N320" s="1"/>
      <c r="O320" s="1"/>
      <c r="P320" s="1"/>
      <c r="Q320" s="1"/>
      <c r="R320" s="1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1"/>
      <c r="AK320" s="1"/>
      <c r="AL320" s="1"/>
      <c r="AM320" s="25"/>
      <c r="AN320" s="25"/>
      <c r="AO320" s="25"/>
      <c r="AP320" s="25"/>
      <c r="AQ320" s="25"/>
      <c r="AR320" s="1"/>
      <c r="AS320" s="25"/>
      <c r="AT320" s="25"/>
      <c r="AU320" s="25"/>
      <c r="AV320" s="25" t="s">
        <v>9</v>
      </c>
      <c r="AW320" s="25"/>
      <c r="AX320" s="36"/>
      <c r="AY320" s="25"/>
      <c r="AZ320" s="25"/>
      <c r="BA320" s="25"/>
      <c r="BB320" s="25"/>
      <c r="BC320" s="1"/>
      <c r="BD320" s="1"/>
      <c r="BE320" s="25"/>
      <c r="BF320" s="1"/>
      <c r="BG320" s="1"/>
      <c r="BH320" s="1"/>
      <c r="BI320" s="25"/>
      <c r="BJ320" s="6"/>
    </row>
    <row r="321" spans="1:62" ht="62">
      <c r="A321" s="23">
        <v>317</v>
      </c>
      <c r="B321" s="39" t="s">
        <v>3803</v>
      </c>
      <c r="C321" s="39" t="s">
        <v>537</v>
      </c>
      <c r="D321" s="39" t="s">
        <v>1067</v>
      </c>
      <c r="E321" s="39">
        <v>69</v>
      </c>
      <c r="F321" s="39" t="s">
        <v>3647</v>
      </c>
      <c r="G321" s="39" t="s">
        <v>3636</v>
      </c>
      <c r="H321" s="23" t="str">
        <f t="shared" si="10"/>
        <v>林＊芬</v>
      </c>
      <c r="I321" s="23" t="str">
        <f t="shared" si="11"/>
        <v>2＊354233</v>
      </c>
      <c r="J321" s="39">
        <v>1130710</v>
      </c>
      <c r="K321" s="39" t="s">
        <v>1055</v>
      </c>
      <c r="L321" s="39">
        <v>1551</v>
      </c>
      <c r="M321" s="1"/>
      <c r="N321" s="1"/>
      <c r="O321" s="1"/>
      <c r="P321" s="1"/>
      <c r="Q321" s="1"/>
      <c r="R321" s="1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1"/>
      <c r="AK321" s="1"/>
      <c r="AL321" s="1"/>
      <c r="AM321" s="25"/>
      <c r="AN321" s="25"/>
      <c r="AO321" s="25"/>
      <c r="AP321" s="25"/>
      <c r="AQ321" s="25"/>
      <c r="AR321" s="1"/>
      <c r="AS321" s="25"/>
      <c r="AT321" s="25"/>
      <c r="AU321" s="25"/>
      <c r="AV321" s="25" t="s">
        <v>9</v>
      </c>
      <c r="AW321" s="25"/>
      <c r="AX321" s="36"/>
      <c r="AY321" s="25"/>
      <c r="AZ321" s="25"/>
      <c r="BA321" s="25"/>
      <c r="BB321" s="25"/>
      <c r="BC321" s="1" t="s">
        <v>9</v>
      </c>
      <c r="BD321" s="1"/>
      <c r="BE321" s="25"/>
      <c r="BF321" s="1"/>
      <c r="BG321" s="1"/>
      <c r="BH321" s="1"/>
      <c r="BI321" s="25" t="s">
        <v>1034</v>
      </c>
      <c r="BJ321" s="6"/>
    </row>
    <row r="322" spans="1:62" ht="31">
      <c r="A322" s="23">
        <v>318</v>
      </c>
      <c r="B322" s="39" t="s">
        <v>4016</v>
      </c>
      <c r="C322" s="39" t="s">
        <v>3729</v>
      </c>
      <c r="D322" s="39" t="s">
        <v>1067</v>
      </c>
      <c r="E322" s="39">
        <v>98</v>
      </c>
      <c r="F322" s="39" t="s">
        <v>3730</v>
      </c>
      <c r="G322" s="39" t="s">
        <v>3697</v>
      </c>
      <c r="H322" s="23" t="str">
        <f t="shared" si="10"/>
        <v>劉＊秀芬</v>
      </c>
      <c r="I322" s="23" t="str">
        <f t="shared" si="11"/>
        <v>0＊306294</v>
      </c>
      <c r="J322" s="39">
        <v>1130710</v>
      </c>
      <c r="K322" s="39" t="s">
        <v>753</v>
      </c>
      <c r="L322" s="39">
        <v>1551</v>
      </c>
      <c r="M322" s="1"/>
      <c r="N322" s="1"/>
      <c r="O322" s="1"/>
      <c r="P322" s="1"/>
      <c r="Q322" s="1"/>
      <c r="R322" s="1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1"/>
      <c r="AK322" s="1"/>
      <c r="AL322" s="1"/>
      <c r="AM322" s="25"/>
      <c r="AN322" s="25"/>
      <c r="AO322" s="25"/>
      <c r="AP322" s="25"/>
      <c r="AQ322" s="25"/>
      <c r="AR322" s="25" t="s">
        <v>9</v>
      </c>
      <c r="AS322" s="25"/>
      <c r="AT322" s="25"/>
      <c r="AU322" s="25"/>
      <c r="AV322" s="25"/>
      <c r="AW322" s="25"/>
      <c r="AX322" s="36"/>
      <c r="AY322" s="25"/>
      <c r="AZ322" s="25"/>
      <c r="BA322" s="25"/>
      <c r="BB322" s="25"/>
      <c r="BC322" s="1"/>
      <c r="BD322" s="1"/>
      <c r="BE322" s="25"/>
      <c r="BF322" s="1"/>
      <c r="BG322" s="1"/>
      <c r="BH322" s="1"/>
      <c r="BI322" s="25" t="s">
        <v>1034</v>
      </c>
      <c r="BJ322" s="6"/>
    </row>
    <row r="323" spans="1:62" ht="46.5">
      <c r="A323" s="23">
        <v>319</v>
      </c>
      <c r="B323" s="39" t="s">
        <v>4017</v>
      </c>
      <c r="C323" s="39" t="s">
        <v>2635</v>
      </c>
      <c r="D323" s="39" t="s">
        <v>1067</v>
      </c>
      <c r="E323" s="39">
        <v>88</v>
      </c>
      <c r="F323" s="39" t="s">
        <v>195</v>
      </c>
      <c r="G323" s="39" t="s">
        <v>195</v>
      </c>
      <c r="H323" s="23" t="str">
        <f t="shared" si="10"/>
        <v>劉＊素蘭</v>
      </c>
      <c r="I323" s="23" t="str">
        <f t="shared" si="11"/>
        <v>0＊874830</v>
      </c>
      <c r="J323" s="39">
        <v>1130713</v>
      </c>
      <c r="K323" s="39" t="s">
        <v>738</v>
      </c>
      <c r="L323" s="39">
        <v>1551</v>
      </c>
      <c r="M323" s="1"/>
      <c r="N323" s="1"/>
      <c r="O323" s="1"/>
      <c r="P323" s="1"/>
      <c r="Q323" s="1"/>
      <c r="R323" s="1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1"/>
      <c r="AK323" s="1"/>
      <c r="AL323" s="1"/>
      <c r="AM323" s="25"/>
      <c r="AN323" s="25"/>
      <c r="AO323" s="25"/>
      <c r="AP323" s="25"/>
      <c r="AQ323" s="25"/>
      <c r="AR323" s="1"/>
      <c r="AS323" s="25"/>
      <c r="AT323" s="25"/>
      <c r="AU323" s="25"/>
      <c r="AV323" s="25"/>
      <c r="AW323" s="25"/>
      <c r="AX323" s="36"/>
      <c r="AY323" s="25"/>
      <c r="AZ323" s="25" t="s">
        <v>9</v>
      </c>
      <c r="BA323" s="25" t="s">
        <v>9</v>
      </c>
      <c r="BB323" s="25"/>
      <c r="BC323" s="1"/>
      <c r="BD323" s="1"/>
      <c r="BE323" s="25" t="s">
        <v>736</v>
      </c>
      <c r="BF323" s="1"/>
      <c r="BG323" s="1"/>
      <c r="BH323" s="1"/>
      <c r="BI323" s="25"/>
      <c r="BJ323" s="6"/>
    </row>
    <row r="324" spans="1:62" ht="31">
      <c r="A324" s="23">
        <v>320</v>
      </c>
      <c r="B324" s="39" t="s">
        <v>4018</v>
      </c>
      <c r="C324" s="39" t="s">
        <v>3732</v>
      </c>
      <c r="D324" s="39" t="s">
        <v>1067</v>
      </c>
      <c r="E324" s="39">
        <v>81</v>
      </c>
      <c r="F324" s="39" t="s">
        <v>3733</v>
      </c>
      <c r="G324" s="39" t="s">
        <v>3661</v>
      </c>
      <c r="H324" s="23" t="str">
        <f t="shared" si="10"/>
        <v>魏＊秋容</v>
      </c>
      <c r="I324" s="23" t="str">
        <f t="shared" si="11"/>
        <v>2＊688866</v>
      </c>
      <c r="J324" s="39">
        <v>1130718</v>
      </c>
      <c r="K324" s="39" t="s">
        <v>753</v>
      </c>
      <c r="L324" s="39">
        <v>1551</v>
      </c>
      <c r="M324" s="1"/>
      <c r="N324" s="1"/>
      <c r="O324" s="1"/>
      <c r="P324" s="1"/>
      <c r="Q324" s="1"/>
      <c r="R324" s="1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1"/>
      <c r="AK324" s="1"/>
      <c r="AL324" s="1"/>
      <c r="AM324" s="25"/>
      <c r="AN324" s="25"/>
      <c r="AO324" s="25"/>
      <c r="AP324" s="25"/>
      <c r="AQ324" s="25"/>
      <c r="AR324" s="25" t="s">
        <v>9</v>
      </c>
      <c r="AS324" s="25"/>
      <c r="AT324" s="25"/>
      <c r="AU324" s="25"/>
      <c r="AV324" s="25"/>
      <c r="AW324" s="25"/>
      <c r="AX324" s="36"/>
      <c r="AY324" s="25"/>
      <c r="AZ324" s="25"/>
      <c r="BA324" s="25"/>
      <c r="BB324" s="25"/>
      <c r="BC324" s="1"/>
      <c r="BD324" s="1"/>
      <c r="BE324" s="25"/>
      <c r="BF324" s="1"/>
      <c r="BG324" s="1"/>
      <c r="BH324" s="1"/>
      <c r="BI324" s="25" t="s">
        <v>1034</v>
      </c>
      <c r="BJ324" s="6"/>
    </row>
    <row r="325" spans="1:62" ht="17">
      <c r="A325" s="23">
        <v>321</v>
      </c>
      <c r="B325" s="39" t="s">
        <v>4002</v>
      </c>
      <c r="C325" s="39" t="s">
        <v>3720</v>
      </c>
      <c r="D325" s="39" t="s">
        <v>1063</v>
      </c>
      <c r="E325" s="39">
        <v>88</v>
      </c>
      <c r="F325" s="39" t="s">
        <v>195</v>
      </c>
      <c r="G325" s="39" t="s">
        <v>195</v>
      </c>
      <c r="H325" s="23" t="str">
        <f t="shared" si="10"/>
        <v>顏＊春</v>
      </c>
      <c r="I325" s="23" t="str">
        <f t="shared" si="11"/>
        <v>2＊707719</v>
      </c>
      <c r="J325" s="39">
        <v>1130718</v>
      </c>
      <c r="K325" s="39">
        <v>5761300</v>
      </c>
      <c r="L325" s="39">
        <v>1551</v>
      </c>
      <c r="M325" s="1"/>
      <c r="N325" s="1"/>
      <c r="O325" s="1"/>
      <c r="P325" s="1"/>
      <c r="Q325" s="1"/>
      <c r="R325" s="1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1"/>
      <c r="AK325" s="1"/>
      <c r="AL325" s="1"/>
      <c r="AM325" s="25"/>
      <c r="AN325" s="25"/>
      <c r="AO325" s="25"/>
      <c r="AP325" s="25"/>
      <c r="AQ325" s="25"/>
      <c r="AR325" s="1"/>
      <c r="AS325" s="25"/>
      <c r="AT325" s="25"/>
      <c r="AU325" s="25" t="s">
        <v>9</v>
      </c>
      <c r="AV325" s="25"/>
      <c r="AW325" s="25"/>
      <c r="AX325" s="36"/>
      <c r="AY325" s="25"/>
      <c r="AZ325" s="25"/>
      <c r="BA325" s="25"/>
      <c r="BB325" s="25"/>
      <c r="BC325" s="1"/>
      <c r="BD325" s="1"/>
      <c r="BE325" s="25"/>
      <c r="BF325" s="1"/>
      <c r="BG325" s="1"/>
      <c r="BH325" s="1"/>
      <c r="BI325" s="25"/>
      <c r="BJ325" s="6"/>
    </row>
    <row r="326" spans="1:62" ht="31">
      <c r="A326" s="23">
        <v>322</v>
      </c>
      <c r="B326" s="39" t="s">
        <v>4019</v>
      </c>
      <c r="C326" s="39" t="s">
        <v>3734</v>
      </c>
      <c r="D326" s="39" t="s">
        <v>1067</v>
      </c>
      <c r="E326" s="39">
        <v>66</v>
      </c>
      <c r="F326" s="39" t="s">
        <v>195</v>
      </c>
      <c r="G326" s="39" t="s">
        <v>195</v>
      </c>
      <c r="H326" s="23" t="str">
        <f t="shared" si="10"/>
        <v>施＊琪</v>
      </c>
      <c r="I326" s="23" t="str">
        <f t="shared" si="11"/>
        <v>2＊571451</v>
      </c>
      <c r="J326" s="39">
        <v>1130722</v>
      </c>
      <c r="K326" s="39" t="s">
        <v>734</v>
      </c>
      <c r="L326" s="39">
        <v>1551</v>
      </c>
      <c r="M326" s="1"/>
      <c r="N326" s="1"/>
      <c r="O326" s="1"/>
      <c r="P326" s="1"/>
      <c r="Q326" s="1"/>
      <c r="R326" s="1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1"/>
      <c r="AK326" s="1"/>
      <c r="AL326" s="1"/>
      <c r="AM326" s="25"/>
      <c r="AN326" s="25"/>
      <c r="AO326" s="25"/>
      <c r="AP326" s="25"/>
      <c r="AQ326" s="25"/>
      <c r="AR326" s="1"/>
      <c r="AS326" s="25"/>
      <c r="AT326" s="25"/>
      <c r="AU326" s="25"/>
      <c r="AV326" s="25"/>
      <c r="AW326" s="25"/>
      <c r="AX326" s="36"/>
      <c r="AY326" s="25"/>
      <c r="AZ326" s="25"/>
      <c r="BA326" s="25" t="s">
        <v>9</v>
      </c>
      <c r="BB326" s="25"/>
      <c r="BC326" s="1"/>
      <c r="BD326" s="1"/>
      <c r="BE326" s="25"/>
      <c r="BF326" s="1"/>
      <c r="BG326" s="1"/>
      <c r="BH326" s="1"/>
      <c r="BI326" s="25"/>
      <c r="BJ326" s="6"/>
    </row>
    <row r="327" spans="1:62" ht="46.5">
      <c r="A327" s="23">
        <v>323</v>
      </c>
      <c r="B327" s="39" t="s">
        <v>4020</v>
      </c>
      <c r="C327" s="39" t="s">
        <v>3735</v>
      </c>
      <c r="D327" s="39" t="s">
        <v>1063</v>
      </c>
      <c r="E327" s="39">
        <v>77</v>
      </c>
      <c r="F327" s="39" t="s">
        <v>195</v>
      </c>
      <c r="G327" s="39" t="s">
        <v>195</v>
      </c>
      <c r="H327" s="23" t="str">
        <f t="shared" si="10"/>
        <v>王＊昌</v>
      </c>
      <c r="I327" s="23" t="str">
        <f t="shared" si="11"/>
        <v>2＊733596</v>
      </c>
      <c r="J327" s="39">
        <v>1130723</v>
      </c>
      <c r="K327" s="39" t="s">
        <v>738</v>
      </c>
      <c r="L327" s="39">
        <v>1551</v>
      </c>
      <c r="M327" s="1"/>
      <c r="N327" s="1"/>
      <c r="O327" s="1"/>
      <c r="P327" s="1"/>
      <c r="Q327" s="1"/>
      <c r="R327" s="1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1"/>
      <c r="AK327" s="1"/>
      <c r="AL327" s="1"/>
      <c r="AM327" s="25"/>
      <c r="AN327" s="25"/>
      <c r="AO327" s="25"/>
      <c r="AP327" s="25"/>
      <c r="AQ327" s="25"/>
      <c r="AR327" s="1"/>
      <c r="AS327" s="25"/>
      <c r="AT327" s="25"/>
      <c r="AU327" s="25"/>
      <c r="AV327" s="25"/>
      <c r="AW327" s="25"/>
      <c r="AX327" s="36"/>
      <c r="AY327" s="25"/>
      <c r="AZ327" s="25" t="s">
        <v>9</v>
      </c>
      <c r="BA327" s="25" t="s">
        <v>9</v>
      </c>
      <c r="BB327" s="25"/>
      <c r="BC327" s="1"/>
      <c r="BD327" s="1"/>
      <c r="BE327" s="25" t="s">
        <v>736</v>
      </c>
      <c r="BF327" s="1"/>
      <c r="BG327" s="1"/>
      <c r="BH327" s="1"/>
      <c r="BI327" s="25"/>
      <c r="BJ327" s="6"/>
    </row>
    <row r="328" spans="1:62" ht="17">
      <c r="A328" s="23">
        <v>324</v>
      </c>
      <c r="B328" s="39" t="s">
        <v>4021</v>
      </c>
      <c r="C328" s="39" t="s">
        <v>3736</v>
      </c>
      <c r="D328" s="39" t="s">
        <v>1063</v>
      </c>
      <c r="E328" s="39">
        <v>55</v>
      </c>
      <c r="F328" s="39" t="s">
        <v>195</v>
      </c>
      <c r="G328" s="39" t="s">
        <v>195</v>
      </c>
      <c r="H328" s="23" t="str">
        <f t="shared" si="10"/>
        <v>孫＊武</v>
      </c>
      <c r="I328" s="23" t="str">
        <f t="shared" si="11"/>
        <v>2＊731749</v>
      </c>
      <c r="J328" s="39">
        <v>1130724</v>
      </c>
      <c r="K328" s="39">
        <v>5761110</v>
      </c>
      <c r="L328" s="39">
        <v>1551</v>
      </c>
      <c r="M328" s="1"/>
      <c r="N328" s="1"/>
      <c r="O328" s="1"/>
      <c r="P328" s="1"/>
      <c r="Q328" s="1"/>
      <c r="R328" s="1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1"/>
      <c r="AK328" s="1"/>
      <c r="AL328" s="1"/>
      <c r="AM328" s="25"/>
      <c r="AN328" s="25"/>
      <c r="AO328" s="25"/>
      <c r="AP328" s="25"/>
      <c r="AQ328" s="25"/>
      <c r="AR328" s="1"/>
      <c r="AS328" s="25"/>
      <c r="AT328" s="25"/>
      <c r="AU328" s="25"/>
      <c r="AV328" s="25" t="s">
        <v>9</v>
      </c>
      <c r="AW328" s="25"/>
      <c r="AX328" s="36"/>
      <c r="AY328" s="25"/>
      <c r="AZ328" s="25"/>
      <c r="BA328" s="25"/>
      <c r="BB328" s="25"/>
      <c r="BC328" s="1"/>
      <c r="BD328" s="1"/>
      <c r="BE328" s="25"/>
      <c r="BF328" s="1"/>
      <c r="BG328" s="1"/>
      <c r="BH328" s="1"/>
      <c r="BI328" s="25"/>
      <c r="BJ328" s="6"/>
    </row>
    <row r="329" spans="1:62" ht="31">
      <c r="A329" s="23">
        <v>325</v>
      </c>
      <c r="B329" s="39" t="s">
        <v>4022</v>
      </c>
      <c r="C329" s="39" t="s">
        <v>3737</v>
      </c>
      <c r="D329" s="39" t="s">
        <v>1067</v>
      </c>
      <c r="E329" s="39">
        <v>57</v>
      </c>
      <c r="F329" s="39" t="s">
        <v>3738</v>
      </c>
      <c r="G329" s="39"/>
      <c r="H329" s="23" t="str">
        <f t="shared" si="10"/>
        <v>簡＊伶</v>
      </c>
      <c r="I329" s="23" t="str">
        <f t="shared" si="11"/>
        <v>2＊759114</v>
      </c>
      <c r="J329" s="39">
        <v>1130731</v>
      </c>
      <c r="K329" s="39" t="s">
        <v>753</v>
      </c>
      <c r="L329" s="39">
        <v>1551</v>
      </c>
      <c r="M329" s="1"/>
      <c r="N329" s="1"/>
      <c r="O329" s="1"/>
      <c r="P329" s="1"/>
      <c r="Q329" s="1"/>
      <c r="R329" s="1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1"/>
      <c r="AK329" s="1"/>
      <c r="AL329" s="1"/>
      <c r="AM329" s="25"/>
      <c r="AN329" s="25"/>
      <c r="AO329" s="25"/>
      <c r="AP329" s="25"/>
      <c r="AQ329" s="25"/>
      <c r="AR329" s="25" t="s">
        <v>9</v>
      </c>
      <c r="AS329" s="25"/>
      <c r="AT329" s="25"/>
      <c r="AU329" s="25"/>
      <c r="AV329" s="25"/>
      <c r="AW329" s="25"/>
      <c r="AX329" s="36"/>
      <c r="AY329" s="25"/>
      <c r="AZ329" s="25"/>
      <c r="BA329" s="25"/>
      <c r="BB329" s="25"/>
      <c r="BC329" s="1"/>
      <c r="BD329" s="1"/>
      <c r="BE329" s="25"/>
      <c r="BF329" s="1"/>
      <c r="BG329" s="1"/>
      <c r="BH329" s="1"/>
      <c r="BI329" s="25" t="s">
        <v>1034</v>
      </c>
      <c r="BJ329" s="6"/>
    </row>
    <row r="330" spans="1:62" ht="17">
      <c r="A330" s="23">
        <v>326</v>
      </c>
      <c r="B330" s="39" t="s">
        <v>4023</v>
      </c>
      <c r="C330" s="39" t="s">
        <v>2989</v>
      </c>
      <c r="D330" s="39" t="s">
        <v>1063</v>
      </c>
      <c r="E330" s="39">
        <v>91</v>
      </c>
      <c r="F330" s="39" t="s">
        <v>195</v>
      </c>
      <c r="G330" s="39" t="s">
        <v>195</v>
      </c>
      <c r="H330" s="23" t="str">
        <f t="shared" si="10"/>
        <v>郭＊梗</v>
      </c>
      <c r="I330" s="23" t="str">
        <f t="shared" si="11"/>
        <v>1＊662230</v>
      </c>
      <c r="J330" s="39">
        <v>1130731</v>
      </c>
      <c r="K330" s="39">
        <v>5761300</v>
      </c>
      <c r="L330" s="39">
        <v>1551</v>
      </c>
      <c r="M330" s="1"/>
      <c r="N330" s="1"/>
      <c r="O330" s="1"/>
      <c r="P330" s="1"/>
      <c r="Q330" s="1"/>
      <c r="R330" s="1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1"/>
      <c r="AK330" s="1"/>
      <c r="AL330" s="1"/>
      <c r="AM330" s="25"/>
      <c r="AN330" s="25"/>
      <c r="AO330" s="25"/>
      <c r="AP330" s="25"/>
      <c r="AQ330" s="25"/>
      <c r="AR330" s="1"/>
      <c r="AS330" s="25"/>
      <c r="AT330" s="25"/>
      <c r="AU330" s="25" t="s">
        <v>9</v>
      </c>
      <c r="AV330" s="25"/>
      <c r="AW330" s="25"/>
      <c r="AX330" s="36"/>
      <c r="AY330" s="25"/>
      <c r="AZ330" s="25"/>
      <c r="BA330" s="25"/>
      <c r="BB330" s="25"/>
      <c r="BC330" s="1"/>
      <c r="BD330" s="1"/>
      <c r="BE330" s="25"/>
      <c r="BF330" s="1"/>
      <c r="BG330" s="1"/>
      <c r="BH330" s="1"/>
      <c r="BI330" s="25"/>
      <c r="BJ330" s="6"/>
    </row>
    <row r="331" spans="1:62" ht="46.5">
      <c r="A331" s="23">
        <v>327</v>
      </c>
      <c r="B331" s="39" t="s">
        <v>1122</v>
      </c>
      <c r="C331" s="39" t="s">
        <v>676</v>
      </c>
      <c r="D331" s="39" t="s">
        <v>1063</v>
      </c>
      <c r="E331" s="39">
        <v>62</v>
      </c>
      <c r="F331" s="39" t="s">
        <v>195</v>
      </c>
      <c r="G331" s="39" t="s">
        <v>195</v>
      </c>
      <c r="H331" s="23" t="str">
        <f t="shared" si="10"/>
        <v>陳＊傳</v>
      </c>
      <c r="I331" s="23" t="str">
        <f t="shared" si="11"/>
        <v>2＊509834</v>
      </c>
      <c r="J331" s="39">
        <v>1130731</v>
      </c>
      <c r="K331" s="39" t="s">
        <v>754</v>
      </c>
      <c r="L331" s="39">
        <v>1551</v>
      </c>
      <c r="M331" s="1"/>
      <c r="N331" s="1"/>
      <c r="O331" s="1"/>
      <c r="P331" s="1"/>
      <c r="Q331" s="1"/>
      <c r="R331" s="1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1"/>
      <c r="AK331" s="1"/>
      <c r="AL331" s="1"/>
      <c r="AM331" s="25"/>
      <c r="AN331" s="25"/>
      <c r="AO331" s="25"/>
      <c r="AP331" s="25"/>
      <c r="AQ331" s="25"/>
      <c r="AR331" s="1"/>
      <c r="AS331" s="25"/>
      <c r="AT331" s="25"/>
      <c r="AU331" s="25"/>
      <c r="AV331" s="25"/>
      <c r="AW331" s="25"/>
      <c r="AX331" s="36"/>
      <c r="AY331" s="25"/>
      <c r="AZ331" s="25"/>
      <c r="BA331" s="25" t="s">
        <v>9</v>
      </c>
      <c r="BB331" s="25"/>
      <c r="BC331" s="1"/>
      <c r="BD331" s="1"/>
      <c r="BE331" s="25"/>
      <c r="BF331" s="1"/>
      <c r="BG331" s="1"/>
      <c r="BH331" s="1"/>
      <c r="BI331" s="25" t="s">
        <v>1043</v>
      </c>
      <c r="BJ331" s="6"/>
    </row>
    <row r="332" spans="1:62" ht="46.5">
      <c r="A332" s="23">
        <v>328</v>
      </c>
      <c r="B332" s="39" t="s">
        <v>4024</v>
      </c>
      <c r="C332" s="39" t="s">
        <v>3046</v>
      </c>
      <c r="D332" s="39" t="s">
        <v>1067</v>
      </c>
      <c r="E332" s="39">
        <v>68</v>
      </c>
      <c r="F332" s="39" t="s">
        <v>195</v>
      </c>
      <c r="G332" s="39" t="s">
        <v>195</v>
      </c>
      <c r="H332" s="23" t="str">
        <f t="shared" si="10"/>
        <v>陳＊琇</v>
      </c>
      <c r="I332" s="23" t="str">
        <f t="shared" si="11"/>
        <v>0＊680666</v>
      </c>
      <c r="J332" s="39">
        <v>1130701</v>
      </c>
      <c r="K332" s="39" t="s">
        <v>741</v>
      </c>
      <c r="L332" s="39">
        <v>1410</v>
      </c>
      <c r="M332" s="1"/>
      <c r="N332" s="1"/>
      <c r="O332" s="1"/>
      <c r="P332" s="1"/>
      <c r="Q332" s="1"/>
      <c r="R332" s="1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1"/>
      <c r="AK332" s="1"/>
      <c r="AL332" s="1"/>
      <c r="AM332" s="25"/>
      <c r="AN332" s="25"/>
      <c r="AO332" s="25"/>
      <c r="AP332" s="25"/>
      <c r="AQ332" s="25"/>
      <c r="AR332" s="1"/>
      <c r="AS332" s="25"/>
      <c r="AT332" s="25"/>
      <c r="AU332" s="25"/>
      <c r="AV332" s="25"/>
      <c r="AW332" s="25"/>
      <c r="AX332" s="36"/>
      <c r="AY332" s="25"/>
      <c r="AZ332" s="25" t="s">
        <v>9</v>
      </c>
      <c r="BA332" s="25"/>
      <c r="BB332" s="25" t="s">
        <v>747</v>
      </c>
      <c r="BC332" s="1"/>
      <c r="BD332" s="1"/>
      <c r="BE332" s="25"/>
      <c r="BF332" s="1"/>
      <c r="BG332" s="1"/>
      <c r="BH332" s="1"/>
      <c r="BI332" s="25"/>
      <c r="BJ332" s="6"/>
    </row>
    <row r="333" spans="1:62" ht="31">
      <c r="A333" s="23">
        <v>329</v>
      </c>
      <c r="B333" s="39" t="s">
        <v>4025</v>
      </c>
      <c r="C333" s="39" t="s">
        <v>655</v>
      </c>
      <c r="D333" s="39" t="s">
        <v>1067</v>
      </c>
      <c r="E333" s="39">
        <v>82</v>
      </c>
      <c r="F333" s="39" t="s">
        <v>3375</v>
      </c>
      <c r="G333" s="39" t="s">
        <v>3643</v>
      </c>
      <c r="H333" s="23" t="str">
        <f t="shared" si="10"/>
        <v>蕭＊梅子</v>
      </c>
      <c r="I333" s="23" t="str">
        <f t="shared" si="11"/>
        <v>1＊184886</v>
      </c>
      <c r="J333" s="39">
        <v>1130702</v>
      </c>
      <c r="K333" s="39" t="s">
        <v>753</v>
      </c>
      <c r="L333" s="39">
        <v>1410</v>
      </c>
      <c r="M333" s="1"/>
      <c r="N333" s="1"/>
      <c r="O333" s="1"/>
      <c r="P333" s="1"/>
      <c r="Q333" s="1"/>
      <c r="R333" s="1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1"/>
      <c r="AK333" s="1"/>
      <c r="AL333" s="1"/>
      <c r="AM333" s="25"/>
      <c r="AN333" s="25"/>
      <c r="AO333" s="25"/>
      <c r="AP333" s="25"/>
      <c r="AQ333" s="25"/>
      <c r="AR333" s="25" t="s">
        <v>9</v>
      </c>
      <c r="AS333" s="25"/>
      <c r="AT333" s="25"/>
      <c r="AU333" s="25"/>
      <c r="AV333" s="25"/>
      <c r="AW333" s="25"/>
      <c r="AX333" s="36"/>
      <c r="AY333" s="25"/>
      <c r="AZ333" s="25"/>
      <c r="BA333" s="25"/>
      <c r="BB333" s="25"/>
      <c r="BC333" s="1"/>
      <c r="BD333" s="1"/>
      <c r="BE333" s="25"/>
      <c r="BF333" s="1"/>
      <c r="BG333" s="1"/>
      <c r="BH333" s="1"/>
      <c r="BI333" s="25" t="s">
        <v>1034</v>
      </c>
      <c r="BJ333" s="6"/>
    </row>
    <row r="334" spans="1:62" ht="46.5">
      <c r="A334" s="23">
        <v>330</v>
      </c>
      <c r="B334" s="39" t="s">
        <v>3828</v>
      </c>
      <c r="C334" s="39" t="s">
        <v>3584</v>
      </c>
      <c r="D334" s="39" t="s">
        <v>1063</v>
      </c>
      <c r="E334" s="39">
        <v>54</v>
      </c>
      <c r="F334" s="39" t="s">
        <v>3374</v>
      </c>
      <c r="G334" s="39" t="s">
        <v>3701</v>
      </c>
      <c r="H334" s="23" t="str">
        <f t="shared" si="10"/>
        <v>胡＊山</v>
      </c>
      <c r="I334" s="23" t="str">
        <f t="shared" si="11"/>
        <v>1＊108383</v>
      </c>
      <c r="J334" s="39">
        <v>1130702</v>
      </c>
      <c r="K334" s="39" t="s">
        <v>765</v>
      </c>
      <c r="L334" s="39">
        <v>1410</v>
      </c>
      <c r="M334" s="1"/>
      <c r="N334" s="1"/>
      <c r="O334" s="1"/>
      <c r="P334" s="1"/>
      <c r="Q334" s="1"/>
      <c r="R334" s="1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1"/>
      <c r="AK334" s="1"/>
      <c r="AL334" s="1"/>
      <c r="AM334" s="25"/>
      <c r="AN334" s="25"/>
      <c r="AO334" s="25"/>
      <c r="AP334" s="25"/>
      <c r="AQ334" s="25"/>
      <c r="AR334" s="1" t="s">
        <v>9</v>
      </c>
      <c r="AS334" s="25"/>
      <c r="AT334" s="25"/>
      <c r="AU334" s="25"/>
      <c r="AV334" s="25" t="s">
        <v>9</v>
      </c>
      <c r="AW334" s="25"/>
      <c r="AX334" s="36"/>
      <c r="AY334" s="25"/>
      <c r="AZ334" s="25"/>
      <c r="BA334" s="25"/>
      <c r="BB334" s="25"/>
      <c r="BC334" s="1"/>
      <c r="BD334" s="1"/>
      <c r="BE334" s="25"/>
      <c r="BF334" s="1"/>
      <c r="BG334" s="1"/>
      <c r="BH334" s="1"/>
      <c r="BI334" s="25" t="s">
        <v>1034</v>
      </c>
      <c r="BJ334" s="6"/>
    </row>
    <row r="335" spans="1:62" ht="31">
      <c r="A335" s="23">
        <v>331</v>
      </c>
      <c r="B335" s="39" t="s">
        <v>1868</v>
      </c>
      <c r="C335" s="39" t="s">
        <v>223</v>
      </c>
      <c r="D335" s="39" t="s">
        <v>1063</v>
      </c>
      <c r="E335" s="39">
        <v>59</v>
      </c>
      <c r="F335" s="39" t="s">
        <v>3287</v>
      </c>
      <c r="G335" s="39" t="s">
        <v>3647</v>
      </c>
      <c r="H335" s="23" t="str">
        <f t="shared" si="10"/>
        <v>朱＊隆</v>
      </c>
      <c r="I335" s="23" t="str">
        <f t="shared" si="11"/>
        <v>2＊269558</v>
      </c>
      <c r="J335" s="39">
        <v>1130703</v>
      </c>
      <c r="K335" s="39" t="s">
        <v>732</v>
      </c>
      <c r="L335" s="39">
        <v>1410</v>
      </c>
      <c r="M335" s="1"/>
      <c r="N335" s="1"/>
      <c r="O335" s="1"/>
      <c r="P335" s="1"/>
      <c r="Q335" s="1"/>
      <c r="R335" s="1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1"/>
      <c r="AK335" s="1"/>
      <c r="AL335" s="1"/>
      <c r="AM335" s="25"/>
      <c r="AN335" s="25"/>
      <c r="AO335" s="25"/>
      <c r="AP335" s="25"/>
      <c r="AQ335" s="25"/>
      <c r="AR335" s="1"/>
      <c r="AS335" s="25"/>
      <c r="AT335" s="25"/>
      <c r="AU335" s="25"/>
      <c r="AV335" s="25"/>
      <c r="AW335" s="25"/>
      <c r="AX335" s="36"/>
      <c r="AY335" s="25"/>
      <c r="AZ335" s="25"/>
      <c r="BA335" s="25"/>
      <c r="BB335" s="25" t="s">
        <v>1879</v>
      </c>
      <c r="BC335" s="1"/>
      <c r="BD335" s="1"/>
      <c r="BE335" s="25"/>
      <c r="BF335" s="1"/>
      <c r="BG335" s="1"/>
      <c r="BH335" s="1"/>
      <c r="BI335" s="25"/>
      <c r="BJ335" s="6"/>
    </row>
    <row r="336" spans="1:62" ht="31">
      <c r="A336" s="23">
        <v>332</v>
      </c>
      <c r="B336" s="39" t="s">
        <v>1302</v>
      </c>
      <c r="C336" s="39" t="s">
        <v>1017</v>
      </c>
      <c r="D336" s="39" t="s">
        <v>1063</v>
      </c>
      <c r="E336" s="39">
        <v>56</v>
      </c>
      <c r="F336" s="39" t="s">
        <v>195</v>
      </c>
      <c r="G336" s="39" t="s">
        <v>195</v>
      </c>
      <c r="H336" s="23" t="str">
        <f t="shared" si="10"/>
        <v>林＊源</v>
      </c>
      <c r="I336" s="23" t="str">
        <f t="shared" si="11"/>
        <v>0＊635210</v>
      </c>
      <c r="J336" s="39">
        <v>1130703</v>
      </c>
      <c r="K336" s="39" t="s">
        <v>734</v>
      </c>
      <c r="L336" s="39">
        <v>1410</v>
      </c>
      <c r="M336" s="1"/>
      <c r="N336" s="1"/>
      <c r="O336" s="1"/>
      <c r="P336" s="1"/>
      <c r="Q336" s="1"/>
      <c r="R336" s="1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1"/>
      <c r="AK336" s="1"/>
      <c r="AL336" s="1"/>
      <c r="AM336" s="25"/>
      <c r="AN336" s="25"/>
      <c r="AO336" s="25"/>
      <c r="AP336" s="25"/>
      <c r="AQ336" s="25"/>
      <c r="AR336" s="1"/>
      <c r="AS336" s="25"/>
      <c r="AT336" s="25"/>
      <c r="AU336" s="25"/>
      <c r="AV336" s="25"/>
      <c r="AW336" s="25"/>
      <c r="AX336" s="36"/>
      <c r="AY336" s="25"/>
      <c r="AZ336" s="25"/>
      <c r="BA336" s="25" t="s">
        <v>9</v>
      </c>
      <c r="BB336" s="25"/>
      <c r="BC336" s="1"/>
      <c r="BD336" s="1"/>
      <c r="BE336" s="25"/>
      <c r="BF336" s="1"/>
      <c r="BG336" s="1"/>
      <c r="BH336" s="1"/>
      <c r="BI336" s="25"/>
      <c r="BJ336" s="6"/>
    </row>
    <row r="337" spans="1:62" ht="31">
      <c r="A337" s="23">
        <v>333</v>
      </c>
      <c r="B337" s="39" t="s">
        <v>4026</v>
      </c>
      <c r="C337" s="39" t="s">
        <v>2173</v>
      </c>
      <c r="D337" s="39" t="s">
        <v>1067</v>
      </c>
      <c r="E337" s="39">
        <v>64</v>
      </c>
      <c r="F337" s="39" t="s">
        <v>195</v>
      </c>
      <c r="G337" s="39" t="s">
        <v>195</v>
      </c>
      <c r="H337" s="23" t="str">
        <f t="shared" si="10"/>
        <v>郭＊碧</v>
      </c>
      <c r="I337" s="23" t="str">
        <f t="shared" si="11"/>
        <v>2＊412119</v>
      </c>
      <c r="J337" s="39">
        <v>1130703</v>
      </c>
      <c r="K337" s="39" t="s">
        <v>734</v>
      </c>
      <c r="L337" s="39">
        <v>1410</v>
      </c>
      <c r="M337" s="1"/>
      <c r="N337" s="1"/>
      <c r="O337" s="1"/>
      <c r="P337" s="1"/>
      <c r="Q337" s="1"/>
      <c r="R337" s="1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1"/>
      <c r="AK337" s="1"/>
      <c r="AL337" s="1"/>
      <c r="AM337" s="25"/>
      <c r="AN337" s="25"/>
      <c r="AO337" s="25"/>
      <c r="AP337" s="25"/>
      <c r="AQ337" s="25"/>
      <c r="AR337" s="1"/>
      <c r="AS337" s="25"/>
      <c r="AT337" s="25"/>
      <c r="AU337" s="25"/>
      <c r="AV337" s="25"/>
      <c r="AW337" s="25"/>
      <c r="AX337" s="36"/>
      <c r="AY337" s="25"/>
      <c r="AZ337" s="25"/>
      <c r="BA337" s="25" t="s">
        <v>9</v>
      </c>
      <c r="BB337" s="25"/>
      <c r="BC337" s="1"/>
      <c r="BD337" s="1"/>
      <c r="BE337" s="25"/>
      <c r="BF337" s="1"/>
      <c r="BG337" s="1"/>
      <c r="BH337" s="1"/>
      <c r="BI337" s="25"/>
      <c r="BJ337" s="6"/>
    </row>
    <row r="338" spans="1:62" ht="31">
      <c r="A338" s="23">
        <v>334</v>
      </c>
      <c r="B338" s="39" t="s">
        <v>1858</v>
      </c>
      <c r="C338" s="39" t="s">
        <v>1567</v>
      </c>
      <c r="D338" s="39" t="s">
        <v>1063</v>
      </c>
      <c r="E338" s="39">
        <v>81</v>
      </c>
      <c r="F338" s="39" t="s">
        <v>195</v>
      </c>
      <c r="G338" s="39" t="s">
        <v>195</v>
      </c>
      <c r="H338" s="23" t="str">
        <f t="shared" si="10"/>
        <v>林＊基</v>
      </c>
      <c r="I338" s="23" t="str">
        <f t="shared" si="11"/>
        <v>0＊634151</v>
      </c>
      <c r="J338" s="39">
        <v>1130705</v>
      </c>
      <c r="K338" s="39" t="s">
        <v>734</v>
      </c>
      <c r="L338" s="39">
        <v>1410</v>
      </c>
      <c r="M338" s="1"/>
      <c r="N338" s="1"/>
      <c r="O338" s="1"/>
      <c r="P338" s="1"/>
      <c r="Q338" s="1"/>
      <c r="R338" s="1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1"/>
      <c r="AK338" s="1"/>
      <c r="AL338" s="1"/>
      <c r="AM338" s="25"/>
      <c r="AN338" s="25"/>
      <c r="AO338" s="25"/>
      <c r="AP338" s="25"/>
      <c r="AQ338" s="25"/>
      <c r="AR338" s="1"/>
      <c r="AS338" s="25"/>
      <c r="AT338" s="25"/>
      <c r="AU338" s="25"/>
      <c r="AV338" s="25"/>
      <c r="AW338" s="25"/>
      <c r="AX338" s="36"/>
      <c r="AY338" s="25"/>
      <c r="AZ338" s="25"/>
      <c r="BA338" s="25" t="s">
        <v>9</v>
      </c>
      <c r="BB338" s="25"/>
      <c r="BC338" s="1"/>
      <c r="BD338" s="1"/>
      <c r="BE338" s="25"/>
      <c r="BF338" s="1"/>
      <c r="BG338" s="1"/>
      <c r="BH338" s="1"/>
      <c r="BI338" s="25"/>
      <c r="BJ338" s="6"/>
    </row>
    <row r="339" spans="1:62" ht="31">
      <c r="A339" s="23">
        <v>335</v>
      </c>
      <c r="B339" s="39" t="s">
        <v>4027</v>
      </c>
      <c r="C339" s="39" t="s">
        <v>682</v>
      </c>
      <c r="D339" s="39" t="s">
        <v>1067</v>
      </c>
      <c r="E339" s="39">
        <v>44</v>
      </c>
      <c r="F339" s="39" t="s">
        <v>3644</v>
      </c>
      <c r="G339" s="39" t="s">
        <v>3739</v>
      </c>
      <c r="H339" s="23" t="str">
        <f t="shared" si="10"/>
        <v>黃＊芬</v>
      </c>
      <c r="I339" s="23" t="str">
        <f t="shared" si="11"/>
        <v>0＊474072</v>
      </c>
      <c r="J339" s="39">
        <v>1130705</v>
      </c>
      <c r="K339" s="39" t="s">
        <v>752</v>
      </c>
      <c r="L339" s="39">
        <v>1410</v>
      </c>
      <c r="M339" s="1"/>
      <c r="N339" s="1"/>
      <c r="O339" s="1"/>
      <c r="P339" s="1"/>
      <c r="Q339" s="1"/>
      <c r="R339" s="1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1"/>
      <c r="AK339" s="1"/>
      <c r="AL339" s="1"/>
      <c r="AM339" s="25"/>
      <c r="AN339" s="25"/>
      <c r="AO339" s="25"/>
      <c r="AP339" s="25"/>
      <c r="AQ339" s="25"/>
      <c r="AR339" s="1"/>
      <c r="AS339" s="25"/>
      <c r="AT339" s="25"/>
      <c r="AU339" s="25"/>
      <c r="AV339" s="25" t="s">
        <v>9</v>
      </c>
      <c r="AW339" s="25"/>
      <c r="AX339" s="36"/>
      <c r="AY339" s="25"/>
      <c r="AZ339" s="25"/>
      <c r="BA339" s="25"/>
      <c r="BB339" s="25"/>
      <c r="BC339" s="1"/>
      <c r="BD339" s="1"/>
      <c r="BE339" s="25"/>
      <c r="BF339" s="1"/>
      <c r="BG339" s="1"/>
      <c r="BH339" s="1"/>
      <c r="BI339" s="25" t="s">
        <v>1034</v>
      </c>
      <c r="BJ339" s="6"/>
    </row>
    <row r="340" spans="1:62" ht="46.5">
      <c r="A340" s="23">
        <v>336</v>
      </c>
      <c r="B340" s="39" t="s">
        <v>4028</v>
      </c>
      <c r="C340" s="39" t="s">
        <v>3740</v>
      </c>
      <c r="D340" s="39" t="s">
        <v>1063</v>
      </c>
      <c r="E340" s="39">
        <v>55</v>
      </c>
      <c r="F340" s="39" t="s">
        <v>195</v>
      </c>
      <c r="G340" s="39" t="s">
        <v>195</v>
      </c>
      <c r="H340" s="23" t="str">
        <f t="shared" si="10"/>
        <v>吳＊晃</v>
      </c>
      <c r="I340" s="23" t="str">
        <f t="shared" si="11"/>
        <v>0＊809107</v>
      </c>
      <c r="J340" s="39">
        <v>1130706</v>
      </c>
      <c r="K340" s="39" t="s">
        <v>738</v>
      </c>
      <c r="L340" s="39">
        <v>1410</v>
      </c>
      <c r="M340" s="1"/>
      <c r="N340" s="1"/>
      <c r="O340" s="1"/>
      <c r="P340" s="1"/>
      <c r="Q340" s="1"/>
      <c r="R340" s="1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1"/>
      <c r="AK340" s="1"/>
      <c r="AL340" s="1"/>
      <c r="AM340" s="25"/>
      <c r="AN340" s="25"/>
      <c r="AO340" s="25"/>
      <c r="AP340" s="25"/>
      <c r="AQ340" s="25"/>
      <c r="AR340" s="1"/>
      <c r="AS340" s="25"/>
      <c r="AT340" s="25"/>
      <c r="AU340" s="25"/>
      <c r="AV340" s="25"/>
      <c r="AW340" s="25"/>
      <c r="AX340" s="36"/>
      <c r="AY340" s="25"/>
      <c r="AZ340" s="25" t="s">
        <v>9</v>
      </c>
      <c r="BA340" s="25" t="s">
        <v>9</v>
      </c>
      <c r="BB340" s="25"/>
      <c r="BC340" s="1"/>
      <c r="BD340" s="1"/>
      <c r="BE340" s="25"/>
      <c r="BF340" s="1"/>
      <c r="BG340" s="1"/>
      <c r="BH340" s="1"/>
      <c r="BI340" s="25"/>
      <c r="BJ340" s="6"/>
    </row>
    <row r="341" spans="1:62" ht="77.5">
      <c r="A341" s="23">
        <v>337</v>
      </c>
      <c r="B341" s="39" t="s">
        <v>4029</v>
      </c>
      <c r="C341" s="39" t="s">
        <v>3741</v>
      </c>
      <c r="D341" s="39" t="s">
        <v>1063</v>
      </c>
      <c r="E341" s="39">
        <v>85</v>
      </c>
      <c r="F341" s="39" t="s">
        <v>3287</v>
      </c>
      <c r="G341" s="39"/>
      <c r="H341" s="23" t="str">
        <f t="shared" si="10"/>
        <v>廖＊松</v>
      </c>
      <c r="I341" s="23" t="str">
        <f t="shared" si="11"/>
        <v>2＊457603</v>
      </c>
      <c r="J341" s="39">
        <v>1130708</v>
      </c>
      <c r="K341" s="39" t="s">
        <v>2228</v>
      </c>
      <c r="L341" s="39">
        <v>1410</v>
      </c>
      <c r="M341" s="1"/>
      <c r="N341" s="1"/>
      <c r="O341" s="1"/>
      <c r="P341" s="1"/>
      <c r="Q341" s="1"/>
      <c r="R341" s="1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1"/>
      <c r="AK341" s="1"/>
      <c r="AL341" s="1"/>
      <c r="AM341" s="25"/>
      <c r="AN341" s="25"/>
      <c r="AO341" s="25"/>
      <c r="AP341" s="25"/>
      <c r="AQ341" s="25"/>
      <c r="AR341" s="25" t="s">
        <v>9</v>
      </c>
      <c r="AS341" s="25"/>
      <c r="AT341" s="25"/>
      <c r="AU341" s="25"/>
      <c r="AV341" s="25" t="s">
        <v>9</v>
      </c>
      <c r="AW341" s="25"/>
      <c r="AX341" s="36"/>
      <c r="AY341" s="25"/>
      <c r="AZ341" s="25"/>
      <c r="BA341" s="25"/>
      <c r="BB341" s="25"/>
      <c r="BC341" s="25" t="s">
        <v>9</v>
      </c>
      <c r="BD341" s="1"/>
      <c r="BE341" s="25"/>
      <c r="BF341" s="1"/>
      <c r="BG341" s="1"/>
      <c r="BH341" s="1"/>
      <c r="BI341" s="25" t="s">
        <v>1034</v>
      </c>
      <c r="BJ341" s="6"/>
    </row>
    <row r="342" spans="1:62" ht="31">
      <c r="A342" s="23">
        <v>338</v>
      </c>
      <c r="B342" s="39" t="s">
        <v>1300</v>
      </c>
      <c r="C342" s="39" t="s">
        <v>1016</v>
      </c>
      <c r="D342" s="39" t="s">
        <v>1067</v>
      </c>
      <c r="E342" s="39">
        <v>78</v>
      </c>
      <c r="F342" s="39" t="s">
        <v>195</v>
      </c>
      <c r="G342" s="39" t="s">
        <v>195</v>
      </c>
      <c r="H342" s="23" t="str">
        <f t="shared" si="10"/>
        <v>張＊榕</v>
      </c>
      <c r="I342" s="23" t="str">
        <f t="shared" si="11"/>
        <v>0＊175488</v>
      </c>
      <c r="J342" s="39">
        <v>1130708</v>
      </c>
      <c r="K342" s="39" t="s">
        <v>732</v>
      </c>
      <c r="L342" s="39">
        <v>1410</v>
      </c>
      <c r="M342" s="1"/>
      <c r="N342" s="1"/>
      <c r="O342" s="1"/>
      <c r="P342" s="1"/>
      <c r="Q342" s="1"/>
      <c r="R342" s="1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1"/>
      <c r="AK342" s="1"/>
      <c r="AL342" s="1"/>
      <c r="AM342" s="25"/>
      <c r="AN342" s="25"/>
      <c r="AO342" s="25"/>
      <c r="AP342" s="25"/>
      <c r="AQ342" s="25"/>
      <c r="AR342" s="1"/>
      <c r="AS342" s="25"/>
      <c r="AT342" s="25"/>
      <c r="AU342" s="25"/>
      <c r="AV342" s="25"/>
      <c r="AW342" s="25"/>
      <c r="AX342" s="36"/>
      <c r="AY342" s="25"/>
      <c r="AZ342" s="25"/>
      <c r="BA342" s="25"/>
      <c r="BB342" s="25" t="s">
        <v>1899</v>
      </c>
      <c r="BC342" s="1"/>
      <c r="BD342" s="1"/>
      <c r="BE342" s="25" t="s">
        <v>736</v>
      </c>
      <c r="BF342" s="1"/>
      <c r="BG342" s="1"/>
      <c r="BH342" s="1"/>
      <c r="BI342" s="25"/>
      <c r="BJ342" s="6"/>
    </row>
    <row r="343" spans="1:62" ht="31">
      <c r="A343" s="23">
        <v>339</v>
      </c>
      <c r="B343" s="39" t="s">
        <v>1303</v>
      </c>
      <c r="C343" s="39" t="s">
        <v>1018</v>
      </c>
      <c r="D343" s="39" t="s">
        <v>1063</v>
      </c>
      <c r="E343" s="39">
        <v>72</v>
      </c>
      <c r="F343" s="39" t="s">
        <v>195</v>
      </c>
      <c r="G343" s="39" t="s">
        <v>195</v>
      </c>
      <c r="H343" s="23" t="str">
        <f t="shared" si="10"/>
        <v>劉＊生</v>
      </c>
      <c r="I343" s="23" t="str">
        <f t="shared" si="11"/>
        <v>0＊706151</v>
      </c>
      <c r="J343" s="39">
        <v>1130708</v>
      </c>
      <c r="K343" s="39" t="s">
        <v>732</v>
      </c>
      <c r="L343" s="39">
        <v>1410</v>
      </c>
      <c r="M343" s="1"/>
      <c r="N343" s="1"/>
      <c r="O343" s="1"/>
      <c r="P343" s="1"/>
      <c r="Q343" s="1"/>
      <c r="R343" s="1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1"/>
      <c r="AK343" s="1"/>
      <c r="AL343" s="1"/>
      <c r="AM343" s="25"/>
      <c r="AN343" s="25"/>
      <c r="AO343" s="25"/>
      <c r="AP343" s="25"/>
      <c r="AQ343" s="25"/>
      <c r="AR343" s="1"/>
      <c r="AS343" s="25"/>
      <c r="AT343" s="25"/>
      <c r="AU343" s="25"/>
      <c r="AV343" s="25"/>
      <c r="AW343" s="25"/>
      <c r="AX343" s="36"/>
      <c r="AY343" s="25"/>
      <c r="AZ343" s="25"/>
      <c r="BA343" s="25"/>
      <c r="BB343" s="25" t="s">
        <v>1899</v>
      </c>
      <c r="BC343" s="1"/>
      <c r="BD343" s="1"/>
      <c r="BE343" s="25"/>
      <c r="BF343" s="1"/>
      <c r="BG343" s="1"/>
      <c r="BH343" s="1"/>
      <c r="BI343" s="25"/>
      <c r="BJ343" s="6"/>
    </row>
    <row r="344" spans="1:62" ht="46.5">
      <c r="A344" s="23">
        <v>340</v>
      </c>
      <c r="B344" s="39" t="s">
        <v>4030</v>
      </c>
      <c r="C344" s="39" t="s">
        <v>2670</v>
      </c>
      <c r="D344" s="39" t="s">
        <v>1063</v>
      </c>
      <c r="E344" s="39">
        <v>62</v>
      </c>
      <c r="F344" s="39" t="s">
        <v>195</v>
      </c>
      <c r="G344" s="39" t="s">
        <v>195</v>
      </c>
      <c r="H344" s="23" t="str">
        <f t="shared" si="10"/>
        <v>謝＊田</v>
      </c>
      <c r="I344" s="23" t="str">
        <f t="shared" si="11"/>
        <v>2＊703269</v>
      </c>
      <c r="J344" s="39">
        <v>1130708</v>
      </c>
      <c r="K344" s="39" t="s">
        <v>756</v>
      </c>
      <c r="L344" s="39">
        <v>1410</v>
      </c>
      <c r="M344" s="1"/>
      <c r="N344" s="1"/>
      <c r="O344" s="1"/>
      <c r="P344" s="1"/>
      <c r="Q344" s="1"/>
      <c r="R344" s="1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1"/>
      <c r="AK344" s="1"/>
      <c r="AL344" s="1"/>
      <c r="AM344" s="25"/>
      <c r="AN344" s="25"/>
      <c r="AO344" s="25"/>
      <c r="AP344" s="25"/>
      <c r="AQ344" s="25"/>
      <c r="AR344" s="1"/>
      <c r="AS344" s="25"/>
      <c r="AT344" s="25"/>
      <c r="AU344" s="25"/>
      <c r="AV344" s="25"/>
      <c r="AW344" s="25"/>
      <c r="AX344" s="36"/>
      <c r="AY344" s="25"/>
      <c r="AZ344" s="25"/>
      <c r="BA344" s="25" t="s">
        <v>9</v>
      </c>
      <c r="BB344" s="25"/>
      <c r="BC344" s="1"/>
      <c r="BD344" s="1"/>
      <c r="BE344" s="25"/>
      <c r="BF344" s="1" t="s">
        <v>760</v>
      </c>
      <c r="BG344" s="1"/>
      <c r="BH344" s="1"/>
      <c r="BI344" s="25"/>
      <c r="BJ344" s="6"/>
    </row>
    <row r="345" spans="1:62" ht="17">
      <c r="A345" s="23">
        <v>341</v>
      </c>
      <c r="B345" s="39" t="s">
        <v>4031</v>
      </c>
      <c r="C345" s="39" t="s">
        <v>3480</v>
      </c>
      <c r="D345" s="39" t="s">
        <v>1063</v>
      </c>
      <c r="E345" s="39">
        <v>65</v>
      </c>
      <c r="F345" s="39" t="s">
        <v>2165</v>
      </c>
      <c r="G345" s="39" t="s">
        <v>3731</v>
      </c>
      <c r="H345" s="23" t="str">
        <f t="shared" si="10"/>
        <v>林＊雍</v>
      </c>
      <c r="I345" s="23" t="str">
        <f t="shared" si="11"/>
        <v>0＊515284</v>
      </c>
      <c r="J345" s="39">
        <v>1130709</v>
      </c>
      <c r="K345" s="39">
        <v>5761300</v>
      </c>
      <c r="L345" s="39">
        <v>1410</v>
      </c>
      <c r="M345" s="1"/>
      <c r="N345" s="1"/>
      <c r="O345" s="1"/>
      <c r="P345" s="1"/>
      <c r="Q345" s="1"/>
      <c r="R345" s="1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1"/>
      <c r="AK345" s="1"/>
      <c r="AL345" s="1"/>
      <c r="AM345" s="25"/>
      <c r="AN345" s="25"/>
      <c r="AO345" s="25"/>
      <c r="AP345" s="25"/>
      <c r="AQ345" s="25"/>
      <c r="AR345" s="1"/>
      <c r="AS345" s="25"/>
      <c r="AT345" s="25"/>
      <c r="AU345" s="25" t="s">
        <v>9</v>
      </c>
      <c r="AV345" s="25"/>
      <c r="AW345" s="25"/>
      <c r="AX345" s="36"/>
      <c r="AY345" s="25"/>
      <c r="AZ345" s="25"/>
      <c r="BA345" s="25"/>
      <c r="BB345" s="25"/>
      <c r="BC345" s="1"/>
      <c r="BD345" s="1"/>
      <c r="BE345" s="25"/>
      <c r="BF345" s="1"/>
      <c r="BG345" s="1"/>
      <c r="BH345" s="1"/>
      <c r="BI345" s="25"/>
      <c r="BJ345" s="6"/>
    </row>
    <row r="346" spans="1:62" ht="46.5">
      <c r="A346" s="23">
        <v>342</v>
      </c>
      <c r="B346" s="39" t="s">
        <v>4032</v>
      </c>
      <c r="C346" s="39" t="s">
        <v>3742</v>
      </c>
      <c r="D346" s="39" t="s">
        <v>1067</v>
      </c>
      <c r="E346" s="39">
        <v>76</v>
      </c>
      <c r="F346" s="39" t="s">
        <v>3676</v>
      </c>
      <c r="G346" s="39" t="s">
        <v>3636</v>
      </c>
      <c r="H346" s="23" t="str">
        <f t="shared" si="10"/>
        <v>施＊雅</v>
      </c>
      <c r="I346" s="23" t="str">
        <f t="shared" si="11"/>
        <v>0＊960900</v>
      </c>
      <c r="J346" s="39">
        <v>1130710</v>
      </c>
      <c r="K346" s="39" t="s">
        <v>748</v>
      </c>
      <c r="L346" s="39">
        <v>1410</v>
      </c>
      <c r="M346" s="1"/>
      <c r="N346" s="1"/>
      <c r="O346" s="1"/>
      <c r="P346" s="1"/>
      <c r="Q346" s="1"/>
      <c r="R346" s="1"/>
      <c r="S346" s="25"/>
      <c r="T346" s="25"/>
      <c r="U346" s="25"/>
      <c r="V346" s="25"/>
      <c r="W346" s="25" t="s">
        <v>9</v>
      </c>
      <c r="X346" s="25"/>
      <c r="Y346" s="25"/>
      <c r="Z346" s="25" t="s">
        <v>3783</v>
      </c>
      <c r="AA346" s="25"/>
      <c r="AB346" s="25"/>
      <c r="AC346" s="25"/>
      <c r="AD346" s="25"/>
      <c r="AE346" s="25"/>
      <c r="AF346" s="25"/>
      <c r="AG346" s="25"/>
      <c r="AH346" s="25"/>
      <c r="AI346" s="25"/>
      <c r="AJ346" s="1"/>
      <c r="AK346" s="1"/>
      <c r="AL346" s="1"/>
      <c r="AM346" s="25"/>
      <c r="AN346" s="25"/>
      <c r="AO346" s="25"/>
      <c r="AP346" s="25"/>
      <c r="AQ346" s="25"/>
      <c r="AR346" s="1"/>
      <c r="AS346" s="25"/>
      <c r="AT346" s="25"/>
      <c r="AU346" s="25"/>
      <c r="AV346" s="25"/>
      <c r="AW346" s="25"/>
      <c r="AX346" s="36"/>
      <c r="AY346" s="25"/>
      <c r="AZ346" s="25"/>
      <c r="BA346" s="25"/>
      <c r="BB346" s="25"/>
      <c r="BC346" s="1"/>
      <c r="BD346" s="1"/>
      <c r="BE346" s="25"/>
      <c r="BF346" s="1"/>
      <c r="BG346" s="1"/>
      <c r="BH346" s="1"/>
      <c r="BI346" s="25" t="s">
        <v>1034</v>
      </c>
      <c r="BJ346" s="6"/>
    </row>
    <row r="347" spans="1:62" ht="31">
      <c r="A347" s="23">
        <v>343</v>
      </c>
      <c r="B347" s="39" t="s">
        <v>1312</v>
      </c>
      <c r="C347" s="39" t="s">
        <v>1026</v>
      </c>
      <c r="D347" s="39" t="s">
        <v>1063</v>
      </c>
      <c r="E347" s="39">
        <v>58</v>
      </c>
      <c r="F347" s="39" t="s">
        <v>195</v>
      </c>
      <c r="G347" s="39" t="s">
        <v>195</v>
      </c>
      <c r="H347" s="23" t="str">
        <f t="shared" si="10"/>
        <v>蕭＊閔</v>
      </c>
      <c r="I347" s="23" t="str">
        <f t="shared" si="11"/>
        <v>0＊930376</v>
      </c>
      <c r="J347" s="39">
        <v>1130710</v>
      </c>
      <c r="K347" s="39" t="s">
        <v>734</v>
      </c>
      <c r="L347" s="39">
        <v>1410</v>
      </c>
      <c r="M347" s="1"/>
      <c r="N347" s="1"/>
      <c r="O347" s="1"/>
      <c r="P347" s="1"/>
      <c r="Q347" s="1"/>
      <c r="R347" s="1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1"/>
      <c r="AK347" s="1"/>
      <c r="AL347" s="1"/>
      <c r="AM347" s="25"/>
      <c r="AN347" s="25"/>
      <c r="AO347" s="25"/>
      <c r="AP347" s="25"/>
      <c r="AQ347" s="25"/>
      <c r="AR347" s="1"/>
      <c r="AS347" s="25"/>
      <c r="AT347" s="25"/>
      <c r="AU347" s="25"/>
      <c r="AV347" s="25"/>
      <c r="AW347" s="25"/>
      <c r="AX347" s="36"/>
      <c r="AY347" s="25"/>
      <c r="AZ347" s="25"/>
      <c r="BA347" s="25" t="s">
        <v>9</v>
      </c>
      <c r="BB347" s="25"/>
      <c r="BC347" s="1"/>
      <c r="BD347" s="1"/>
      <c r="BE347" s="25"/>
      <c r="BF347" s="1"/>
      <c r="BG347" s="1"/>
      <c r="BH347" s="1"/>
      <c r="BI347" s="25"/>
      <c r="BJ347" s="6"/>
    </row>
    <row r="348" spans="1:62" ht="62">
      <c r="A348" s="23">
        <v>344</v>
      </c>
      <c r="B348" s="39" t="s">
        <v>4033</v>
      </c>
      <c r="C348" s="39" t="s">
        <v>2013</v>
      </c>
      <c r="D348" s="39" t="s">
        <v>1063</v>
      </c>
      <c r="E348" s="39">
        <v>53</v>
      </c>
      <c r="F348" s="39" t="s">
        <v>195</v>
      </c>
      <c r="G348" s="39" t="s">
        <v>195</v>
      </c>
      <c r="H348" s="23" t="str">
        <f t="shared" si="10"/>
        <v>李＊成</v>
      </c>
      <c r="I348" s="23" t="str">
        <f t="shared" si="11"/>
        <v>1＊014743</v>
      </c>
      <c r="J348" s="39">
        <v>1130710</v>
      </c>
      <c r="K348" s="39" t="s">
        <v>3784</v>
      </c>
      <c r="L348" s="39">
        <v>1410</v>
      </c>
      <c r="M348" s="1"/>
      <c r="N348" s="1"/>
      <c r="O348" s="1"/>
      <c r="P348" s="1"/>
      <c r="Q348" s="1"/>
      <c r="R348" s="1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1"/>
      <c r="AK348" s="1"/>
      <c r="AL348" s="1"/>
      <c r="AM348" s="25"/>
      <c r="AN348" s="25"/>
      <c r="AO348" s="25"/>
      <c r="AP348" s="25"/>
      <c r="AQ348" s="25"/>
      <c r="AR348" s="1"/>
      <c r="AS348" s="25"/>
      <c r="AT348" s="25"/>
      <c r="AU348" s="25" t="s">
        <v>9</v>
      </c>
      <c r="AV348" s="25" t="s">
        <v>9</v>
      </c>
      <c r="AW348" s="25"/>
      <c r="AX348" s="36"/>
      <c r="AY348" s="25"/>
      <c r="AZ348" s="25"/>
      <c r="BA348" s="25"/>
      <c r="BB348" s="25" t="s">
        <v>1899</v>
      </c>
      <c r="BC348" s="1"/>
      <c r="BD348" s="1"/>
      <c r="BE348" s="25"/>
      <c r="BF348" s="1"/>
      <c r="BG348" s="1"/>
      <c r="BH348" s="1"/>
      <c r="BI348" s="25"/>
      <c r="BJ348" s="6"/>
    </row>
    <row r="349" spans="1:62" ht="31">
      <c r="A349" s="23">
        <v>345</v>
      </c>
      <c r="B349" s="39" t="s">
        <v>4034</v>
      </c>
      <c r="C349" s="39" t="s">
        <v>3491</v>
      </c>
      <c r="D349" s="39" t="s">
        <v>1067</v>
      </c>
      <c r="E349" s="39">
        <v>82</v>
      </c>
      <c r="F349" s="39" t="s">
        <v>195</v>
      </c>
      <c r="G349" s="39" t="s">
        <v>195</v>
      </c>
      <c r="H349" s="23" t="str">
        <f t="shared" si="10"/>
        <v>鍾＊文</v>
      </c>
      <c r="I349" s="23" t="str">
        <f t="shared" si="11"/>
        <v>2＊794992</v>
      </c>
      <c r="J349" s="39">
        <v>1130710</v>
      </c>
      <c r="K349" s="39" t="s">
        <v>751</v>
      </c>
      <c r="L349" s="39">
        <v>1410</v>
      </c>
      <c r="M349" s="1"/>
      <c r="N349" s="1"/>
      <c r="O349" s="1"/>
      <c r="P349" s="1"/>
      <c r="Q349" s="1"/>
      <c r="R349" s="1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1"/>
      <c r="AK349" s="1"/>
      <c r="AL349" s="1"/>
      <c r="AM349" s="25"/>
      <c r="AN349" s="25"/>
      <c r="AO349" s="25"/>
      <c r="AP349" s="25"/>
      <c r="AQ349" s="25"/>
      <c r="AR349" s="1"/>
      <c r="AS349" s="25"/>
      <c r="AT349" s="25"/>
      <c r="AU349" s="25"/>
      <c r="AV349" s="25"/>
      <c r="AW349" s="25"/>
      <c r="AX349" s="36"/>
      <c r="AY349" s="25"/>
      <c r="AZ349" s="25"/>
      <c r="BA349" s="25"/>
      <c r="BB349" s="25"/>
      <c r="BC349" s="25" t="s">
        <v>9</v>
      </c>
      <c r="BD349" s="1"/>
      <c r="BE349" s="25"/>
      <c r="BF349" s="1"/>
      <c r="BG349" s="1"/>
      <c r="BH349" s="1"/>
      <c r="BI349" s="25"/>
      <c r="BJ349" s="6"/>
    </row>
    <row r="350" spans="1:62" ht="31">
      <c r="A350" s="23">
        <v>346</v>
      </c>
      <c r="B350" s="39" t="s">
        <v>1319</v>
      </c>
      <c r="C350" s="39" t="s">
        <v>1031</v>
      </c>
      <c r="D350" s="39" t="s">
        <v>1063</v>
      </c>
      <c r="E350" s="39">
        <v>64</v>
      </c>
      <c r="F350" s="39" t="s">
        <v>195</v>
      </c>
      <c r="G350" s="39" t="s">
        <v>195</v>
      </c>
      <c r="H350" s="23" t="str">
        <f t="shared" si="10"/>
        <v>李＊和</v>
      </c>
      <c r="I350" s="23" t="str">
        <f t="shared" si="11"/>
        <v>2＊919400</v>
      </c>
      <c r="J350" s="39">
        <v>1130710</v>
      </c>
      <c r="K350" s="39" t="s">
        <v>734</v>
      </c>
      <c r="L350" s="39">
        <v>1410</v>
      </c>
      <c r="M350" s="1"/>
      <c r="N350" s="1"/>
      <c r="O350" s="1"/>
      <c r="P350" s="1"/>
      <c r="Q350" s="1"/>
      <c r="R350" s="1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1"/>
      <c r="AK350" s="1"/>
      <c r="AL350" s="1"/>
      <c r="AM350" s="25"/>
      <c r="AN350" s="25"/>
      <c r="AO350" s="25"/>
      <c r="AP350" s="25"/>
      <c r="AQ350" s="25"/>
      <c r="AR350" s="1"/>
      <c r="AS350" s="25"/>
      <c r="AT350" s="25"/>
      <c r="AU350" s="25"/>
      <c r="AV350" s="25"/>
      <c r="AW350" s="25"/>
      <c r="AX350" s="36"/>
      <c r="AY350" s="25"/>
      <c r="AZ350" s="25"/>
      <c r="BA350" s="25" t="s">
        <v>9</v>
      </c>
      <c r="BB350" s="25"/>
      <c r="BC350" s="1"/>
      <c r="BD350" s="1"/>
      <c r="BE350" s="25"/>
      <c r="BF350" s="1"/>
      <c r="BG350" s="1"/>
      <c r="BH350" s="1"/>
      <c r="BI350" s="25"/>
      <c r="BJ350" s="6"/>
    </row>
    <row r="351" spans="1:62" ht="17">
      <c r="A351" s="23">
        <v>347</v>
      </c>
      <c r="B351" s="39" t="s">
        <v>4035</v>
      </c>
      <c r="C351" s="39" t="s">
        <v>3475</v>
      </c>
      <c r="D351" s="39" t="s">
        <v>1063</v>
      </c>
      <c r="E351" s="39">
        <v>88</v>
      </c>
      <c r="F351" s="39" t="s">
        <v>3476</v>
      </c>
      <c r="G351" s="39" t="s">
        <v>3743</v>
      </c>
      <c r="H351" s="23" t="str">
        <f t="shared" si="10"/>
        <v>魏＊豐</v>
      </c>
      <c r="I351" s="23" t="str">
        <f t="shared" si="11"/>
        <v>0＊825932</v>
      </c>
      <c r="J351" s="39">
        <v>1130710</v>
      </c>
      <c r="K351" s="39">
        <v>5761300</v>
      </c>
      <c r="L351" s="39">
        <v>1410</v>
      </c>
      <c r="M351" s="1"/>
      <c r="N351" s="1"/>
      <c r="O351" s="1"/>
      <c r="P351" s="1"/>
      <c r="Q351" s="1"/>
      <c r="R351" s="1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1"/>
      <c r="AK351" s="1"/>
      <c r="AL351" s="1"/>
      <c r="AM351" s="25"/>
      <c r="AN351" s="25"/>
      <c r="AO351" s="25"/>
      <c r="AP351" s="25"/>
      <c r="AQ351" s="25"/>
      <c r="AR351" s="1"/>
      <c r="AS351" s="25"/>
      <c r="AT351" s="25"/>
      <c r="AU351" s="25" t="s">
        <v>9</v>
      </c>
      <c r="AV351" s="25"/>
      <c r="AW351" s="25"/>
      <c r="AX351" s="36"/>
      <c r="AY351" s="25"/>
      <c r="AZ351" s="25"/>
      <c r="BA351" s="25"/>
      <c r="BB351" s="25"/>
      <c r="BC351" s="1"/>
      <c r="BD351" s="1"/>
      <c r="BE351" s="25"/>
      <c r="BF351" s="1"/>
      <c r="BG351" s="1"/>
      <c r="BH351" s="1"/>
      <c r="BI351" s="25"/>
      <c r="BJ351" s="6"/>
    </row>
    <row r="352" spans="1:62" ht="17">
      <c r="A352" s="23">
        <v>348</v>
      </c>
      <c r="B352" s="39" t="s">
        <v>4036</v>
      </c>
      <c r="C352" s="39" t="s">
        <v>3465</v>
      </c>
      <c r="D352" s="39" t="s">
        <v>1063</v>
      </c>
      <c r="E352" s="39">
        <v>71</v>
      </c>
      <c r="F352" s="39" t="s">
        <v>3013</v>
      </c>
      <c r="G352" s="39"/>
      <c r="H352" s="23" t="str">
        <f t="shared" si="10"/>
        <v>陳＊仁</v>
      </c>
      <c r="I352" s="23" t="str">
        <f t="shared" si="11"/>
        <v>2＊890331</v>
      </c>
      <c r="J352" s="39">
        <v>1130711</v>
      </c>
      <c r="K352" s="39">
        <v>5761300</v>
      </c>
      <c r="L352" s="39">
        <v>1410</v>
      </c>
      <c r="M352" s="1"/>
      <c r="N352" s="1"/>
      <c r="O352" s="1"/>
      <c r="P352" s="1"/>
      <c r="Q352" s="1"/>
      <c r="R352" s="1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1"/>
      <c r="AK352" s="1"/>
      <c r="AL352" s="1"/>
      <c r="AM352" s="25"/>
      <c r="AN352" s="25"/>
      <c r="AO352" s="25"/>
      <c r="AP352" s="25"/>
      <c r="AQ352" s="25"/>
      <c r="AR352" s="1"/>
      <c r="AS352" s="25"/>
      <c r="AT352" s="25"/>
      <c r="AU352" s="25" t="s">
        <v>9</v>
      </c>
      <c r="AV352" s="25"/>
      <c r="AW352" s="25"/>
      <c r="AX352" s="36"/>
      <c r="AY352" s="25"/>
      <c r="AZ352" s="25"/>
      <c r="BA352" s="25"/>
      <c r="BB352" s="25"/>
      <c r="BC352" s="1"/>
      <c r="BD352" s="1"/>
      <c r="BE352" s="25"/>
      <c r="BF352" s="1"/>
      <c r="BG352" s="1"/>
      <c r="BH352" s="1"/>
      <c r="BI352" s="25"/>
      <c r="BJ352" s="6"/>
    </row>
    <row r="353" spans="1:62" ht="17">
      <c r="A353" s="23">
        <v>349</v>
      </c>
      <c r="B353" s="39" t="s">
        <v>4029</v>
      </c>
      <c r="C353" s="39" t="s">
        <v>3741</v>
      </c>
      <c r="D353" s="39" t="s">
        <v>1063</v>
      </c>
      <c r="E353" s="39">
        <v>85</v>
      </c>
      <c r="F353" s="39" t="s">
        <v>3287</v>
      </c>
      <c r="G353" s="39"/>
      <c r="H353" s="23" t="str">
        <f t="shared" si="10"/>
        <v>廖＊松</v>
      </c>
      <c r="I353" s="23" t="str">
        <f t="shared" si="11"/>
        <v>2＊457603</v>
      </c>
      <c r="J353" s="39">
        <v>1130712</v>
      </c>
      <c r="K353" s="39">
        <v>5761110</v>
      </c>
      <c r="L353" s="39">
        <v>1410</v>
      </c>
      <c r="M353" s="1"/>
      <c r="N353" s="1"/>
      <c r="O353" s="1"/>
      <c r="P353" s="1"/>
      <c r="Q353" s="1"/>
      <c r="R353" s="1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1"/>
      <c r="AK353" s="1"/>
      <c r="AL353" s="1"/>
      <c r="AM353" s="25"/>
      <c r="AN353" s="25"/>
      <c r="AO353" s="25"/>
      <c r="AP353" s="25"/>
      <c r="AQ353" s="25"/>
      <c r="AR353" s="1"/>
      <c r="AS353" s="25"/>
      <c r="AT353" s="25"/>
      <c r="AU353" s="25"/>
      <c r="AV353" s="25" t="s">
        <v>9</v>
      </c>
      <c r="AW353" s="25"/>
      <c r="AX353" s="36"/>
      <c r="AY353" s="25"/>
      <c r="AZ353" s="25"/>
      <c r="BA353" s="25"/>
      <c r="BB353" s="25"/>
      <c r="BC353" s="1"/>
      <c r="BD353" s="1"/>
      <c r="BE353" s="25"/>
      <c r="BF353" s="1"/>
      <c r="BG353" s="1"/>
      <c r="BH353" s="1"/>
      <c r="BI353" s="25"/>
      <c r="BJ353" s="6"/>
    </row>
    <row r="354" spans="1:62" ht="46.5">
      <c r="A354" s="23">
        <v>350</v>
      </c>
      <c r="B354" s="39" t="s">
        <v>4034</v>
      </c>
      <c r="C354" s="39" t="s">
        <v>3491</v>
      </c>
      <c r="D354" s="39" t="s">
        <v>1067</v>
      </c>
      <c r="E354" s="39">
        <v>82</v>
      </c>
      <c r="F354" s="39" t="s">
        <v>195</v>
      </c>
      <c r="G354" s="39" t="s">
        <v>195</v>
      </c>
      <c r="H354" s="23" t="str">
        <f t="shared" si="10"/>
        <v>鍾＊文</v>
      </c>
      <c r="I354" s="23" t="str">
        <f t="shared" si="11"/>
        <v>2＊794992</v>
      </c>
      <c r="J354" s="39">
        <v>1130715</v>
      </c>
      <c r="K354" s="39" t="s">
        <v>2224</v>
      </c>
      <c r="L354" s="39">
        <v>1410</v>
      </c>
      <c r="M354" s="1"/>
      <c r="N354" s="1"/>
      <c r="O354" s="1"/>
      <c r="P354" s="1"/>
      <c r="Q354" s="1"/>
      <c r="R354" s="1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1"/>
      <c r="AK354" s="1"/>
      <c r="AL354" s="1"/>
      <c r="AM354" s="25"/>
      <c r="AN354" s="25"/>
      <c r="AO354" s="25"/>
      <c r="AP354" s="25"/>
      <c r="AQ354" s="25"/>
      <c r="AR354" s="1"/>
      <c r="AS354" s="25"/>
      <c r="AT354" s="25"/>
      <c r="AU354" s="25"/>
      <c r="AV354" s="25" t="s">
        <v>9</v>
      </c>
      <c r="AW354" s="25"/>
      <c r="AX354" s="36"/>
      <c r="AY354" s="25"/>
      <c r="AZ354" s="25"/>
      <c r="BA354" s="25" t="s">
        <v>9</v>
      </c>
      <c r="BB354" s="25"/>
      <c r="BC354" s="1"/>
      <c r="BD354" s="1"/>
      <c r="BE354" s="25"/>
      <c r="BF354" s="1"/>
      <c r="BG354" s="1"/>
      <c r="BH354" s="1"/>
      <c r="BI354" s="25"/>
      <c r="BJ354" s="6"/>
    </row>
    <row r="355" spans="1:62" ht="17">
      <c r="A355" s="23">
        <v>351</v>
      </c>
      <c r="B355" s="39" t="s">
        <v>4037</v>
      </c>
      <c r="C355" s="39" t="s">
        <v>3744</v>
      </c>
      <c r="D355" s="39" t="s">
        <v>1067</v>
      </c>
      <c r="E355" s="39">
        <v>94</v>
      </c>
      <c r="F355" s="39" t="s">
        <v>3340</v>
      </c>
      <c r="G355" s="39" t="s">
        <v>3700</v>
      </c>
      <c r="H355" s="23" t="str">
        <f t="shared" si="10"/>
        <v>吳＊翠眉</v>
      </c>
      <c r="I355" s="23" t="str">
        <f t="shared" si="11"/>
        <v>7＊000391</v>
      </c>
      <c r="J355" s="39">
        <v>1130717</v>
      </c>
      <c r="K355" s="39">
        <v>5761110</v>
      </c>
      <c r="L355" s="39">
        <v>1410</v>
      </c>
      <c r="M355" s="1"/>
      <c r="N355" s="1"/>
      <c r="O355" s="1"/>
      <c r="P355" s="1"/>
      <c r="Q355" s="1"/>
      <c r="R355" s="1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1"/>
      <c r="AK355" s="1"/>
      <c r="AL355" s="1"/>
      <c r="AM355" s="25"/>
      <c r="AN355" s="25"/>
      <c r="AO355" s="25"/>
      <c r="AP355" s="25"/>
      <c r="AQ355" s="25"/>
      <c r="AR355" s="1"/>
      <c r="AS355" s="25"/>
      <c r="AT355" s="25"/>
      <c r="AU355" s="25"/>
      <c r="AV355" s="25" t="s">
        <v>9</v>
      </c>
      <c r="AW355" s="25"/>
      <c r="AX355" s="36"/>
      <c r="AY355" s="25"/>
      <c r="AZ355" s="25"/>
      <c r="BA355" s="25"/>
      <c r="BB355" s="25"/>
      <c r="BC355" s="1"/>
      <c r="BD355" s="1"/>
      <c r="BE355" s="25"/>
      <c r="BF355" s="1"/>
      <c r="BG355" s="1"/>
      <c r="BH355" s="1"/>
      <c r="BI355" s="25"/>
      <c r="BJ355" s="6"/>
    </row>
    <row r="356" spans="1:62" ht="46.5">
      <c r="A356" s="23">
        <v>352</v>
      </c>
      <c r="B356" s="39" t="s">
        <v>4038</v>
      </c>
      <c r="C356" s="39" t="s">
        <v>178</v>
      </c>
      <c r="D356" s="39" t="s">
        <v>1063</v>
      </c>
      <c r="E356" s="39">
        <v>90</v>
      </c>
      <c r="F356" s="39" t="s">
        <v>195</v>
      </c>
      <c r="G356" s="39" t="s">
        <v>195</v>
      </c>
      <c r="H356" s="23" t="str">
        <f t="shared" si="10"/>
        <v>王＊安</v>
      </c>
      <c r="I356" s="23" t="str">
        <f t="shared" si="11"/>
        <v>0＊841286</v>
      </c>
      <c r="J356" s="39">
        <v>1130717</v>
      </c>
      <c r="K356" s="39" t="s">
        <v>738</v>
      </c>
      <c r="L356" s="39">
        <v>1410</v>
      </c>
      <c r="M356" s="1"/>
      <c r="N356" s="1"/>
      <c r="O356" s="1"/>
      <c r="P356" s="1"/>
      <c r="Q356" s="1"/>
      <c r="R356" s="1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1"/>
      <c r="AK356" s="1"/>
      <c r="AL356" s="1"/>
      <c r="AM356" s="25"/>
      <c r="AN356" s="25"/>
      <c r="AO356" s="25"/>
      <c r="AP356" s="25"/>
      <c r="AQ356" s="25"/>
      <c r="AR356" s="1"/>
      <c r="AS356" s="25"/>
      <c r="AT356" s="25"/>
      <c r="AU356" s="25"/>
      <c r="AV356" s="25"/>
      <c r="AW356" s="25"/>
      <c r="AX356" s="36"/>
      <c r="AY356" s="25"/>
      <c r="AZ356" s="25" t="s">
        <v>9</v>
      </c>
      <c r="BA356" s="25" t="s">
        <v>9</v>
      </c>
      <c r="BB356" s="25"/>
      <c r="BC356" s="1"/>
      <c r="BD356" s="1"/>
      <c r="BE356" s="25"/>
      <c r="BF356" s="1"/>
      <c r="BG356" s="1"/>
      <c r="BH356" s="1"/>
      <c r="BI356" s="25"/>
      <c r="BJ356" s="6"/>
    </row>
    <row r="357" spans="1:62" ht="31">
      <c r="A357" s="23">
        <v>353</v>
      </c>
      <c r="B357" s="39" t="s">
        <v>4039</v>
      </c>
      <c r="C357" s="39" t="s">
        <v>182</v>
      </c>
      <c r="D357" s="39" t="s">
        <v>1063</v>
      </c>
      <c r="E357" s="39">
        <v>67</v>
      </c>
      <c r="F357" s="39" t="s">
        <v>195</v>
      </c>
      <c r="G357" s="39" t="s">
        <v>195</v>
      </c>
      <c r="H357" s="23" t="str">
        <f t="shared" si="10"/>
        <v>陳＊根</v>
      </c>
      <c r="I357" s="23" t="str">
        <f t="shared" si="11"/>
        <v>1＊536229</v>
      </c>
      <c r="J357" s="39">
        <v>1130717</v>
      </c>
      <c r="K357" s="39" t="s">
        <v>732</v>
      </c>
      <c r="L357" s="39">
        <v>1410</v>
      </c>
      <c r="M357" s="1"/>
      <c r="N357" s="1"/>
      <c r="O357" s="1"/>
      <c r="P357" s="1"/>
      <c r="Q357" s="1"/>
      <c r="R357" s="1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1"/>
      <c r="AK357" s="1"/>
      <c r="AL357" s="1"/>
      <c r="AM357" s="25"/>
      <c r="AN357" s="25"/>
      <c r="AO357" s="25"/>
      <c r="AP357" s="25"/>
      <c r="AQ357" s="25"/>
      <c r="AR357" s="1"/>
      <c r="AS357" s="25"/>
      <c r="AT357" s="25"/>
      <c r="AU357" s="25"/>
      <c r="AV357" s="25"/>
      <c r="AW357" s="25"/>
      <c r="AX357" s="36"/>
      <c r="AY357" s="25"/>
      <c r="AZ357" s="25"/>
      <c r="BA357" s="25"/>
      <c r="BB357" s="25" t="s">
        <v>2225</v>
      </c>
      <c r="BC357" s="1"/>
      <c r="BD357" s="1"/>
      <c r="BE357" s="25"/>
      <c r="BF357" s="1"/>
      <c r="BG357" s="1"/>
      <c r="BH357" s="1"/>
      <c r="BI357" s="25"/>
      <c r="BJ357" s="6"/>
    </row>
    <row r="358" spans="1:62" ht="62">
      <c r="A358" s="23">
        <v>354</v>
      </c>
      <c r="B358" s="39" t="s">
        <v>4040</v>
      </c>
      <c r="C358" s="39" t="s">
        <v>3745</v>
      </c>
      <c r="D358" s="39" t="s">
        <v>1063</v>
      </c>
      <c r="E358" s="39">
        <v>89</v>
      </c>
      <c r="F358" s="39" t="s">
        <v>3647</v>
      </c>
      <c r="G358" s="39"/>
      <c r="H358" s="23" t="str">
        <f t="shared" ref="H358:H375" si="12">REPLACE(B358,2,1,"＊")</f>
        <v>邱＊章</v>
      </c>
      <c r="I358" s="23" t="str">
        <f t="shared" ref="I358:I375" si="13">REPLACE(C358,2,1,"＊")</f>
        <v>0＊084242</v>
      </c>
      <c r="J358" s="39">
        <v>1130717</v>
      </c>
      <c r="K358" s="39" t="s">
        <v>764</v>
      </c>
      <c r="L358" s="39">
        <v>1410</v>
      </c>
      <c r="M358" s="1"/>
      <c r="N358" s="1"/>
      <c r="O358" s="1"/>
      <c r="P358" s="1"/>
      <c r="Q358" s="1"/>
      <c r="R358" s="1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1"/>
      <c r="AK358" s="1"/>
      <c r="AL358" s="1"/>
      <c r="AM358" s="25"/>
      <c r="AN358" s="25"/>
      <c r="AO358" s="25"/>
      <c r="AP358" s="25"/>
      <c r="AQ358" s="25"/>
      <c r="AR358" s="25" t="s">
        <v>9</v>
      </c>
      <c r="AS358" s="25"/>
      <c r="AT358" s="25"/>
      <c r="AU358" s="25"/>
      <c r="AV358" s="25"/>
      <c r="AW358" s="25"/>
      <c r="AX358" s="36"/>
      <c r="AY358" s="25"/>
      <c r="AZ358" s="25"/>
      <c r="BA358" s="25"/>
      <c r="BB358" s="25"/>
      <c r="BC358" s="25" t="s">
        <v>9</v>
      </c>
      <c r="BD358" s="1"/>
      <c r="BE358" s="25"/>
      <c r="BF358" s="1"/>
      <c r="BG358" s="1"/>
      <c r="BH358" s="1"/>
      <c r="BI358" s="25" t="s">
        <v>1034</v>
      </c>
      <c r="BJ358" s="6"/>
    </row>
    <row r="359" spans="1:62" ht="31">
      <c r="A359" s="23">
        <v>355</v>
      </c>
      <c r="B359" s="39" t="s">
        <v>4041</v>
      </c>
      <c r="C359" s="39" t="s">
        <v>3746</v>
      </c>
      <c r="D359" s="39" t="s">
        <v>1067</v>
      </c>
      <c r="E359" s="39">
        <v>76</v>
      </c>
      <c r="F359" s="39" t="s">
        <v>195</v>
      </c>
      <c r="G359" s="39" t="s">
        <v>195</v>
      </c>
      <c r="H359" s="23" t="str">
        <f t="shared" si="12"/>
        <v>李＊珠</v>
      </c>
      <c r="I359" s="23" t="str">
        <f t="shared" si="13"/>
        <v>0＊199873</v>
      </c>
      <c r="J359" s="39">
        <v>1130718</v>
      </c>
      <c r="K359" s="39" t="s">
        <v>752</v>
      </c>
      <c r="L359" s="39">
        <v>1410</v>
      </c>
      <c r="M359" s="1"/>
      <c r="N359" s="1"/>
      <c r="O359" s="1"/>
      <c r="P359" s="1"/>
      <c r="Q359" s="1"/>
      <c r="R359" s="1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1"/>
      <c r="AK359" s="1"/>
      <c r="AL359" s="1"/>
      <c r="AM359" s="25"/>
      <c r="AN359" s="25"/>
      <c r="AO359" s="25"/>
      <c r="AP359" s="25"/>
      <c r="AQ359" s="25"/>
      <c r="AR359" s="1"/>
      <c r="AS359" s="25"/>
      <c r="AT359" s="25"/>
      <c r="AU359" s="25"/>
      <c r="AV359" s="25" t="s">
        <v>9</v>
      </c>
      <c r="AW359" s="25"/>
      <c r="AX359" s="36"/>
      <c r="AY359" s="25"/>
      <c r="AZ359" s="25"/>
      <c r="BA359" s="25"/>
      <c r="BB359" s="25"/>
      <c r="BC359" s="1"/>
      <c r="BD359" s="1"/>
      <c r="BE359" s="25"/>
      <c r="BF359" s="1"/>
      <c r="BG359" s="1"/>
      <c r="BH359" s="1"/>
      <c r="BI359" s="25" t="s">
        <v>1034</v>
      </c>
      <c r="BJ359" s="6"/>
    </row>
    <row r="360" spans="1:62" ht="31">
      <c r="A360" s="23">
        <v>356</v>
      </c>
      <c r="B360" s="39" t="s">
        <v>4042</v>
      </c>
      <c r="C360" s="39" t="s">
        <v>3747</v>
      </c>
      <c r="D360" s="39" t="s">
        <v>1063</v>
      </c>
      <c r="E360" s="39">
        <v>74</v>
      </c>
      <c r="F360" s="39" t="s">
        <v>3657</v>
      </c>
      <c r="G360" s="39"/>
      <c r="H360" s="23" t="str">
        <f t="shared" si="12"/>
        <v>黃＊發</v>
      </c>
      <c r="I360" s="23" t="str">
        <f t="shared" si="13"/>
        <v>2＊687473</v>
      </c>
      <c r="J360" s="39">
        <v>1130719</v>
      </c>
      <c r="K360" s="39" t="s">
        <v>752</v>
      </c>
      <c r="L360" s="39">
        <v>1410</v>
      </c>
      <c r="M360" s="1"/>
      <c r="N360" s="1"/>
      <c r="O360" s="1"/>
      <c r="P360" s="1"/>
      <c r="Q360" s="1"/>
      <c r="R360" s="1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1"/>
      <c r="AK360" s="1"/>
      <c r="AL360" s="1"/>
      <c r="AM360" s="25"/>
      <c r="AN360" s="25"/>
      <c r="AO360" s="25"/>
      <c r="AP360" s="25"/>
      <c r="AQ360" s="25"/>
      <c r="AR360" s="1"/>
      <c r="AS360" s="25"/>
      <c r="AT360" s="25"/>
      <c r="AU360" s="25"/>
      <c r="AV360" s="25" t="s">
        <v>9</v>
      </c>
      <c r="AW360" s="25"/>
      <c r="AX360" s="36"/>
      <c r="AY360" s="25"/>
      <c r="AZ360" s="25"/>
      <c r="BA360" s="25"/>
      <c r="BB360" s="25"/>
      <c r="BC360" s="1"/>
      <c r="BD360" s="1"/>
      <c r="BE360" s="25"/>
      <c r="BF360" s="1"/>
      <c r="BG360" s="1"/>
      <c r="BH360" s="1"/>
      <c r="BI360" s="25" t="s">
        <v>1034</v>
      </c>
      <c r="BJ360" s="6"/>
    </row>
    <row r="361" spans="1:62" ht="31">
      <c r="A361" s="23">
        <v>357</v>
      </c>
      <c r="B361" s="39" t="s">
        <v>4027</v>
      </c>
      <c r="C361" s="39" t="s">
        <v>682</v>
      </c>
      <c r="D361" s="39" t="s">
        <v>1067</v>
      </c>
      <c r="E361" s="39">
        <v>44</v>
      </c>
      <c r="F361" s="39" t="s">
        <v>3644</v>
      </c>
      <c r="G361" s="39" t="s">
        <v>3739</v>
      </c>
      <c r="H361" s="23" t="str">
        <f t="shared" si="12"/>
        <v>黃＊芬</v>
      </c>
      <c r="I361" s="23" t="str">
        <f t="shared" si="13"/>
        <v>0＊474072</v>
      </c>
      <c r="J361" s="39">
        <v>1130719</v>
      </c>
      <c r="K361" s="39" t="s">
        <v>732</v>
      </c>
      <c r="L361" s="39">
        <v>1410</v>
      </c>
      <c r="M361" s="1"/>
      <c r="N361" s="1"/>
      <c r="O361" s="1"/>
      <c r="P361" s="1"/>
      <c r="Q361" s="1"/>
      <c r="R361" s="1"/>
      <c r="S361" s="25"/>
      <c r="T361" s="25"/>
      <c r="U361" s="25"/>
      <c r="V361" s="25"/>
      <c r="W361" s="25" t="s">
        <v>9</v>
      </c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1"/>
      <c r="AK361" s="1"/>
      <c r="AL361" s="1"/>
      <c r="AM361" s="25"/>
      <c r="AN361" s="25"/>
      <c r="AO361" s="25"/>
      <c r="AP361" s="25"/>
      <c r="AQ361" s="25"/>
      <c r="AR361" s="1"/>
      <c r="AS361" s="25"/>
      <c r="AT361" s="25"/>
      <c r="AU361" s="25"/>
      <c r="AV361" s="25"/>
      <c r="AW361" s="25"/>
      <c r="AX361" s="36"/>
      <c r="AY361" s="25"/>
      <c r="AZ361" s="25"/>
      <c r="BA361" s="25"/>
      <c r="BB361" s="25"/>
      <c r="BC361" s="1"/>
      <c r="BD361" s="1"/>
      <c r="BE361" s="25"/>
      <c r="BF361" s="1"/>
      <c r="BG361" s="1"/>
      <c r="BH361" s="1"/>
      <c r="BI361" s="25"/>
      <c r="BJ361" s="6"/>
    </row>
    <row r="362" spans="1:62" ht="46.5">
      <c r="A362" s="23">
        <v>358</v>
      </c>
      <c r="B362" s="39" t="s">
        <v>4043</v>
      </c>
      <c r="C362" s="39" t="s">
        <v>3270</v>
      </c>
      <c r="D362" s="39" t="s">
        <v>1067</v>
      </c>
      <c r="E362" s="39">
        <v>85</v>
      </c>
      <c r="F362" s="39" t="s">
        <v>195</v>
      </c>
      <c r="G362" s="39" t="s">
        <v>195</v>
      </c>
      <c r="H362" s="23" t="str">
        <f t="shared" si="12"/>
        <v>林＊子</v>
      </c>
      <c r="I362" s="23" t="str">
        <f t="shared" si="13"/>
        <v>0＊408161</v>
      </c>
      <c r="J362" s="39">
        <v>1130720</v>
      </c>
      <c r="K362" s="39" t="s">
        <v>741</v>
      </c>
      <c r="L362" s="39">
        <v>1410</v>
      </c>
      <c r="M362" s="1"/>
      <c r="N362" s="1"/>
      <c r="O362" s="1"/>
      <c r="P362" s="1"/>
      <c r="Q362" s="1"/>
      <c r="R362" s="1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1"/>
      <c r="AK362" s="1"/>
      <c r="AL362" s="1"/>
      <c r="AM362" s="25"/>
      <c r="AN362" s="25"/>
      <c r="AO362" s="25"/>
      <c r="AP362" s="25"/>
      <c r="AQ362" s="25"/>
      <c r="AR362" s="1"/>
      <c r="AS362" s="25"/>
      <c r="AT362" s="25"/>
      <c r="AU362" s="25"/>
      <c r="AV362" s="25"/>
      <c r="AW362" s="25"/>
      <c r="AX362" s="36"/>
      <c r="AY362" s="25"/>
      <c r="AZ362" s="25" t="s">
        <v>9</v>
      </c>
      <c r="BA362" s="25"/>
      <c r="BB362" s="25" t="s">
        <v>1879</v>
      </c>
      <c r="BC362" s="1"/>
      <c r="BD362" s="1"/>
      <c r="BE362" s="25" t="s">
        <v>736</v>
      </c>
      <c r="BF362" s="1"/>
      <c r="BG362" s="1"/>
      <c r="BH362" s="1"/>
      <c r="BI362" s="25"/>
      <c r="BJ362" s="6"/>
    </row>
    <row r="363" spans="1:62" ht="17">
      <c r="A363" s="23">
        <v>359</v>
      </c>
      <c r="B363" s="39" t="s">
        <v>1291</v>
      </c>
      <c r="C363" s="39" t="s">
        <v>1009</v>
      </c>
      <c r="D363" s="39" t="s">
        <v>1063</v>
      </c>
      <c r="E363" s="39">
        <v>45</v>
      </c>
      <c r="F363" s="39" t="s">
        <v>195</v>
      </c>
      <c r="G363" s="39" t="s">
        <v>195</v>
      </c>
      <c r="H363" s="23" t="str">
        <f t="shared" si="12"/>
        <v>胡＊銘</v>
      </c>
      <c r="I363" s="23" t="str">
        <f t="shared" si="13"/>
        <v>2＊541175</v>
      </c>
      <c r="J363" s="39">
        <v>1130723</v>
      </c>
      <c r="K363" s="39">
        <v>5761300</v>
      </c>
      <c r="L363" s="39">
        <v>1410</v>
      </c>
      <c r="M363" s="1"/>
      <c r="N363" s="1"/>
      <c r="O363" s="1"/>
      <c r="P363" s="1"/>
      <c r="Q363" s="1"/>
      <c r="R363" s="1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1"/>
      <c r="AK363" s="1"/>
      <c r="AL363" s="1"/>
      <c r="AM363" s="25"/>
      <c r="AN363" s="25"/>
      <c r="AO363" s="25"/>
      <c r="AP363" s="25"/>
      <c r="AQ363" s="25"/>
      <c r="AR363" s="1"/>
      <c r="AS363" s="25"/>
      <c r="AT363" s="25"/>
      <c r="AU363" s="25" t="s">
        <v>9</v>
      </c>
      <c r="AV363" s="25"/>
      <c r="AW363" s="25"/>
      <c r="AX363" s="36"/>
      <c r="AY363" s="25"/>
      <c r="AZ363" s="25"/>
      <c r="BA363" s="25"/>
      <c r="BB363" s="25"/>
      <c r="BC363" s="1"/>
      <c r="BD363" s="1"/>
      <c r="BE363" s="25"/>
      <c r="BF363" s="1"/>
      <c r="BG363" s="1"/>
      <c r="BH363" s="1"/>
      <c r="BI363" s="25"/>
      <c r="BJ363" s="6"/>
    </row>
    <row r="364" spans="1:62" ht="46.5">
      <c r="A364" s="23">
        <v>360</v>
      </c>
      <c r="B364" s="39" t="s">
        <v>4034</v>
      </c>
      <c r="C364" s="39" t="s">
        <v>3491</v>
      </c>
      <c r="D364" s="39" t="s">
        <v>1067</v>
      </c>
      <c r="E364" s="39">
        <v>82</v>
      </c>
      <c r="F364" s="39" t="s">
        <v>195</v>
      </c>
      <c r="G364" s="39" t="s">
        <v>195</v>
      </c>
      <c r="H364" s="23" t="str">
        <f t="shared" si="12"/>
        <v>鍾＊文</v>
      </c>
      <c r="I364" s="23" t="str">
        <f t="shared" si="13"/>
        <v>2＊794992</v>
      </c>
      <c r="J364" s="39">
        <v>1130724</v>
      </c>
      <c r="K364" s="39" t="s">
        <v>2224</v>
      </c>
      <c r="L364" s="39">
        <v>1410</v>
      </c>
      <c r="M364" s="1"/>
      <c r="N364" s="1"/>
      <c r="O364" s="1"/>
      <c r="P364" s="1"/>
      <c r="Q364" s="1"/>
      <c r="R364" s="1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1"/>
      <c r="AK364" s="1"/>
      <c r="AL364" s="1"/>
      <c r="AM364" s="25"/>
      <c r="AN364" s="25"/>
      <c r="AO364" s="25"/>
      <c r="AP364" s="25"/>
      <c r="AQ364" s="25"/>
      <c r="AR364" s="1"/>
      <c r="AS364" s="25"/>
      <c r="AT364" s="25"/>
      <c r="AU364" s="25"/>
      <c r="AV364" s="25" t="s">
        <v>9</v>
      </c>
      <c r="AW364" s="25"/>
      <c r="AX364" s="36"/>
      <c r="AY364" s="25"/>
      <c r="AZ364" s="25"/>
      <c r="BA364" s="25" t="s">
        <v>9</v>
      </c>
      <c r="BB364" s="25"/>
      <c r="BC364" s="1"/>
      <c r="BD364" s="1"/>
      <c r="BE364" s="25"/>
      <c r="BF364" s="1"/>
      <c r="BG364" s="1"/>
      <c r="BH364" s="1"/>
      <c r="BI364" s="25"/>
      <c r="BJ364" s="6"/>
    </row>
    <row r="365" spans="1:62" ht="17">
      <c r="A365" s="23">
        <v>361</v>
      </c>
      <c r="B365" s="39" t="s">
        <v>1132</v>
      </c>
      <c r="C365" s="39" t="s">
        <v>844</v>
      </c>
      <c r="D365" s="39" t="s">
        <v>1067</v>
      </c>
      <c r="E365" s="39">
        <v>89</v>
      </c>
      <c r="F365" s="39" t="s">
        <v>195</v>
      </c>
      <c r="G365" s="39" t="s">
        <v>195</v>
      </c>
      <c r="H365" s="23" t="str">
        <f t="shared" si="12"/>
        <v>陳＊喬</v>
      </c>
      <c r="I365" s="23" t="str">
        <f t="shared" si="13"/>
        <v>0＊995644</v>
      </c>
      <c r="J365" s="39">
        <v>1130726</v>
      </c>
      <c r="K365" s="39">
        <v>5761110</v>
      </c>
      <c r="L365" s="39">
        <v>1410</v>
      </c>
      <c r="M365" s="1"/>
      <c r="N365" s="1"/>
      <c r="O365" s="1"/>
      <c r="P365" s="1"/>
      <c r="Q365" s="1"/>
      <c r="R365" s="1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1" t="s">
        <v>4050</v>
      </c>
      <c r="AK365" s="1"/>
      <c r="AL365" s="1"/>
      <c r="AM365" s="25"/>
      <c r="AN365" s="25"/>
      <c r="AO365" s="25"/>
      <c r="AP365" s="25"/>
      <c r="AQ365" s="25"/>
      <c r="AR365" s="1"/>
      <c r="AS365" s="25"/>
      <c r="AT365" s="25"/>
      <c r="AU365" s="25"/>
      <c r="AV365" s="25" t="s">
        <v>9</v>
      </c>
      <c r="AW365" s="25"/>
      <c r="AX365" s="36"/>
      <c r="AY365" s="25"/>
      <c r="AZ365" s="25"/>
      <c r="BA365" s="25"/>
      <c r="BB365" s="25"/>
      <c r="BC365" s="1"/>
      <c r="BD365" s="1"/>
      <c r="BE365" s="25"/>
      <c r="BF365" s="1"/>
      <c r="BG365" s="1"/>
      <c r="BH365" s="1"/>
      <c r="BI365" s="25"/>
      <c r="BJ365" s="6"/>
    </row>
    <row r="366" spans="1:62" ht="31">
      <c r="A366" s="23">
        <v>362</v>
      </c>
      <c r="B366" s="39" t="s">
        <v>4044</v>
      </c>
      <c r="C366" s="39" t="s">
        <v>2196</v>
      </c>
      <c r="D366" s="39" t="s">
        <v>1067</v>
      </c>
      <c r="E366" s="39">
        <v>69</v>
      </c>
      <c r="F366" s="39" t="s">
        <v>195</v>
      </c>
      <c r="G366" s="39" t="s">
        <v>195</v>
      </c>
      <c r="H366" s="23" t="str">
        <f t="shared" si="12"/>
        <v>陳＊美</v>
      </c>
      <c r="I366" s="23" t="str">
        <f t="shared" si="13"/>
        <v>0＊508238</v>
      </c>
      <c r="J366" s="39">
        <v>1130726</v>
      </c>
      <c r="K366" s="39" t="s">
        <v>734</v>
      </c>
      <c r="L366" s="39">
        <v>1410</v>
      </c>
      <c r="M366" s="1"/>
      <c r="N366" s="1"/>
      <c r="O366" s="1"/>
      <c r="P366" s="1"/>
      <c r="Q366" s="1"/>
      <c r="R366" s="1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1"/>
      <c r="AK366" s="1"/>
      <c r="AL366" s="1"/>
      <c r="AM366" s="25"/>
      <c r="AN366" s="25"/>
      <c r="AO366" s="25"/>
      <c r="AP366" s="25"/>
      <c r="AQ366" s="25"/>
      <c r="AR366" s="1"/>
      <c r="AS366" s="25"/>
      <c r="AT366" s="25"/>
      <c r="AU366" s="25"/>
      <c r="AV366" s="25"/>
      <c r="AW366" s="25"/>
      <c r="AX366" s="36"/>
      <c r="AY366" s="25"/>
      <c r="AZ366" s="25"/>
      <c r="BA366" s="25" t="s">
        <v>9</v>
      </c>
      <c r="BB366" s="25"/>
      <c r="BC366" s="1"/>
      <c r="BD366" s="1"/>
      <c r="BE366" s="25"/>
      <c r="BF366" s="1"/>
      <c r="BG366" s="1"/>
      <c r="BH366" s="1"/>
      <c r="BI366" s="25"/>
      <c r="BJ366" s="6"/>
    </row>
    <row r="367" spans="1:62" ht="46.5">
      <c r="A367" s="23">
        <v>363</v>
      </c>
      <c r="B367" s="39" t="s">
        <v>4027</v>
      </c>
      <c r="C367" s="39" t="s">
        <v>682</v>
      </c>
      <c r="D367" s="39" t="s">
        <v>1067</v>
      </c>
      <c r="E367" s="39">
        <v>44</v>
      </c>
      <c r="F367" s="39" t="s">
        <v>3644</v>
      </c>
      <c r="G367" s="39" t="s">
        <v>3739</v>
      </c>
      <c r="H367" s="23" t="str">
        <f t="shared" si="12"/>
        <v>黃＊芬</v>
      </c>
      <c r="I367" s="23" t="str">
        <f t="shared" si="13"/>
        <v>0＊474072</v>
      </c>
      <c r="J367" s="39">
        <v>1130726</v>
      </c>
      <c r="K367" s="39" t="s">
        <v>756</v>
      </c>
      <c r="L367" s="39">
        <v>1410</v>
      </c>
      <c r="M367" s="1"/>
      <c r="N367" s="1"/>
      <c r="O367" s="1"/>
      <c r="P367" s="1"/>
      <c r="Q367" s="1"/>
      <c r="R367" s="1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1"/>
      <c r="AK367" s="1"/>
      <c r="AL367" s="1"/>
      <c r="AM367" s="25"/>
      <c r="AN367" s="25"/>
      <c r="AO367" s="25"/>
      <c r="AP367" s="25"/>
      <c r="AQ367" s="25"/>
      <c r="AR367" s="1"/>
      <c r="AS367" s="25"/>
      <c r="AT367" s="25"/>
      <c r="AU367" s="25"/>
      <c r="AV367" s="25"/>
      <c r="AW367" s="25"/>
      <c r="AX367" s="36"/>
      <c r="AY367" s="25"/>
      <c r="AZ367" s="25"/>
      <c r="BA367" s="25" t="s">
        <v>9</v>
      </c>
      <c r="BB367" s="25"/>
      <c r="BC367" s="1"/>
      <c r="BD367" s="1"/>
      <c r="BE367" s="25"/>
      <c r="BF367" s="1" t="s">
        <v>760</v>
      </c>
      <c r="BG367" s="1"/>
      <c r="BH367" s="1"/>
      <c r="BI367" s="25"/>
      <c r="BJ367" s="6"/>
    </row>
    <row r="368" spans="1:62" ht="31">
      <c r="A368" s="23">
        <v>364</v>
      </c>
      <c r="B368" s="39" t="s">
        <v>4045</v>
      </c>
      <c r="C368" s="39" t="s">
        <v>3748</v>
      </c>
      <c r="D368" s="39" t="s">
        <v>1063</v>
      </c>
      <c r="E368" s="39">
        <v>62</v>
      </c>
      <c r="F368" s="39" t="s">
        <v>195</v>
      </c>
      <c r="G368" s="39" t="s">
        <v>195</v>
      </c>
      <c r="H368" s="23" t="str">
        <f t="shared" si="12"/>
        <v>謝＊城</v>
      </c>
      <c r="I368" s="23" t="str">
        <f t="shared" si="13"/>
        <v>1＊629818</v>
      </c>
      <c r="J368" s="39">
        <v>1130726</v>
      </c>
      <c r="K368" s="39" t="s">
        <v>732</v>
      </c>
      <c r="L368" s="39">
        <v>1410</v>
      </c>
      <c r="M368" s="1"/>
      <c r="N368" s="1"/>
      <c r="O368" s="1"/>
      <c r="P368" s="1"/>
      <c r="Q368" s="1"/>
      <c r="R368" s="1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1"/>
      <c r="AK368" s="1"/>
      <c r="AL368" s="1"/>
      <c r="AM368" s="25"/>
      <c r="AN368" s="25"/>
      <c r="AO368" s="25"/>
      <c r="AP368" s="25"/>
      <c r="AQ368" s="25"/>
      <c r="AR368" s="1"/>
      <c r="AS368" s="25"/>
      <c r="AT368" s="25"/>
      <c r="AU368" s="25"/>
      <c r="AV368" s="25"/>
      <c r="AW368" s="25"/>
      <c r="AX368" s="36"/>
      <c r="AY368" s="25"/>
      <c r="AZ368" s="25"/>
      <c r="BA368" s="25"/>
      <c r="BB368" s="25" t="s">
        <v>747</v>
      </c>
      <c r="BC368" s="1"/>
      <c r="BD368" s="1"/>
      <c r="BE368" s="25"/>
      <c r="BF368" s="1"/>
      <c r="BG368" s="1"/>
      <c r="BH368" s="1"/>
      <c r="BI368" s="25"/>
      <c r="BJ368" s="6"/>
    </row>
    <row r="369" spans="1:62" ht="31">
      <c r="A369" s="23">
        <v>365</v>
      </c>
      <c r="B369" s="39" t="s">
        <v>1873</v>
      </c>
      <c r="C369" s="39" t="s">
        <v>508</v>
      </c>
      <c r="D369" s="39" t="s">
        <v>1063</v>
      </c>
      <c r="E369" s="39">
        <v>65</v>
      </c>
      <c r="F369" s="39" t="s">
        <v>195</v>
      </c>
      <c r="G369" s="39" t="s">
        <v>195</v>
      </c>
      <c r="H369" s="23" t="str">
        <f t="shared" si="12"/>
        <v>花＊源</v>
      </c>
      <c r="I369" s="23" t="str">
        <f t="shared" si="13"/>
        <v>2＊486837</v>
      </c>
      <c r="J369" s="39">
        <v>1130726</v>
      </c>
      <c r="K369" s="39" t="s">
        <v>734</v>
      </c>
      <c r="L369" s="39">
        <v>1410</v>
      </c>
      <c r="M369" s="1"/>
      <c r="N369" s="1"/>
      <c r="O369" s="1"/>
      <c r="P369" s="1"/>
      <c r="Q369" s="1"/>
      <c r="R369" s="1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1"/>
      <c r="AK369" s="1"/>
      <c r="AL369" s="1"/>
      <c r="AM369" s="25"/>
      <c r="AN369" s="25"/>
      <c r="AO369" s="25"/>
      <c r="AP369" s="25"/>
      <c r="AQ369" s="25"/>
      <c r="AR369" s="1"/>
      <c r="AS369" s="25"/>
      <c r="AT369" s="25"/>
      <c r="AU369" s="25"/>
      <c r="AV369" s="25"/>
      <c r="AW369" s="25"/>
      <c r="AX369" s="36"/>
      <c r="AY369" s="25"/>
      <c r="AZ369" s="25"/>
      <c r="BA369" s="25" t="s">
        <v>9</v>
      </c>
      <c r="BB369" s="25"/>
      <c r="BC369" s="1"/>
      <c r="BD369" s="1"/>
      <c r="BE369" s="25"/>
      <c r="BF369" s="1"/>
      <c r="BG369" s="1"/>
      <c r="BH369" s="1"/>
      <c r="BI369" s="25"/>
      <c r="BJ369" s="6"/>
    </row>
    <row r="370" spans="1:62" ht="46.5">
      <c r="A370" s="23">
        <v>366</v>
      </c>
      <c r="B370" s="39" t="s">
        <v>4046</v>
      </c>
      <c r="C370" s="39" t="s">
        <v>3749</v>
      </c>
      <c r="D370" s="39" t="s">
        <v>1063</v>
      </c>
      <c r="E370" s="39">
        <v>67</v>
      </c>
      <c r="F370" s="39" t="s">
        <v>195</v>
      </c>
      <c r="G370" s="39" t="s">
        <v>195</v>
      </c>
      <c r="H370" s="23" t="str">
        <f t="shared" si="12"/>
        <v>鄭＊賓</v>
      </c>
      <c r="I370" s="23" t="str">
        <f t="shared" si="13"/>
        <v>1＊813008</v>
      </c>
      <c r="J370" s="39">
        <v>1130727</v>
      </c>
      <c r="K370" s="39" t="s">
        <v>738</v>
      </c>
      <c r="L370" s="39">
        <v>1410</v>
      </c>
      <c r="M370" s="1"/>
      <c r="N370" s="1"/>
      <c r="O370" s="1"/>
      <c r="P370" s="1"/>
      <c r="Q370" s="1"/>
      <c r="R370" s="1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1"/>
      <c r="AK370" s="1"/>
      <c r="AL370" s="1"/>
      <c r="AM370" s="25"/>
      <c r="AN370" s="25"/>
      <c r="AO370" s="25"/>
      <c r="AP370" s="25"/>
      <c r="AQ370" s="25"/>
      <c r="AR370" s="1"/>
      <c r="AS370" s="25"/>
      <c r="AT370" s="25"/>
      <c r="AU370" s="25"/>
      <c r="AV370" s="25"/>
      <c r="AW370" s="25"/>
      <c r="AX370" s="36"/>
      <c r="AY370" s="25"/>
      <c r="AZ370" s="25" t="s">
        <v>9</v>
      </c>
      <c r="BA370" s="25" t="s">
        <v>9</v>
      </c>
      <c r="BB370" s="25"/>
      <c r="BC370" s="1"/>
      <c r="BD370" s="1"/>
      <c r="BE370" s="25" t="s">
        <v>736</v>
      </c>
      <c r="BF370" s="1"/>
      <c r="BG370" s="1"/>
      <c r="BH370" s="1"/>
      <c r="BI370" s="25"/>
      <c r="BJ370" s="6"/>
    </row>
    <row r="371" spans="1:62" ht="31">
      <c r="A371" s="23">
        <v>367</v>
      </c>
      <c r="B371" s="39" t="s">
        <v>4047</v>
      </c>
      <c r="C371" s="39" t="s">
        <v>3750</v>
      </c>
      <c r="D371" s="39" t="s">
        <v>1063</v>
      </c>
      <c r="E371" s="39">
        <v>42</v>
      </c>
      <c r="F371" s="39" t="s">
        <v>195</v>
      </c>
      <c r="G371" s="39" t="s">
        <v>195</v>
      </c>
      <c r="H371" s="23" t="str">
        <f t="shared" si="12"/>
        <v>許＊峰</v>
      </c>
      <c r="I371" s="23" t="str">
        <f t="shared" si="13"/>
        <v>1＊347400</v>
      </c>
      <c r="J371" s="39">
        <v>1130729</v>
      </c>
      <c r="K371" s="39" t="s">
        <v>734</v>
      </c>
      <c r="L371" s="39">
        <v>1410</v>
      </c>
      <c r="M371" s="1"/>
      <c r="N371" s="1"/>
      <c r="O371" s="1"/>
      <c r="P371" s="1"/>
      <c r="Q371" s="1"/>
      <c r="R371" s="1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1"/>
      <c r="AK371" s="1"/>
      <c r="AL371" s="1"/>
      <c r="AM371" s="25"/>
      <c r="AN371" s="25"/>
      <c r="AO371" s="25"/>
      <c r="AP371" s="25"/>
      <c r="AQ371" s="25"/>
      <c r="AR371" s="1"/>
      <c r="AS371" s="25"/>
      <c r="AT371" s="25"/>
      <c r="AU371" s="25"/>
      <c r="AV371" s="25"/>
      <c r="AW371" s="25"/>
      <c r="AX371" s="36"/>
      <c r="AY371" s="25"/>
      <c r="AZ371" s="25"/>
      <c r="BA371" s="25" t="s">
        <v>9</v>
      </c>
      <c r="BB371" s="25"/>
      <c r="BC371" s="1"/>
      <c r="BD371" s="1"/>
      <c r="BE371" s="25"/>
      <c r="BF371" s="1"/>
      <c r="BG371" s="1"/>
      <c r="BH371" s="1"/>
      <c r="BI371" s="25"/>
      <c r="BJ371" s="6"/>
    </row>
    <row r="372" spans="1:62" ht="31">
      <c r="A372" s="23">
        <v>368</v>
      </c>
      <c r="B372" s="39" t="s">
        <v>4048</v>
      </c>
      <c r="C372" s="39" t="s">
        <v>3751</v>
      </c>
      <c r="D372" s="39" t="s">
        <v>1063</v>
      </c>
      <c r="E372" s="39">
        <v>34</v>
      </c>
      <c r="F372" s="39" t="s">
        <v>3703</v>
      </c>
      <c r="G372" s="39"/>
      <c r="H372" s="23" t="str">
        <f t="shared" si="12"/>
        <v>陳＊瑋</v>
      </c>
      <c r="I372" s="23" t="str">
        <f t="shared" si="13"/>
        <v>1＊815400</v>
      </c>
      <c r="J372" s="39">
        <v>1130731</v>
      </c>
      <c r="K372" s="39" t="s">
        <v>752</v>
      </c>
      <c r="L372" s="39">
        <v>1410</v>
      </c>
      <c r="M372" s="1"/>
      <c r="N372" s="1"/>
      <c r="O372" s="1"/>
      <c r="P372" s="1"/>
      <c r="Q372" s="1"/>
      <c r="R372" s="1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1"/>
      <c r="AK372" s="1"/>
      <c r="AL372" s="1"/>
      <c r="AM372" s="25"/>
      <c r="AN372" s="25"/>
      <c r="AO372" s="25"/>
      <c r="AP372" s="25"/>
      <c r="AQ372" s="25"/>
      <c r="AR372" s="1"/>
      <c r="AS372" s="25"/>
      <c r="AT372" s="25"/>
      <c r="AU372" s="25"/>
      <c r="AV372" s="25" t="s">
        <v>9</v>
      </c>
      <c r="AW372" s="25"/>
      <c r="AX372" s="36"/>
      <c r="AY372" s="25"/>
      <c r="AZ372" s="25"/>
      <c r="BA372" s="25"/>
      <c r="BB372" s="25"/>
      <c r="BC372" s="1"/>
      <c r="BD372" s="1"/>
      <c r="BE372" s="25"/>
      <c r="BF372" s="1"/>
      <c r="BG372" s="1"/>
      <c r="BH372" s="1"/>
      <c r="BI372" s="25" t="s">
        <v>1034</v>
      </c>
      <c r="BJ372" s="6"/>
    </row>
    <row r="373" spans="1:62" ht="31">
      <c r="A373" s="23">
        <v>369</v>
      </c>
      <c r="B373" s="39" t="s">
        <v>4049</v>
      </c>
      <c r="C373" s="39" t="s">
        <v>3752</v>
      </c>
      <c r="D373" s="39" t="s">
        <v>1063</v>
      </c>
      <c r="E373" s="39">
        <v>77</v>
      </c>
      <c r="F373" s="39" t="s">
        <v>3296</v>
      </c>
      <c r="G373" s="39"/>
      <c r="H373" s="23" t="str">
        <f t="shared" si="12"/>
        <v>王＊雄</v>
      </c>
      <c r="I373" s="23" t="str">
        <f t="shared" si="13"/>
        <v>0＊634805</v>
      </c>
      <c r="J373" s="39">
        <v>1130731</v>
      </c>
      <c r="K373" s="39" t="s">
        <v>753</v>
      </c>
      <c r="L373" s="39">
        <v>1410</v>
      </c>
      <c r="M373" s="1"/>
      <c r="N373" s="1"/>
      <c r="O373" s="1"/>
      <c r="P373" s="1"/>
      <c r="Q373" s="1"/>
      <c r="R373" s="1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1"/>
      <c r="AK373" s="1"/>
      <c r="AL373" s="1"/>
      <c r="AM373" s="25"/>
      <c r="AN373" s="25"/>
      <c r="AO373" s="25"/>
      <c r="AP373" s="25"/>
      <c r="AQ373" s="25"/>
      <c r="AR373" s="1" t="s">
        <v>9</v>
      </c>
      <c r="AS373" s="25"/>
      <c r="AT373" s="25"/>
      <c r="AU373" s="25"/>
      <c r="AV373" s="25"/>
      <c r="AW373" s="25"/>
      <c r="AX373" s="36"/>
      <c r="AY373" s="25"/>
      <c r="AZ373" s="25"/>
      <c r="BA373" s="25"/>
      <c r="BB373" s="25"/>
      <c r="BC373" s="1"/>
      <c r="BD373" s="1"/>
      <c r="BE373" s="25"/>
      <c r="BF373" s="1"/>
      <c r="BG373" s="1"/>
      <c r="BH373" s="1"/>
      <c r="BI373" s="25" t="s">
        <v>1034</v>
      </c>
      <c r="BJ373" s="6"/>
    </row>
    <row r="374" spans="1:62" ht="31">
      <c r="A374" s="23">
        <v>370</v>
      </c>
      <c r="B374" s="39" t="s">
        <v>1667</v>
      </c>
      <c r="C374" s="39" t="s">
        <v>1403</v>
      </c>
      <c r="D374" s="39" t="s">
        <v>1067</v>
      </c>
      <c r="E374" s="39">
        <v>85</v>
      </c>
      <c r="F374" s="39" t="s">
        <v>195</v>
      </c>
      <c r="G374" s="39" t="s">
        <v>195</v>
      </c>
      <c r="H374" s="23" t="str">
        <f t="shared" si="12"/>
        <v>張＊雪子</v>
      </c>
      <c r="I374" s="23" t="str">
        <f t="shared" si="13"/>
        <v>0＊133367</v>
      </c>
      <c r="J374" s="39">
        <v>1130731</v>
      </c>
      <c r="K374" s="39" t="s">
        <v>732</v>
      </c>
      <c r="L374" s="39">
        <v>1410</v>
      </c>
      <c r="M374" s="1"/>
      <c r="N374" s="1"/>
      <c r="O374" s="1"/>
      <c r="P374" s="1"/>
      <c r="Q374" s="1"/>
      <c r="R374" s="1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1"/>
      <c r="AK374" s="1"/>
      <c r="AL374" s="1"/>
      <c r="AM374" s="25"/>
      <c r="AN374" s="25"/>
      <c r="AO374" s="25"/>
      <c r="AP374" s="25"/>
      <c r="AQ374" s="25"/>
      <c r="AR374" s="1"/>
      <c r="AS374" s="25"/>
      <c r="AT374" s="25"/>
      <c r="AU374" s="25"/>
      <c r="AV374" s="25"/>
      <c r="AW374" s="25"/>
      <c r="AX374" s="36"/>
      <c r="AY374" s="25"/>
      <c r="AZ374" s="25"/>
      <c r="BA374" s="25"/>
      <c r="BB374" s="25" t="s">
        <v>747</v>
      </c>
      <c r="BC374" s="1"/>
      <c r="BD374" s="1"/>
      <c r="BE374" s="25"/>
      <c r="BF374" s="1"/>
      <c r="BG374" s="1"/>
      <c r="BH374" s="1"/>
      <c r="BI374" s="25"/>
      <c r="BJ374" s="6"/>
    </row>
    <row r="375" spans="1:62" ht="17">
      <c r="A375" s="23">
        <v>371</v>
      </c>
      <c r="B375" s="39" t="s">
        <v>1878</v>
      </c>
      <c r="C375" s="39" t="s">
        <v>1582</v>
      </c>
      <c r="D375" s="39" t="s">
        <v>1063</v>
      </c>
      <c r="E375" s="39">
        <v>56</v>
      </c>
      <c r="F375" s="39" t="s">
        <v>195</v>
      </c>
      <c r="G375" s="39" t="s">
        <v>195</v>
      </c>
      <c r="H375" s="23" t="str">
        <f t="shared" si="12"/>
        <v>葉＊青</v>
      </c>
      <c r="I375" s="23" t="str">
        <f t="shared" si="13"/>
        <v>1＊997780</v>
      </c>
      <c r="J375" s="39">
        <v>1130731</v>
      </c>
      <c r="K375" s="39">
        <v>5761300</v>
      </c>
      <c r="L375" s="39">
        <v>1410</v>
      </c>
      <c r="M375" s="1"/>
      <c r="N375" s="1"/>
      <c r="O375" s="1"/>
      <c r="P375" s="1"/>
      <c r="Q375" s="1"/>
      <c r="R375" s="1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1"/>
      <c r="AK375" s="1"/>
      <c r="AL375" s="1"/>
      <c r="AM375" s="25"/>
      <c r="AN375" s="25"/>
      <c r="AO375" s="25"/>
      <c r="AP375" s="25"/>
      <c r="AQ375" s="25"/>
      <c r="AR375" s="1"/>
      <c r="AS375" s="25"/>
      <c r="AT375" s="25"/>
      <c r="AU375" s="25" t="s">
        <v>9</v>
      </c>
      <c r="AV375" s="25"/>
      <c r="AW375" s="25"/>
      <c r="AX375" s="36"/>
      <c r="AY375" s="25"/>
      <c r="AZ375" s="25"/>
      <c r="BA375" s="25"/>
      <c r="BB375" s="25"/>
      <c r="BC375" s="1"/>
      <c r="BD375" s="1"/>
      <c r="BE375" s="25"/>
      <c r="BF375" s="1"/>
      <c r="BG375" s="1"/>
      <c r="BH375" s="1"/>
      <c r="BI375" s="25"/>
      <c r="BJ375" s="6"/>
    </row>
    <row r="376" spans="1:62" ht="17">
      <c r="A376" s="9"/>
      <c r="B376" s="16"/>
      <c r="C376" s="16"/>
      <c r="D376" s="16"/>
      <c r="E376" s="16"/>
      <c r="F376" s="16"/>
      <c r="G376" s="16"/>
      <c r="H376" s="16"/>
      <c r="I376" s="16"/>
      <c r="J376" s="16"/>
      <c r="K376" s="17"/>
      <c r="L376" s="18" t="s">
        <v>1321</v>
      </c>
      <c r="M376" s="45">
        <f t="shared" ref="M376:R376" si="14">COUNTIF(M5:M375,"V")+COUNTIF(M5:M375,"Bil.")*2</f>
        <v>3</v>
      </c>
      <c r="N376" s="45">
        <f t="shared" si="14"/>
        <v>4</v>
      </c>
      <c r="O376" s="45">
        <f t="shared" si="14"/>
        <v>4</v>
      </c>
      <c r="P376" s="45">
        <f t="shared" si="14"/>
        <v>8</v>
      </c>
      <c r="Q376" s="45">
        <f t="shared" si="14"/>
        <v>10</v>
      </c>
      <c r="R376" s="45">
        <f t="shared" si="14"/>
        <v>2</v>
      </c>
      <c r="S376" s="45">
        <f t="shared" ref="S376:X376" si="15">COUNTIF(S5:S375,"V")</f>
        <v>1</v>
      </c>
      <c r="T376" s="45">
        <f t="shared" si="15"/>
        <v>0</v>
      </c>
      <c r="U376" s="45">
        <f t="shared" si="15"/>
        <v>1</v>
      </c>
      <c r="V376" s="45">
        <f t="shared" si="15"/>
        <v>1</v>
      </c>
      <c r="W376" s="45">
        <f t="shared" si="15"/>
        <v>13</v>
      </c>
      <c r="X376" s="45">
        <f t="shared" si="15"/>
        <v>0</v>
      </c>
      <c r="Y376" s="45">
        <f>COUNTIF(Y5:Y375,"V")+4</f>
        <v>4</v>
      </c>
      <c r="Z376" s="45">
        <f>COUNTIF(Z5:Z375,"V")+2</f>
        <v>2</v>
      </c>
      <c r="AA376" s="45">
        <f>COUNTIF(AA5:AA375,"V")</f>
        <v>0</v>
      </c>
      <c r="AB376" s="45">
        <f>COUNTIF(AB5:AB375,"V")+2</f>
        <v>2</v>
      </c>
      <c r="AC376" s="45">
        <f t="shared" ref="AC376:AZ376" si="16">COUNTIF(AC5:AC375,"V")</f>
        <v>0</v>
      </c>
      <c r="AD376" s="45">
        <f t="shared" si="16"/>
        <v>0</v>
      </c>
      <c r="AE376" s="45">
        <f t="shared" si="16"/>
        <v>2</v>
      </c>
      <c r="AF376" s="45">
        <f t="shared" si="16"/>
        <v>0</v>
      </c>
      <c r="AG376" s="45">
        <f t="shared" si="16"/>
        <v>0</v>
      </c>
      <c r="AH376" s="45">
        <f t="shared" si="16"/>
        <v>0</v>
      </c>
      <c r="AI376" s="45">
        <f t="shared" si="16"/>
        <v>0</v>
      </c>
      <c r="AJ376" s="45">
        <f t="shared" si="16"/>
        <v>0</v>
      </c>
      <c r="AK376" s="45">
        <f t="shared" si="16"/>
        <v>0</v>
      </c>
      <c r="AL376" s="45">
        <f t="shared" si="16"/>
        <v>0</v>
      </c>
      <c r="AM376" s="45">
        <f t="shared" si="16"/>
        <v>0</v>
      </c>
      <c r="AN376" s="45">
        <f t="shared" si="16"/>
        <v>0</v>
      </c>
      <c r="AO376" s="45">
        <f t="shared" si="16"/>
        <v>0</v>
      </c>
      <c r="AP376" s="45">
        <f t="shared" si="16"/>
        <v>0</v>
      </c>
      <c r="AQ376" s="45">
        <f t="shared" si="16"/>
        <v>0</v>
      </c>
      <c r="AR376" s="45">
        <f t="shared" si="16"/>
        <v>13</v>
      </c>
      <c r="AS376" s="45">
        <f t="shared" si="16"/>
        <v>14</v>
      </c>
      <c r="AT376" s="45">
        <f t="shared" si="16"/>
        <v>22</v>
      </c>
      <c r="AU376" s="45">
        <f t="shared" si="16"/>
        <v>24</v>
      </c>
      <c r="AV376" s="45">
        <f t="shared" si="16"/>
        <v>42</v>
      </c>
      <c r="AW376" s="45">
        <f t="shared" si="16"/>
        <v>5</v>
      </c>
      <c r="AX376" s="45">
        <f t="shared" si="16"/>
        <v>21</v>
      </c>
      <c r="AY376" s="45">
        <f t="shared" si="16"/>
        <v>6</v>
      </c>
      <c r="AZ376" s="45">
        <f t="shared" si="16"/>
        <v>26</v>
      </c>
      <c r="BA376" s="45">
        <f>COUNTIF(BA5:BA375,"V")+9</f>
        <v>153</v>
      </c>
      <c r="BB376" s="45">
        <f>COUNTIF(BB5:BB375,"V")+45</f>
        <v>45</v>
      </c>
      <c r="BC376" s="45">
        <f>COUNTIF(BC5:BC375,"V")</f>
        <v>14</v>
      </c>
      <c r="BD376" s="45">
        <f>COUNTIF(BD5:BD375,"V")</f>
        <v>0</v>
      </c>
      <c r="BE376" s="45">
        <f>COUNTIF(BE5:BE375,"V")+15</f>
        <v>15</v>
      </c>
      <c r="BF376" s="45">
        <f>COUNTIF(BF5:BF375,"V")+5</f>
        <v>5</v>
      </c>
      <c r="BG376" s="45">
        <f>COUNTIF(BG5:BG375,"V")</f>
        <v>4</v>
      </c>
      <c r="BH376" s="45">
        <f>COUNTIF(BH5:BH375,"V")</f>
        <v>1</v>
      </c>
      <c r="BI376" s="45">
        <v>66</v>
      </c>
      <c r="BJ376" s="6"/>
    </row>
    <row r="377" spans="1:62">
      <c r="A377" s="8"/>
      <c r="B377" s="8"/>
      <c r="C377" s="8"/>
      <c r="D377" s="8"/>
      <c r="E377" s="8"/>
      <c r="F377" s="8"/>
      <c r="G377" s="8"/>
      <c r="H377" s="20"/>
      <c r="I377" s="20"/>
      <c r="J377" s="20"/>
      <c r="K377" s="22"/>
      <c r="L377" s="20"/>
      <c r="M377" s="20"/>
      <c r="N377" s="20"/>
      <c r="O377" s="20"/>
      <c r="P377" s="20"/>
      <c r="Q377" s="20"/>
      <c r="R377" s="20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6"/>
    </row>
    <row r="378" spans="1:6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19"/>
      <c r="L378" s="8"/>
      <c r="M378" s="8"/>
      <c r="N378" s="8"/>
      <c r="O378" s="8"/>
      <c r="P378" s="8"/>
      <c r="Q378" s="8"/>
      <c r="R378" s="8"/>
      <c r="S378" s="151" t="s">
        <v>4052</v>
      </c>
      <c r="T378" s="8"/>
      <c r="U378" s="8"/>
      <c r="V378" s="8"/>
      <c r="W378" s="8"/>
      <c r="X378" s="8"/>
      <c r="Y378" s="146" t="s">
        <v>4053</v>
      </c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142" t="s">
        <v>1879</v>
      </c>
      <c r="BB378" s="142" t="s">
        <v>1879</v>
      </c>
      <c r="BC378" s="41"/>
      <c r="BD378" s="41"/>
      <c r="BE378" s="41"/>
      <c r="BF378" s="41"/>
      <c r="BG378" s="41"/>
      <c r="BH378" s="41"/>
      <c r="BI378" s="90" t="s">
        <v>1034</v>
      </c>
      <c r="BJ378" s="6"/>
    </row>
    <row r="379" spans="1:6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19"/>
      <c r="L379" s="8"/>
      <c r="M379" s="8"/>
      <c r="N379" s="8"/>
      <c r="O379" s="8"/>
      <c r="P379" s="8"/>
      <c r="Q379" s="8"/>
      <c r="R379" s="8"/>
      <c r="S379" s="151"/>
      <c r="T379" s="8"/>
      <c r="U379" s="8"/>
      <c r="V379" s="8"/>
      <c r="W379" s="8"/>
      <c r="X379" s="8"/>
      <c r="Y379" s="147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130"/>
      <c r="BB379" s="130"/>
      <c r="BC379" s="41"/>
      <c r="BD379" s="41"/>
      <c r="BE379" s="41"/>
      <c r="BF379" s="41"/>
      <c r="BG379" s="41"/>
      <c r="BH379" s="41"/>
      <c r="BI379" s="91">
        <f>COUNTIF(BI5:BI375,"*ECHO*")</f>
        <v>53</v>
      </c>
      <c r="BJ379" s="6"/>
    </row>
    <row r="380" spans="1:62" ht="3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19"/>
      <c r="L380" s="8"/>
      <c r="M380" s="8"/>
      <c r="N380" s="8"/>
      <c r="O380" s="8"/>
      <c r="P380" s="8"/>
      <c r="Q380" s="8"/>
      <c r="R380" s="8"/>
      <c r="S380" s="151"/>
      <c r="T380" s="8"/>
      <c r="U380" s="8"/>
      <c r="V380" s="8"/>
      <c r="W380" s="8"/>
      <c r="X380" s="8"/>
      <c r="Y380" s="94" t="s">
        <v>4054</v>
      </c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45">
        <f>COUNTIF(BA5:BA375,"*S*")+COUNTIF(BA5:BA375,"*Central vein*")</f>
        <v>9</v>
      </c>
      <c r="BB380" s="45">
        <f>COUNTIF(BB5:BB375,"*Central vein*")+COUNTIF(BB5:BB375,"*S*")</f>
        <v>36</v>
      </c>
      <c r="BC380" s="41"/>
      <c r="BD380" s="41"/>
      <c r="BE380" s="41"/>
      <c r="BF380" s="41"/>
      <c r="BG380" s="41"/>
      <c r="BH380" s="41"/>
      <c r="BI380" s="90" t="s">
        <v>1043</v>
      </c>
      <c r="BJ380" s="6"/>
    </row>
    <row r="381" spans="1:6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19"/>
      <c r="L381" s="8"/>
      <c r="M381" s="8"/>
      <c r="N381" s="8"/>
      <c r="O381" s="8"/>
      <c r="P381" s="8"/>
      <c r="Q381" s="8"/>
      <c r="R381" s="8"/>
      <c r="S381" s="151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92">
        <f>COUNTIF(BA5:BA375,"V")</f>
        <v>144</v>
      </c>
      <c r="BB381" s="92">
        <f>COUNTIF(BB5:BB375,"*a.*")</f>
        <v>9</v>
      </c>
      <c r="BC381" s="41"/>
      <c r="BD381" s="41"/>
      <c r="BE381" s="41"/>
      <c r="BF381" s="41"/>
      <c r="BG381" s="41"/>
      <c r="BH381" s="41"/>
      <c r="BI381" s="93">
        <f>COUNTIF(BI5:BI375,"*Exploration vascular*")</f>
        <v>6</v>
      </c>
      <c r="BJ381" s="6"/>
    </row>
    <row r="382" spans="1:62" ht="3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19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41"/>
      <c r="BB382" s="41"/>
      <c r="BC382" s="41"/>
      <c r="BD382" s="41"/>
      <c r="BE382" s="41"/>
      <c r="BF382" s="41"/>
      <c r="BG382" s="41"/>
      <c r="BH382" s="41"/>
      <c r="BI382" s="90" t="s">
        <v>1882</v>
      </c>
      <c r="BJ382" s="6"/>
    </row>
    <row r="383" spans="1:6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19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41"/>
      <c r="BB383" s="41"/>
      <c r="BC383" s="41"/>
      <c r="BD383" s="41"/>
      <c r="BE383" s="41"/>
      <c r="BF383" s="41"/>
      <c r="BG383" s="41"/>
      <c r="BH383" s="41"/>
      <c r="BI383" s="93">
        <f>COUNTIF(BI5:BI375,"*aneurysm*")</f>
        <v>1</v>
      </c>
      <c r="BJ383" s="6"/>
    </row>
    <row r="384" spans="1:62" ht="3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19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41"/>
      <c r="BB384" s="41"/>
      <c r="BC384" s="41"/>
      <c r="BD384" s="41"/>
      <c r="BE384" s="41"/>
      <c r="BF384" s="41"/>
      <c r="BG384" s="41"/>
      <c r="BH384" s="41"/>
      <c r="BI384" s="90" t="s">
        <v>3768</v>
      </c>
      <c r="BJ384" s="6"/>
    </row>
    <row r="385" spans="1:6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19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41"/>
      <c r="BB385" s="41"/>
      <c r="BC385" s="41"/>
      <c r="BD385" s="41"/>
      <c r="BE385" s="41"/>
      <c r="BF385" s="41"/>
      <c r="BG385" s="41"/>
      <c r="BH385" s="41"/>
      <c r="BI385" s="93">
        <v>1</v>
      </c>
      <c r="BJ385" s="6"/>
    </row>
    <row r="386" spans="1:62" ht="3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19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41"/>
      <c r="BB386" s="41"/>
      <c r="BC386" s="41"/>
      <c r="BD386" s="41"/>
      <c r="BE386" s="41"/>
      <c r="BF386" s="41"/>
      <c r="BG386" s="41"/>
      <c r="BH386" s="41"/>
      <c r="BI386" s="91" t="s">
        <v>3786</v>
      </c>
      <c r="BJ386" s="6"/>
    </row>
    <row r="387" spans="1:6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19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41"/>
      <c r="BB387" s="41"/>
      <c r="BC387" s="41"/>
      <c r="BD387" s="41"/>
      <c r="BE387" s="41"/>
      <c r="BF387" s="41"/>
      <c r="BG387" s="41"/>
      <c r="BH387" s="41"/>
      <c r="BI387" s="91">
        <v>1</v>
      </c>
      <c r="BJ387" s="6"/>
    </row>
    <row r="388" spans="1:62" ht="17">
      <c r="A388" s="6"/>
      <c r="B388" s="6"/>
      <c r="C388" s="3"/>
      <c r="D388" s="6"/>
      <c r="E388" s="6"/>
      <c r="F388" s="6"/>
      <c r="G388" s="6"/>
      <c r="H388" s="8"/>
      <c r="I388" s="3"/>
      <c r="J388" s="4"/>
      <c r="K388" s="5"/>
      <c r="L388" s="5"/>
      <c r="M388" s="6" t="s">
        <v>1322</v>
      </c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41"/>
      <c r="BB388" s="41"/>
      <c r="BC388" s="41"/>
      <c r="BD388" s="41"/>
      <c r="BE388" s="41"/>
      <c r="BF388" s="41"/>
      <c r="BG388" s="41"/>
      <c r="BH388" s="41"/>
      <c r="BI388" s="90" t="s">
        <v>3787</v>
      </c>
      <c r="BJ388" s="6"/>
    </row>
    <row r="389" spans="1:62">
      <c r="A389" s="6"/>
      <c r="B389" s="6"/>
      <c r="C389" s="5"/>
      <c r="D389" s="6"/>
      <c r="E389" s="6"/>
      <c r="F389" s="6"/>
      <c r="G389" s="6"/>
      <c r="H389" s="8"/>
      <c r="I389" s="3"/>
      <c r="J389" s="6"/>
      <c r="L389" s="5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41"/>
      <c r="BB389" s="41"/>
      <c r="BC389" s="41"/>
      <c r="BD389" s="41"/>
      <c r="BE389" s="41"/>
      <c r="BF389" s="41"/>
      <c r="BG389" s="41"/>
      <c r="BH389" s="41"/>
      <c r="BI389" s="93">
        <f>COUNTIF(BI5:BI375,"*ECMO Removal*")</f>
        <v>3</v>
      </c>
      <c r="BJ389" s="6"/>
    </row>
    <row r="390" spans="1:62">
      <c r="A390" s="6"/>
      <c r="B390" s="6"/>
      <c r="C390" s="3"/>
      <c r="D390" s="6"/>
      <c r="E390" s="6"/>
      <c r="F390" s="6"/>
      <c r="G390" s="6"/>
      <c r="H390" s="8"/>
      <c r="I390" s="3"/>
      <c r="J390" s="4"/>
      <c r="L390" s="5"/>
      <c r="M390" s="136" t="s">
        <v>1323</v>
      </c>
      <c r="N390" s="13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10"/>
      <c r="BJ390" s="6"/>
    </row>
    <row r="391" spans="1:62">
      <c r="A391" s="6"/>
      <c r="B391" s="6"/>
      <c r="C391" s="6"/>
      <c r="D391" s="6"/>
      <c r="E391" s="6"/>
      <c r="F391" s="6"/>
      <c r="G391" s="6"/>
      <c r="H391" s="8"/>
      <c r="I391" s="6"/>
      <c r="J391" s="6"/>
      <c r="L391" s="5"/>
      <c r="M391" s="6"/>
      <c r="N391" s="6"/>
      <c r="O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10"/>
      <c r="BJ391" s="6"/>
    </row>
    <row r="392" spans="1:62">
      <c r="C392" s="6"/>
      <c r="H392" s="8"/>
      <c r="J392" s="6"/>
      <c r="R392" s="6"/>
    </row>
    <row r="393" spans="1:62">
      <c r="C393" s="6"/>
      <c r="J393" s="6"/>
      <c r="R393" s="6"/>
    </row>
    <row r="394" spans="1:62">
      <c r="R394" s="6"/>
    </row>
    <row r="395" spans="1:62">
      <c r="H395" s="23" t="str">
        <f>REPLACE(B395,2,1,"＊")</f>
        <v>＊</v>
      </c>
      <c r="I395" s="23" t="str">
        <f>REPLACE(C395,2,1,"＊")</f>
        <v>＊</v>
      </c>
      <c r="R395" s="6"/>
    </row>
    <row r="396" spans="1:62">
      <c r="H396" s="136" t="s">
        <v>1324</v>
      </c>
      <c r="I396" s="136"/>
      <c r="R396" s="6"/>
    </row>
    <row r="397" spans="1:62">
      <c r="H397" s="136"/>
      <c r="I397" s="136"/>
      <c r="R397" s="6"/>
    </row>
    <row r="398" spans="1:62">
      <c r="H398" s="136"/>
      <c r="I398" s="136"/>
      <c r="R398" s="6"/>
    </row>
    <row r="399" spans="1:62">
      <c r="R399" s="6"/>
    </row>
    <row r="400" spans="1:62">
      <c r="R400" s="6"/>
    </row>
    <row r="401" spans="18:18">
      <c r="R401" s="6"/>
    </row>
    <row r="402" spans="18:18">
      <c r="R402" s="6"/>
    </row>
    <row r="403" spans="18:18">
      <c r="R403" s="6"/>
    </row>
    <row r="404" spans="18:18">
      <c r="R404" s="6"/>
    </row>
    <row r="405" spans="18:18">
      <c r="R405" s="6"/>
    </row>
    <row r="406" spans="18:18">
      <c r="R406" s="6"/>
    </row>
    <row r="407" spans="18:18">
      <c r="R407" s="8"/>
    </row>
    <row r="408" spans="18:18">
      <c r="R408" s="6"/>
    </row>
    <row r="409" spans="18:18">
      <c r="R409" s="6"/>
    </row>
    <row r="410" spans="18:18">
      <c r="R410" s="6"/>
    </row>
    <row r="411" spans="18:18">
      <c r="R411" s="6"/>
    </row>
    <row r="412" spans="18:18">
      <c r="R412" s="7"/>
    </row>
    <row r="413" spans="18:18">
      <c r="R413" s="7"/>
    </row>
    <row r="414" spans="18:18">
      <c r="R414" s="7"/>
    </row>
  </sheetData>
  <mergeCells count="62"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  <mergeCell ref="AH1:AQ1"/>
    <mergeCell ref="AR1:BG1"/>
    <mergeCell ref="BH1:BH4"/>
    <mergeCell ref="BI1:BI4"/>
    <mergeCell ref="M2:M4"/>
    <mergeCell ref="N2:N4"/>
    <mergeCell ref="O2:O4"/>
    <mergeCell ref="P2:P4"/>
    <mergeCell ref="AH2:AL2"/>
    <mergeCell ref="AM2:AQ2"/>
    <mergeCell ref="AE2:AG2"/>
    <mergeCell ref="AA3:AA4"/>
    <mergeCell ref="AB3:AB4"/>
    <mergeCell ref="AE3:AG3"/>
    <mergeCell ref="M1:R1"/>
    <mergeCell ref="S1:AG1"/>
    <mergeCell ref="BC3:BC4"/>
    <mergeCell ref="BD3:BD4"/>
    <mergeCell ref="BE3:BE4"/>
    <mergeCell ref="Q2:Q4"/>
    <mergeCell ref="R2:R4"/>
    <mergeCell ref="S2:T3"/>
    <mergeCell ref="U2:AB2"/>
    <mergeCell ref="AC2:AD3"/>
    <mergeCell ref="U3:U4"/>
    <mergeCell ref="V3:W3"/>
    <mergeCell ref="X3:X4"/>
    <mergeCell ref="Y3:Y4"/>
    <mergeCell ref="Z3:Z4"/>
    <mergeCell ref="H396:I398"/>
    <mergeCell ref="AW3:AX3"/>
    <mergeCell ref="AY3:AZ3"/>
    <mergeCell ref="BA3:BB3"/>
    <mergeCell ref="AH3:AI3"/>
    <mergeCell ref="AJ3:AJ4"/>
    <mergeCell ref="AK3:AK4"/>
    <mergeCell ref="AL3:AL4"/>
    <mergeCell ref="AM3:AN3"/>
    <mergeCell ref="AO3:AQ3"/>
    <mergeCell ref="AR2:AR4"/>
    <mergeCell ref="AS2:AT3"/>
    <mergeCell ref="AU2:AV3"/>
    <mergeCell ref="AW2:BG2"/>
    <mergeCell ref="BF3:BF4"/>
    <mergeCell ref="BG3:BG4"/>
    <mergeCell ref="S378:S381"/>
    <mergeCell ref="Y378:Y379"/>
    <mergeCell ref="BA378:BA379"/>
    <mergeCell ref="BB378:BB379"/>
    <mergeCell ref="M390:N390"/>
  </mergeCells>
  <phoneticPr fontId="9" type="noConversion"/>
  <pageMargins left="0.19685039370078741" right="0" top="0.43307086614173229" bottom="0.31496062992125984" header="0.23622047244094491" footer="0"/>
  <pageSetup paperSize="9" scale="41" fitToHeight="0" orientation="landscape" r:id="rId1"/>
  <headerFooter>
    <oddHeader xml:space="preserve">&amp;C&amp;"標楷體,粗體"&amp;24新光醫院 113 年 7 月份心臟血管外科年度手術人數申報表&amp;R   </oddHeader>
    <oddFooter>&amp;R&amp;P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BJ351"/>
  <sheetViews>
    <sheetView zoomScale="80" zoomScaleNormal="80" zoomScaleSheetLayoutView="55" workbookViewId="0">
      <pane xSplit="11" ySplit="4" topLeftCell="AE5" activePane="bottomRight" state="frozen"/>
      <selection pane="topRight" activeCell="J1" sqref="J1"/>
      <selection pane="bottomLeft" activeCell="A5" sqref="A5"/>
      <selection pane="bottomRight" activeCell="B1" sqref="B1:G1048576"/>
    </sheetView>
  </sheetViews>
  <sheetFormatPr defaultColWidth="14.81640625" defaultRowHeight="15.5"/>
  <cols>
    <col min="1" max="1" width="6.36328125" style="7" bestFit="1" customWidth="1"/>
    <col min="2" max="2" width="10.81640625" style="7" hidden="1" customWidth="1"/>
    <col min="3" max="3" width="12.453125" style="7" hidden="1" customWidth="1"/>
    <col min="4" max="4" width="4.08984375" style="7" hidden="1" customWidth="1"/>
    <col min="5" max="5" width="6.36328125" style="7" hidden="1" customWidth="1"/>
    <col min="6" max="7" width="14.6328125" style="7" hidden="1" customWidth="1"/>
    <col min="8" max="8" width="10.81640625" style="7" customWidth="1"/>
    <col min="9" max="9" width="12.453125" style="7" customWidth="1"/>
    <col min="10" max="10" width="11" style="7" customWidth="1"/>
    <col min="11" max="11" width="11" style="6" customWidth="1"/>
    <col min="12" max="12" width="6.90625" style="7" bestFit="1" customWidth="1"/>
    <col min="13" max="13" width="9.6328125" style="2" bestFit="1" customWidth="1"/>
    <col min="14" max="14" width="6.453125" style="2" bestFit="1" customWidth="1"/>
    <col min="15" max="15" width="4.36328125" style="2" bestFit="1" customWidth="1"/>
    <col min="16" max="16" width="5.90625" style="2" bestFit="1" customWidth="1"/>
    <col min="17" max="17" width="5.453125" style="2" bestFit="1" customWidth="1"/>
    <col min="18" max="18" width="9.54296875" style="2" bestFit="1" customWidth="1"/>
    <col min="19" max="19" width="5.81640625" style="2" bestFit="1" customWidth="1"/>
    <col min="20" max="20" width="4.453125" style="2" bestFit="1" customWidth="1"/>
    <col min="21" max="21" width="5.81640625" style="2" bestFit="1" customWidth="1"/>
    <col min="22" max="23" width="3.1796875" style="2" bestFit="1" customWidth="1"/>
    <col min="24" max="24" width="3.81640625" style="2" bestFit="1" customWidth="1"/>
    <col min="25" max="25" width="9.54296875" style="2" customWidth="1"/>
    <col min="26" max="26" width="11.453125" style="2" customWidth="1"/>
    <col min="27" max="27" width="7.81640625" style="2" bestFit="1" customWidth="1"/>
    <col min="28" max="28" width="10.90625" style="2" customWidth="1"/>
    <col min="29" max="29" width="5.81640625" style="2" bestFit="1" customWidth="1"/>
    <col min="30" max="30" width="5.54296875" style="2" bestFit="1" customWidth="1"/>
    <col min="31" max="31" width="5.81640625" style="2" bestFit="1" customWidth="1"/>
    <col min="32" max="32" width="6.54296875" style="2" bestFit="1" customWidth="1"/>
    <col min="33" max="33" width="9.90625" style="2" bestFit="1" customWidth="1"/>
    <col min="34" max="35" width="3.1796875" style="2" bestFit="1" customWidth="1"/>
    <col min="36" max="36" width="3.81640625" style="2" bestFit="1" customWidth="1"/>
    <col min="37" max="37" width="12.54296875" style="2" customWidth="1"/>
    <col min="38" max="38" width="5" style="2" bestFit="1" customWidth="1"/>
    <col min="39" max="40" width="3.1796875" style="2" bestFit="1" customWidth="1"/>
    <col min="41" max="41" width="5.81640625" style="2" bestFit="1" customWidth="1"/>
    <col min="42" max="42" width="7.81640625" style="2" customWidth="1"/>
    <col min="43" max="43" width="8.90625" style="2" bestFit="1" customWidth="1"/>
    <col min="44" max="44" width="6.6328125" style="2" bestFit="1" customWidth="1"/>
    <col min="45" max="45" width="3.1796875" style="2" bestFit="1" customWidth="1"/>
    <col min="46" max="48" width="4.453125" style="2" bestFit="1" customWidth="1"/>
    <col min="49" max="49" width="3.81640625" style="2" bestFit="1" customWidth="1"/>
    <col min="50" max="50" width="4.6328125" style="2" bestFit="1" customWidth="1"/>
    <col min="51" max="51" width="5.81640625" style="2" bestFit="1" customWidth="1"/>
    <col min="52" max="52" width="5.08984375" style="2" bestFit="1" customWidth="1"/>
    <col min="53" max="53" width="9.1796875" style="2" customWidth="1"/>
    <col min="54" max="54" width="9.54296875" style="2" customWidth="1"/>
    <col min="55" max="55" width="3.81640625" style="2" bestFit="1" customWidth="1"/>
    <col min="56" max="56" width="4.6328125" style="2" bestFit="1" customWidth="1"/>
    <col min="57" max="57" width="5" style="2" bestFit="1" customWidth="1"/>
    <col min="58" max="58" width="5.81640625" style="2" bestFit="1" customWidth="1"/>
    <col min="59" max="59" width="9.453125" style="2" bestFit="1" customWidth="1"/>
    <col min="60" max="60" width="6" style="2" bestFit="1" customWidth="1"/>
    <col min="61" max="61" width="13.54296875" style="2" bestFit="1" customWidth="1"/>
    <col min="62" max="62" width="3.1796875" style="2" bestFit="1" customWidth="1"/>
    <col min="63" max="16384" width="14.81640625" style="2"/>
  </cols>
  <sheetData>
    <row r="1" spans="1:62">
      <c r="A1" s="115" t="s">
        <v>65</v>
      </c>
      <c r="B1" s="115" t="s">
        <v>55</v>
      </c>
      <c r="C1" s="117" t="s">
        <v>56</v>
      </c>
      <c r="D1" s="134" t="s">
        <v>57</v>
      </c>
      <c r="E1" s="134" t="s">
        <v>58</v>
      </c>
      <c r="F1" s="134" t="s">
        <v>59</v>
      </c>
      <c r="G1" s="134" t="s">
        <v>60</v>
      </c>
      <c r="H1" s="115" t="s">
        <v>55</v>
      </c>
      <c r="I1" s="117" t="s">
        <v>56</v>
      </c>
      <c r="J1" s="119" t="s">
        <v>61</v>
      </c>
      <c r="K1" s="113" t="s">
        <v>62</v>
      </c>
      <c r="L1" s="113" t="s">
        <v>63</v>
      </c>
      <c r="M1" s="125" t="s">
        <v>4</v>
      </c>
      <c r="N1" s="126"/>
      <c r="O1" s="126"/>
      <c r="P1" s="126"/>
      <c r="Q1" s="126"/>
      <c r="R1" s="127"/>
      <c r="S1" s="121" t="s">
        <v>5</v>
      </c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1"/>
      <c r="AI1" s="122"/>
      <c r="AJ1" s="122"/>
      <c r="AK1" s="122"/>
      <c r="AL1" s="122"/>
      <c r="AM1" s="122"/>
      <c r="AN1" s="122"/>
      <c r="AO1" s="122"/>
      <c r="AP1" s="122"/>
      <c r="AQ1" s="122"/>
      <c r="AR1" s="126"/>
      <c r="AS1" s="126"/>
      <c r="AT1" s="126"/>
      <c r="AU1" s="126"/>
      <c r="AV1" s="126"/>
      <c r="AW1" s="126"/>
      <c r="AX1" s="126"/>
      <c r="AY1" s="126"/>
      <c r="AZ1" s="126"/>
      <c r="BA1" s="126"/>
      <c r="BB1" s="126"/>
      <c r="BC1" s="126"/>
      <c r="BD1" s="126"/>
      <c r="BE1" s="126"/>
      <c r="BF1" s="126"/>
      <c r="BG1" s="127"/>
      <c r="BH1" s="121" t="s">
        <v>7</v>
      </c>
      <c r="BI1" s="121" t="s">
        <v>8</v>
      </c>
      <c r="BJ1" s="6" t="s">
        <v>9</v>
      </c>
    </row>
    <row r="2" spans="1:62">
      <c r="A2" s="116"/>
      <c r="B2" s="133"/>
      <c r="C2" s="118"/>
      <c r="D2" s="135"/>
      <c r="E2" s="135"/>
      <c r="F2" s="135"/>
      <c r="G2" s="135"/>
      <c r="H2" s="116"/>
      <c r="I2" s="118"/>
      <c r="J2" s="116"/>
      <c r="K2" s="133"/>
      <c r="L2" s="116"/>
      <c r="M2" s="123" t="s">
        <v>51</v>
      </c>
      <c r="N2" s="124" t="s">
        <v>10</v>
      </c>
      <c r="O2" s="123" t="s">
        <v>11</v>
      </c>
      <c r="P2" s="123" t="s">
        <v>12</v>
      </c>
      <c r="Q2" s="123" t="s">
        <v>13</v>
      </c>
      <c r="R2" s="128" t="s">
        <v>49</v>
      </c>
      <c r="S2" s="123" t="s">
        <v>14</v>
      </c>
      <c r="T2" s="122"/>
      <c r="U2" s="123" t="s">
        <v>15</v>
      </c>
      <c r="V2" s="122"/>
      <c r="W2" s="122"/>
      <c r="X2" s="122"/>
      <c r="Y2" s="122"/>
      <c r="Z2" s="122"/>
      <c r="AA2" s="122"/>
      <c r="AB2" s="122"/>
      <c r="AC2" s="123" t="s">
        <v>16</v>
      </c>
      <c r="AD2" s="122"/>
      <c r="AE2" s="123" t="s">
        <v>17</v>
      </c>
      <c r="AF2" s="122"/>
      <c r="AG2" s="122"/>
      <c r="AH2" s="137" t="s">
        <v>3502</v>
      </c>
      <c r="AI2" s="138"/>
      <c r="AJ2" s="138"/>
      <c r="AK2" s="138"/>
      <c r="AL2" s="139"/>
      <c r="AM2" s="137" t="s">
        <v>18</v>
      </c>
      <c r="AN2" s="138"/>
      <c r="AO2" s="138"/>
      <c r="AP2" s="138"/>
      <c r="AQ2" s="139"/>
      <c r="AR2" s="123" t="s">
        <v>19</v>
      </c>
      <c r="AS2" s="123" t="s">
        <v>20</v>
      </c>
      <c r="AT2" s="122"/>
      <c r="AU2" s="123" t="s">
        <v>48</v>
      </c>
      <c r="AV2" s="122"/>
      <c r="AW2" s="123" t="s">
        <v>21</v>
      </c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6"/>
    </row>
    <row r="3" spans="1:62">
      <c r="A3" s="116"/>
      <c r="B3" s="133"/>
      <c r="C3" s="118"/>
      <c r="D3" s="135"/>
      <c r="E3" s="135"/>
      <c r="F3" s="135"/>
      <c r="G3" s="135"/>
      <c r="H3" s="116"/>
      <c r="I3" s="118"/>
      <c r="J3" s="116"/>
      <c r="K3" s="133"/>
      <c r="L3" s="116"/>
      <c r="M3" s="122"/>
      <c r="N3" s="122"/>
      <c r="O3" s="122"/>
      <c r="P3" s="122"/>
      <c r="Q3" s="122"/>
      <c r="R3" s="129"/>
      <c r="S3" s="122"/>
      <c r="T3" s="122"/>
      <c r="U3" s="123" t="s">
        <v>22</v>
      </c>
      <c r="V3" s="123" t="s">
        <v>23</v>
      </c>
      <c r="W3" s="122"/>
      <c r="X3" s="123" t="s">
        <v>24</v>
      </c>
      <c r="Y3" s="123" t="s">
        <v>25</v>
      </c>
      <c r="Z3" s="123" t="s">
        <v>26</v>
      </c>
      <c r="AA3" s="123" t="s">
        <v>27</v>
      </c>
      <c r="AB3" s="123" t="s">
        <v>28</v>
      </c>
      <c r="AC3" s="122"/>
      <c r="AD3" s="122"/>
      <c r="AE3" s="123" t="s">
        <v>29</v>
      </c>
      <c r="AF3" s="122"/>
      <c r="AG3" s="122"/>
      <c r="AH3" s="123" t="s">
        <v>23</v>
      </c>
      <c r="AI3" s="122"/>
      <c r="AJ3" s="123" t="s">
        <v>24</v>
      </c>
      <c r="AK3" s="123" t="s">
        <v>25</v>
      </c>
      <c r="AL3" s="123" t="s">
        <v>28</v>
      </c>
      <c r="AM3" s="123" t="s">
        <v>30</v>
      </c>
      <c r="AN3" s="122"/>
      <c r="AO3" s="123" t="s">
        <v>29</v>
      </c>
      <c r="AP3" s="122"/>
      <c r="AQ3" s="122"/>
      <c r="AR3" s="122"/>
      <c r="AS3" s="122"/>
      <c r="AT3" s="122"/>
      <c r="AU3" s="122"/>
      <c r="AV3" s="122"/>
      <c r="AW3" s="123" t="s">
        <v>31</v>
      </c>
      <c r="AX3" s="122"/>
      <c r="AY3" s="123" t="s">
        <v>29</v>
      </c>
      <c r="AZ3" s="122"/>
      <c r="BA3" s="123" t="s">
        <v>23</v>
      </c>
      <c r="BB3" s="122"/>
      <c r="BC3" s="123" t="s">
        <v>24</v>
      </c>
      <c r="BD3" s="123" t="s">
        <v>25</v>
      </c>
      <c r="BE3" s="123" t="s">
        <v>28</v>
      </c>
      <c r="BF3" s="123" t="s">
        <v>32</v>
      </c>
      <c r="BG3" s="123" t="s">
        <v>33</v>
      </c>
      <c r="BH3" s="122"/>
      <c r="BI3" s="122"/>
      <c r="BJ3" s="6"/>
    </row>
    <row r="4" spans="1:62" ht="31">
      <c r="A4" s="116"/>
      <c r="B4" s="133"/>
      <c r="C4" s="118"/>
      <c r="D4" s="135"/>
      <c r="E4" s="135"/>
      <c r="F4" s="135"/>
      <c r="G4" s="135"/>
      <c r="H4" s="116"/>
      <c r="I4" s="118"/>
      <c r="J4" s="116"/>
      <c r="K4" s="133"/>
      <c r="L4" s="116"/>
      <c r="M4" s="132"/>
      <c r="N4" s="132"/>
      <c r="O4" s="132"/>
      <c r="P4" s="132"/>
      <c r="Q4" s="132"/>
      <c r="R4" s="129"/>
      <c r="S4" s="24" t="s">
        <v>22</v>
      </c>
      <c r="T4" s="24" t="s">
        <v>34</v>
      </c>
      <c r="U4" s="132"/>
      <c r="V4" s="24" t="s">
        <v>35</v>
      </c>
      <c r="W4" s="24" t="s">
        <v>36</v>
      </c>
      <c r="X4" s="132"/>
      <c r="Y4" s="132"/>
      <c r="Z4" s="132"/>
      <c r="AA4" s="132"/>
      <c r="AB4" s="132"/>
      <c r="AC4" s="24" t="s">
        <v>22</v>
      </c>
      <c r="AD4" s="24" t="s">
        <v>37</v>
      </c>
      <c r="AE4" s="24" t="s">
        <v>22</v>
      </c>
      <c r="AF4" s="24" t="s">
        <v>38</v>
      </c>
      <c r="AG4" s="24" t="s">
        <v>774</v>
      </c>
      <c r="AH4" s="24" t="s">
        <v>35</v>
      </c>
      <c r="AI4" s="24" t="s">
        <v>36</v>
      </c>
      <c r="AJ4" s="132"/>
      <c r="AK4" s="132"/>
      <c r="AL4" s="132"/>
      <c r="AM4" s="24" t="s">
        <v>40</v>
      </c>
      <c r="AN4" s="24" t="s">
        <v>41</v>
      </c>
      <c r="AO4" s="24" t="s">
        <v>22</v>
      </c>
      <c r="AP4" s="24" t="s">
        <v>38</v>
      </c>
      <c r="AQ4" s="24" t="s">
        <v>772</v>
      </c>
      <c r="AR4" s="132"/>
      <c r="AS4" s="24" t="s">
        <v>40</v>
      </c>
      <c r="AT4" s="24" t="s">
        <v>41</v>
      </c>
      <c r="AU4" s="24" t="s">
        <v>40</v>
      </c>
      <c r="AV4" s="24" t="s">
        <v>41</v>
      </c>
      <c r="AW4" s="24" t="s">
        <v>42</v>
      </c>
      <c r="AX4" s="24" t="s">
        <v>43</v>
      </c>
      <c r="AY4" s="24" t="s">
        <v>22</v>
      </c>
      <c r="AZ4" s="24" t="s">
        <v>44</v>
      </c>
      <c r="BA4" s="24" t="s">
        <v>35</v>
      </c>
      <c r="BB4" s="24" t="s">
        <v>36</v>
      </c>
      <c r="BC4" s="132"/>
      <c r="BD4" s="132"/>
      <c r="BE4" s="132"/>
      <c r="BF4" s="132"/>
      <c r="BG4" s="132"/>
      <c r="BH4" s="132"/>
      <c r="BI4" s="132"/>
      <c r="BJ4" s="6"/>
    </row>
    <row r="5" spans="1:62" ht="31">
      <c r="A5" s="23">
        <v>1</v>
      </c>
      <c r="B5" s="27" t="s">
        <v>3103</v>
      </c>
      <c r="C5" s="27" t="s">
        <v>3104</v>
      </c>
      <c r="D5" s="27" t="s">
        <v>71</v>
      </c>
      <c r="E5" s="27">
        <v>35</v>
      </c>
      <c r="F5" s="27" t="s">
        <v>3105</v>
      </c>
      <c r="G5" s="27" t="s">
        <v>3106</v>
      </c>
      <c r="H5" s="23" t="str">
        <f t="shared" ref="H5:H68" si="0">REPLACE(B5,2,1,"＊")</f>
        <v>邱＊銘</v>
      </c>
      <c r="I5" s="23" t="str">
        <f t="shared" ref="I5:I68" si="1">REPLACE(C5,2,1,"＊")</f>
        <v>2＊497508</v>
      </c>
      <c r="J5" s="27">
        <v>1130603</v>
      </c>
      <c r="K5" s="27" t="s">
        <v>1040</v>
      </c>
      <c r="L5" s="27">
        <v>1058</v>
      </c>
      <c r="M5" s="26"/>
      <c r="N5" s="26"/>
      <c r="O5" s="26"/>
      <c r="P5" s="26"/>
      <c r="Q5" s="26" t="s">
        <v>9</v>
      </c>
      <c r="R5" s="26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6"/>
      <c r="AK5" s="26"/>
      <c r="AL5" s="26"/>
      <c r="AM5" s="28"/>
      <c r="AN5" s="28"/>
      <c r="AO5" s="28"/>
      <c r="AP5" s="28"/>
      <c r="AQ5" s="28"/>
      <c r="AR5" s="26"/>
      <c r="AS5" s="28"/>
      <c r="AT5" s="28"/>
      <c r="AU5" s="28"/>
      <c r="AV5" s="28"/>
      <c r="AW5" s="28"/>
      <c r="AX5" s="29"/>
      <c r="AY5" s="28"/>
      <c r="AZ5" s="28"/>
      <c r="BA5" s="26"/>
      <c r="BB5" s="28"/>
      <c r="BC5" s="26"/>
      <c r="BD5" s="26"/>
      <c r="BE5" s="28"/>
      <c r="BF5" s="26"/>
      <c r="BG5" s="26"/>
      <c r="BH5" s="26"/>
      <c r="BI5" s="28" t="s">
        <v>1034</v>
      </c>
      <c r="BJ5" s="6"/>
    </row>
    <row r="6" spans="1:62">
      <c r="A6" s="23">
        <v>2</v>
      </c>
      <c r="B6" s="27" t="s">
        <v>3108</v>
      </c>
      <c r="C6" s="27" t="s">
        <v>3109</v>
      </c>
      <c r="D6" s="27" t="s">
        <v>71</v>
      </c>
      <c r="E6" s="27">
        <v>79</v>
      </c>
      <c r="F6" s="27"/>
      <c r="G6" s="27"/>
      <c r="H6" s="23" t="str">
        <f t="shared" si="0"/>
        <v>洪＊清</v>
      </c>
      <c r="I6" s="23" t="str">
        <f t="shared" si="1"/>
        <v>0＊225909</v>
      </c>
      <c r="J6" s="27">
        <v>1130613</v>
      </c>
      <c r="K6" s="27" t="s">
        <v>70</v>
      </c>
      <c r="L6" s="27">
        <v>1058</v>
      </c>
      <c r="M6" s="26"/>
      <c r="N6" s="26"/>
      <c r="O6" s="26"/>
      <c r="P6" s="26"/>
      <c r="Q6" s="26"/>
      <c r="R6" s="26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6"/>
      <c r="AK6" s="26"/>
      <c r="AL6" s="26"/>
      <c r="AM6" s="28"/>
      <c r="AN6" s="28"/>
      <c r="AO6" s="28"/>
      <c r="AP6" s="28"/>
      <c r="AQ6" s="28"/>
      <c r="AR6" s="26"/>
      <c r="AS6" s="28"/>
      <c r="AT6" s="28" t="s">
        <v>9</v>
      </c>
      <c r="AU6" s="28"/>
      <c r="AV6" s="28"/>
      <c r="AW6" s="28"/>
      <c r="AX6" s="29"/>
      <c r="AY6" s="28"/>
      <c r="AZ6" s="28"/>
      <c r="BA6" s="26"/>
      <c r="BB6" s="28"/>
      <c r="BC6" s="26"/>
      <c r="BD6" s="26"/>
      <c r="BE6" s="28"/>
      <c r="BF6" s="26"/>
      <c r="BG6" s="26"/>
      <c r="BH6" s="26"/>
      <c r="BI6" s="28"/>
      <c r="BJ6" s="6"/>
    </row>
    <row r="7" spans="1:62" ht="46.5">
      <c r="A7" s="23">
        <v>3</v>
      </c>
      <c r="B7" s="27" t="s">
        <v>3110</v>
      </c>
      <c r="C7" s="27" t="s">
        <v>3111</v>
      </c>
      <c r="D7" s="27" t="s">
        <v>69</v>
      </c>
      <c r="E7" s="27">
        <v>48</v>
      </c>
      <c r="F7" s="27" t="s">
        <v>3112</v>
      </c>
      <c r="G7" s="27" t="s">
        <v>3113</v>
      </c>
      <c r="H7" s="23" t="str">
        <f t="shared" si="0"/>
        <v>李＊瑩</v>
      </c>
      <c r="I7" s="23" t="str">
        <f t="shared" si="1"/>
        <v>0＊985874</v>
      </c>
      <c r="J7" s="27">
        <v>1130613</v>
      </c>
      <c r="K7" s="27" t="s">
        <v>1035</v>
      </c>
      <c r="L7" s="27">
        <v>1058</v>
      </c>
      <c r="M7" s="26"/>
      <c r="N7" s="26"/>
      <c r="O7" s="26"/>
      <c r="P7" s="26"/>
      <c r="Q7" s="26" t="s">
        <v>716</v>
      </c>
      <c r="R7" s="26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6"/>
      <c r="AK7" s="26"/>
      <c r="AL7" s="26"/>
      <c r="AM7" s="28"/>
      <c r="AN7" s="28"/>
      <c r="AO7" s="28"/>
      <c r="AP7" s="28"/>
      <c r="AQ7" s="28"/>
      <c r="AR7" s="26"/>
      <c r="AS7" s="28"/>
      <c r="AT7" s="28"/>
      <c r="AU7" s="28"/>
      <c r="AV7" s="28"/>
      <c r="AW7" s="28"/>
      <c r="AX7" s="29"/>
      <c r="AY7" s="28"/>
      <c r="AZ7" s="28"/>
      <c r="BA7" s="26"/>
      <c r="BB7" s="28"/>
      <c r="BC7" s="26"/>
      <c r="BD7" s="26"/>
      <c r="BE7" s="28"/>
      <c r="BF7" s="26"/>
      <c r="BG7" s="26"/>
      <c r="BH7" s="26"/>
      <c r="BI7" s="28" t="s">
        <v>1034</v>
      </c>
      <c r="BJ7" s="6"/>
    </row>
    <row r="8" spans="1:62" ht="31">
      <c r="A8" s="23">
        <v>4</v>
      </c>
      <c r="B8" s="27" t="s">
        <v>2697</v>
      </c>
      <c r="C8" s="27" t="s">
        <v>2698</v>
      </c>
      <c r="D8" s="27" t="s">
        <v>69</v>
      </c>
      <c r="E8" s="27">
        <v>71</v>
      </c>
      <c r="F8" s="27"/>
      <c r="G8" s="27"/>
      <c r="H8" s="23" t="str">
        <f t="shared" si="0"/>
        <v>賴＊妃</v>
      </c>
      <c r="I8" s="23" t="str">
        <f t="shared" si="1"/>
        <v>0＊490061</v>
      </c>
      <c r="J8" s="27">
        <v>1130613</v>
      </c>
      <c r="K8" s="27" t="s">
        <v>1897</v>
      </c>
      <c r="L8" s="27">
        <v>1058</v>
      </c>
      <c r="M8" s="26"/>
      <c r="N8" s="26"/>
      <c r="O8" s="26"/>
      <c r="P8" s="26"/>
      <c r="Q8" s="26"/>
      <c r="R8" s="26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6"/>
      <c r="AK8" s="26"/>
      <c r="AL8" s="26"/>
      <c r="AM8" s="28"/>
      <c r="AN8" s="28"/>
      <c r="AO8" s="28"/>
      <c r="AP8" s="28"/>
      <c r="AQ8" s="28"/>
      <c r="AR8" s="26"/>
      <c r="AS8" s="28"/>
      <c r="AT8" s="28"/>
      <c r="AU8" s="28"/>
      <c r="AV8" s="28"/>
      <c r="AW8" s="28"/>
      <c r="AX8" s="29"/>
      <c r="AY8" s="28"/>
      <c r="AZ8" s="28"/>
      <c r="BA8" s="28" t="s">
        <v>9</v>
      </c>
      <c r="BB8" s="28"/>
      <c r="BC8" s="26"/>
      <c r="BD8" s="26"/>
      <c r="BE8" s="28"/>
      <c r="BF8" s="26"/>
      <c r="BG8" s="26" t="s">
        <v>9</v>
      </c>
      <c r="BH8" s="26"/>
      <c r="BI8" s="28"/>
      <c r="BJ8" s="6"/>
    </row>
    <row r="9" spans="1:62">
      <c r="A9" s="23">
        <v>5</v>
      </c>
      <c r="B9" s="27" t="s">
        <v>3116</v>
      </c>
      <c r="C9" s="27" t="s">
        <v>3117</v>
      </c>
      <c r="D9" s="27" t="s">
        <v>69</v>
      </c>
      <c r="E9" s="27">
        <v>55</v>
      </c>
      <c r="F9" s="27"/>
      <c r="G9" s="27"/>
      <c r="H9" s="23" t="str">
        <f t="shared" si="0"/>
        <v>高＊雅</v>
      </c>
      <c r="I9" s="23" t="str">
        <f t="shared" si="1"/>
        <v>0＊660477</v>
      </c>
      <c r="J9" s="27">
        <v>1130620</v>
      </c>
      <c r="K9" s="27" t="s">
        <v>70</v>
      </c>
      <c r="L9" s="27">
        <v>1058</v>
      </c>
      <c r="M9" s="26"/>
      <c r="N9" s="26"/>
      <c r="O9" s="26"/>
      <c r="P9" s="26"/>
      <c r="Q9" s="26"/>
      <c r="R9" s="26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6"/>
      <c r="AK9" s="26"/>
      <c r="AL9" s="26"/>
      <c r="AM9" s="28"/>
      <c r="AN9" s="28"/>
      <c r="AO9" s="28"/>
      <c r="AP9" s="28"/>
      <c r="AQ9" s="28"/>
      <c r="AR9" s="26"/>
      <c r="AS9" s="28" t="s">
        <v>9</v>
      </c>
      <c r="AT9" s="28"/>
      <c r="AU9" s="28"/>
      <c r="AV9" s="28"/>
      <c r="AW9" s="28"/>
      <c r="AX9" s="29"/>
      <c r="AY9" s="28"/>
      <c r="AZ9" s="28"/>
      <c r="BA9" s="28"/>
      <c r="BB9" s="28"/>
      <c r="BC9" s="26"/>
      <c r="BD9" s="26"/>
      <c r="BE9" s="28"/>
      <c r="BF9" s="26"/>
      <c r="BG9" s="26"/>
      <c r="BH9" s="26"/>
      <c r="BI9" s="28"/>
      <c r="BJ9" s="6"/>
    </row>
    <row r="10" spans="1:62" ht="31">
      <c r="A10" s="23">
        <v>6</v>
      </c>
      <c r="B10" s="27" t="s">
        <v>3103</v>
      </c>
      <c r="C10" s="27" t="s">
        <v>3104</v>
      </c>
      <c r="D10" s="27" t="s">
        <v>71</v>
      </c>
      <c r="E10" s="27">
        <v>35</v>
      </c>
      <c r="F10" s="27" t="s">
        <v>3119</v>
      </c>
      <c r="G10" s="27" t="s">
        <v>3120</v>
      </c>
      <c r="H10" s="23" t="str">
        <f t="shared" si="0"/>
        <v>邱＊銘</v>
      </c>
      <c r="I10" s="23" t="str">
        <f t="shared" si="1"/>
        <v>2＊497508</v>
      </c>
      <c r="J10" s="27">
        <v>1130624</v>
      </c>
      <c r="K10" s="27" t="s">
        <v>717</v>
      </c>
      <c r="L10" s="27">
        <v>1058</v>
      </c>
      <c r="M10" s="26"/>
      <c r="N10" s="26"/>
      <c r="O10" s="26"/>
      <c r="P10" s="26"/>
      <c r="Q10" s="26" t="s">
        <v>9</v>
      </c>
      <c r="R10" s="26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6"/>
      <c r="AK10" s="26"/>
      <c r="AL10" s="26"/>
      <c r="AM10" s="28"/>
      <c r="AN10" s="28"/>
      <c r="AO10" s="28"/>
      <c r="AP10" s="28"/>
      <c r="AQ10" s="28"/>
      <c r="AR10" s="26"/>
      <c r="AS10" s="28"/>
      <c r="AT10" s="28"/>
      <c r="AU10" s="28"/>
      <c r="AV10" s="28"/>
      <c r="AW10" s="28"/>
      <c r="AX10" s="29"/>
      <c r="AY10" s="28"/>
      <c r="AZ10" s="28"/>
      <c r="BA10" s="28"/>
      <c r="BB10" s="28"/>
      <c r="BC10" s="26"/>
      <c r="BD10" s="26"/>
      <c r="BE10" s="28"/>
      <c r="BF10" s="26"/>
      <c r="BG10" s="26"/>
      <c r="BH10" s="26"/>
      <c r="BI10" s="28" t="s">
        <v>1034</v>
      </c>
      <c r="BJ10" s="6"/>
    </row>
    <row r="11" spans="1:62">
      <c r="A11" s="23">
        <v>7</v>
      </c>
      <c r="B11" s="27" t="s">
        <v>3121</v>
      </c>
      <c r="C11" s="27" t="s">
        <v>3122</v>
      </c>
      <c r="D11" s="27" t="s">
        <v>69</v>
      </c>
      <c r="E11" s="27">
        <v>21</v>
      </c>
      <c r="F11" s="27"/>
      <c r="G11" s="27"/>
      <c r="H11" s="23" t="str">
        <f t="shared" si="0"/>
        <v>沈＊蓁</v>
      </c>
      <c r="I11" s="23" t="str">
        <f t="shared" si="1"/>
        <v>1＊279691</v>
      </c>
      <c r="J11" s="27">
        <v>1130624</v>
      </c>
      <c r="K11" s="27" t="s">
        <v>300</v>
      </c>
      <c r="L11" s="27">
        <v>1058</v>
      </c>
      <c r="M11" s="26"/>
      <c r="N11" s="26"/>
      <c r="O11" s="26"/>
      <c r="P11" s="26"/>
      <c r="Q11" s="26" t="s">
        <v>9</v>
      </c>
      <c r="R11" s="26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6"/>
      <c r="AK11" s="26"/>
      <c r="AL11" s="26"/>
      <c r="AM11" s="28"/>
      <c r="AN11" s="28"/>
      <c r="AO11" s="28"/>
      <c r="AP11" s="28"/>
      <c r="AQ11" s="28"/>
      <c r="AR11" s="26"/>
      <c r="AS11" s="28"/>
      <c r="AT11" s="28"/>
      <c r="AU11" s="28"/>
      <c r="AV11" s="28"/>
      <c r="AW11" s="28"/>
      <c r="AX11" s="29"/>
      <c r="AY11" s="28"/>
      <c r="AZ11" s="28"/>
      <c r="BA11" s="28"/>
      <c r="BB11" s="28"/>
      <c r="BC11" s="26"/>
      <c r="BD11" s="26"/>
      <c r="BE11" s="28"/>
      <c r="BF11" s="26"/>
      <c r="BG11" s="26"/>
      <c r="BH11" s="26"/>
      <c r="BI11" s="28"/>
      <c r="BJ11" s="6"/>
    </row>
    <row r="12" spans="1:62">
      <c r="A12" s="23">
        <v>8</v>
      </c>
      <c r="B12" s="27" t="s">
        <v>3123</v>
      </c>
      <c r="C12" s="27" t="s">
        <v>850</v>
      </c>
      <c r="D12" s="27" t="s">
        <v>69</v>
      </c>
      <c r="E12" s="27">
        <v>55</v>
      </c>
      <c r="F12" s="27"/>
      <c r="G12" s="27"/>
      <c r="H12" s="23" t="str">
        <f t="shared" si="0"/>
        <v>鄭＊青</v>
      </c>
      <c r="I12" s="23" t="str">
        <f t="shared" si="1"/>
        <v>1＊292352</v>
      </c>
      <c r="J12" s="27">
        <v>1130627</v>
      </c>
      <c r="K12" s="27" t="s">
        <v>73</v>
      </c>
      <c r="L12" s="27">
        <v>1058</v>
      </c>
      <c r="M12" s="26"/>
      <c r="N12" s="26"/>
      <c r="O12" s="26"/>
      <c r="P12" s="26"/>
      <c r="Q12" s="26"/>
      <c r="R12" s="26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6"/>
      <c r="AK12" s="26"/>
      <c r="AL12" s="26"/>
      <c r="AM12" s="28"/>
      <c r="AN12" s="28"/>
      <c r="AO12" s="28"/>
      <c r="AP12" s="28"/>
      <c r="AQ12" s="28"/>
      <c r="AR12" s="26"/>
      <c r="AS12" s="28"/>
      <c r="AT12" s="28"/>
      <c r="AU12" s="28"/>
      <c r="AV12" s="28"/>
      <c r="AW12" s="28"/>
      <c r="AX12" s="29"/>
      <c r="AY12" s="28"/>
      <c r="AZ12" s="28"/>
      <c r="BA12" s="28" t="s">
        <v>9</v>
      </c>
      <c r="BB12" s="28"/>
      <c r="BC12" s="26"/>
      <c r="BD12" s="26"/>
      <c r="BE12" s="28"/>
      <c r="BF12" s="26"/>
      <c r="BG12" s="26"/>
      <c r="BH12" s="26"/>
      <c r="BI12" s="28"/>
      <c r="BJ12" s="6"/>
    </row>
    <row r="13" spans="1:62">
      <c r="A13" s="23">
        <v>9</v>
      </c>
      <c r="B13" s="27" t="s">
        <v>3125</v>
      </c>
      <c r="C13" s="27" t="s">
        <v>3126</v>
      </c>
      <c r="D13" s="27" t="s">
        <v>69</v>
      </c>
      <c r="E13" s="27">
        <v>42</v>
      </c>
      <c r="F13" s="27"/>
      <c r="G13" s="27"/>
      <c r="H13" s="23" t="str">
        <f t="shared" si="0"/>
        <v>黃＊莉</v>
      </c>
      <c r="I13" s="23" t="str">
        <f t="shared" si="1"/>
        <v>1＊511100</v>
      </c>
      <c r="J13" s="27">
        <v>1130627</v>
      </c>
      <c r="K13" s="27" t="s">
        <v>70</v>
      </c>
      <c r="L13" s="27">
        <v>1058</v>
      </c>
      <c r="M13" s="26"/>
      <c r="N13" s="26"/>
      <c r="O13" s="26"/>
      <c r="P13" s="26"/>
      <c r="Q13" s="26"/>
      <c r="R13" s="26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6"/>
      <c r="AK13" s="26"/>
      <c r="AL13" s="26"/>
      <c r="AM13" s="28"/>
      <c r="AN13" s="28"/>
      <c r="AO13" s="28"/>
      <c r="AP13" s="28"/>
      <c r="AQ13" s="28"/>
      <c r="AR13" s="26"/>
      <c r="AS13" s="28"/>
      <c r="AT13" s="28" t="s">
        <v>9</v>
      </c>
      <c r="AU13" s="28"/>
      <c r="AV13" s="28"/>
      <c r="AW13" s="28"/>
      <c r="AX13" s="29"/>
      <c r="AY13" s="28"/>
      <c r="AZ13" s="28"/>
      <c r="BA13" s="28"/>
      <c r="BB13" s="28"/>
      <c r="BC13" s="26"/>
      <c r="BD13" s="26"/>
      <c r="BE13" s="28"/>
      <c r="BF13" s="26"/>
      <c r="BG13" s="26"/>
      <c r="BH13" s="26"/>
      <c r="BI13" s="28"/>
      <c r="BJ13" s="6"/>
    </row>
    <row r="14" spans="1:62">
      <c r="A14" s="23">
        <v>10</v>
      </c>
      <c r="B14" s="27" t="s">
        <v>3127</v>
      </c>
      <c r="C14" s="27" t="s">
        <v>3128</v>
      </c>
      <c r="D14" s="27" t="s">
        <v>69</v>
      </c>
      <c r="E14" s="27">
        <v>53</v>
      </c>
      <c r="F14" s="27"/>
      <c r="G14" s="27"/>
      <c r="H14" s="23" t="str">
        <f t="shared" si="0"/>
        <v>林＊芬</v>
      </c>
      <c r="I14" s="23" t="str">
        <f t="shared" si="1"/>
        <v>1＊310025</v>
      </c>
      <c r="J14" s="27">
        <v>1130627</v>
      </c>
      <c r="K14" s="27" t="s">
        <v>74</v>
      </c>
      <c r="L14" s="27">
        <v>1058</v>
      </c>
      <c r="M14" s="26"/>
      <c r="N14" s="26"/>
      <c r="O14" s="26"/>
      <c r="P14" s="26"/>
      <c r="Q14" s="26"/>
      <c r="R14" s="26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6"/>
      <c r="AK14" s="26"/>
      <c r="AL14" s="26"/>
      <c r="AM14" s="28"/>
      <c r="AN14" s="28"/>
      <c r="AO14" s="28"/>
      <c r="AP14" s="28"/>
      <c r="AQ14" s="28"/>
      <c r="AR14" s="26"/>
      <c r="AS14" s="28"/>
      <c r="AT14" s="28"/>
      <c r="AU14" s="28"/>
      <c r="AV14" s="28"/>
      <c r="AW14" s="28"/>
      <c r="AX14" s="29"/>
      <c r="AY14" s="28"/>
      <c r="AZ14" s="28"/>
      <c r="BA14" s="28"/>
      <c r="BB14" s="28" t="s">
        <v>1899</v>
      </c>
      <c r="BC14" s="26"/>
      <c r="BD14" s="26"/>
      <c r="BE14" s="28"/>
      <c r="BF14" s="26"/>
      <c r="BG14" s="26"/>
      <c r="BH14" s="26"/>
      <c r="BI14" s="28"/>
      <c r="BJ14" s="6"/>
    </row>
    <row r="15" spans="1:62" ht="46.5">
      <c r="A15" s="23">
        <v>11</v>
      </c>
      <c r="B15" s="27" t="s">
        <v>3129</v>
      </c>
      <c r="C15" s="27" t="s">
        <v>3130</v>
      </c>
      <c r="D15" s="27" t="s">
        <v>69</v>
      </c>
      <c r="E15" s="27">
        <v>75</v>
      </c>
      <c r="F15" s="27" t="s">
        <v>3105</v>
      </c>
      <c r="G15" s="27" t="s">
        <v>3106</v>
      </c>
      <c r="H15" s="23" t="str">
        <f t="shared" si="0"/>
        <v>高＊</v>
      </c>
      <c r="I15" s="23" t="str">
        <f t="shared" si="1"/>
        <v>0＊864499</v>
      </c>
      <c r="J15" s="27">
        <v>1130603</v>
      </c>
      <c r="K15" s="27" t="s">
        <v>3503</v>
      </c>
      <c r="L15" s="27">
        <v>1125</v>
      </c>
      <c r="M15" s="26"/>
      <c r="N15" s="26" t="s">
        <v>9</v>
      </c>
      <c r="O15" s="26"/>
      <c r="P15" s="26" t="s">
        <v>716</v>
      </c>
      <c r="Q15" s="26"/>
      <c r="R15" s="26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6"/>
      <c r="AK15" s="26"/>
      <c r="AL15" s="26"/>
      <c r="AM15" s="28"/>
      <c r="AN15" s="28"/>
      <c r="AO15" s="28"/>
      <c r="AP15" s="28"/>
      <c r="AQ15" s="28"/>
      <c r="AR15" s="26"/>
      <c r="AS15" s="28"/>
      <c r="AT15" s="28"/>
      <c r="AU15" s="28"/>
      <c r="AV15" s="28"/>
      <c r="AW15" s="28"/>
      <c r="AX15" s="29"/>
      <c r="AY15" s="28"/>
      <c r="AZ15" s="28"/>
      <c r="BA15" s="28"/>
      <c r="BB15" s="28"/>
      <c r="BC15" s="26"/>
      <c r="BD15" s="26"/>
      <c r="BE15" s="26"/>
      <c r="BF15" s="26"/>
      <c r="BG15" s="26"/>
      <c r="BH15" s="26"/>
      <c r="BI15" s="28" t="s">
        <v>1034</v>
      </c>
      <c r="BJ15" s="6"/>
    </row>
    <row r="16" spans="1:62" ht="31">
      <c r="A16" s="23">
        <v>12</v>
      </c>
      <c r="B16" s="27" t="s">
        <v>3131</v>
      </c>
      <c r="C16" s="27" t="s">
        <v>3132</v>
      </c>
      <c r="D16" s="27" t="s">
        <v>69</v>
      </c>
      <c r="E16" s="27">
        <v>50</v>
      </c>
      <c r="F16" s="27" t="s">
        <v>3105</v>
      </c>
      <c r="G16" s="27" t="s">
        <v>3106</v>
      </c>
      <c r="H16" s="23" t="str">
        <f t="shared" si="0"/>
        <v>陳＊玲</v>
      </c>
      <c r="I16" s="23" t="str">
        <f t="shared" si="1"/>
        <v>1＊101688</v>
      </c>
      <c r="J16" s="27">
        <v>1130603</v>
      </c>
      <c r="K16" s="27" t="s">
        <v>1040</v>
      </c>
      <c r="L16" s="27">
        <v>1125</v>
      </c>
      <c r="M16" s="26"/>
      <c r="N16" s="26"/>
      <c r="O16" s="26"/>
      <c r="P16" s="26" t="s">
        <v>9</v>
      </c>
      <c r="Q16" s="26"/>
      <c r="R16" s="26" t="s">
        <v>9</v>
      </c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6"/>
      <c r="AK16" s="26"/>
      <c r="AL16" s="26"/>
      <c r="AM16" s="28"/>
      <c r="AN16" s="28"/>
      <c r="AO16" s="28"/>
      <c r="AP16" s="28"/>
      <c r="AQ16" s="28"/>
      <c r="AR16" s="26"/>
      <c r="AS16" s="28"/>
      <c r="AT16" s="28"/>
      <c r="AU16" s="28"/>
      <c r="AV16" s="28"/>
      <c r="AW16" s="28"/>
      <c r="AX16" s="29"/>
      <c r="AY16" s="28"/>
      <c r="AZ16" s="28"/>
      <c r="BA16" s="28"/>
      <c r="BB16" s="28"/>
      <c r="BC16" s="26"/>
      <c r="BD16" s="26"/>
      <c r="BE16" s="28"/>
      <c r="BF16" s="26"/>
      <c r="BG16" s="26"/>
      <c r="BH16" s="26"/>
      <c r="BI16" s="28" t="s">
        <v>1034</v>
      </c>
      <c r="BJ16" s="6"/>
    </row>
    <row r="17" spans="1:62" ht="31">
      <c r="A17" s="23">
        <v>13</v>
      </c>
      <c r="B17" s="27" t="s">
        <v>2540</v>
      </c>
      <c r="C17" s="27" t="s">
        <v>2541</v>
      </c>
      <c r="D17" s="27" t="s">
        <v>71</v>
      </c>
      <c r="E17" s="27">
        <v>74</v>
      </c>
      <c r="F17" s="27"/>
      <c r="G17" s="27"/>
      <c r="H17" s="23" t="str">
        <f t="shared" si="0"/>
        <v>陳＊塗</v>
      </c>
      <c r="I17" s="23" t="str">
        <f t="shared" si="1"/>
        <v>1＊438347</v>
      </c>
      <c r="J17" s="27">
        <v>1130604</v>
      </c>
      <c r="K17" s="27" t="s">
        <v>3504</v>
      </c>
      <c r="L17" s="27">
        <v>1125</v>
      </c>
      <c r="M17" s="26"/>
      <c r="N17" s="26"/>
      <c r="O17" s="26"/>
      <c r="P17" s="26"/>
      <c r="Q17" s="26"/>
      <c r="R17" s="26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6"/>
      <c r="AK17" s="26"/>
      <c r="AL17" s="26"/>
      <c r="AM17" s="28"/>
      <c r="AN17" s="28"/>
      <c r="AO17" s="28"/>
      <c r="AP17" s="28"/>
      <c r="AQ17" s="28"/>
      <c r="AR17" s="26"/>
      <c r="AS17" s="28"/>
      <c r="AT17" s="28"/>
      <c r="AU17" s="28"/>
      <c r="AV17" s="28"/>
      <c r="AW17" s="28"/>
      <c r="AX17" s="29"/>
      <c r="AY17" s="28" t="s">
        <v>9</v>
      </c>
      <c r="AZ17" s="28"/>
      <c r="BA17" s="28"/>
      <c r="BB17" s="28"/>
      <c r="BC17" s="26"/>
      <c r="BD17" s="26"/>
      <c r="BE17" s="28"/>
      <c r="BF17" s="26"/>
      <c r="BG17" s="26" t="s">
        <v>9</v>
      </c>
      <c r="BH17" s="26"/>
      <c r="BI17" s="28"/>
      <c r="BJ17" s="6"/>
    </row>
    <row r="18" spans="1:62">
      <c r="A18" s="23">
        <v>14</v>
      </c>
      <c r="B18" s="27" t="s">
        <v>3133</v>
      </c>
      <c r="C18" s="27" t="s">
        <v>3134</v>
      </c>
      <c r="D18" s="27" t="s">
        <v>69</v>
      </c>
      <c r="E18" s="27">
        <v>50</v>
      </c>
      <c r="F18" s="27"/>
      <c r="G18" s="27"/>
      <c r="H18" s="23" t="str">
        <f t="shared" si="0"/>
        <v>丁＊珍</v>
      </c>
      <c r="I18" s="23" t="str">
        <f t="shared" si="1"/>
        <v>2＊640158</v>
      </c>
      <c r="J18" s="27">
        <v>1130604</v>
      </c>
      <c r="K18" s="27" t="s">
        <v>72</v>
      </c>
      <c r="L18" s="27">
        <v>1125</v>
      </c>
      <c r="M18" s="26"/>
      <c r="N18" s="26"/>
      <c r="O18" s="26"/>
      <c r="P18" s="26"/>
      <c r="Q18" s="26"/>
      <c r="R18" s="26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6"/>
      <c r="AK18" s="26"/>
      <c r="AL18" s="26"/>
      <c r="AM18" s="28"/>
      <c r="AN18" s="28"/>
      <c r="AO18" s="28"/>
      <c r="AP18" s="28"/>
      <c r="AQ18" s="28"/>
      <c r="AR18" s="26"/>
      <c r="AS18" s="28"/>
      <c r="AT18" s="28"/>
      <c r="AU18" s="28"/>
      <c r="AV18" s="28"/>
      <c r="AW18" s="28"/>
      <c r="AX18" s="29" t="s">
        <v>9</v>
      </c>
      <c r="AY18" s="28"/>
      <c r="AZ18" s="28"/>
      <c r="BA18" s="26"/>
      <c r="BB18" s="28"/>
      <c r="BC18" s="26"/>
      <c r="BD18" s="26"/>
      <c r="BE18" s="28"/>
      <c r="BF18" s="26"/>
      <c r="BG18" s="26"/>
      <c r="BH18" s="26"/>
      <c r="BI18" s="28"/>
      <c r="BJ18" s="6"/>
    </row>
    <row r="19" spans="1:62" ht="31">
      <c r="A19" s="23">
        <v>15</v>
      </c>
      <c r="B19" s="27" t="s">
        <v>2359</v>
      </c>
      <c r="C19" s="27" t="s">
        <v>2074</v>
      </c>
      <c r="D19" s="27" t="s">
        <v>71</v>
      </c>
      <c r="E19" s="27">
        <v>71</v>
      </c>
      <c r="F19" s="27"/>
      <c r="G19" s="27"/>
      <c r="H19" s="23" t="str">
        <f t="shared" si="0"/>
        <v>陳＊銓</v>
      </c>
      <c r="I19" s="23" t="str">
        <f t="shared" si="1"/>
        <v>2＊622417</v>
      </c>
      <c r="J19" s="27">
        <v>1130604</v>
      </c>
      <c r="K19" s="27" t="s">
        <v>82</v>
      </c>
      <c r="L19" s="27">
        <v>1125</v>
      </c>
      <c r="M19" s="26"/>
      <c r="N19" s="26"/>
      <c r="O19" s="26"/>
      <c r="P19" s="26"/>
      <c r="Q19" s="26"/>
      <c r="R19" s="26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6"/>
      <c r="AK19" s="26"/>
      <c r="AL19" s="26"/>
      <c r="AM19" s="28"/>
      <c r="AN19" s="28"/>
      <c r="AO19" s="28"/>
      <c r="AP19" s="28"/>
      <c r="AQ19" s="28"/>
      <c r="AR19" s="26"/>
      <c r="AS19" s="28"/>
      <c r="AT19" s="28"/>
      <c r="AU19" s="28"/>
      <c r="AV19" s="28"/>
      <c r="AW19" s="28"/>
      <c r="AX19" s="29"/>
      <c r="AY19" s="28"/>
      <c r="AZ19" s="28"/>
      <c r="BA19" s="28"/>
      <c r="BB19" s="28"/>
      <c r="BC19" s="26"/>
      <c r="BD19" s="26"/>
      <c r="BE19" s="28"/>
      <c r="BF19" s="26"/>
      <c r="BG19" s="26"/>
      <c r="BH19" s="26"/>
      <c r="BI19" s="28" t="s">
        <v>1043</v>
      </c>
      <c r="BJ19" s="6"/>
    </row>
    <row r="20" spans="1:62" ht="31">
      <c r="A20" s="23">
        <v>16</v>
      </c>
      <c r="B20" s="27" t="s">
        <v>3136</v>
      </c>
      <c r="C20" s="27" t="s">
        <v>1425</v>
      </c>
      <c r="D20" s="27" t="s">
        <v>69</v>
      </c>
      <c r="E20" s="27">
        <v>62</v>
      </c>
      <c r="F20" s="27"/>
      <c r="G20" s="27"/>
      <c r="H20" s="23" t="str">
        <f t="shared" si="0"/>
        <v>沈＊真</v>
      </c>
      <c r="I20" s="23" t="str">
        <f t="shared" si="1"/>
        <v>2＊551965</v>
      </c>
      <c r="J20" s="27">
        <v>1130625</v>
      </c>
      <c r="K20" s="27" t="s">
        <v>82</v>
      </c>
      <c r="L20" s="27">
        <v>1125</v>
      </c>
      <c r="M20" s="26"/>
      <c r="N20" s="26"/>
      <c r="O20" s="26"/>
      <c r="P20" s="26"/>
      <c r="Q20" s="26"/>
      <c r="R20" s="26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6"/>
      <c r="AK20" s="26"/>
      <c r="AL20" s="26"/>
      <c r="AM20" s="28"/>
      <c r="AN20" s="28"/>
      <c r="AO20" s="28"/>
      <c r="AP20" s="28"/>
      <c r="AQ20" s="28"/>
      <c r="AR20" s="26"/>
      <c r="AS20" s="28"/>
      <c r="AT20" s="28"/>
      <c r="AU20" s="28"/>
      <c r="AV20" s="28"/>
      <c r="AW20" s="28"/>
      <c r="AX20" s="29"/>
      <c r="AY20" s="28"/>
      <c r="AZ20" s="28"/>
      <c r="BA20" s="28"/>
      <c r="BB20" s="28"/>
      <c r="BC20" s="26"/>
      <c r="BD20" s="26"/>
      <c r="BE20" s="28"/>
      <c r="BF20" s="26"/>
      <c r="BG20" s="26"/>
      <c r="BH20" s="26"/>
      <c r="BI20" s="28" t="s">
        <v>1043</v>
      </c>
      <c r="BJ20" s="6"/>
    </row>
    <row r="21" spans="1:62" ht="31">
      <c r="A21" s="23">
        <v>17</v>
      </c>
      <c r="B21" s="27" t="s">
        <v>3137</v>
      </c>
      <c r="C21" s="27" t="s">
        <v>973</v>
      </c>
      <c r="D21" s="27" t="s">
        <v>69</v>
      </c>
      <c r="E21" s="27">
        <v>86</v>
      </c>
      <c r="F21" s="27"/>
      <c r="G21" s="27"/>
      <c r="H21" s="23" t="str">
        <f t="shared" si="0"/>
        <v>洪＊彩雲</v>
      </c>
      <c r="I21" s="23" t="str">
        <f t="shared" si="1"/>
        <v>0＊061046</v>
      </c>
      <c r="J21" s="27">
        <v>1130625</v>
      </c>
      <c r="K21" s="27" t="s">
        <v>3505</v>
      </c>
      <c r="L21" s="27">
        <v>1125</v>
      </c>
      <c r="M21" s="26"/>
      <c r="N21" s="26"/>
      <c r="O21" s="26"/>
      <c r="P21" s="26"/>
      <c r="Q21" s="26"/>
      <c r="R21" s="26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6"/>
      <c r="AK21" s="26"/>
      <c r="AL21" s="26"/>
      <c r="AM21" s="28"/>
      <c r="AN21" s="28"/>
      <c r="AO21" s="28"/>
      <c r="AP21" s="28"/>
      <c r="AQ21" s="28"/>
      <c r="AR21" s="26"/>
      <c r="AS21" s="28"/>
      <c r="AT21" s="28"/>
      <c r="AU21" s="28"/>
      <c r="AV21" s="28"/>
      <c r="AW21" s="28"/>
      <c r="AX21" s="29"/>
      <c r="AY21" s="28"/>
      <c r="AZ21" s="28"/>
      <c r="BA21" s="28"/>
      <c r="BB21" s="28" t="s">
        <v>1879</v>
      </c>
      <c r="BC21" s="26"/>
      <c r="BD21" s="26"/>
      <c r="BE21" s="28"/>
      <c r="BF21" s="26"/>
      <c r="BG21" s="26"/>
      <c r="BH21" s="26"/>
      <c r="BI21" s="28" t="s">
        <v>1034</v>
      </c>
      <c r="BJ21" s="6"/>
    </row>
    <row r="22" spans="1:62" ht="31">
      <c r="A22" s="23">
        <v>18</v>
      </c>
      <c r="B22" s="27" t="s">
        <v>3138</v>
      </c>
      <c r="C22" s="27" t="s">
        <v>3139</v>
      </c>
      <c r="D22" s="27" t="s">
        <v>71</v>
      </c>
      <c r="E22" s="27">
        <v>102</v>
      </c>
      <c r="F22" s="27"/>
      <c r="G22" s="27"/>
      <c r="H22" s="23" t="str">
        <f t="shared" si="0"/>
        <v>陳＊</v>
      </c>
      <c r="I22" s="23" t="str">
        <f t="shared" si="1"/>
        <v>0＊916725</v>
      </c>
      <c r="J22" s="27">
        <v>1130625</v>
      </c>
      <c r="K22" s="27" t="s">
        <v>3506</v>
      </c>
      <c r="L22" s="27">
        <v>1125</v>
      </c>
      <c r="M22" s="26"/>
      <c r="N22" s="26" t="s">
        <v>9</v>
      </c>
      <c r="O22" s="26"/>
      <c r="P22" s="26" t="s">
        <v>9</v>
      </c>
      <c r="Q22" s="26" t="s">
        <v>716</v>
      </c>
      <c r="R22" s="26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6"/>
      <c r="AK22" s="26"/>
      <c r="AL22" s="26"/>
      <c r="AM22" s="28"/>
      <c r="AN22" s="28"/>
      <c r="AO22" s="28"/>
      <c r="AP22" s="28"/>
      <c r="AQ22" s="28"/>
      <c r="AR22" s="26"/>
      <c r="AS22" s="28"/>
      <c r="AT22" s="28"/>
      <c r="AU22" s="28"/>
      <c r="AV22" s="28"/>
      <c r="AW22" s="28"/>
      <c r="AX22" s="29"/>
      <c r="AY22" s="28"/>
      <c r="AZ22" s="28"/>
      <c r="BA22" s="26"/>
      <c r="BB22" s="28"/>
      <c r="BC22" s="26"/>
      <c r="BD22" s="26"/>
      <c r="BE22" s="28"/>
      <c r="BF22" s="26"/>
      <c r="BG22" s="26"/>
      <c r="BH22" s="26"/>
      <c r="BI22" s="28"/>
      <c r="BJ22" s="6"/>
    </row>
    <row r="23" spans="1:62">
      <c r="A23" s="23">
        <v>19</v>
      </c>
      <c r="B23" s="27" t="s">
        <v>146</v>
      </c>
      <c r="C23" s="27" t="s">
        <v>147</v>
      </c>
      <c r="D23" s="27" t="s">
        <v>69</v>
      </c>
      <c r="E23" s="27">
        <v>68</v>
      </c>
      <c r="F23" s="27"/>
      <c r="G23" s="27"/>
      <c r="H23" s="23" t="str">
        <f t="shared" si="0"/>
        <v>謝＊珍</v>
      </c>
      <c r="I23" s="23" t="str">
        <f t="shared" si="1"/>
        <v>2＊587108</v>
      </c>
      <c r="J23" s="27">
        <v>1130625</v>
      </c>
      <c r="K23" s="27" t="s">
        <v>72</v>
      </c>
      <c r="L23" s="27">
        <v>1125</v>
      </c>
      <c r="M23" s="26"/>
      <c r="N23" s="26"/>
      <c r="O23" s="26"/>
      <c r="P23" s="26"/>
      <c r="Q23" s="26"/>
      <c r="R23" s="26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6"/>
      <c r="AK23" s="26"/>
      <c r="AL23" s="26"/>
      <c r="AM23" s="28"/>
      <c r="AN23" s="28"/>
      <c r="AO23" s="28"/>
      <c r="AP23" s="28"/>
      <c r="AQ23" s="28"/>
      <c r="AR23" s="26"/>
      <c r="AS23" s="28"/>
      <c r="AT23" s="28"/>
      <c r="AU23" s="28"/>
      <c r="AV23" s="28"/>
      <c r="AW23" s="28"/>
      <c r="AX23" s="29" t="s">
        <v>9</v>
      </c>
      <c r="AY23" s="28"/>
      <c r="AZ23" s="28"/>
      <c r="BA23" s="28"/>
      <c r="BB23" s="28"/>
      <c r="BC23" s="26"/>
      <c r="BD23" s="26"/>
      <c r="BE23" s="28"/>
      <c r="BF23" s="26"/>
      <c r="BG23" s="26"/>
      <c r="BH23" s="26"/>
      <c r="BI23" s="28"/>
      <c r="BJ23" s="6"/>
    </row>
    <row r="24" spans="1:62">
      <c r="A24" s="23">
        <v>20</v>
      </c>
      <c r="B24" s="27" t="s">
        <v>3140</v>
      </c>
      <c r="C24" s="27" t="s">
        <v>3141</v>
      </c>
      <c r="D24" s="27" t="s">
        <v>71</v>
      </c>
      <c r="E24" s="27">
        <v>57</v>
      </c>
      <c r="F24" s="27"/>
      <c r="G24" s="27"/>
      <c r="H24" s="23" t="str">
        <f t="shared" si="0"/>
        <v>楊＊學</v>
      </c>
      <c r="I24" s="23" t="str">
        <f t="shared" si="1"/>
        <v>0＊177842</v>
      </c>
      <c r="J24" s="27">
        <v>1130603</v>
      </c>
      <c r="K24" s="27" t="s">
        <v>70</v>
      </c>
      <c r="L24" s="31" t="s">
        <v>721</v>
      </c>
      <c r="M24" s="26"/>
      <c r="N24" s="26"/>
      <c r="O24" s="26"/>
      <c r="P24" s="26"/>
      <c r="Q24" s="26"/>
      <c r="R24" s="26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6"/>
      <c r="AK24" s="26"/>
      <c r="AL24" s="26"/>
      <c r="AM24" s="28"/>
      <c r="AN24" s="28"/>
      <c r="AO24" s="28"/>
      <c r="AP24" s="28"/>
      <c r="AQ24" s="28"/>
      <c r="AR24" s="26"/>
      <c r="AS24" s="28"/>
      <c r="AT24" s="28" t="s">
        <v>9</v>
      </c>
      <c r="AU24" s="28"/>
      <c r="AV24" s="28"/>
      <c r="AW24" s="28"/>
      <c r="AX24" s="29"/>
      <c r="AY24" s="28"/>
      <c r="AZ24" s="28"/>
      <c r="BA24" s="28"/>
      <c r="BB24" s="28"/>
      <c r="BC24" s="26"/>
      <c r="BD24" s="26"/>
      <c r="BE24" s="28"/>
      <c r="BF24" s="26"/>
      <c r="BG24" s="26"/>
      <c r="BH24" s="26"/>
      <c r="BI24" s="28"/>
      <c r="BJ24" s="6"/>
    </row>
    <row r="25" spans="1:62">
      <c r="A25" s="23">
        <v>21</v>
      </c>
      <c r="B25" s="27" t="s">
        <v>3142</v>
      </c>
      <c r="C25" s="27" t="s">
        <v>3143</v>
      </c>
      <c r="D25" s="27" t="s">
        <v>71</v>
      </c>
      <c r="E25" s="27">
        <v>73</v>
      </c>
      <c r="F25" s="27"/>
      <c r="G25" s="27"/>
      <c r="H25" s="23" t="str">
        <f t="shared" si="0"/>
        <v>張＊鴻</v>
      </c>
      <c r="I25" s="23" t="str">
        <f t="shared" si="1"/>
        <v>0＊523636</v>
      </c>
      <c r="J25" s="27">
        <v>1130603</v>
      </c>
      <c r="K25" s="27" t="s">
        <v>70</v>
      </c>
      <c r="L25" s="31" t="s">
        <v>721</v>
      </c>
      <c r="M25" s="26"/>
      <c r="N25" s="26"/>
      <c r="O25" s="26"/>
      <c r="P25" s="26"/>
      <c r="Q25" s="26"/>
      <c r="R25" s="26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6"/>
      <c r="AK25" s="26"/>
      <c r="AL25" s="26"/>
      <c r="AM25" s="28"/>
      <c r="AN25" s="28"/>
      <c r="AO25" s="28"/>
      <c r="AP25" s="28"/>
      <c r="AQ25" s="28"/>
      <c r="AR25" s="26"/>
      <c r="AS25" s="28"/>
      <c r="AT25" s="28" t="s">
        <v>9</v>
      </c>
      <c r="AU25" s="28"/>
      <c r="AV25" s="28"/>
      <c r="AW25" s="28"/>
      <c r="AX25" s="29"/>
      <c r="AY25" s="28"/>
      <c r="AZ25" s="28"/>
      <c r="BA25" s="28"/>
      <c r="BB25" s="28"/>
      <c r="BC25" s="26"/>
      <c r="BD25" s="26"/>
      <c r="BE25" s="28"/>
      <c r="BF25" s="26"/>
      <c r="BG25" s="26"/>
      <c r="BH25" s="26"/>
      <c r="BI25" s="28"/>
      <c r="BJ25" s="6"/>
    </row>
    <row r="26" spans="1:62">
      <c r="A26" s="23">
        <v>22</v>
      </c>
      <c r="B26" s="27" t="s">
        <v>2397</v>
      </c>
      <c r="C26" s="27" t="s">
        <v>2108</v>
      </c>
      <c r="D26" s="27" t="s">
        <v>71</v>
      </c>
      <c r="E26" s="27">
        <v>62</v>
      </c>
      <c r="F26" s="27"/>
      <c r="G26" s="27"/>
      <c r="H26" s="23" t="str">
        <f t="shared" si="0"/>
        <v>李＊山</v>
      </c>
      <c r="I26" s="23" t="str">
        <f t="shared" si="1"/>
        <v>0＊529821</v>
      </c>
      <c r="J26" s="27">
        <v>1130605</v>
      </c>
      <c r="K26" s="27" t="s">
        <v>80</v>
      </c>
      <c r="L26" s="31" t="s">
        <v>721</v>
      </c>
      <c r="M26" s="26"/>
      <c r="N26" s="26"/>
      <c r="O26" s="26"/>
      <c r="P26" s="26"/>
      <c r="Q26" s="26"/>
      <c r="R26" s="26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6"/>
      <c r="AK26" s="26"/>
      <c r="AL26" s="26"/>
      <c r="AM26" s="28"/>
      <c r="AN26" s="28"/>
      <c r="AO26" s="28"/>
      <c r="AP26" s="28"/>
      <c r="AQ26" s="28"/>
      <c r="AR26" s="26"/>
      <c r="AS26" s="28"/>
      <c r="AT26" s="28"/>
      <c r="AU26" s="28"/>
      <c r="AV26" s="28"/>
      <c r="AW26" s="28" t="s">
        <v>9</v>
      </c>
      <c r="AX26" s="29"/>
      <c r="AY26" s="28"/>
      <c r="AZ26" s="28"/>
      <c r="BA26" s="28"/>
      <c r="BB26" s="28"/>
      <c r="BC26" s="26"/>
      <c r="BD26" s="26"/>
      <c r="BE26" s="28"/>
      <c r="BF26" s="26"/>
      <c r="BG26" s="26"/>
      <c r="BH26" s="26"/>
      <c r="BI26" s="28"/>
      <c r="BJ26" s="6"/>
    </row>
    <row r="27" spans="1:62" ht="46.5">
      <c r="A27" s="23">
        <v>23</v>
      </c>
      <c r="B27" s="27" t="s">
        <v>2865</v>
      </c>
      <c r="C27" s="27" t="s">
        <v>2866</v>
      </c>
      <c r="D27" s="27" t="s">
        <v>69</v>
      </c>
      <c r="E27" s="27">
        <v>51</v>
      </c>
      <c r="F27" s="27"/>
      <c r="G27" s="27"/>
      <c r="H27" s="23" t="str">
        <f t="shared" si="0"/>
        <v>李＊榕</v>
      </c>
      <c r="I27" s="23" t="str">
        <f t="shared" si="1"/>
        <v>0＊947160</v>
      </c>
      <c r="J27" s="27">
        <v>1130605</v>
      </c>
      <c r="K27" s="27" t="s">
        <v>77</v>
      </c>
      <c r="L27" s="31" t="s">
        <v>721</v>
      </c>
      <c r="M27" s="26"/>
      <c r="N27" s="26"/>
      <c r="O27" s="26"/>
      <c r="P27" s="26"/>
      <c r="Q27" s="26"/>
      <c r="R27" s="26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6"/>
      <c r="AK27" s="26"/>
      <c r="AL27" s="26"/>
      <c r="AM27" s="28"/>
      <c r="AN27" s="28"/>
      <c r="AO27" s="28"/>
      <c r="AP27" s="28"/>
      <c r="AQ27" s="28"/>
      <c r="AR27" s="26"/>
      <c r="AS27" s="28"/>
      <c r="AT27" s="28"/>
      <c r="AU27" s="28"/>
      <c r="AV27" s="28"/>
      <c r="AW27" s="28"/>
      <c r="AX27" s="29"/>
      <c r="AY27" s="28"/>
      <c r="AZ27" s="28"/>
      <c r="BA27" s="28"/>
      <c r="BB27" s="28"/>
      <c r="BC27" s="26"/>
      <c r="BD27" s="26"/>
      <c r="BE27" s="28"/>
      <c r="BF27" s="26"/>
      <c r="BG27" s="26"/>
      <c r="BH27" s="26"/>
      <c r="BI27" s="28" t="s">
        <v>2204</v>
      </c>
      <c r="BJ27" s="6"/>
    </row>
    <row r="28" spans="1:62">
      <c r="A28" s="23">
        <v>24</v>
      </c>
      <c r="B28" s="27" t="s">
        <v>3144</v>
      </c>
      <c r="C28" s="27" t="s">
        <v>3145</v>
      </c>
      <c r="D28" s="27" t="s">
        <v>71</v>
      </c>
      <c r="E28" s="27">
        <v>60</v>
      </c>
      <c r="F28" s="27"/>
      <c r="G28" s="27"/>
      <c r="H28" s="23" t="str">
        <f t="shared" si="0"/>
        <v>李＊鑫</v>
      </c>
      <c r="I28" s="23" t="str">
        <f t="shared" si="1"/>
        <v>1＊351124</v>
      </c>
      <c r="J28" s="27">
        <v>1130605</v>
      </c>
      <c r="K28" s="27" t="s">
        <v>80</v>
      </c>
      <c r="L28" s="31" t="s">
        <v>721</v>
      </c>
      <c r="M28" s="26"/>
      <c r="N28" s="26"/>
      <c r="O28" s="26"/>
      <c r="P28" s="26"/>
      <c r="Q28" s="26"/>
      <c r="R28" s="26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6"/>
      <c r="AK28" s="26"/>
      <c r="AL28" s="26"/>
      <c r="AM28" s="28"/>
      <c r="AN28" s="28"/>
      <c r="AO28" s="28"/>
      <c r="AP28" s="28"/>
      <c r="AQ28" s="28"/>
      <c r="AR28" s="26"/>
      <c r="AS28" s="28"/>
      <c r="AT28" s="28"/>
      <c r="AU28" s="28"/>
      <c r="AV28" s="28"/>
      <c r="AW28" s="28" t="s">
        <v>9</v>
      </c>
      <c r="AX28" s="29"/>
      <c r="AY28" s="28"/>
      <c r="AZ28" s="28"/>
      <c r="BA28" s="28"/>
      <c r="BB28" s="28"/>
      <c r="BC28" s="26"/>
      <c r="BD28" s="26"/>
      <c r="BE28" s="28"/>
      <c r="BF28" s="26"/>
      <c r="BG28" s="26"/>
      <c r="BH28" s="26"/>
      <c r="BI28" s="28"/>
      <c r="BJ28" s="6"/>
    </row>
    <row r="29" spans="1:62" ht="46.5">
      <c r="A29" s="23">
        <v>25</v>
      </c>
      <c r="B29" s="27" t="s">
        <v>574</v>
      </c>
      <c r="C29" s="27" t="s">
        <v>575</v>
      </c>
      <c r="D29" s="27" t="s">
        <v>69</v>
      </c>
      <c r="E29" s="27">
        <v>66</v>
      </c>
      <c r="F29" s="27"/>
      <c r="G29" s="27"/>
      <c r="H29" s="23" t="str">
        <f t="shared" si="0"/>
        <v>王＊真</v>
      </c>
      <c r="I29" s="23" t="str">
        <f t="shared" si="1"/>
        <v>0＊799631</v>
      </c>
      <c r="J29" s="27">
        <v>1130605</v>
      </c>
      <c r="K29" s="27" t="s">
        <v>77</v>
      </c>
      <c r="L29" s="31" t="s">
        <v>721</v>
      </c>
      <c r="M29" s="26"/>
      <c r="N29" s="26"/>
      <c r="O29" s="26"/>
      <c r="P29" s="26"/>
      <c r="Q29" s="26"/>
      <c r="R29" s="26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6"/>
      <c r="AK29" s="26"/>
      <c r="AL29" s="26"/>
      <c r="AM29" s="28"/>
      <c r="AN29" s="28"/>
      <c r="AO29" s="28"/>
      <c r="AP29" s="28"/>
      <c r="AQ29" s="28"/>
      <c r="AR29" s="26"/>
      <c r="AS29" s="28"/>
      <c r="AT29" s="28"/>
      <c r="AU29" s="28"/>
      <c r="AV29" s="28"/>
      <c r="AW29" s="28"/>
      <c r="AX29" s="29"/>
      <c r="AY29" s="28"/>
      <c r="AZ29" s="28"/>
      <c r="BA29" s="28"/>
      <c r="BB29" s="28"/>
      <c r="BC29" s="26"/>
      <c r="BD29" s="26"/>
      <c r="BE29" s="28"/>
      <c r="BF29" s="26"/>
      <c r="BG29" s="26"/>
      <c r="BH29" s="26"/>
      <c r="BI29" s="28" t="s">
        <v>2204</v>
      </c>
      <c r="BJ29" s="6"/>
    </row>
    <row r="30" spans="1:62">
      <c r="A30" s="23">
        <v>26</v>
      </c>
      <c r="B30" s="27" t="s">
        <v>3146</v>
      </c>
      <c r="C30" s="27" t="s">
        <v>3147</v>
      </c>
      <c r="D30" s="27" t="s">
        <v>69</v>
      </c>
      <c r="E30" s="27">
        <v>59</v>
      </c>
      <c r="F30" s="27"/>
      <c r="G30" s="27"/>
      <c r="H30" s="23" t="str">
        <f t="shared" si="0"/>
        <v>陳＊菁</v>
      </c>
      <c r="I30" s="23" t="str">
        <f t="shared" si="1"/>
        <v>0＊887473</v>
      </c>
      <c r="J30" s="27">
        <v>1130605</v>
      </c>
      <c r="K30" s="27" t="s">
        <v>70</v>
      </c>
      <c r="L30" s="31" t="s">
        <v>721</v>
      </c>
      <c r="M30" s="26"/>
      <c r="N30" s="26"/>
      <c r="O30" s="26"/>
      <c r="P30" s="26"/>
      <c r="Q30" s="26"/>
      <c r="R30" s="26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6"/>
      <c r="AK30" s="26"/>
      <c r="AL30" s="26"/>
      <c r="AM30" s="28"/>
      <c r="AN30" s="28"/>
      <c r="AO30" s="28"/>
      <c r="AP30" s="28"/>
      <c r="AQ30" s="28"/>
      <c r="AR30" s="26"/>
      <c r="AS30" s="28" t="s">
        <v>9</v>
      </c>
      <c r="AT30" s="28"/>
      <c r="AU30" s="28"/>
      <c r="AV30" s="28"/>
      <c r="AW30" s="28"/>
      <c r="AX30" s="29"/>
      <c r="AY30" s="28"/>
      <c r="AZ30" s="28"/>
      <c r="BA30" s="28"/>
      <c r="BB30" s="28"/>
      <c r="BC30" s="26"/>
      <c r="BD30" s="26"/>
      <c r="BE30" s="28"/>
      <c r="BF30" s="26"/>
      <c r="BG30" s="26"/>
      <c r="BH30" s="26"/>
      <c r="BI30" s="28"/>
      <c r="BJ30" s="6"/>
    </row>
    <row r="31" spans="1:62" ht="46.5">
      <c r="A31" s="23">
        <v>27</v>
      </c>
      <c r="B31" s="27" t="s">
        <v>2886</v>
      </c>
      <c r="C31" s="27" t="s">
        <v>2887</v>
      </c>
      <c r="D31" s="27" t="s">
        <v>71</v>
      </c>
      <c r="E31" s="27">
        <v>69</v>
      </c>
      <c r="F31" s="27"/>
      <c r="G31" s="27"/>
      <c r="H31" s="23" t="str">
        <f t="shared" si="0"/>
        <v>湯＊禮</v>
      </c>
      <c r="I31" s="23" t="str">
        <f t="shared" si="1"/>
        <v>2＊764283</v>
      </c>
      <c r="J31" s="27">
        <v>1130605</v>
      </c>
      <c r="K31" s="27" t="s">
        <v>77</v>
      </c>
      <c r="L31" s="31" t="s">
        <v>721</v>
      </c>
      <c r="M31" s="26"/>
      <c r="N31" s="26"/>
      <c r="O31" s="26"/>
      <c r="P31" s="26"/>
      <c r="Q31" s="26"/>
      <c r="R31" s="26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6"/>
      <c r="AK31" s="26"/>
      <c r="AL31" s="26"/>
      <c r="AM31" s="28"/>
      <c r="AN31" s="28"/>
      <c r="AO31" s="28"/>
      <c r="AP31" s="28"/>
      <c r="AQ31" s="28"/>
      <c r="AR31" s="26"/>
      <c r="AS31" s="28"/>
      <c r="AT31" s="28"/>
      <c r="AU31" s="28"/>
      <c r="AV31" s="28"/>
      <c r="AW31" s="28"/>
      <c r="AX31" s="29"/>
      <c r="AY31" s="28"/>
      <c r="AZ31" s="28"/>
      <c r="BA31" s="28"/>
      <c r="BB31" s="28"/>
      <c r="BC31" s="26"/>
      <c r="BD31" s="26"/>
      <c r="BE31" s="28"/>
      <c r="BF31" s="26"/>
      <c r="BG31" s="26"/>
      <c r="BH31" s="26"/>
      <c r="BI31" s="28" t="s">
        <v>2204</v>
      </c>
      <c r="BJ31" s="6"/>
    </row>
    <row r="32" spans="1:62">
      <c r="A32" s="23">
        <v>28</v>
      </c>
      <c r="B32" s="27" t="s">
        <v>3148</v>
      </c>
      <c r="C32" s="27" t="s">
        <v>3149</v>
      </c>
      <c r="D32" s="27" t="s">
        <v>69</v>
      </c>
      <c r="E32" s="27">
        <v>76</v>
      </c>
      <c r="F32" s="27"/>
      <c r="G32" s="27"/>
      <c r="H32" s="23" t="str">
        <f t="shared" si="0"/>
        <v>章＊美珠</v>
      </c>
      <c r="I32" s="23" t="str">
        <f t="shared" si="1"/>
        <v>0＊995499</v>
      </c>
      <c r="J32" s="27">
        <v>1130612</v>
      </c>
      <c r="K32" s="27" t="s">
        <v>70</v>
      </c>
      <c r="L32" s="31" t="s">
        <v>721</v>
      </c>
      <c r="M32" s="26"/>
      <c r="N32" s="26"/>
      <c r="O32" s="26"/>
      <c r="P32" s="26"/>
      <c r="Q32" s="26"/>
      <c r="R32" s="26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6"/>
      <c r="AK32" s="26"/>
      <c r="AL32" s="26"/>
      <c r="AM32" s="28"/>
      <c r="AN32" s="28"/>
      <c r="AO32" s="28"/>
      <c r="AP32" s="28"/>
      <c r="AQ32" s="28"/>
      <c r="AR32" s="26"/>
      <c r="AS32" s="28" t="s">
        <v>9</v>
      </c>
      <c r="AT32" s="28"/>
      <c r="AU32" s="28"/>
      <c r="AV32" s="28"/>
      <c r="AW32" s="28"/>
      <c r="AX32" s="29"/>
      <c r="AY32" s="28"/>
      <c r="AZ32" s="28"/>
      <c r="BA32" s="28"/>
      <c r="BB32" s="28"/>
      <c r="BC32" s="26"/>
      <c r="BD32" s="26"/>
      <c r="BE32" s="28"/>
      <c r="BF32" s="26"/>
      <c r="BG32" s="26"/>
      <c r="BH32" s="26"/>
      <c r="BI32" s="28"/>
      <c r="BJ32" s="6"/>
    </row>
    <row r="33" spans="1:62">
      <c r="A33" s="23">
        <v>29</v>
      </c>
      <c r="B33" s="27" t="s">
        <v>3150</v>
      </c>
      <c r="C33" s="27" t="s">
        <v>3151</v>
      </c>
      <c r="D33" s="27" t="s">
        <v>69</v>
      </c>
      <c r="E33" s="27">
        <v>85</v>
      </c>
      <c r="F33" s="27"/>
      <c r="G33" s="27"/>
      <c r="H33" s="23" t="str">
        <f t="shared" si="0"/>
        <v>彭＊子</v>
      </c>
      <c r="I33" s="23" t="str">
        <f t="shared" si="1"/>
        <v>2＊906791</v>
      </c>
      <c r="J33" s="27">
        <v>1130612</v>
      </c>
      <c r="K33" s="27" t="s">
        <v>80</v>
      </c>
      <c r="L33" s="31" t="s">
        <v>721</v>
      </c>
      <c r="M33" s="26"/>
      <c r="N33" s="26"/>
      <c r="O33" s="26"/>
      <c r="P33" s="26"/>
      <c r="Q33" s="26"/>
      <c r="R33" s="26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6"/>
      <c r="AK33" s="26"/>
      <c r="AL33" s="26"/>
      <c r="AM33" s="28"/>
      <c r="AN33" s="28"/>
      <c r="AO33" s="28"/>
      <c r="AP33" s="28"/>
      <c r="AQ33" s="28"/>
      <c r="AR33" s="26"/>
      <c r="AS33" s="28"/>
      <c r="AT33" s="28"/>
      <c r="AU33" s="28"/>
      <c r="AV33" s="28"/>
      <c r="AW33" s="28" t="s">
        <v>9</v>
      </c>
      <c r="AX33" s="29"/>
      <c r="AY33" s="28"/>
      <c r="AZ33" s="28"/>
      <c r="BA33" s="28"/>
      <c r="BB33" s="28"/>
      <c r="BC33" s="26"/>
      <c r="BD33" s="26"/>
      <c r="BE33" s="28"/>
      <c r="BF33" s="26"/>
      <c r="BG33" s="26"/>
      <c r="BH33" s="26"/>
      <c r="BI33" s="28"/>
      <c r="BJ33" s="6"/>
    </row>
    <row r="34" spans="1:62" ht="46.5">
      <c r="A34" s="23">
        <v>30</v>
      </c>
      <c r="B34" s="27" t="s">
        <v>2873</v>
      </c>
      <c r="C34" s="27" t="s">
        <v>2874</v>
      </c>
      <c r="D34" s="27" t="s">
        <v>71</v>
      </c>
      <c r="E34" s="27">
        <v>31</v>
      </c>
      <c r="F34" s="27"/>
      <c r="G34" s="27"/>
      <c r="H34" s="23" t="str">
        <f t="shared" si="0"/>
        <v>曾＊晨</v>
      </c>
      <c r="I34" s="23" t="str">
        <f t="shared" si="1"/>
        <v>1＊947433</v>
      </c>
      <c r="J34" s="27">
        <v>1130612</v>
      </c>
      <c r="K34" s="27" t="s">
        <v>2207</v>
      </c>
      <c r="L34" s="31" t="s">
        <v>721</v>
      </c>
      <c r="M34" s="26"/>
      <c r="N34" s="26"/>
      <c r="O34" s="26"/>
      <c r="P34" s="26"/>
      <c r="Q34" s="26"/>
      <c r="R34" s="26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6"/>
      <c r="AK34" s="26"/>
      <c r="AL34" s="26"/>
      <c r="AM34" s="28"/>
      <c r="AN34" s="28"/>
      <c r="AO34" s="28"/>
      <c r="AP34" s="28"/>
      <c r="AQ34" s="28"/>
      <c r="AR34" s="26"/>
      <c r="AS34" s="28"/>
      <c r="AT34" s="28"/>
      <c r="AU34" s="28"/>
      <c r="AV34" s="28"/>
      <c r="AW34" s="28"/>
      <c r="AX34" s="29"/>
      <c r="AY34" s="28"/>
      <c r="AZ34" s="28"/>
      <c r="BA34" s="28" t="s">
        <v>9</v>
      </c>
      <c r="BB34" s="28"/>
      <c r="BC34" s="26"/>
      <c r="BD34" s="26"/>
      <c r="BE34" s="28"/>
      <c r="BF34" s="26"/>
      <c r="BG34" s="26"/>
      <c r="BH34" s="26"/>
      <c r="BI34" s="28" t="s">
        <v>2204</v>
      </c>
      <c r="BJ34" s="6"/>
    </row>
    <row r="35" spans="1:62" ht="31">
      <c r="A35" s="23">
        <v>31</v>
      </c>
      <c r="B35" s="27" t="s">
        <v>2259</v>
      </c>
      <c r="C35" s="27" t="s">
        <v>961</v>
      </c>
      <c r="D35" s="27" t="s">
        <v>71</v>
      </c>
      <c r="E35" s="27">
        <v>87</v>
      </c>
      <c r="F35" s="27"/>
      <c r="G35" s="27"/>
      <c r="H35" s="23" t="str">
        <f t="shared" si="0"/>
        <v>施＊榕</v>
      </c>
      <c r="I35" s="23" t="str">
        <f t="shared" si="1"/>
        <v>1＊766190</v>
      </c>
      <c r="J35" s="27">
        <v>1130612</v>
      </c>
      <c r="K35" s="27" t="s">
        <v>3075</v>
      </c>
      <c r="L35" s="31" t="s">
        <v>721</v>
      </c>
      <c r="M35" s="26"/>
      <c r="N35" s="26"/>
      <c r="O35" s="26"/>
      <c r="P35" s="26"/>
      <c r="Q35" s="26"/>
      <c r="R35" s="26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6"/>
      <c r="AK35" s="26"/>
      <c r="AL35" s="26"/>
      <c r="AM35" s="28"/>
      <c r="AN35" s="28"/>
      <c r="AO35" s="28"/>
      <c r="AP35" s="28"/>
      <c r="AQ35" s="28"/>
      <c r="AR35" s="26"/>
      <c r="AS35" s="28"/>
      <c r="AT35" s="28"/>
      <c r="AU35" s="28"/>
      <c r="AV35" s="28"/>
      <c r="AW35" s="28"/>
      <c r="AX35" s="29"/>
      <c r="AY35" s="28"/>
      <c r="AZ35" s="28" t="s">
        <v>9</v>
      </c>
      <c r="BA35" s="28" t="s">
        <v>9</v>
      </c>
      <c r="BB35" s="28"/>
      <c r="BC35" s="26"/>
      <c r="BD35" s="26"/>
      <c r="BE35" s="28"/>
      <c r="BF35" s="26"/>
      <c r="BG35" s="26"/>
      <c r="BH35" s="26"/>
      <c r="BI35" s="28"/>
      <c r="BJ35" s="6"/>
    </row>
    <row r="36" spans="1:62">
      <c r="A36" s="23">
        <v>32</v>
      </c>
      <c r="B36" s="27" t="s">
        <v>2863</v>
      </c>
      <c r="C36" s="27" t="s">
        <v>2864</v>
      </c>
      <c r="D36" s="27" t="s">
        <v>71</v>
      </c>
      <c r="E36" s="27">
        <v>77</v>
      </c>
      <c r="F36" s="27"/>
      <c r="G36" s="27"/>
      <c r="H36" s="23" t="str">
        <f t="shared" si="0"/>
        <v>吳＊政</v>
      </c>
      <c r="I36" s="23" t="str">
        <f t="shared" si="1"/>
        <v>0＊637861</v>
      </c>
      <c r="J36" s="27">
        <v>1130612</v>
      </c>
      <c r="K36" s="27" t="s">
        <v>80</v>
      </c>
      <c r="L36" s="31" t="s">
        <v>721</v>
      </c>
      <c r="M36" s="26"/>
      <c r="N36" s="26"/>
      <c r="O36" s="26"/>
      <c r="P36" s="26"/>
      <c r="Q36" s="26"/>
      <c r="R36" s="26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6"/>
      <c r="AK36" s="26"/>
      <c r="AL36" s="26"/>
      <c r="AM36" s="28"/>
      <c r="AN36" s="28"/>
      <c r="AO36" s="28"/>
      <c r="AP36" s="28"/>
      <c r="AQ36" s="28"/>
      <c r="AR36" s="26"/>
      <c r="AS36" s="28"/>
      <c r="AT36" s="28"/>
      <c r="AU36" s="28"/>
      <c r="AV36" s="28"/>
      <c r="AW36" s="28" t="s">
        <v>9</v>
      </c>
      <c r="AX36" s="29"/>
      <c r="AY36" s="28"/>
      <c r="AZ36" s="28"/>
      <c r="BA36" s="28"/>
      <c r="BB36" s="28"/>
      <c r="BC36" s="26"/>
      <c r="BD36" s="26"/>
      <c r="BE36" s="28"/>
      <c r="BF36" s="26"/>
      <c r="BG36" s="26"/>
      <c r="BH36" s="26"/>
      <c r="BI36" s="28"/>
      <c r="BJ36" s="6"/>
    </row>
    <row r="37" spans="1:62">
      <c r="A37" s="23">
        <v>33</v>
      </c>
      <c r="B37" s="27" t="s">
        <v>3152</v>
      </c>
      <c r="C37" s="27" t="s">
        <v>3153</v>
      </c>
      <c r="D37" s="27" t="s">
        <v>71</v>
      </c>
      <c r="E37" s="27">
        <v>53</v>
      </c>
      <c r="F37" s="27"/>
      <c r="G37" s="27"/>
      <c r="H37" s="23" t="str">
        <f t="shared" si="0"/>
        <v>陳＊農</v>
      </c>
      <c r="I37" s="23" t="str">
        <f t="shared" si="1"/>
        <v>2＊897490</v>
      </c>
      <c r="J37" s="27">
        <v>1130617</v>
      </c>
      <c r="K37" s="27" t="s">
        <v>80</v>
      </c>
      <c r="L37" s="31" t="s">
        <v>721</v>
      </c>
      <c r="M37" s="26"/>
      <c r="N37" s="26"/>
      <c r="O37" s="26"/>
      <c r="P37" s="26"/>
      <c r="Q37" s="26"/>
      <c r="R37" s="26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6"/>
      <c r="AK37" s="26"/>
      <c r="AL37" s="26"/>
      <c r="AM37" s="28"/>
      <c r="AN37" s="28"/>
      <c r="AO37" s="28"/>
      <c r="AP37" s="28"/>
      <c r="AQ37" s="28"/>
      <c r="AR37" s="26"/>
      <c r="AS37" s="28"/>
      <c r="AT37" s="28"/>
      <c r="AU37" s="28"/>
      <c r="AV37" s="28"/>
      <c r="AW37" s="28" t="s">
        <v>9</v>
      </c>
      <c r="AX37" s="29"/>
      <c r="AY37" s="28"/>
      <c r="AZ37" s="28"/>
      <c r="BA37" s="28"/>
      <c r="BB37" s="28"/>
      <c r="BC37" s="26"/>
      <c r="BD37" s="26"/>
      <c r="BE37" s="28"/>
      <c r="BF37" s="26"/>
      <c r="BG37" s="26"/>
      <c r="BH37" s="26"/>
      <c r="BI37" s="28"/>
      <c r="BJ37" s="6"/>
    </row>
    <row r="38" spans="1:62">
      <c r="A38" s="23">
        <v>34</v>
      </c>
      <c r="B38" s="27" t="s">
        <v>699</v>
      </c>
      <c r="C38" s="27" t="s">
        <v>700</v>
      </c>
      <c r="D38" s="27" t="s">
        <v>69</v>
      </c>
      <c r="E38" s="27">
        <v>84</v>
      </c>
      <c r="F38" s="27"/>
      <c r="G38" s="27"/>
      <c r="H38" s="23" t="str">
        <f t="shared" si="0"/>
        <v>陳＊美玉</v>
      </c>
      <c r="I38" s="23" t="str">
        <f t="shared" si="1"/>
        <v>0＊236249</v>
      </c>
      <c r="J38" s="27">
        <v>1130617</v>
      </c>
      <c r="K38" s="27" t="s">
        <v>72</v>
      </c>
      <c r="L38" s="31" t="s">
        <v>721</v>
      </c>
      <c r="M38" s="26"/>
      <c r="N38" s="26"/>
      <c r="O38" s="26"/>
      <c r="P38" s="26"/>
      <c r="Q38" s="26"/>
      <c r="R38" s="26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6"/>
      <c r="AK38" s="26"/>
      <c r="AL38" s="26"/>
      <c r="AM38" s="28"/>
      <c r="AN38" s="28"/>
      <c r="AO38" s="28"/>
      <c r="AP38" s="28"/>
      <c r="AQ38" s="28"/>
      <c r="AR38" s="26"/>
      <c r="AS38" s="28"/>
      <c r="AT38" s="28"/>
      <c r="AU38" s="28"/>
      <c r="AV38" s="28"/>
      <c r="AW38" s="28"/>
      <c r="AX38" s="29" t="s">
        <v>9</v>
      </c>
      <c r="AY38" s="28"/>
      <c r="AZ38" s="28"/>
      <c r="BA38" s="28"/>
      <c r="BB38" s="28"/>
      <c r="BC38" s="26"/>
      <c r="BD38" s="26"/>
      <c r="BE38" s="28"/>
      <c r="BF38" s="26"/>
      <c r="BG38" s="26"/>
      <c r="BH38" s="26"/>
      <c r="BI38" s="28"/>
      <c r="BJ38" s="6"/>
    </row>
    <row r="39" spans="1:62">
      <c r="A39" s="23">
        <v>35</v>
      </c>
      <c r="B39" s="27" t="s">
        <v>3154</v>
      </c>
      <c r="C39" s="27" t="s">
        <v>3155</v>
      </c>
      <c r="D39" s="27" t="s">
        <v>71</v>
      </c>
      <c r="E39" s="27">
        <v>60</v>
      </c>
      <c r="F39" s="27"/>
      <c r="G39" s="27"/>
      <c r="H39" s="23" t="str">
        <f t="shared" si="0"/>
        <v>黃＊元</v>
      </c>
      <c r="I39" s="23" t="str">
        <f t="shared" si="1"/>
        <v>0＊674083</v>
      </c>
      <c r="J39" s="27">
        <v>1130617</v>
      </c>
      <c r="K39" s="27" t="s">
        <v>70</v>
      </c>
      <c r="L39" s="31" t="s">
        <v>721</v>
      </c>
      <c r="M39" s="26"/>
      <c r="N39" s="26"/>
      <c r="O39" s="26"/>
      <c r="P39" s="26"/>
      <c r="Q39" s="26"/>
      <c r="R39" s="26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6"/>
      <c r="AK39" s="26"/>
      <c r="AL39" s="26"/>
      <c r="AM39" s="28"/>
      <c r="AN39" s="28"/>
      <c r="AO39" s="28"/>
      <c r="AP39" s="28"/>
      <c r="AQ39" s="28"/>
      <c r="AR39" s="26"/>
      <c r="AS39" s="28"/>
      <c r="AT39" s="28" t="s">
        <v>9</v>
      </c>
      <c r="AU39" s="28"/>
      <c r="AV39" s="28"/>
      <c r="AW39" s="28"/>
      <c r="AX39" s="29"/>
      <c r="AY39" s="28"/>
      <c r="AZ39" s="28"/>
      <c r="BA39" s="28"/>
      <c r="BB39" s="28"/>
      <c r="BC39" s="26"/>
      <c r="BD39" s="26"/>
      <c r="BE39" s="28"/>
      <c r="BF39" s="26"/>
      <c r="BG39" s="26"/>
      <c r="BH39" s="26"/>
      <c r="BI39" s="28"/>
      <c r="BJ39" s="6"/>
    </row>
    <row r="40" spans="1:62" ht="31">
      <c r="A40" s="23">
        <v>36</v>
      </c>
      <c r="B40" s="27" t="s">
        <v>3156</v>
      </c>
      <c r="C40" s="27" t="s">
        <v>3157</v>
      </c>
      <c r="D40" s="27" t="s">
        <v>69</v>
      </c>
      <c r="E40" s="27">
        <v>52</v>
      </c>
      <c r="F40" s="27"/>
      <c r="G40" s="27"/>
      <c r="H40" s="23" t="str">
        <f t="shared" si="0"/>
        <v>古＊慧</v>
      </c>
      <c r="I40" s="23" t="str">
        <f t="shared" si="1"/>
        <v>2＊688565</v>
      </c>
      <c r="J40" s="27">
        <v>1130617</v>
      </c>
      <c r="K40" s="27" t="s">
        <v>1894</v>
      </c>
      <c r="L40" s="31" t="s">
        <v>721</v>
      </c>
      <c r="M40" s="26"/>
      <c r="N40" s="26"/>
      <c r="O40" s="26"/>
      <c r="P40" s="26"/>
      <c r="Q40" s="26"/>
      <c r="R40" s="26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6"/>
      <c r="AK40" s="26"/>
      <c r="AL40" s="26"/>
      <c r="AM40" s="28"/>
      <c r="AN40" s="28"/>
      <c r="AO40" s="28"/>
      <c r="AP40" s="28"/>
      <c r="AQ40" s="28"/>
      <c r="AR40" s="26"/>
      <c r="AS40" s="28"/>
      <c r="AT40" s="28"/>
      <c r="AU40" s="28"/>
      <c r="AV40" s="28"/>
      <c r="AW40" s="28"/>
      <c r="AX40" s="29"/>
      <c r="AY40" s="28"/>
      <c r="AZ40" s="28" t="s">
        <v>9</v>
      </c>
      <c r="BA40" s="28" t="s">
        <v>9</v>
      </c>
      <c r="BB40" s="28"/>
      <c r="BC40" s="26"/>
      <c r="BD40" s="26"/>
      <c r="BE40" s="28"/>
      <c r="BF40" s="26"/>
      <c r="BG40" s="26"/>
      <c r="BH40" s="26"/>
      <c r="BI40" s="28"/>
      <c r="BJ40" s="6"/>
    </row>
    <row r="41" spans="1:62">
      <c r="A41" s="23">
        <v>37</v>
      </c>
      <c r="B41" s="27" t="s">
        <v>3158</v>
      </c>
      <c r="C41" s="27" t="s">
        <v>3159</v>
      </c>
      <c r="D41" s="27" t="s">
        <v>71</v>
      </c>
      <c r="E41" s="27">
        <v>73</v>
      </c>
      <c r="F41" s="27"/>
      <c r="G41" s="27"/>
      <c r="H41" s="23" t="str">
        <f t="shared" si="0"/>
        <v>陳＊元</v>
      </c>
      <c r="I41" s="23" t="str">
        <f t="shared" si="1"/>
        <v>1＊013486</v>
      </c>
      <c r="J41" s="27">
        <v>1130619</v>
      </c>
      <c r="K41" s="27" t="s">
        <v>72</v>
      </c>
      <c r="L41" s="31" t="s">
        <v>721</v>
      </c>
      <c r="M41" s="26"/>
      <c r="N41" s="26"/>
      <c r="O41" s="26"/>
      <c r="P41" s="26"/>
      <c r="Q41" s="26"/>
      <c r="R41" s="26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6"/>
      <c r="AK41" s="26"/>
      <c r="AL41" s="26"/>
      <c r="AM41" s="28"/>
      <c r="AN41" s="28"/>
      <c r="AO41" s="28"/>
      <c r="AP41" s="28"/>
      <c r="AQ41" s="28"/>
      <c r="AR41" s="26"/>
      <c r="AS41" s="28"/>
      <c r="AT41" s="28"/>
      <c r="AU41" s="28"/>
      <c r="AV41" s="28"/>
      <c r="AW41" s="28"/>
      <c r="AX41" s="29" t="s">
        <v>9</v>
      </c>
      <c r="AY41" s="28"/>
      <c r="AZ41" s="28"/>
      <c r="BA41" s="28"/>
      <c r="BB41" s="28"/>
      <c r="BC41" s="26"/>
      <c r="BD41" s="26"/>
      <c r="BE41" s="28"/>
      <c r="BF41" s="26"/>
      <c r="BG41" s="26"/>
      <c r="BH41" s="26"/>
      <c r="BI41" s="28"/>
      <c r="BJ41" s="6"/>
    </row>
    <row r="42" spans="1:62" ht="31">
      <c r="A42" s="23">
        <v>38</v>
      </c>
      <c r="B42" s="27" t="s">
        <v>327</v>
      </c>
      <c r="C42" s="27" t="s">
        <v>328</v>
      </c>
      <c r="D42" s="27" t="s">
        <v>69</v>
      </c>
      <c r="E42" s="27">
        <v>86</v>
      </c>
      <c r="F42" s="27"/>
      <c r="G42" s="27"/>
      <c r="H42" s="23" t="str">
        <f t="shared" si="0"/>
        <v>石＊麗</v>
      </c>
      <c r="I42" s="23" t="str">
        <f t="shared" si="1"/>
        <v>0＊008703</v>
      </c>
      <c r="J42" s="27">
        <v>1130626</v>
      </c>
      <c r="K42" s="27" t="s">
        <v>82</v>
      </c>
      <c r="L42" s="31" t="s">
        <v>721</v>
      </c>
      <c r="M42" s="26"/>
      <c r="N42" s="26"/>
      <c r="O42" s="26"/>
      <c r="P42" s="26"/>
      <c r="Q42" s="26"/>
      <c r="R42" s="26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6"/>
      <c r="AK42" s="26"/>
      <c r="AL42" s="26"/>
      <c r="AM42" s="28"/>
      <c r="AN42" s="28"/>
      <c r="AO42" s="28"/>
      <c r="AP42" s="28"/>
      <c r="AQ42" s="28"/>
      <c r="AR42" s="26"/>
      <c r="AS42" s="28"/>
      <c r="AT42" s="28"/>
      <c r="AU42" s="28"/>
      <c r="AV42" s="28"/>
      <c r="AW42" s="28"/>
      <c r="AX42" s="29"/>
      <c r="AY42" s="28"/>
      <c r="AZ42" s="28"/>
      <c r="BA42" s="28"/>
      <c r="BB42" s="28"/>
      <c r="BC42" s="26"/>
      <c r="BD42" s="26"/>
      <c r="BE42" s="28"/>
      <c r="BF42" s="26"/>
      <c r="BG42" s="26"/>
      <c r="BH42" s="26"/>
      <c r="BI42" s="28" t="s">
        <v>1043</v>
      </c>
      <c r="BJ42" s="6"/>
    </row>
    <row r="43" spans="1:62">
      <c r="A43" s="23">
        <v>39</v>
      </c>
      <c r="B43" s="27" t="s">
        <v>3160</v>
      </c>
      <c r="C43" s="27" t="s">
        <v>3161</v>
      </c>
      <c r="D43" s="27" t="s">
        <v>71</v>
      </c>
      <c r="E43" s="27">
        <v>92</v>
      </c>
      <c r="F43" s="27"/>
      <c r="G43" s="27"/>
      <c r="H43" s="23" t="str">
        <f t="shared" si="0"/>
        <v>程＊耿</v>
      </c>
      <c r="I43" s="23" t="str">
        <f t="shared" si="1"/>
        <v>2＊693487</v>
      </c>
      <c r="J43" s="27">
        <v>1130626</v>
      </c>
      <c r="K43" s="27" t="s">
        <v>72</v>
      </c>
      <c r="L43" s="31" t="s">
        <v>721</v>
      </c>
      <c r="M43" s="26"/>
      <c r="N43" s="26"/>
      <c r="O43" s="26"/>
      <c r="P43" s="26"/>
      <c r="Q43" s="26"/>
      <c r="R43" s="26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6"/>
      <c r="AK43" s="26"/>
      <c r="AL43" s="26"/>
      <c r="AM43" s="28"/>
      <c r="AN43" s="28"/>
      <c r="AO43" s="28"/>
      <c r="AP43" s="28"/>
      <c r="AQ43" s="28"/>
      <c r="AR43" s="26"/>
      <c r="AS43" s="28"/>
      <c r="AT43" s="28"/>
      <c r="AU43" s="28"/>
      <c r="AV43" s="28"/>
      <c r="AW43" s="28"/>
      <c r="AX43" s="29" t="s">
        <v>9</v>
      </c>
      <c r="AY43" s="28"/>
      <c r="AZ43" s="28"/>
      <c r="BA43" s="28"/>
      <c r="BB43" s="28"/>
      <c r="BC43" s="26"/>
      <c r="BD43" s="26"/>
      <c r="BE43" s="28"/>
      <c r="BF43" s="26"/>
      <c r="BG43" s="26"/>
      <c r="BH43" s="26"/>
      <c r="BI43" s="28"/>
      <c r="BJ43" s="6"/>
    </row>
    <row r="44" spans="1:62">
      <c r="A44" s="23">
        <v>40</v>
      </c>
      <c r="B44" s="27" t="s">
        <v>3162</v>
      </c>
      <c r="C44" s="27" t="s">
        <v>3163</v>
      </c>
      <c r="D44" s="27" t="s">
        <v>71</v>
      </c>
      <c r="E44" s="27">
        <v>73</v>
      </c>
      <c r="F44" s="27"/>
      <c r="G44" s="27"/>
      <c r="H44" s="23" t="str">
        <f t="shared" si="0"/>
        <v>丁＊彬</v>
      </c>
      <c r="I44" s="23" t="str">
        <f t="shared" si="1"/>
        <v>1＊255817</v>
      </c>
      <c r="J44" s="27">
        <v>1130626</v>
      </c>
      <c r="K44" s="27" t="s">
        <v>73</v>
      </c>
      <c r="L44" s="31" t="s">
        <v>721</v>
      </c>
      <c r="M44" s="26"/>
      <c r="N44" s="26"/>
      <c r="O44" s="26"/>
      <c r="P44" s="26"/>
      <c r="Q44" s="26"/>
      <c r="R44" s="26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6"/>
      <c r="AK44" s="26"/>
      <c r="AL44" s="26"/>
      <c r="AM44" s="28"/>
      <c r="AN44" s="28"/>
      <c r="AO44" s="28"/>
      <c r="AP44" s="28"/>
      <c r="AQ44" s="28"/>
      <c r="AR44" s="26"/>
      <c r="AS44" s="28"/>
      <c r="AT44" s="28"/>
      <c r="AU44" s="28"/>
      <c r="AV44" s="28"/>
      <c r="AW44" s="28"/>
      <c r="AX44" s="29"/>
      <c r="AY44" s="28"/>
      <c r="AZ44" s="28"/>
      <c r="BA44" s="28" t="s">
        <v>9</v>
      </c>
      <c r="BB44" s="28"/>
      <c r="BC44" s="26"/>
      <c r="BD44" s="26"/>
      <c r="BE44" s="28"/>
      <c r="BF44" s="26"/>
      <c r="BG44" s="26"/>
      <c r="BH44" s="26"/>
      <c r="BI44" s="28"/>
      <c r="BJ44" s="6"/>
    </row>
    <row r="45" spans="1:62" ht="31">
      <c r="A45" s="23">
        <v>41</v>
      </c>
      <c r="B45" s="27" t="s">
        <v>3164</v>
      </c>
      <c r="C45" s="27" t="s">
        <v>1485</v>
      </c>
      <c r="D45" s="27" t="s">
        <v>71</v>
      </c>
      <c r="E45" s="27">
        <v>58</v>
      </c>
      <c r="F45" s="27"/>
      <c r="G45" s="27"/>
      <c r="H45" s="23" t="str">
        <f t="shared" si="0"/>
        <v>黃＊忠</v>
      </c>
      <c r="I45" s="23" t="str">
        <f t="shared" si="1"/>
        <v>0＊660525</v>
      </c>
      <c r="J45" s="27">
        <v>1130626</v>
      </c>
      <c r="K45" s="27" t="s">
        <v>74</v>
      </c>
      <c r="L45" s="31" t="s">
        <v>721</v>
      </c>
      <c r="M45" s="26"/>
      <c r="N45" s="26"/>
      <c r="O45" s="26"/>
      <c r="P45" s="26"/>
      <c r="Q45" s="26"/>
      <c r="R45" s="26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6"/>
      <c r="AK45" s="26"/>
      <c r="AL45" s="26"/>
      <c r="AM45" s="28"/>
      <c r="AN45" s="28"/>
      <c r="AO45" s="28"/>
      <c r="AP45" s="28"/>
      <c r="AQ45" s="28"/>
      <c r="AR45" s="26"/>
      <c r="AS45" s="28"/>
      <c r="AT45" s="28"/>
      <c r="AU45" s="28"/>
      <c r="AV45" s="28"/>
      <c r="AW45" s="28"/>
      <c r="AX45" s="29"/>
      <c r="AY45" s="28"/>
      <c r="AZ45" s="28"/>
      <c r="BA45" s="28"/>
      <c r="BB45" s="28" t="s">
        <v>1879</v>
      </c>
      <c r="BC45" s="26"/>
      <c r="BD45" s="26"/>
      <c r="BE45" s="28" t="s">
        <v>760</v>
      </c>
      <c r="BF45" s="26"/>
      <c r="BG45" s="26"/>
      <c r="BH45" s="26"/>
      <c r="BI45" s="28"/>
      <c r="BJ45" s="6"/>
    </row>
    <row r="46" spans="1:62">
      <c r="A46" s="23">
        <v>42</v>
      </c>
      <c r="B46" s="27" t="s">
        <v>3165</v>
      </c>
      <c r="C46" s="27" t="s">
        <v>3166</v>
      </c>
      <c r="D46" s="27" t="s">
        <v>69</v>
      </c>
      <c r="E46" s="27">
        <v>57</v>
      </c>
      <c r="F46" s="27"/>
      <c r="G46" s="27"/>
      <c r="H46" s="23" t="str">
        <f t="shared" si="0"/>
        <v>吳＊而</v>
      </c>
      <c r="I46" s="23" t="str">
        <f t="shared" si="1"/>
        <v>2＊695784</v>
      </c>
      <c r="J46" s="27">
        <v>1130626</v>
      </c>
      <c r="K46" s="27" t="s">
        <v>72</v>
      </c>
      <c r="L46" s="31" t="s">
        <v>721</v>
      </c>
      <c r="M46" s="26"/>
      <c r="N46" s="26"/>
      <c r="O46" s="26"/>
      <c r="P46" s="26"/>
      <c r="Q46" s="26"/>
      <c r="R46" s="26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6"/>
      <c r="AK46" s="26"/>
      <c r="AL46" s="26"/>
      <c r="AM46" s="28"/>
      <c r="AN46" s="28"/>
      <c r="AO46" s="28"/>
      <c r="AP46" s="28"/>
      <c r="AQ46" s="28"/>
      <c r="AR46" s="26"/>
      <c r="AS46" s="28"/>
      <c r="AT46" s="28"/>
      <c r="AU46" s="28"/>
      <c r="AV46" s="28"/>
      <c r="AW46" s="28"/>
      <c r="AX46" s="29" t="s">
        <v>9</v>
      </c>
      <c r="AY46" s="28"/>
      <c r="AZ46" s="28"/>
      <c r="BA46" s="28"/>
      <c r="BB46" s="28"/>
      <c r="BC46" s="26"/>
      <c r="BD46" s="26"/>
      <c r="BE46" s="28"/>
      <c r="BF46" s="26"/>
      <c r="BG46" s="26"/>
      <c r="BH46" s="26"/>
      <c r="BI46" s="28"/>
      <c r="BJ46" s="6"/>
    </row>
    <row r="47" spans="1:62">
      <c r="A47" s="23">
        <v>43</v>
      </c>
      <c r="B47" s="27" t="s">
        <v>3167</v>
      </c>
      <c r="C47" s="27" t="s">
        <v>3168</v>
      </c>
      <c r="D47" s="27" t="s">
        <v>69</v>
      </c>
      <c r="E47" s="27">
        <v>57</v>
      </c>
      <c r="F47" s="27"/>
      <c r="G47" s="27"/>
      <c r="H47" s="23" t="str">
        <f t="shared" si="0"/>
        <v>謝＊惠</v>
      </c>
      <c r="I47" s="23" t="str">
        <f t="shared" si="1"/>
        <v>2＊579343</v>
      </c>
      <c r="J47" s="27">
        <v>1130626</v>
      </c>
      <c r="K47" s="27" t="s">
        <v>72</v>
      </c>
      <c r="L47" s="31" t="s">
        <v>721</v>
      </c>
      <c r="M47" s="26"/>
      <c r="N47" s="26"/>
      <c r="O47" s="26"/>
      <c r="P47" s="26"/>
      <c r="Q47" s="26"/>
      <c r="R47" s="26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6"/>
      <c r="AK47" s="26"/>
      <c r="AL47" s="26"/>
      <c r="AM47" s="28"/>
      <c r="AN47" s="28"/>
      <c r="AO47" s="28"/>
      <c r="AP47" s="28"/>
      <c r="AQ47" s="28"/>
      <c r="AR47" s="26"/>
      <c r="AS47" s="28"/>
      <c r="AT47" s="28"/>
      <c r="AU47" s="28"/>
      <c r="AV47" s="28"/>
      <c r="AW47" s="28"/>
      <c r="AX47" s="29" t="s">
        <v>9</v>
      </c>
      <c r="AY47" s="28"/>
      <c r="AZ47" s="28"/>
      <c r="BA47" s="28"/>
      <c r="BB47" s="28"/>
      <c r="BC47" s="26"/>
      <c r="BD47" s="26"/>
      <c r="BE47" s="28"/>
      <c r="BF47" s="26"/>
      <c r="BG47" s="26"/>
      <c r="BH47" s="26"/>
      <c r="BI47" s="28"/>
      <c r="BJ47" s="6"/>
    </row>
    <row r="48" spans="1:62">
      <c r="A48" s="23">
        <v>44</v>
      </c>
      <c r="B48" s="27" t="s">
        <v>3169</v>
      </c>
      <c r="C48" s="27" t="s">
        <v>3170</v>
      </c>
      <c r="D48" s="27" t="s">
        <v>69</v>
      </c>
      <c r="E48" s="27">
        <v>75</v>
      </c>
      <c r="F48" s="27"/>
      <c r="G48" s="27"/>
      <c r="H48" s="23" t="str">
        <f t="shared" si="0"/>
        <v>李＊嬌</v>
      </c>
      <c r="I48" s="23" t="str">
        <f t="shared" si="1"/>
        <v>2＊689576</v>
      </c>
      <c r="J48" s="27">
        <v>1130626</v>
      </c>
      <c r="K48" s="27" t="s">
        <v>72</v>
      </c>
      <c r="L48" s="31" t="s">
        <v>721</v>
      </c>
      <c r="M48" s="26"/>
      <c r="N48" s="26"/>
      <c r="O48" s="26"/>
      <c r="P48" s="26"/>
      <c r="Q48" s="26"/>
      <c r="R48" s="26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6"/>
      <c r="AK48" s="26"/>
      <c r="AL48" s="26"/>
      <c r="AM48" s="28"/>
      <c r="AN48" s="28"/>
      <c r="AO48" s="28"/>
      <c r="AP48" s="28"/>
      <c r="AQ48" s="28"/>
      <c r="AR48" s="26"/>
      <c r="AS48" s="28"/>
      <c r="AT48" s="28"/>
      <c r="AU48" s="28"/>
      <c r="AV48" s="28"/>
      <c r="AW48" s="28"/>
      <c r="AX48" s="29" t="s">
        <v>9</v>
      </c>
      <c r="AY48" s="28"/>
      <c r="AZ48" s="28"/>
      <c r="BA48" s="28"/>
      <c r="BB48" s="28"/>
      <c r="BC48" s="26"/>
      <c r="BD48" s="26"/>
      <c r="BE48" s="28"/>
      <c r="BF48" s="26"/>
      <c r="BG48" s="26"/>
      <c r="BH48" s="26"/>
      <c r="BI48" s="28"/>
      <c r="BJ48" s="6"/>
    </row>
    <row r="49" spans="1:62">
      <c r="A49" s="23">
        <v>45</v>
      </c>
      <c r="B49" s="27" t="s">
        <v>3171</v>
      </c>
      <c r="C49" s="27" t="s">
        <v>3172</v>
      </c>
      <c r="D49" s="27" t="s">
        <v>71</v>
      </c>
      <c r="E49" s="27">
        <v>37</v>
      </c>
      <c r="F49" s="27"/>
      <c r="G49" s="27"/>
      <c r="H49" s="23" t="str">
        <f t="shared" si="0"/>
        <v>蔡＊書</v>
      </c>
      <c r="I49" s="23" t="str">
        <f t="shared" si="1"/>
        <v>1＊781798</v>
      </c>
      <c r="J49" s="27">
        <v>1130626</v>
      </c>
      <c r="K49" s="27" t="s">
        <v>73</v>
      </c>
      <c r="L49" s="31" t="s">
        <v>721</v>
      </c>
      <c r="M49" s="26"/>
      <c r="N49" s="26"/>
      <c r="O49" s="26"/>
      <c r="P49" s="26"/>
      <c r="Q49" s="26"/>
      <c r="R49" s="26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6"/>
      <c r="AK49" s="26"/>
      <c r="AL49" s="26"/>
      <c r="AM49" s="28"/>
      <c r="AN49" s="28"/>
      <c r="AO49" s="28"/>
      <c r="AP49" s="28"/>
      <c r="AQ49" s="28"/>
      <c r="AR49" s="26"/>
      <c r="AS49" s="28"/>
      <c r="AT49" s="28"/>
      <c r="AU49" s="28"/>
      <c r="AV49" s="28"/>
      <c r="AW49" s="28"/>
      <c r="AX49" s="29"/>
      <c r="AY49" s="28"/>
      <c r="AZ49" s="28"/>
      <c r="BA49" s="28" t="s">
        <v>9</v>
      </c>
      <c r="BB49" s="28"/>
      <c r="BC49" s="26"/>
      <c r="BD49" s="26"/>
      <c r="BE49" s="28"/>
      <c r="BF49" s="26"/>
      <c r="BG49" s="26"/>
      <c r="BH49" s="26"/>
      <c r="BI49" s="28"/>
      <c r="BJ49" s="6"/>
    </row>
    <row r="50" spans="1:62">
      <c r="A50" s="23">
        <v>46</v>
      </c>
      <c r="B50" s="27" t="s">
        <v>2378</v>
      </c>
      <c r="C50" s="27" t="s">
        <v>2089</v>
      </c>
      <c r="D50" s="27" t="s">
        <v>69</v>
      </c>
      <c r="E50" s="27">
        <v>88</v>
      </c>
      <c r="F50" s="27"/>
      <c r="G50" s="27"/>
      <c r="H50" s="23" t="str">
        <f t="shared" si="0"/>
        <v>黃＊梅</v>
      </c>
      <c r="I50" s="23" t="str">
        <f t="shared" si="1"/>
        <v>0＊352226</v>
      </c>
      <c r="J50" s="27">
        <v>1130628</v>
      </c>
      <c r="K50" s="27" t="s">
        <v>73</v>
      </c>
      <c r="L50" s="31" t="s">
        <v>721</v>
      </c>
      <c r="M50" s="26"/>
      <c r="N50" s="26"/>
      <c r="O50" s="26"/>
      <c r="P50" s="26"/>
      <c r="Q50" s="26"/>
      <c r="R50" s="26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6"/>
      <c r="AK50" s="26"/>
      <c r="AL50" s="26"/>
      <c r="AM50" s="28"/>
      <c r="AN50" s="28"/>
      <c r="AO50" s="28"/>
      <c r="AP50" s="28"/>
      <c r="AQ50" s="28"/>
      <c r="AR50" s="26"/>
      <c r="AS50" s="28"/>
      <c r="AT50" s="28"/>
      <c r="AU50" s="28"/>
      <c r="AV50" s="28"/>
      <c r="AW50" s="28"/>
      <c r="AX50" s="29"/>
      <c r="AY50" s="28"/>
      <c r="AZ50" s="28"/>
      <c r="BA50" s="28" t="s">
        <v>9</v>
      </c>
      <c r="BB50" s="28"/>
      <c r="BC50" s="26"/>
      <c r="BD50" s="26"/>
      <c r="BE50" s="28"/>
      <c r="BF50" s="26"/>
      <c r="BG50" s="26"/>
      <c r="BH50" s="26"/>
      <c r="BI50" s="28"/>
      <c r="BJ50" s="6"/>
    </row>
    <row r="51" spans="1:62" ht="31">
      <c r="A51" s="23">
        <v>47</v>
      </c>
      <c r="B51" s="27" t="s">
        <v>3174</v>
      </c>
      <c r="C51" s="27" t="s">
        <v>3175</v>
      </c>
      <c r="D51" s="27" t="s">
        <v>71</v>
      </c>
      <c r="E51" s="27">
        <v>48</v>
      </c>
      <c r="F51" s="27" t="s">
        <v>3118</v>
      </c>
      <c r="G51" s="27"/>
      <c r="H51" s="23" t="str">
        <f t="shared" si="0"/>
        <v>李＊華</v>
      </c>
      <c r="I51" s="23" t="str">
        <f t="shared" si="1"/>
        <v>0＊516442</v>
      </c>
      <c r="J51" s="27">
        <v>1130628</v>
      </c>
      <c r="K51" s="27" t="s">
        <v>74</v>
      </c>
      <c r="L51" s="31" t="s">
        <v>721</v>
      </c>
      <c r="M51" s="26"/>
      <c r="N51" s="26"/>
      <c r="O51" s="26"/>
      <c r="P51" s="26"/>
      <c r="Q51" s="26"/>
      <c r="R51" s="26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6"/>
      <c r="AK51" s="26"/>
      <c r="AL51" s="26"/>
      <c r="AM51" s="28"/>
      <c r="AN51" s="28"/>
      <c r="AO51" s="28"/>
      <c r="AP51" s="28"/>
      <c r="AQ51" s="28"/>
      <c r="AR51" s="26"/>
      <c r="AS51" s="28"/>
      <c r="AT51" s="28"/>
      <c r="AU51" s="28"/>
      <c r="AV51" s="28"/>
      <c r="AW51" s="28"/>
      <c r="AX51" s="29"/>
      <c r="AY51" s="28"/>
      <c r="AZ51" s="28"/>
      <c r="BA51" s="28"/>
      <c r="BB51" s="28" t="s">
        <v>744</v>
      </c>
      <c r="BC51" s="26"/>
      <c r="BD51" s="26"/>
      <c r="BE51" s="28"/>
      <c r="BF51" s="26"/>
      <c r="BG51" s="26"/>
      <c r="BH51" s="26"/>
      <c r="BI51" s="28"/>
      <c r="BJ51" s="6"/>
    </row>
    <row r="52" spans="1:62" ht="31">
      <c r="A52" s="23">
        <v>48</v>
      </c>
      <c r="B52" s="27" t="s">
        <v>2377</v>
      </c>
      <c r="C52" s="27" t="s">
        <v>1446</v>
      </c>
      <c r="D52" s="27" t="s">
        <v>71</v>
      </c>
      <c r="E52" s="27">
        <v>75</v>
      </c>
      <c r="F52" s="27"/>
      <c r="G52" s="27"/>
      <c r="H52" s="23" t="str">
        <f t="shared" si="0"/>
        <v>黃＊陽</v>
      </c>
      <c r="I52" s="23" t="str">
        <f t="shared" si="1"/>
        <v>1＊042492</v>
      </c>
      <c r="J52" s="27">
        <v>1130628</v>
      </c>
      <c r="K52" s="27" t="s">
        <v>724</v>
      </c>
      <c r="L52" s="31" t="s">
        <v>721</v>
      </c>
      <c r="M52" s="26"/>
      <c r="N52" s="26"/>
      <c r="O52" s="26"/>
      <c r="P52" s="26"/>
      <c r="Q52" s="26"/>
      <c r="R52" s="26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6"/>
      <c r="AK52" s="26"/>
      <c r="AL52" s="26"/>
      <c r="AM52" s="28"/>
      <c r="AN52" s="28"/>
      <c r="AO52" s="28"/>
      <c r="AP52" s="28"/>
      <c r="AQ52" s="28"/>
      <c r="AR52" s="26"/>
      <c r="AS52" s="28"/>
      <c r="AT52" s="28"/>
      <c r="AU52" s="28"/>
      <c r="AV52" s="28"/>
      <c r="AW52" s="28"/>
      <c r="AX52" s="29"/>
      <c r="AY52" s="28"/>
      <c r="AZ52" s="28" t="s">
        <v>9</v>
      </c>
      <c r="BA52" s="28" t="s">
        <v>9</v>
      </c>
      <c r="BB52" s="28"/>
      <c r="BC52" s="26"/>
      <c r="BD52" s="26"/>
      <c r="BE52" s="28"/>
      <c r="BF52" s="26"/>
      <c r="BG52" s="26"/>
      <c r="BH52" s="26"/>
      <c r="BI52" s="28"/>
      <c r="BJ52" s="6"/>
    </row>
    <row r="53" spans="1:62">
      <c r="A53" s="23">
        <v>49</v>
      </c>
      <c r="B53" s="27" t="s">
        <v>3176</v>
      </c>
      <c r="C53" s="27" t="s">
        <v>3177</v>
      </c>
      <c r="D53" s="27" t="s">
        <v>69</v>
      </c>
      <c r="E53" s="27">
        <v>48</v>
      </c>
      <c r="F53" s="27"/>
      <c r="G53" s="27"/>
      <c r="H53" s="23" t="str">
        <f t="shared" si="0"/>
        <v>周＊蓉</v>
      </c>
      <c r="I53" s="23" t="str">
        <f t="shared" si="1"/>
        <v>2＊649367</v>
      </c>
      <c r="J53" s="27">
        <v>1130603</v>
      </c>
      <c r="K53" s="27" t="s">
        <v>70</v>
      </c>
      <c r="L53" s="27">
        <v>1173</v>
      </c>
      <c r="M53" s="26"/>
      <c r="N53" s="26"/>
      <c r="O53" s="26"/>
      <c r="P53" s="26"/>
      <c r="Q53" s="26"/>
      <c r="R53" s="26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6"/>
      <c r="AK53" s="26"/>
      <c r="AL53" s="26"/>
      <c r="AM53" s="28"/>
      <c r="AN53" s="28"/>
      <c r="AO53" s="28"/>
      <c r="AP53" s="28"/>
      <c r="AQ53" s="28"/>
      <c r="AR53" s="26"/>
      <c r="AS53" s="28"/>
      <c r="AT53" s="28" t="s">
        <v>9</v>
      </c>
      <c r="AU53" s="28"/>
      <c r="AV53" s="28"/>
      <c r="AW53" s="28"/>
      <c r="AX53" s="29"/>
      <c r="AY53" s="28"/>
      <c r="AZ53" s="28"/>
      <c r="BA53" s="28"/>
      <c r="BB53" s="28"/>
      <c r="BC53" s="26"/>
      <c r="BD53" s="26"/>
      <c r="BE53" s="28"/>
      <c r="BF53" s="26"/>
      <c r="BG53" s="26"/>
      <c r="BH53" s="26"/>
      <c r="BI53" s="28"/>
      <c r="BJ53" s="6"/>
    </row>
    <row r="54" spans="1:62" ht="31">
      <c r="A54" s="23">
        <v>50</v>
      </c>
      <c r="B54" s="27" t="s">
        <v>2482</v>
      </c>
      <c r="C54" s="27" t="s">
        <v>1022</v>
      </c>
      <c r="D54" s="27" t="s">
        <v>71</v>
      </c>
      <c r="E54" s="27">
        <v>86</v>
      </c>
      <c r="F54" s="27" t="s">
        <v>1929</v>
      </c>
      <c r="G54" s="27" t="s">
        <v>3135</v>
      </c>
      <c r="H54" s="23" t="str">
        <f t="shared" si="0"/>
        <v>詹＊源</v>
      </c>
      <c r="I54" s="23" t="str">
        <f t="shared" si="1"/>
        <v>0＊971497</v>
      </c>
      <c r="J54" s="27">
        <v>1130603</v>
      </c>
      <c r="K54" s="27" t="s">
        <v>731</v>
      </c>
      <c r="L54" s="27">
        <v>1173</v>
      </c>
      <c r="M54" s="26"/>
      <c r="N54" s="26"/>
      <c r="O54" s="26"/>
      <c r="P54" s="26"/>
      <c r="Q54" s="26"/>
      <c r="R54" s="26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6"/>
      <c r="AK54" s="26"/>
      <c r="AL54" s="26"/>
      <c r="AM54" s="28"/>
      <c r="AN54" s="28"/>
      <c r="AO54" s="28"/>
      <c r="AP54" s="28"/>
      <c r="AQ54" s="28"/>
      <c r="AR54" s="26"/>
      <c r="AS54" s="28"/>
      <c r="AT54" s="28"/>
      <c r="AU54" s="28"/>
      <c r="AV54" s="28" t="s">
        <v>9</v>
      </c>
      <c r="AW54" s="28"/>
      <c r="AX54" s="29"/>
      <c r="AY54" s="28"/>
      <c r="AZ54" s="28"/>
      <c r="BA54" s="28"/>
      <c r="BB54" s="28"/>
      <c r="BC54" s="26"/>
      <c r="BD54" s="26"/>
      <c r="BE54" s="28"/>
      <c r="BF54" s="26"/>
      <c r="BG54" s="26"/>
      <c r="BH54" s="26"/>
      <c r="BI54" s="28" t="s">
        <v>1034</v>
      </c>
      <c r="BJ54" s="6"/>
    </row>
    <row r="55" spans="1:62">
      <c r="A55" s="23">
        <v>51</v>
      </c>
      <c r="B55" s="27" t="s">
        <v>3178</v>
      </c>
      <c r="C55" s="27" t="s">
        <v>3179</v>
      </c>
      <c r="D55" s="27" t="s">
        <v>71</v>
      </c>
      <c r="E55" s="27">
        <v>70</v>
      </c>
      <c r="F55" s="27" t="s">
        <v>3180</v>
      </c>
      <c r="G55" s="27" t="s">
        <v>3119</v>
      </c>
      <c r="H55" s="23" t="str">
        <f t="shared" si="0"/>
        <v>陳＊耀</v>
      </c>
      <c r="I55" s="23" t="str">
        <f t="shared" si="1"/>
        <v>2＊157994</v>
      </c>
      <c r="J55" s="27">
        <v>1130607</v>
      </c>
      <c r="K55" s="27" t="s">
        <v>70</v>
      </c>
      <c r="L55" s="27">
        <v>1173</v>
      </c>
      <c r="M55" s="26"/>
      <c r="N55" s="26"/>
      <c r="O55" s="26"/>
      <c r="P55" s="26"/>
      <c r="Q55" s="26"/>
      <c r="R55" s="26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6"/>
      <c r="AK55" s="26"/>
      <c r="AL55" s="26"/>
      <c r="AM55" s="28"/>
      <c r="AN55" s="28"/>
      <c r="AO55" s="28"/>
      <c r="AP55" s="28"/>
      <c r="AQ55" s="28"/>
      <c r="AR55" s="26"/>
      <c r="AS55" s="28"/>
      <c r="AT55" s="28" t="s">
        <v>9</v>
      </c>
      <c r="AU55" s="28"/>
      <c r="AV55" s="28"/>
      <c r="AW55" s="28"/>
      <c r="AX55" s="29"/>
      <c r="AY55" s="28"/>
      <c r="AZ55" s="28"/>
      <c r="BA55" s="28"/>
      <c r="BB55" s="28"/>
      <c r="BC55" s="26"/>
      <c r="BD55" s="26"/>
      <c r="BE55" s="28"/>
      <c r="BF55" s="26"/>
      <c r="BG55" s="26"/>
      <c r="BH55" s="26"/>
      <c r="BI55" s="28"/>
      <c r="BJ55" s="6"/>
    </row>
    <row r="56" spans="1:62" ht="31">
      <c r="A56" s="23">
        <v>52</v>
      </c>
      <c r="B56" s="27" t="s">
        <v>3181</v>
      </c>
      <c r="C56" s="27" t="s">
        <v>3182</v>
      </c>
      <c r="D56" s="27" t="s">
        <v>69</v>
      </c>
      <c r="E56" s="27">
        <v>73</v>
      </c>
      <c r="F56" s="27"/>
      <c r="G56" s="27"/>
      <c r="H56" s="23" t="str">
        <f t="shared" si="0"/>
        <v>周＊裡</v>
      </c>
      <c r="I56" s="23" t="str">
        <f t="shared" si="1"/>
        <v>2＊543502</v>
      </c>
      <c r="J56" s="27">
        <v>1130611</v>
      </c>
      <c r="K56" s="27" t="s">
        <v>1892</v>
      </c>
      <c r="L56" s="27">
        <v>1173</v>
      </c>
      <c r="M56" s="26"/>
      <c r="N56" s="26"/>
      <c r="O56" s="26"/>
      <c r="P56" s="26"/>
      <c r="Q56" s="26"/>
      <c r="R56" s="26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6"/>
      <c r="AK56" s="26"/>
      <c r="AL56" s="26"/>
      <c r="AM56" s="28"/>
      <c r="AN56" s="28"/>
      <c r="AO56" s="28"/>
      <c r="AP56" s="28"/>
      <c r="AQ56" s="28"/>
      <c r="AR56" s="26"/>
      <c r="AS56" s="28"/>
      <c r="AT56" s="28"/>
      <c r="AU56" s="28"/>
      <c r="AV56" s="28"/>
      <c r="AW56" s="28"/>
      <c r="AX56" s="29"/>
      <c r="AY56" s="28"/>
      <c r="AZ56" s="28"/>
      <c r="BA56" s="28" t="s">
        <v>9</v>
      </c>
      <c r="BB56" s="28"/>
      <c r="BC56" s="26"/>
      <c r="BD56" s="26"/>
      <c r="BE56" s="28"/>
      <c r="BF56" s="26"/>
      <c r="BG56" s="26"/>
      <c r="BH56" s="26"/>
      <c r="BI56" s="28" t="s">
        <v>1034</v>
      </c>
      <c r="BJ56" s="6"/>
    </row>
    <row r="57" spans="1:62">
      <c r="A57" s="23">
        <v>53</v>
      </c>
      <c r="B57" s="27" t="s">
        <v>3183</v>
      </c>
      <c r="C57" s="27" t="s">
        <v>1001</v>
      </c>
      <c r="D57" s="27" t="s">
        <v>71</v>
      </c>
      <c r="E57" s="27">
        <v>91</v>
      </c>
      <c r="F57" s="27"/>
      <c r="G57" s="27"/>
      <c r="H57" s="23" t="str">
        <f t="shared" si="0"/>
        <v>廖＊勳</v>
      </c>
      <c r="I57" s="23" t="str">
        <f t="shared" si="1"/>
        <v>2＊699104</v>
      </c>
      <c r="J57" s="27">
        <v>1130611</v>
      </c>
      <c r="K57" s="27" t="s">
        <v>80</v>
      </c>
      <c r="L57" s="27">
        <v>1173</v>
      </c>
      <c r="M57" s="26"/>
      <c r="N57" s="26"/>
      <c r="O57" s="26"/>
      <c r="P57" s="26"/>
      <c r="Q57" s="26"/>
      <c r="R57" s="26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6"/>
      <c r="AK57" s="26"/>
      <c r="AL57" s="26"/>
      <c r="AM57" s="28"/>
      <c r="AN57" s="28"/>
      <c r="AO57" s="28"/>
      <c r="AP57" s="28"/>
      <c r="AQ57" s="28"/>
      <c r="AR57" s="26"/>
      <c r="AS57" s="28"/>
      <c r="AT57" s="28"/>
      <c r="AU57" s="28"/>
      <c r="AV57" s="28"/>
      <c r="AW57" s="28" t="s">
        <v>9</v>
      </c>
      <c r="AX57" s="29"/>
      <c r="AY57" s="28"/>
      <c r="AZ57" s="28"/>
      <c r="BA57" s="28"/>
      <c r="BB57" s="28"/>
      <c r="BC57" s="26"/>
      <c r="BD57" s="26"/>
      <c r="BE57" s="28"/>
      <c r="BF57" s="26"/>
      <c r="BG57" s="26"/>
      <c r="BH57" s="26"/>
      <c r="BI57" s="28"/>
      <c r="BJ57" s="6"/>
    </row>
    <row r="58" spans="1:62">
      <c r="A58" s="23">
        <v>54</v>
      </c>
      <c r="B58" s="27" t="s">
        <v>3184</v>
      </c>
      <c r="C58" s="27" t="s">
        <v>3185</v>
      </c>
      <c r="D58" s="27" t="s">
        <v>69</v>
      </c>
      <c r="E58" s="27">
        <v>64</v>
      </c>
      <c r="F58" s="27"/>
      <c r="G58" s="27"/>
      <c r="H58" s="23" t="str">
        <f t="shared" si="0"/>
        <v>陳＊梅</v>
      </c>
      <c r="I58" s="23" t="str">
        <f t="shared" si="1"/>
        <v>1＊156368</v>
      </c>
      <c r="J58" s="27">
        <v>1130611</v>
      </c>
      <c r="K58" s="27" t="s">
        <v>70</v>
      </c>
      <c r="L58" s="27">
        <v>1173</v>
      </c>
      <c r="M58" s="26"/>
      <c r="N58" s="26"/>
      <c r="O58" s="26"/>
      <c r="P58" s="26"/>
      <c r="Q58" s="26"/>
      <c r="R58" s="26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6"/>
      <c r="AK58" s="26"/>
      <c r="AL58" s="26"/>
      <c r="AM58" s="28"/>
      <c r="AN58" s="28"/>
      <c r="AO58" s="28"/>
      <c r="AP58" s="28"/>
      <c r="AQ58" s="28"/>
      <c r="AR58" s="26"/>
      <c r="AS58" s="28"/>
      <c r="AT58" s="28" t="s">
        <v>9</v>
      </c>
      <c r="AU58" s="28"/>
      <c r="AV58" s="28"/>
      <c r="AW58" s="28"/>
      <c r="AX58" s="29"/>
      <c r="AY58" s="28"/>
      <c r="AZ58" s="28"/>
      <c r="BA58" s="28"/>
      <c r="BB58" s="28"/>
      <c r="BC58" s="26"/>
      <c r="BD58" s="26"/>
      <c r="BE58" s="28"/>
      <c r="BF58" s="26"/>
      <c r="BG58" s="26"/>
      <c r="BH58" s="26"/>
      <c r="BI58" s="28"/>
      <c r="BJ58" s="6"/>
    </row>
    <row r="59" spans="1:62">
      <c r="A59" s="23">
        <v>55</v>
      </c>
      <c r="B59" s="27" t="s">
        <v>3186</v>
      </c>
      <c r="C59" s="27" t="s">
        <v>3187</v>
      </c>
      <c r="D59" s="27" t="s">
        <v>69</v>
      </c>
      <c r="E59" s="27">
        <v>51</v>
      </c>
      <c r="F59" s="27"/>
      <c r="G59" s="27"/>
      <c r="H59" s="23" t="str">
        <f t="shared" si="0"/>
        <v>張＊仁</v>
      </c>
      <c r="I59" s="23" t="str">
        <f t="shared" si="1"/>
        <v>2＊218054</v>
      </c>
      <c r="J59" s="27">
        <v>1130614</v>
      </c>
      <c r="K59" s="27" t="s">
        <v>70</v>
      </c>
      <c r="L59" s="27">
        <v>1173</v>
      </c>
      <c r="M59" s="26"/>
      <c r="N59" s="26"/>
      <c r="O59" s="26"/>
      <c r="P59" s="26"/>
      <c r="Q59" s="26"/>
      <c r="R59" s="26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6"/>
      <c r="AK59" s="26"/>
      <c r="AL59" s="26"/>
      <c r="AM59" s="28"/>
      <c r="AN59" s="28"/>
      <c r="AO59" s="28"/>
      <c r="AP59" s="28"/>
      <c r="AQ59" s="28"/>
      <c r="AR59" s="26"/>
      <c r="AS59" s="28"/>
      <c r="AT59" s="28" t="s">
        <v>9</v>
      </c>
      <c r="AU59" s="28"/>
      <c r="AV59" s="28"/>
      <c r="AW59" s="28"/>
      <c r="AX59" s="29"/>
      <c r="AY59" s="28"/>
      <c r="AZ59" s="28"/>
      <c r="BA59" s="28"/>
      <c r="BB59" s="28"/>
      <c r="BC59" s="26"/>
      <c r="BD59" s="26"/>
      <c r="BE59" s="28"/>
      <c r="BF59" s="26"/>
      <c r="BG59" s="26"/>
      <c r="BH59" s="26"/>
      <c r="BI59" s="28"/>
      <c r="BJ59" s="6"/>
    </row>
    <row r="60" spans="1:62">
      <c r="A60" s="23">
        <v>56</v>
      </c>
      <c r="B60" s="27" t="s">
        <v>3188</v>
      </c>
      <c r="C60" s="27" t="s">
        <v>3189</v>
      </c>
      <c r="D60" s="27" t="s">
        <v>71</v>
      </c>
      <c r="E60" s="27">
        <v>67</v>
      </c>
      <c r="F60" s="27"/>
      <c r="G60" s="27"/>
      <c r="H60" s="23" t="str">
        <f t="shared" si="0"/>
        <v>李＊成</v>
      </c>
      <c r="I60" s="23" t="str">
        <f t="shared" si="1"/>
        <v>1＊771120</v>
      </c>
      <c r="J60" s="27">
        <v>1130614</v>
      </c>
      <c r="K60" s="27" t="s">
        <v>70</v>
      </c>
      <c r="L60" s="27">
        <v>1173</v>
      </c>
      <c r="M60" s="26"/>
      <c r="N60" s="26"/>
      <c r="O60" s="26"/>
      <c r="P60" s="26"/>
      <c r="Q60" s="26"/>
      <c r="R60" s="26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6"/>
      <c r="AK60" s="26"/>
      <c r="AL60" s="26"/>
      <c r="AM60" s="28"/>
      <c r="AN60" s="28"/>
      <c r="AO60" s="28"/>
      <c r="AP60" s="28"/>
      <c r="AQ60" s="28"/>
      <c r="AR60" s="26"/>
      <c r="AS60" s="28"/>
      <c r="AT60" s="28" t="s">
        <v>9</v>
      </c>
      <c r="AU60" s="28"/>
      <c r="AV60" s="28"/>
      <c r="AW60" s="28"/>
      <c r="AX60" s="29"/>
      <c r="AY60" s="28"/>
      <c r="AZ60" s="28"/>
      <c r="BA60" s="28"/>
      <c r="BB60" s="28"/>
      <c r="BC60" s="26"/>
      <c r="BD60" s="26"/>
      <c r="BE60" s="28"/>
      <c r="BF60" s="26"/>
      <c r="BG60" s="26"/>
      <c r="BH60" s="26"/>
      <c r="BI60" s="28"/>
      <c r="BJ60" s="6"/>
    </row>
    <row r="61" spans="1:62" ht="31">
      <c r="A61" s="23">
        <v>57</v>
      </c>
      <c r="B61" s="27" t="s">
        <v>3190</v>
      </c>
      <c r="C61" s="27" t="s">
        <v>3191</v>
      </c>
      <c r="D61" s="27" t="s">
        <v>71</v>
      </c>
      <c r="E61" s="27">
        <v>60</v>
      </c>
      <c r="F61" s="27"/>
      <c r="G61" s="27"/>
      <c r="H61" s="23" t="str">
        <f t="shared" si="0"/>
        <v>侯＊欽</v>
      </c>
      <c r="I61" s="23" t="str">
        <f t="shared" si="1"/>
        <v>1＊130739</v>
      </c>
      <c r="J61" s="27">
        <v>1130617</v>
      </c>
      <c r="K61" s="27" t="s">
        <v>728</v>
      </c>
      <c r="L61" s="27">
        <v>1173</v>
      </c>
      <c r="M61" s="26"/>
      <c r="N61" s="26"/>
      <c r="O61" s="26"/>
      <c r="P61" s="26"/>
      <c r="Q61" s="26"/>
      <c r="R61" s="26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6"/>
      <c r="AK61" s="26"/>
      <c r="AL61" s="26"/>
      <c r="AM61" s="28"/>
      <c r="AN61" s="28"/>
      <c r="AO61" s="28"/>
      <c r="AP61" s="28"/>
      <c r="AQ61" s="28"/>
      <c r="AR61" s="26"/>
      <c r="AS61" s="28"/>
      <c r="AT61" s="28" t="s">
        <v>9</v>
      </c>
      <c r="AU61" s="28"/>
      <c r="AV61" s="28"/>
      <c r="AW61" s="28"/>
      <c r="AX61" s="29"/>
      <c r="AY61" s="28"/>
      <c r="AZ61" s="28"/>
      <c r="BA61" s="28"/>
      <c r="BB61" s="28"/>
      <c r="BC61" s="26"/>
      <c r="BD61" s="26"/>
      <c r="BE61" s="28"/>
      <c r="BF61" s="26"/>
      <c r="BG61" s="26"/>
      <c r="BH61" s="26"/>
      <c r="BI61" s="28" t="s">
        <v>1034</v>
      </c>
      <c r="BJ61" s="6"/>
    </row>
    <row r="62" spans="1:62">
      <c r="A62" s="23">
        <v>58</v>
      </c>
      <c r="B62" s="27" t="s">
        <v>3192</v>
      </c>
      <c r="C62" s="27" t="s">
        <v>3193</v>
      </c>
      <c r="D62" s="27" t="s">
        <v>69</v>
      </c>
      <c r="E62" s="27">
        <v>40</v>
      </c>
      <c r="F62" s="27"/>
      <c r="G62" s="27"/>
      <c r="H62" s="23" t="str">
        <f t="shared" si="0"/>
        <v>林＊儀</v>
      </c>
      <c r="I62" s="23" t="str">
        <f t="shared" si="1"/>
        <v>0＊374981</v>
      </c>
      <c r="J62" s="27">
        <v>1130618</v>
      </c>
      <c r="K62" s="27" t="s">
        <v>70</v>
      </c>
      <c r="L62" s="27">
        <v>1173</v>
      </c>
      <c r="M62" s="26"/>
      <c r="N62" s="26"/>
      <c r="O62" s="26"/>
      <c r="P62" s="26"/>
      <c r="Q62" s="26"/>
      <c r="R62" s="26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6"/>
      <c r="AK62" s="26"/>
      <c r="AL62" s="26"/>
      <c r="AM62" s="28"/>
      <c r="AN62" s="28"/>
      <c r="AO62" s="28"/>
      <c r="AP62" s="28"/>
      <c r="AQ62" s="28"/>
      <c r="AR62" s="26"/>
      <c r="AS62" s="28"/>
      <c r="AT62" s="28" t="s">
        <v>9</v>
      </c>
      <c r="AU62" s="28"/>
      <c r="AV62" s="28"/>
      <c r="AW62" s="28"/>
      <c r="AX62" s="29"/>
      <c r="AY62" s="28"/>
      <c r="AZ62" s="28"/>
      <c r="BA62" s="28"/>
      <c r="BB62" s="28"/>
      <c r="BC62" s="26"/>
      <c r="BD62" s="26"/>
      <c r="BE62" s="28"/>
      <c r="BF62" s="26"/>
      <c r="BG62" s="26"/>
      <c r="BH62" s="26"/>
      <c r="BI62" s="28"/>
      <c r="BJ62" s="6"/>
    </row>
    <row r="63" spans="1:62" ht="77.5">
      <c r="A63" s="23">
        <v>59</v>
      </c>
      <c r="B63" s="27" t="s">
        <v>3195</v>
      </c>
      <c r="C63" s="27" t="s">
        <v>3196</v>
      </c>
      <c r="D63" s="27" t="s">
        <v>71</v>
      </c>
      <c r="E63" s="27">
        <v>65</v>
      </c>
      <c r="F63" s="27" t="s">
        <v>3197</v>
      </c>
      <c r="G63" s="27"/>
      <c r="H63" s="23" t="str">
        <f t="shared" si="0"/>
        <v>許＊等</v>
      </c>
      <c r="I63" s="23" t="str">
        <f t="shared" si="1"/>
        <v>2＊372501</v>
      </c>
      <c r="J63" s="27">
        <v>1130618</v>
      </c>
      <c r="K63" s="27" t="s">
        <v>3507</v>
      </c>
      <c r="L63" s="27">
        <v>1173</v>
      </c>
      <c r="M63" s="26"/>
      <c r="N63" s="26"/>
      <c r="O63" s="26"/>
      <c r="P63" s="26"/>
      <c r="Q63" s="26"/>
      <c r="R63" s="26"/>
      <c r="S63" s="28"/>
      <c r="T63" s="28"/>
      <c r="U63" s="28" t="s">
        <v>9</v>
      </c>
      <c r="V63" s="28"/>
      <c r="W63" s="28" t="s">
        <v>9</v>
      </c>
      <c r="X63" s="28"/>
      <c r="Y63" s="28"/>
      <c r="Z63" s="28"/>
      <c r="AA63" s="28"/>
      <c r="AB63" s="28" t="s">
        <v>3508</v>
      </c>
      <c r="AC63" s="28"/>
      <c r="AD63" s="28"/>
      <c r="AE63" s="28"/>
      <c r="AF63" s="28"/>
      <c r="AG63" s="28"/>
      <c r="AH63" s="28"/>
      <c r="AI63" s="28"/>
      <c r="AJ63" s="26"/>
      <c r="AK63" s="26"/>
      <c r="AL63" s="26"/>
      <c r="AM63" s="28"/>
      <c r="AN63" s="28"/>
      <c r="AO63" s="28"/>
      <c r="AP63" s="28"/>
      <c r="AQ63" s="28"/>
      <c r="AR63" s="26"/>
      <c r="AS63" s="28"/>
      <c r="AT63" s="28"/>
      <c r="AU63" s="28"/>
      <c r="AV63" s="28"/>
      <c r="AW63" s="28"/>
      <c r="AX63" s="29"/>
      <c r="AY63" s="28"/>
      <c r="AZ63" s="28"/>
      <c r="BA63" s="28"/>
      <c r="BB63" s="28"/>
      <c r="BC63" s="26"/>
      <c r="BD63" s="26"/>
      <c r="BE63" s="28"/>
      <c r="BF63" s="26"/>
      <c r="BG63" s="26"/>
      <c r="BH63" s="26" t="s">
        <v>9</v>
      </c>
      <c r="BI63" s="28"/>
      <c r="BJ63" s="6"/>
    </row>
    <row r="64" spans="1:62" ht="31">
      <c r="A64" s="23">
        <v>60</v>
      </c>
      <c r="B64" s="27" t="s">
        <v>3198</v>
      </c>
      <c r="C64" s="27" t="s">
        <v>3199</v>
      </c>
      <c r="D64" s="27" t="s">
        <v>71</v>
      </c>
      <c r="E64" s="27">
        <v>88</v>
      </c>
      <c r="F64" s="27" t="s">
        <v>3194</v>
      </c>
      <c r="G64" s="27"/>
      <c r="H64" s="23" t="str">
        <f t="shared" si="0"/>
        <v>李＊正</v>
      </c>
      <c r="I64" s="23" t="str">
        <f t="shared" si="1"/>
        <v>1＊735254</v>
      </c>
      <c r="J64" s="27">
        <v>1130621</v>
      </c>
      <c r="K64" s="27" t="s">
        <v>729</v>
      </c>
      <c r="L64" s="27">
        <v>1173</v>
      </c>
      <c r="M64" s="26"/>
      <c r="N64" s="26"/>
      <c r="O64" s="26"/>
      <c r="P64" s="26"/>
      <c r="Q64" s="26"/>
      <c r="R64" s="26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6"/>
      <c r="AK64" s="26"/>
      <c r="AL64" s="26"/>
      <c r="AM64" s="28"/>
      <c r="AN64" s="28"/>
      <c r="AO64" s="28"/>
      <c r="AP64" s="28"/>
      <c r="AQ64" s="28"/>
      <c r="AR64" s="26" t="s">
        <v>9</v>
      </c>
      <c r="AS64" s="28"/>
      <c r="AT64" s="28"/>
      <c r="AU64" s="28"/>
      <c r="AV64" s="28"/>
      <c r="AW64" s="28"/>
      <c r="AX64" s="29"/>
      <c r="AY64" s="28"/>
      <c r="AZ64" s="28"/>
      <c r="BA64" s="28"/>
      <c r="BB64" s="28"/>
      <c r="BC64" s="26"/>
      <c r="BD64" s="26"/>
      <c r="BE64" s="28"/>
      <c r="BF64" s="26"/>
      <c r="BG64" s="26"/>
      <c r="BH64" s="26"/>
      <c r="BI64" s="28" t="s">
        <v>1034</v>
      </c>
      <c r="BJ64" s="6"/>
    </row>
    <row r="65" spans="1:62">
      <c r="A65" s="23">
        <v>61</v>
      </c>
      <c r="B65" s="27" t="s">
        <v>3201</v>
      </c>
      <c r="C65" s="27" t="s">
        <v>3202</v>
      </c>
      <c r="D65" s="27" t="s">
        <v>71</v>
      </c>
      <c r="E65" s="27">
        <v>69</v>
      </c>
      <c r="F65" s="27" t="s">
        <v>3112</v>
      </c>
      <c r="G65" s="27" t="s">
        <v>3119</v>
      </c>
      <c r="H65" s="23" t="str">
        <f t="shared" si="0"/>
        <v>沈＊秔</v>
      </c>
      <c r="I65" s="23" t="str">
        <f t="shared" si="1"/>
        <v>2＊278463</v>
      </c>
      <c r="J65" s="27">
        <v>1130621</v>
      </c>
      <c r="K65" s="27" t="s">
        <v>70</v>
      </c>
      <c r="L65" s="27">
        <v>1173</v>
      </c>
      <c r="M65" s="26"/>
      <c r="N65" s="26"/>
      <c r="O65" s="26"/>
      <c r="P65" s="26"/>
      <c r="Q65" s="26"/>
      <c r="R65" s="26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6"/>
      <c r="AK65" s="26"/>
      <c r="AL65" s="26"/>
      <c r="AM65" s="28"/>
      <c r="AN65" s="28"/>
      <c r="AO65" s="28"/>
      <c r="AP65" s="28"/>
      <c r="AQ65" s="28"/>
      <c r="AR65" s="26"/>
      <c r="AS65" s="28"/>
      <c r="AT65" s="28" t="s">
        <v>9</v>
      </c>
      <c r="AU65" s="28"/>
      <c r="AV65" s="28"/>
      <c r="AW65" s="28"/>
      <c r="AX65" s="29"/>
      <c r="AY65" s="28"/>
      <c r="AZ65" s="28"/>
      <c r="BA65" s="28"/>
      <c r="BB65" s="28"/>
      <c r="BC65" s="26"/>
      <c r="BD65" s="26"/>
      <c r="BE65" s="28"/>
      <c r="BF65" s="26"/>
      <c r="BG65" s="26"/>
      <c r="BH65" s="26"/>
      <c r="BI65" s="28"/>
      <c r="BJ65" s="6"/>
    </row>
    <row r="66" spans="1:62" ht="31">
      <c r="A66" s="23">
        <v>62</v>
      </c>
      <c r="B66" s="27" t="s">
        <v>2435</v>
      </c>
      <c r="C66" s="27" t="s">
        <v>2135</v>
      </c>
      <c r="D66" s="27" t="s">
        <v>69</v>
      </c>
      <c r="E66" s="27">
        <v>69</v>
      </c>
      <c r="F66" s="27"/>
      <c r="G66" s="27"/>
      <c r="H66" s="23" t="str">
        <f t="shared" si="0"/>
        <v>林＊珠</v>
      </c>
      <c r="I66" s="23" t="str">
        <f t="shared" si="1"/>
        <v>0＊149805</v>
      </c>
      <c r="J66" s="27">
        <v>1130621</v>
      </c>
      <c r="K66" s="27" t="s">
        <v>1897</v>
      </c>
      <c r="L66" s="27">
        <v>1173</v>
      </c>
      <c r="M66" s="26"/>
      <c r="N66" s="26"/>
      <c r="O66" s="26"/>
      <c r="P66" s="26"/>
      <c r="Q66" s="26"/>
      <c r="R66" s="26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6"/>
      <c r="AK66" s="26"/>
      <c r="AL66" s="26"/>
      <c r="AM66" s="28"/>
      <c r="AN66" s="28"/>
      <c r="AO66" s="28"/>
      <c r="AP66" s="28"/>
      <c r="AQ66" s="28"/>
      <c r="AR66" s="26"/>
      <c r="AS66" s="28"/>
      <c r="AT66" s="28"/>
      <c r="AU66" s="28"/>
      <c r="AV66" s="28"/>
      <c r="AW66" s="28"/>
      <c r="AX66" s="29"/>
      <c r="AY66" s="28"/>
      <c r="AZ66" s="28"/>
      <c r="BA66" s="28" t="s">
        <v>9</v>
      </c>
      <c r="BB66" s="28"/>
      <c r="BC66" s="26"/>
      <c r="BD66" s="26"/>
      <c r="BE66" s="28"/>
      <c r="BF66" s="26"/>
      <c r="BG66" s="26" t="s">
        <v>9</v>
      </c>
      <c r="BH66" s="26"/>
      <c r="BI66" s="28"/>
      <c r="BJ66" s="6"/>
    </row>
    <row r="67" spans="1:62">
      <c r="A67" s="23">
        <v>63</v>
      </c>
      <c r="B67" s="27" t="s">
        <v>3203</v>
      </c>
      <c r="C67" s="27" t="s">
        <v>3204</v>
      </c>
      <c r="D67" s="27" t="s">
        <v>69</v>
      </c>
      <c r="E67" s="27">
        <v>63</v>
      </c>
      <c r="F67" s="27"/>
      <c r="G67" s="27"/>
      <c r="H67" s="23" t="str">
        <f t="shared" si="0"/>
        <v>高＊華</v>
      </c>
      <c r="I67" s="23" t="str">
        <f t="shared" si="1"/>
        <v>2＊469680</v>
      </c>
      <c r="J67" s="27">
        <v>1130621</v>
      </c>
      <c r="K67" s="27" t="s">
        <v>70</v>
      </c>
      <c r="L67" s="27">
        <v>1173</v>
      </c>
      <c r="M67" s="26"/>
      <c r="N67" s="26"/>
      <c r="O67" s="26"/>
      <c r="P67" s="26"/>
      <c r="Q67" s="26"/>
      <c r="R67" s="26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6"/>
      <c r="AK67" s="26"/>
      <c r="AL67" s="26"/>
      <c r="AM67" s="28"/>
      <c r="AN67" s="28"/>
      <c r="AO67" s="28"/>
      <c r="AP67" s="28"/>
      <c r="AQ67" s="28"/>
      <c r="AR67" s="26"/>
      <c r="AS67" s="28" t="s">
        <v>9</v>
      </c>
      <c r="AT67" s="28"/>
      <c r="AU67" s="28"/>
      <c r="AV67" s="28"/>
      <c r="AW67" s="28"/>
      <c r="AX67" s="29"/>
      <c r="AY67" s="28"/>
      <c r="AZ67" s="28"/>
      <c r="BA67" s="28"/>
      <c r="BB67" s="28"/>
      <c r="BC67" s="26"/>
      <c r="BD67" s="26"/>
      <c r="BE67" s="28"/>
      <c r="BF67" s="26"/>
      <c r="BG67" s="26"/>
      <c r="BH67" s="26"/>
      <c r="BI67" s="28"/>
      <c r="BJ67" s="6"/>
    </row>
    <row r="68" spans="1:62">
      <c r="A68" s="23">
        <v>64</v>
      </c>
      <c r="B68" s="27" t="s">
        <v>3205</v>
      </c>
      <c r="C68" s="27" t="s">
        <v>1523</v>
      </c>
      <c r="D68" s="27" t="s">
        <v>71</v>
      </c>
      <c r="E68" s="27">
        <v>88</v>
      </c>
      <c r="F68" s="27"/>
      <c r="G68" s="27"/>
      <c r="H68" s="23" t="str">
        <f t="shared" si="0"/>
        <v>鄭＊議</v>
      </c>
      <c r="I68" s="23" t="str">
        <f t="shared" si="1"/>
        <v>2＊569531</v>
      </c>
      <c r="J68" s="27">
        <v>1130624</v>
      </c>
      <c r="K68" s="27" t="s">
        <v>79</v>
      </c>
      <c r="L68" s="27">
        <v>1173</v>
      </c>
      <c r="M68" s="26"/>
      <c r="N68" s="26"/>
      <c r="O68" s="26"/>
      <c r="P68" s="26"/>
      <c r="Q68" s="26"/>
      <c r="R68" s="26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6"/>
      <c r="AK68" s="26"/>
      <c r="AL68" s="26"/>
      <c r="AM68" s="28"/>
      <c r="AN68" s="28"/>
      <c r="AO68" s="28"/>
      <c r="AP68" s="28"/>
      <c r="AQ68" s="28"/>
      <c r="AR68" s="26"/>
      <c r="AS68" s="28"/>
      <c r="AT68" s="28"/>
      <c r="AU68" s="28"/>
      <c r="AV68" s="28" t="s">
        <v>9</v>
      </c>
      <c r="AW68" s="28"/>
      <c r="AX68" s="29"/>
      <c r="AY68" s="28"/>
      <c r="AZ68" s="28"/>
      <c r="BA68" s="28"/>
      <c r="BB68" s="28"/>
      <c r="BC68" s="26"/>
      <c r="BD68" s="26"/>
      <c r="BE68" s="28"/>
      <c r="BF68" s="26"/>
      <c r="BG68" s="26"/>
      <c r="BH68" s="26"/>
      <c r="BI68" s="28"/>
      <c r="BJ68" s="6"/>
    </row>
    <row r="69" spans="1:62" ht="155">
      <c r="A69" s="23">
        <v>65</v>
      </c>
      <c r="B69" s="27" t="s">
        <v>3195</v>
      </c>
      <c r="C69" s="27" t="s">
        <v>3196</v>
      </c>
      <c r="D69" s="27" t="s">
        <v>71</v>
      </c>
      <c r="E69" s="27">
        <v>65</v>
      </c>
      <c r="F69" s="27" t="s">
        <v>3197</v>
      </c>
      <c r="G69" s="27"/>
      <c r="H69" s="23" t="str">
        <f t="shared" ref="H69:H132" si="2">REPLACE(B69,2,1,"＊")</f>
        <v>許＊等</v>
      </c>
      <c r="I69" s="23" t="str">
        <f t="shared" ref="I69:I132" si="3">REPLACE(C69,2,1,"＊")</f>
        <v>2＊372501</v>
      </c>
      <c r="J69" s="27">
        <v>1130625</v>
      </c>
      <c r="K69" s="27" t="s">
        <v>1383</v>
      </c>
      <c r="L69" s="27">
        <v>1173</v>
      </c>
      <c r="M69" s="26"/>
      <c r="N69" s="26"/>
      <c r="O69" s="26"/>
      <c r="P69" s="26"/>
      <c r="Q69" s="26"/>
      <c r="R69" s="26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6"/>
      <c r="AK69" s="26"/>
      <c r="AL69" s="26"/>
      <c r="AM69" s="28"/>
      <c r="AN69" s="28"/>
      <c r="AO69" s="28"/>
      <c r="AP69" s="28"/>
      <c r="AQ69" s="28"/>
      <c r="AR69" s="26"/>
      <c r="AS69" s="28"/>
      <c r="AT69" s="28"/>
      <c r="AU69" s="28"/>
      <c r="AV69" s="28"/>
      <c r="AW69" s="28"/>
      <c r="AX69" s="29"/>
      <c r="AY69" s="28"/>
      <c r="AZ69" s="28"/>
      <c r="BA69" s="28"/>
      <c r="BB69" s="28"/>
      <c r="BC69" s="26"/>
      <c r="BD69" s="26"/>
      <c r="BE69" s="28"/>
      <c r="BF69" s="26"/>
      <c r="BG69" s="26"/>
      <c r="BH69" s="26"/>
      <c r="BI69" s="28" t="s">
        <v>3509</v>
      </c>
      <c r="BJ69" s="6"/>
    </row>
    <row r="70" spans="1:62" ht="93">
      <c r="A70" s="23">
        <v>66</v>
      </c>
      <c r="B70" s="27" t="s">
        <v>3181</v>
      </c>
      <c r="C70" s="27" t="s">
        <v>3182</v>
      </c>
      <c r="D70" s="27" t="s">
        <v>69</v>
      </c>
      <c r="E70" s="27">
        <v>73</v>
      </c>
      <c r="F70" s="27" t="s">
        <v>3114</v>
      </c>
      <c r="G70" s="27"/>
      <c r="H70" s="23" t="str">
        <f t="shared" si="2"/>
        <v>周＊裡</v>
      </c>
      <c r="I70" s="23" t="str">
        <f t="shared" si="3"/>
        <v>2＊543502</v>
      </c>
      <c r="J70" s="27">
        <v>1130625</v>
      </c>
      <c r="K70" s="27" t="s">
        <v>77</v>
      </c>
      <c r="L70" s="27">
        <v>1173</v>
      </c>
      <c r="M70" s="26"/>
      <c r="N70" s="26"/>
      <c r="O70" s="26"/>
      <c r="P70" s="26"/>
      <c r="Q70" s="26"/>
      <c r="R70" s="26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6"/>
      <c r="AK70" s="26"/>
      <c r="AL70" s="26"/>
      <c r="AM70" s="28"/>
      <c r="AN70" s="28"/>
      <c r="AO70" s="28"/>
      <c r="AP70" s="28"/>
      <c r="AQ70" s="28"/>
      <c r="AR70" s="26"/>
      <c r="AS70" s="28"/>
      <c r="AT70" s="28"/>
      <c r="AU70" s="28"/>
      <c r="AV70" s="28"/>
      <c r="AW70" s="28"/>
      <c r="AX70" s="29"/>
      <c r="AY70" s="28"/>
      <c r="AZ70" s="28"/>
      <c r="BA70" s="28"/>
      <c r="BB70" s="28"/>
      <c r="BC70" s="26"/>
      <c r="BD70" s="26"/>
      <c r="BE70" s="28"/>
      <c r="BF70" s="26"/>
      <c r="BG70" s="26"/>
      <c r="BH70" s="26"/>
      <c r="BI70" s="28" t="s">
        <v>3510</v>
      </c>
      <c r="BJ70" s="6"/>
    </row>
    <row r="71" spans="1:62" ht="31">
      <c r="A71" s="23">
        <v>67</v>
      </c>
      <c r="B71" s="27" t="s">
        <v>3206</v>
      </c>
      <c r="C71" s="27" t="s">
        <v>3207</v>
      </c>
      <c r="D71" s="27" t="s">
        <v>71</v>
      </c>
      <c r="E71" s="27">
        <v>67</v>
      </c>
      <c r="F71" s="27" t="s">
        <v>3115</v>
      </c>
      <c r="G71" s="27" t="s">
        <v>3173</v>
      </c>
      <c r="H71" s="23" t="str">
        <f t="shared" si="2"/>
        <v>紀＊雄</v>
      </c>
      <c r="I71" s="23" t="str">
        <f t="shared" si="3"/>
        <v>0＊409613</v>
      </c>
      <c r="J71" s="27">
        <v>1130627</v>
      </c>
      <c r="K71" s="27" t="s">
        <v>731</v>
      </c>
      <c r="L71" s="27">
        <v>1173</v>
      </c>
      <c r="M71" s="26"/>
      <c r="N71" s="26"/>
      <c r="O71" s="26"/>
      <c r="P71" s="26"/>
      <c r="Q71" s="26"/>
      <c r="R71" s="26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6"/>
      <c r="AK71" s="26"/>
      <c r="AL71" s="26"/>
      <c r="AM71" s="28"/>
      <c r="AN71" s="28"/>
      <c r="AO71" s="28"/>
      <c r="AP71" s="28"/>
      <c r="AQ71" s="28"/>
      <c r="AR71" s="26"/>
      <c r="AS71" s="28"/>
      <c r="AT71" s="28"/>
      <c r="AU71" s="28"/>
      <c r="AV71" s="28" t="s">
        <v>9</v>
      </c>
      <c r="AW71" s="28"/>
      <c r="AX71" s="29"/>
      <c r="AY71" s="28"/>
      <c r="AZ71" s="28"/>
      <c r="BA71" s="28"/>
      <c r="BB71" s="28"/>
      <c r="BC71" s="26"/>
      <c r="BD71" s="26"/>
      <c r="BE71" s="28"/>
      <c r="BF71" s="26"/>
      <c r="BG71" s="26"/>
      <c r="BH71" s="26"/>
      <c r="BI71" s="28" t="s">
        <v>1034</v>
      </c>
      <c r="BJ71" s="6"/>
    </row>
    <row r="72" spans="1:62" ht="108.5">
      <c r="A72" s="23">
        <v>68</v>
      </c>
      <c r="B72" s="27" t="s">
        <v>3208</v>
      </c>
      <c r="C72" s="27" t="s">
        <v>3209</v>
      </c>
      <c r="D72" s="27" t="s">
        <v>69</v>
      </c>
      <c r="E72" s="27">
        <v>47</v>
      </c>
      <c r="F72" s="27"/>
      <c r="G72" s="27"/>
      <c r="H72" s="23" t="str">
        <f t="shared" si="2"/>
        <v>張＊月</v>
      </c>
      <c r="I72" s="23" t="str">
        <f t="shared" si="3"/>
        <v>2＊699605</v>
      </c>
      <c r="J72" s="27">
        <v>1130628</v>
      </c>
      <c r="K72" s="27" t="s">
        <v>3210</v>
      </c>
      <c r="L72" s="27">
        <v>1173</v>
      </c>
      <c r="M72" s="26"/>
      <c r="N72" s="26"/>
      <c r="O72" s="26"/>
      <c r="P72" s="26"/>
      <c r="Q72" s="26"/>
      <c r="R72" s="26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6"/>
      <c r="AK72" s="26"/>
      <c r="AL72" s="26"/>
      <c r="AM72" s="28"/>
      <c r="AN72" s="28"/>
      <c r="AO72" s="28"/>
      <c r="AP72" s="28"/>
      <c r="AQ72" s="28"/>
      <c r="AR72" s="26"/>
      <c r="AS72" s="28"/>
      <c r="AT72" s="28"/>
      <c r="AU72" s="28"/>
      <c r="AV72" s="28"/>
      <c r="AW72" s="28"/>
      <c r="AX72" s="29"/>
      <c r="AY72" s="28"/>
      <c r="AZ72" s="28"/>
      <c r="BA72" s="28"/>
      <c r="BB72" s="28"/>
      <c r="BC72" s="26"/>
      <c r="BD72" s="26"/>
      <c r="BE72" s="28"/>
      <c r="BF72" s="26"/>
      <c r="BG72" s="26"/>
      <c r="BH72" s="26"/>
      <c r="BI72" s="28" t="s">
        <v>3511</v>
      </c>
      <c r="BJ72" s="6"/>
    </row>
    <row r="73" spans="1:62">
      <c r="A73" s="23">
        <v>69</v>
      </c>
      <c r="B73" s="27" t="s">
        <v>2944</v>
      </c>
      <c r="C73" s="27" t="s">
        <v>2945</v>
      </c>
      <c r="D73" s="27" t="s">
        <v>71</v>
      </c>
      <c r="E73" s="27">
        <v>83</v>
      </c>
      <c r="F73" s="27"/>
      <c r="G73" s="27"/>
      <c r="H73" s="23" t="str">
        <f t="shared" si="2"/>
        <v>黃＊吉</v>
      </c>
      <c r="I73" s="23" t="str">
        <f t="shared" si="3"/>
        <v>2＊156035</v>
      </c>
      <c r="J73" s="27">
        <v>1130628</v>
      </c>
      <c r="K73" s="27" t="s">
        <v>72</v>
      </c>
      <c r="L73" s="27">
        <v>1173</v>
      </c>
      <c r="M73" s="26"/>
      <c r="N73" s="26"/>
      <c r="O73" s="26"/>
      <c r="P73" s="26"/>
      <c r="Q73" s="26"/>
      <c r="R73" s="26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6"/>
      <c r="AK73" s="26"/>
      <c r="AL73" s="26"/>
      <c r="AM73" s="28"/>
      <c r="AN73" s="28"/>
      <c r="AO73" s="28"/>
      <c r="AP73" s="28"/>
      <c r="AQ73" s="28"/>
      <c r="AR73" s="26"/>
      <c r="AS73" s="28"/>
      <c r="AT73" s="28"/>
      <c r="AU73" s="28"/>
      <c r="AV73" s="28"/>
      <c r="AW73" s="28"/>
      <c r="AX73" s="29"/>
      <c r="AY73" s="28"/>
      <c r="AZ73" s="28"/>
      <c r="BA73" s="28"/>
      <c r="BB73" s="28"/>
      <c r="BC73" s="26"/>
      <c r="BD73" s="26"/>
      <c r="BE73" s="28"/>
      <c r="BF73" s="26"/>
      <c r="BG73" s="26" t="s">
        <v>9</v>
      </c>
      <c r="BH73" s="26"/>
      <c r="BI73" s="28"/>
      <c r="BJ73" s="6"/>
    </row>
    <row r="74" spans="1:62">
      <c r="A74" s="23">
        <v>70</v>
      </c>
      <c r="B74" s="27" t="s">
        <v>2463</v>
      </c>
      <c r="C74" s="27" t="s">
        <v>1539</v>
      </c>
      <c r="D74" s="27" t="s">
        <v>71</v>
      </c>
      <c r="E74" s="27">
        <v>70</v>
      </c>
      <c r="F74" s="27"/>
      <c r="G74" s="27"/>
      <c r="H74" s="23" t="str">
        <f t="shared" si="2"/>
        <v>黃＊誠</v>
      </c>
      <c r="I74" s="23" t="str">
        <f t="shared" si="3"/>
        <v>0＊704489</v>
      </c>
      <c r="J74" s="27">
        <v>1130603</v>
      </c>
      <c r="K74" s="27" t="s">
        <v>72</v>
      </c>
      <c r="L74" s="27">
        <v>1551</v>
      </c>
      <c r="M74" s="26"/>
      <c r="N74" s="26"/>
      <c r="O74" s="26"/>
      <c r="P74" s="26"/>
      <c r="Q74" s="26"/>
      <c r="R74" s="26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6"/>
      <c r="AK74" s="26"/>
      <c r="AL74" s="26"/>
      <c r="AM74" s="28"/>
      <c r="AN74" s="28"/>
      <c r="AO74" s="28"/>
      <c r="AP74" s="28"/>
      <c r="AQ74" s="28"/>
      <c r="AR74" s="26"/>
      <c r="AS74" s="28"/>
      <c r="AT74" s="28"/>
      <c r="AU74" s="28"/>
      <c r="AV74" s="28"/>
      <c r="AW74" s="28"/>
      <c r="AX74" s="29" t="s">
        <v>9</v>
      </c>
      <c r="AY74" s="28"/>
      <c r="AZ74" s="28"/>
      <c r="BA74" s="28"/>
      <c r="BB74" s="28"/>
      <c r="BC74" s="26"/>
      <c r="BD74" s="26"/>
      <c r="BE74" s="28"/>
      <c r="BF74" s="26"/>
      <c r="BG74" s="26"/>
      <c r="BH74" s="26"/>
      <c r="BI74" s="28"/>
      <c r="BJ74" s="6"/>
    </row>
    <row r="75" spans="1:62">
      <c r="A75" s="23">
        <v>71</v>
      </c>
      <c r="B75" s="27" t="s">
        <v>3211</v>
      </c>
      <c r="C75" s="27" t="s">
        <v>3212</v>
      </c>
      <c r="D75" s="27" t="s">
        <v>69</v>
      </c>
      <c r="E75" s="27">
        <v>53</v>
      </c>
      <c r="F75" s="27" t="s">
        <v>2591</v>
      </c>
      <c r="G75" s="27" t="s">
        <v>3107</v>
      </c>
      <c r="H75" s="23" t="str">
        <f t="shared" si="2"/>
        <v>賴＊如</v>
      </c>
      <c r="I75" s="23" t="str">
        <f t="shared" si="3"/>
        <v>1＊797533</v>
      </c>
      <c r="J75" s="27">
        <v>1130603</v>
      </c>
      <c r="K75" s="27" t="s">
        <v>70</v>
      </c>
      <c r="L75" s="27">
        <v>1551</v>
      </c>
      <c r="M75" s="26"/>
      <c r="N75" s="26"/>
      <c r="O75" s="26"/>
      <c r="P75" s="26"/>
      <c r="Q75" s="26"/>
      <c r="R75" s="26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6"/>
      <c r="AK75" s="26"/>
      <c r="AL75" s="26"/>
      <c r="AM75" s="28"/>
      <c r="AN75" s="28"/>
      <c r="AO75" s="28"/>
      <c r="AP75" s="28"/>
      <c r="AQ75" s="28"/>
      <c r="AR75" s="26"/>
      <c r="AS75" s="28"/>
      <c r="AT75" s="28" t="s">
        <v>9</v>
      </c>
      <c r="AU75" s="28"/>
      <c r="AV75" s="28"/>
      <c r="AW75" s="28"/>
      <c r="AX75" s="29"/>
      <c r="AY75" s="28"/>
      <c r="AZ75" s="28"/>
      <c r="BA75" s="28"/>
      <c r="BB75" s="28"/>
      <c r="BC75" s="26"/>
      <c r="BD75" s="26"/>
      <c r="BE75" s="28"/>
      <c r="BF75" s="26"/>
      <c r="BG75" s="26"/>
      <c r="BH75" s="26"/>
      <c r="BI75" s="28"/>
      <c r="BJ75" s="6"/>
    </row>
    <row r="76" spans="1:62">
      <c r="A76" s="23">
        <v>72</v>
      </c>
      <c r="B76" s="27" t="s">
        <v>3213</v>
      </c>
      <c r="C76" s="27" t="s">
        <v>3214</v>
      </c>
      <c r="D76" s="27" t="s">
        <v>71</v>
      </c>
      <c r="E76" s="27">
        <v>61</v>
      </c>
      <c r="F76" s="27" t="s">
        <v>3215</v>
      </c>
      <c r="G76" s="27" t="s">
        <v>3200</v>
      </c>
      <c r="H76" s="23" t="str">
        <f t="shared" si="2"/>
        <v>朱＊國</v>
      </c>
      <c r="I76" s="23" t="str">
        <f t="shared" si="3"/>
        <v>2＊422826</v>
      </c>
      <c r="J76" s="27">
        <v>1130620</v>
      </c>
      <c r="K76" s="27" t="s">
        <v>70</v>
      </c>
      <c r="L76" s="27">
        <v>1551</v>
      </c>
      <c r="M76" s="26"/>
      <c r="N76" s="26"/>
      <c r="O76" s="26"/>
      <c r="P76" s="26"/>
      <c r="Q76" s="26"/>
      <c r="R76" s="26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6"/>
      <c r="AK76" s="26"/>
      <c r="AL76" s="26"/>
      <c r="AM76" s="28"/>
      <c r="AN76" s="28"/>
      <c r="AO76" s="28"/>
      <c r="AP76" s="28"/>
      <c r="AQ76" s="28"/>
      <c r="AR76" s="26"/>
      <c r="AS76" s="28"/>
      <c r="AT76" s="28" t="s">
        <v>9</v>
      </c>
      <c r="AU76" s="28"/>
      <c r="AV76" s="28"/>
      <c r="AW76" s="28"/>
      <c r="AX76" s="29"/>
      <c r="AY76" s="28"/>
      <c r="AZ76" s="28"/>
      <c r="BA76" s="28"/>
      <c r="BB76" s="28"/>
      <c r="BC76" s="26"/>
      <c r="BD76" s="26"/>
      <c r="BE76" s="28"/>
      <c r="BF76" s="26"/>
      <c r="BG76" s="26"/>
      <c r="BH76" s="26"/>
      <c r="BI76" s="28"/>
      <c r="BJ76" s="6"/>
    </row>
    <row r="77" spans="1:62">
      <c r="A77" s="23">
        <v>73</v>
      </c>
      <c r="B77" s="27" t="s">
        <v>3216</v>
      </c>
      <c r="C77" s="27" t="s">
        <v>3217</v>
      </c>
      <c r="D77" s="27" t="s">
        <v>69</v>
      </c>
      <c r="E77" s="27">
        <v>63</v>
      </c>
      <c r="F77" s="27"/>
      <c r="G77" s="27"/>
      <c r="H77" s="23" t="str">
        <f t="shared" si="2"/>
        <v>周＊枰</v>
      </c>
      <c r="I77" s="23" t="str">
        <f t="shared" si="3"/>
        <v>0＊054045</v>
      </c>
      <c r="J77" s="27">
        <v>1130603</v>
      </c>
      <c r="K77" s="27" t="s">
        <v>72</v>
      </c>
      <c r="L77" s="27">
        <v>1410</v>
      </c>
      <c r="M77" s="26"/>
      <c r="N77" s="26"/>
      <c r="O77" s="26"/>
      <c r="P77" s="26"/>
      <c r="Q77" s="26"/>
      <c r="R77" s="26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6"/>
      <c r="AK77" s="26"/>
      <c r="AL77" s="26"/>
      <c r="AM77" s="28"/>
      <c r="AN77" s="28"/>
      <c r="AO77" s="28"/>
      <c r="AP77" s="28"/>
      <c r="AQ77" s="28"/>
      <c r="AR77" s="26"/>
      <c r="AS77" s="28"/>
      <c r="AT77" s="28"/>
      <c r="AU77" s="28"/>
      <c r="AV77" s="28"/>
      <c r="AW77" s="28"/>
      <c r="AX77" s="29" t="s">
        <v>9</v>
      </c>
      <c r="AY77" s="28"/>
      <c r="AZ77" s="28"/>
      <c r="BA77" s="28"/>
      <c r="BB77" s="28"/>
      <c r="BC77" s="26"/>
      <c r="BD77" s="26"/>
      <c r="BE77" s="28"/>
      <c r="BF77" s="26"/>
      <c r="BG77" s="26"/>
      <c r="BH77" s="26"/>
      <c r="BI77" s="28"/>
      <c r="BJ77" s="6"/>
    </row>
    <row r="78" spans="1:62" ht="31">
      <c r="A78" s="23">
        <v>74</v>
      </c>
      <c r="B78" s="27" t="s">
        <v>3218</v>
      </c>
      <c r="C78" s="27" t="s">
        <v>3219</v>
      </c>
      <c r="D78" s="27" t="s">
        <v>71</v>
      </c>
      <c r="E78" s="27">
        <v>59</v>
      </c>
      <c r="F78" s="27" t="s">
        <v>3105</v>
      </c>
      <c r="G78" s="27" t="s">
        <v>3106</v>
      </c>
      <c r="H78" s="23" t="str">
        <f t="shared" si="2"/>
        <v>楊＊毅</v>
      </c>
      <c r="I78" s="23" t="str">
        <f t="shared" si="3"/>
        <v>2＊645527</v>
      </c>
      <c r="J78" s="27">
        <v>1130603</v>
      </c>
      <c r="K78" s="27" t="s">
        <v>715</v>
      </c>
      <c r="L78" s="27">
        <v>1410</v>
      </c>
      <c r="M78" s="26"/>
      <c r="N78" s="26"/>
      <c r="O78" s="26"/>
      <c r="P78" s="26"/>
      <c r="Q78" s="26" t="s">
        <v>716</v>
      </c>
      <c r="R78" s="26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6"/>
      <c r="AK78" s="26"/>
      <c r="AL78" s="26"/>
      <c r="AM78" s="28"/>
      <c r="AN78" s="28"/>
      <c r="AO78" s="28"/>
      <c r="AP78" s="28"/>
      <c r="AQ78" s="28"/>
      <c r="AR78" s="26"/>
      <c r="AS78" s="28"/>
      <c r="AT78" s="28"/>
      <c r="AU78" s="28"/>
      <c r="AV78" s="28"/>
      <c r="AW78" s="28"/>
      <c r="AX78" s="29"/>
      <c r="AY78" s="28"/>
      <c r="AZ78" s="28"/>
      <c r="BA78" s="28"/>
      <c r="BB78" s="28"/>
      <c r="BC78" s="26"/>
      <c r="BD78" s="26"/>
      <c r="BE78" s="28"/>
      <c r="BF78" s="26"/>
      <c r="BG78" s="26"/>
      <c r="BH78" s="26"/>
      <c r="BI78" s="28" t="s">
        <v>1034</v>
      </c>
      <c r="BJ78" s="6"/>
    </row>
    <row r="79" spans="1:62">
      <c r="A79" s="23">
        <v>75</v>
      </c>
      <c r="B79" s="27" t="s">
        <v>3220</v>
      </c>
      <c r="C79" s="27" t="s">
        <v>3221</v>
      </c>
      <c r="D79" s="27" t="s">
        <v>71</v>
      </c>
      <c r="E79" s="27">
        <v>76</v>
      </c>
      <c r="F79" s="27" t="s">
        <v>3105</v>
      </c>
      <c r="G79" s="27" t="s">
        <v>3106</v>
      </c>
      <c r="H79" s="23" t="str">
        <f t="shared" si="2"/>
        <v>黃＊森</v>
      </c>
      <c r="I79" s="23" t="str">
        <f t="shared" si="3"/>
        <v>0＊215964</v>
      </c>
      <c r="J79" s="27">
        <v>1130603</v>
      </c>
      <c r="K79" s="27" t="s">
        <v>70</v>
      </c>
      <c r="L79" s="27">
        <v>1410</v>
      </c>
      <c r="M79" s="26"/>
      <c r="N79" s="26"/>
      <c r="O79" s="26"/>
      <c r="P79" s="26"/>
      <c r="Q79" s="26"/>
      <c r="R79" s="26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6"/>
      <c r="AK79" s="26"/>
      <c r="AL79" s="26"/>
      <c r="AM79" s="28"/>
      <c r="AN79" s="28"/>
      <c r="AO79" s="28"/>
      <c r="AP79" s="28"/>
      <c r="AQ79" s="28"/>
      <c r="AR79" s="26"/>
      <c r="AS79" s="28"/>
      <c r="AT79" s="28" t="s">
        <v>9</v>
      </c>
      <c r="AU79" s="28"/>
      <c r="AV79" s="28"/>
      <c r="AW79" s="28"/>
      <c r="AX79" s="29"/>
      <c r="AY79" s="28"/>
      <c r="AZ79" s="28"/>
      <c r="BA79" s="28"/>
      <c r="BB79" s="28"/>
      <c r="BC79" s="26"/>
      <c r="BD79" s="26"/>
      <c r="BE79" s="28"/>
      <c r="BF79" s="26"/>
      <c r="BG79" s="26"/>
      <c r="BH79" s="26"/>
      <c r="BI79" s="28"/>
      <c r="BJ79" s="6"/>
    </row>
    <row r="80" spans="1:62">
      <c r="A80" s="23">
        <v>76</v>
      </c>
      <c r="B80" s="27" t="s">
        <v>3070</v>
      </c>
      <c r="C80" s="27" t="s">
        <v>852</v>
      </c>
      <c r="D80" s="27" t="s">
        <v>69</v>
      </c>
      <c r="E80" s="27">
        <v>69</v>
      </c>
      <c r="F80" s="27" t="s">
        <v>3105</v>
      </c>
      <c r="G80" s="27" t="s">
        <v>3106</v>
      </c>
      <c r="H80" s="23" t="str">
        <f t="shared" si="2"/>
        <v>陳＊嬌</v>
      </c>
      <c r="I80" s="23" t="str">
        <f t="shared" si="3"/>
        <v>2＊795743</v>
      </c>
      <c r="J80" s="27">
        <v>1130603</v>
      </c>
      <c r="K80" s="27" t="s">
        <v>77</v>
      </c>
      <c r="L80" s="27">
        <v>1410</v>
      </c>
      <c r="M80" s="26"/>
      <c r="N80" s="26"/>
      <c r="O80" s="26"/>
      <c r="P80" s="26"/>
      <c r="Q80" s="26"/>
      <c r="R80" s="26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6"/>
      <c r="AK80" s="26"/>
      <c r="AL80" s="26"/>
      <c r="AM80" s="28"/>
      <c r="AN80" s="28"/>
      <c r="AO80" s="28"/>
      <c r="AP80" s="28"/>
      <c r="AQ80" s="28"/>
      <c r="AR80" s="26"/>
      <c r="AS80" s="28"/>
      <c r="AT80" s="28"/>
      <c r="AU80" s="28"/>
      <c r="AV80" s="28"/>
      <c r="AW80" s="28"/>
      <c r="AX80" s="29"/>
      <c r="AY80" s="28"/>
      <c r="AZ80" s="28"/>
      <c r="BA80" s="28"/>
      <c r="BB80" s="28"/>
      <c r="BC80" s="26"/>
      <c r="BD80" s="26"/>
      <c r="BE80" s="28"/>
      <c r="BF80" s="26"/>
      <c r="BG80" s="26" t="s">
        <v>9</v>
      </c>
      <c r="BH80" s="26"/>
      <c r="BI80" s="28"/>
      <c r="BJ80" s="6"/>
    </row>
    <row r="81" spans="1:62">
      <c r="A81" s="23">
        <v>77</v>
      </c>
      <c r="B81" s="27" t="s">
        <v>3011</v>
      </c>
      <c r="C81" s="27" t="s">
        <v>3012</v>
      </c>
      <c r="D81" s="27" t="s">
        <v>69</v>
      </c>
      <c r="E81" s="27">
        <v>56</v>
      </c>
      <c r="F81" s="27"/>
      <c r="G81" s="27"/>
      <c r="H81" s="23" t="str">
        <f t="shared" si="2"/>
        <v>林＊嬌</v>
      </c>
      <c r="I81" s="23" t="str">
        <f t="shared" si="3"/>
        <v>2＊863808</v>
      </c>
      <c r="J81" s="27">
        <v>1130617</v>
      </c>
      <c r="K81" s="27" t="s">
        <v>72</v>
      </c>
      <c r="L81" s="27">
        <v>1410</v>
      </c>
      <c r="M81" s="26"/>
      <c r="N81" s="26"/>
      <c r="O81" s="26"/>
      <c r="P81" s="26"/>
      <c r="Q81" s="26"/>
      <c r="R81" s="26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6"/>
      <c r="AK81" s="26"/>
      <c r="AL81" s="26"/>
      <c r="AM81" s="28"/>
      <c r="AN81" s="28"/>
      <c r="AO81" s="28"/>
      <c r="AP81" s="28"/>
      <c r="AQ81" s="28"/>
      <c r="AR81" s="26"/>
      <c r="AS81" s="28"/>
      <c r="AT81" s="28"/>
      <c r="AU81" s="28"/>
      <c r="AV81" s="28"/>
      <c r="AW81" s="28"/>
      <c r="AX81" s="29" t="s">
        <v>9</v>
      </c>
      <c r="AY81" s="28"/>
      <c r="AZ81" s="28"/>
      <c r="BA81" s="28"/>
      <c r="BB81" s="28"/>
      <c r="BC81" s="26"/>
      <c r="BD81" s="26"/>
      <c r="BE81" s="28"/>
      <c r="BF81" s="26"/>
      <c r="BG81" s="26"/>
      <c r="BH81" s="26"/>
      <c r="BI81" s="28"/>
      <c r="BJ81" s="6"/>
    </row>
    <row r="82" spans="1:62">
      <c r="A82" s="23">
        <v>78</v>
      </c>
      <c r="B82" s="27" t="s">
        <v>3222</v>
      </c>
      <c r="C82" s="27" t="s">
        <v>3223</v>
      </c>
      <c r="D82" s="27" t="s">
        <v>71</v>
      </c>
      <c r="E82" s="27">
        <v>54</v>
      </c>
      <c r="F82" s="27"/>
      <c r="G82" s="27"/>
      <c r="H82" s="23" t="str">
        <f t="shared" si="2"/>
        <v>詹＊順</v>
      </c>
      <c r="I82" s="23" t="str">
        <f t="shared" si="3"/>
        <v>1＊811110</v>
      </c>
      <c r="J82" s="27">
        <v>1130617</v>
      </c>
      <c r="K82" s="27" t="s">
        <v>70</v>
      </c>
      <c r="L82" s="27">
        <v>1410</v>
      </c>
      <c r="M82" s="26"/>
      <c r="N82" s="26"/>
      <c r="O82" s="26"/>
      <c r="P82" s="26"/>
      <c r="Q82" s="26"/>
      <c r="R82" s="26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6"/>
      <c r="AK82" s="26"/>
      <c r="AL82" s="26"/>
      <c r="AM82" s="28"/>
      <c r="AN82" s="28"/>
      <c r="AO82" s="28"/>
      <c r="AP82" s="28"/>
      <c r="AQ82" s="28"/>
      <c r="AR82" s="26"/>
      <c r="AS82" s="28"/>
      <c r="AT82" s="28" t="s">
        <v>9</v>
      </c>
      <c r="AU82" s="28"/>
      <c r="AV82" s="28"/>
      <c r="AW82" s="28"/>
      <c r="AX82" s="29"/>
      <c r="AY82" s="28"/>
      <c r="AZ82" s="28"/>
      <c r="BA82" s="28"/>
      <c r="BB82" s="28"/>
      <c r="BC82" s="26"/>
      <c r="BD82" s="26"/>
      <c r="BE82" s="28"/>
      <c r="BF82" s="26"/>
      <c r="BG82" s="26"/>
      <c r="BH82" s="26"/>
      <c r="BI82" s="28"/>
      <c r="BJ82" s="6"/>
    </row>
    <row r="83" spans="1:62">
      <c r="A83" s="23">
        <v>79</v>
      </c>
      <c r="B83" s="27" t="s">
        <v>2312</v>
      </c>
      <c r="C83" s="27" t="s">
        <v>1558</v>
      </c>
      <c r="D83" s="27" t="s">
        <v>69</v>
      </c>
      <c r="E83" s="27">
        <v>66</v>
      </c>
      <c r="F83" s="27"/>
      <c r="G83" s="27"/>
      <c r="H83" s="23" t="str">
        <f t="shared" si="2"/>
        <v>王＊月桃</v>
      </c>
      <c r="I83" s="23" t="str">
        <f t="shared" si="3"/>
        <v>0＊219881</v>
      </c>
      <c r="J83" s="27">
        <v>1130617</v>
      </c>
      <c r="K83" s="27" t="s">
        <v>72</v>
      </c>
      <c r="L83" s="27">
        <v>1410</v>
      </c>
      <c r="M83" s="26"/>
      <c r="N83" s="26"/>
      <c r="O83" s="26"/>
      <c r="P83" s="26"/>
      <c r="Q83" s="26"/>
      <c r="R83" s="26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6"/>
      <c r="AK83" s="26"/>
      <c r="AL83" s="26"/>
      <c r="AM83" s="28"/>
      <c r="AN83" s="28"/>
      <c r="AO83" s="28"/>
      <c r="AP83" s="28"/>
      <c r="AQ83" s="28"/>
      <c r="AR83" s="26"/>
      <c r="AS83" s="28"/>
      <c r="AT83" s="28"/>
      <c r="AU83" s="28"/>
      <c r="AV83" s="28"/>
      <c r="AW83" s="28"/>
      <c r="AX83" s="29" t="s">
        <v>9</v>
      </c>
      <c r="AY83" s="28"/>
      <c r="AZ83" s="28"/>
      <c r="BA83" s="28"/>
      <c r="BB83" s="28"/>
      <c r="BC83" s="26"/>
      <c r="BD83" s="26"/>
      <c r="BE83" s="28"/>
      <c r="BF83" s="26"/>
      <c r="BG83" s="26"/>
      <c r="BH83" s="26"/>
      <c r="BI83" s="28"/>
      <c r="BJ83" s="6"/>
    </row>
    <row r="84" spans="1:62">
      <c r="A84" s="23">
        <v>80</v>
      </c>
      <c r="B84" s="27" t="s">
        <v>3224</v>
      </c>
      <c r="C84" s="27" t="s">
        <v>3225</v>
      </c>
      <c r="D84" s="27" t="s">
        <v>71</v>
      </c>
      <c r="E84" s="27">
        <v>64</v>
      </c>
      <c r="F84" s="27"/>
      <c r="G84" s="27"/>
      <c r="H84" s="23" t="str">
        <f t="shared" si="2"/>
        <v>戚＊明</v>
      </c>
      <c r="I84" s="23" t="str">
        <f t="shared" si="3"/>
        <v>1＊502897</v>
      </c>
      <c r="J84" s="27">
        <v>1130618</v>
      </c>
      <c r="K84" s="27" t="s">
        <v>72</v>
      </c>
      <c r="L84" s="27">
        <v>1410</v>
      </c>
      <c r="M84" s="26"/>
      <c r="N84" s="26"/>
      <c r="O84" s="26"/>
      <c r="P84" s="26"/>
      <c r="Q84" s="26"/>
      <c r="R84" s="26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6"/>
      <c r="AK84" s="26"/>
      <c r="AL84" s="26"/>
      <c r="AM84" s="28"/>
      <c r="AN84" s="28"/>
      <c r="AO84" s="28"/>
      <c r="AP84" s="28"/>
      <c r="AQ84" s="28"/>
      <c r="AR84" s="26"/>
      <c r="AS84" s="28"/>
      <c r="AT84" s="28"/>
      <c r="AU84" s="28"/>
      <c r="AV84" s="28"/>
      <c r="AW84" s="28"/>
      <c r="AX84" s="29" t="s">
        <v>9</v>
      </c>
      <c r="AY84" s="28"/>
      <c r="AZ84" s="28"/>
      <c r="BA84" s="28"/>
      <c r="BB84" s="28"/>
      <c r="BC84" s="26"/>
      <c r="BD84" s="26"/>
      <c r="BE84" s="28"/>
      <c r="BF84" s="26"/>
      <c r="BG84" s="26"/>
      <c r="BH84" s="26"/>
      <c r="BI84" s="28"/>
      <c r="BJ84" s="6"/>
    </row>
    <row r="85" spans="1:62">
      <c r="A85" s="23">
        <v>81</v>
      </c>
      <c r="B85" s="27" t="s">
        <v>3226</v>
      </c>
      <c r="C85" s="27" t="s">
        <v>3227</v>
      </c>
      <c r="D85" s="27" t="s">
        <v>69</v>
      </c>
      <c r="E85" s="27">
        <v>67</v>
      </c>
      <c r="F85" s="27"/>
      <c r="G85" s="27"/>
      <c r="H85" s="23" t="str">
        <f t="shared" si="2"/>
        <v>胡＊麗</v>
      </c>
      <c r="I85" s="23" t="str">
        <f t="shared" si="3"/>
        <v>0＊380191</v>
      </c>
      <c r="J85" s="27">
        <v>1130618</v>
      </c>
      <c r="K85" s="27" t="s">
        <v>72</v>
      </c>
      <c r="L85" s="27">
        <v>1410</v>
      </c>
      <c r="M85" s="26"/>
      <c r="N85" s="26"/>
      <c r="O85" s="26"/>
      <c r="P85" s="26"/>
      <c r="Q85" s="26"/>
      <c r="R85" s="26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6"/>
      <c r="AK85" s="26"/>
      <c r="AL85" s="26"/>
      <c r="AM85" s="28"/>
      <c r="AN85" s="28"/>
      <c r="AO85" s="28"/>
      <c r="AP85" s="28"/>
      <c r="AQ85" s="28"/>
      <c r="AR85" s="26"/>
      <c r="AS85" s="28"/>
      <c r="AT85" s="28"/>
      <c r="AU85" s="28"/>
      <c r="AV85" s="28"/>
      <c r="AW85" s="28"/>
      <c r="AX85" s="29" t="s">
        <v>9</v>
      </c>
      <c r="AY85" s="28"/>
      <c r="AZ85" s="28"/>
      <c r="BA85" s="28"/>
      <c r="BB85" s="28"/>
      <c r="BC85" s="26"/>
      <c r="BD85" s="26"/>
      <c r="BE85" s="28"/>
      <c r="BF85" s="26"/>
      <c r="BG85" s="26"/>
      <c r="BH85" s="26"/>
      <c r="BI85" s="28"/>
      <c r="BJ85" s="6"/>
    </row>
    <row r="86" spans="1:62" ht="31">
      <c r="A86" s="23">
        <v>82</v>
      </c>
      <c r="B86" s="27" t="s">
        <v>3228</v>
      </c>
      <c r="C86" s="27" t="s">
        <v>3229</v>
      </c>
      <c r="D86" s="27" t="s">
        <v>69</v>
      </c>
      <c r="E86" s="27">
        <v>81</v>
      </c>
      <c r="F86" s="27" t="s">
        <v>3200</v>
      </c>
      <c r="G86" s="27" t="s">
        <v>3124</v>
      </c>
      <c r="H86" s="23" t="str">
        <f t="shared" si="2"/>
        <v>王＊市子</v>
      </c>
      <c r="I86" s="23" t="str">
        <f t="shared" si="3"/>
        <v>0＊971017</v>
      </c>
      <c r="J86" s="27">
        <v>1130622</v>
      </c>
      <c r="K86" s="27" t="s">
        <v>731</v>
      </c>
      <c r="L86" s="27">
        <v>1410</v>
      </c>
      <c r="M86" s="26"/>
      <c r="N86" s="26"/>
      <c r="O86" s="26"/>
      <c r="P86" s="26"/>
      <c r="Q86" s="26"/>
      <c r="R86" s="26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6"/>
      <c r="AK86" s="26"/>
      <c r="AL86" s="26"/>
      <c r="AM86" s="28"/>
      <c r="AN86" s="28"/>
      <c r="AO86" s="28"/>
      <c r="AP86" s="28"/>
      <c r="AQ86" s="28"/>
      <c r="AR86" s="26"/>
      <c r="AS86" s="28"/>
      <c r="AT86" s="28"/>
      <c r="AU86" s="28"/>
      <c r="AV86" s="28" t="s">
        <v>9</v>
      </c>
      <c r="AW86" s="28"/>
      <c r="AX86" s="29"/>
      <c r="AY86" s="28"/>
      <c r="AZ86" s="28"/>
      <c r="BA86" s="28"/>
      <c r="BB86" s="28"/>
      <c r="BC86" s="26"/>
      <c r="BD86" s="26"/>
      <c r="BE86" s="28"/>
      <c r="BF86" s="26"/>
      <c r="BG86" s="26"/>
      <c r="BH86" s="26"/>
      <c r="BI86" s="28" t="s">
        <v>1034</v>
      </c>
      <c r="BJ86" s="6"/>
    </row>
    <row r="87" spans="1:62">
      <c r="A87" s="23">
        <v>83</v>
      </c>
      <c r="B87" s="27" t="s">
        <v>3230</v>
      </c>
      <c r="C87" s="27" t="s">
        <v>3231</v>
      </c>
      <c r="D87" s="27" t="s">
        <v>71</v>
      </c>
      <c r="E87" s="27">
        <v>50</v>
      </c>
      <c r="F87" s="27"/>
      <c r="G87" s="27"/>
      <c r="H87" s="23" t="str">
        <f t="shared" si="2"/>
        <v>廖＊誠</v>
      </c>
      <c r="I87" s="23" t="str">
        <f t="shared" si="3"/>
        <v>0＊096470</v>
      </c>
      <c r="J87" s="27">
        <v>1130624</v>
      </c>
      <c r="K87" s="27" t="s">
        <v>70</v>
      </c>
      <c r="L87" s="27">
        <v>1410</v>
      </c>
      <c r="M87" s="26"/>
      <c r="N87" s="26"/>
      <c r="O87" s="26"/>
      <c r="P87" s="26"/>
      <c r="Q87" s="26"/>
      <c r="R87" s="26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6"/>
      <c r="AK87" s="26"/>
      <c r="AL87" s="26"/>
      <c r="AM87" s="28"/>
      <c r="AN87" s="28"/>
      <c r="AO87" s="28"/>
      <c r="AP87" s="28"/>
      <c r="AQ87" s="28"/>
      <c r="AR87" s="26"/>
      <c r="AS87" s="28"/>
      <c r="AT87" s="28" t="s">
        <v>9</v>
      </c>
      <c r="AU87" s="28"/>
      <c r="AV87" s="28"/>
      <c r="AW87" s="28"/>
      <c r="AX87" s="29"/>
      <c r="AY87" s="28"/>
      <c r="AZ87" s="28"/>
      <c r="BA87" s="28"/>
      <c r="BB87" s="28"/>
      <c r="BC87" s="26"/>
      <c r="BD87" s="26"/>
      <c r="BE87" s="28"/>
      <c r="BF87" s="26"/>
      <c r="BG87" s="26"/>
      <c r="BH87" s="26"/>
      <c r="BI87" s="28"/>
      <c r="BJ87" s="6"/>
    </row>
    <row r="88" spans="1:62">
      <c r="A88" s="23">
        <v>84</v>
      </c>
      <c r="B88" s="27" t="s">
        <v>3043</v>
      </c>
      <c r="C88" s="27" t="s">
        <v>3044</v>
      </c>
      <c r="D88" s="27" t="s">
        <v>71</v>
      </c>
      <c r="E88" s="27">
        <v>72</v>
      </c>
      <c r="F88" s="27"/>
      <c r="G88" s="27"/>
      <c r="H88" s="23" t="str">
        <f t="shared" si="2"/>
        <v>黃＊意</v>
      </c>
      <c r="I88" s="23" t="str">
        <f t="shared" si="3"/>
        <v>2＊646884</v>
      </c>
      <c r="J88" s="27">
        <v>1130624</v>
      </c>
      <c r="K88" s="27" t="s">
        <v>72</v>
      </c>
      <c r="L88" s="27">
        <v>1410</v>
      </c>
      <c r="M88" s="26"/>
      <c r="N88" s="26"/>
      <c r="O88" s="26"/>
      <c r="P88" s="26"/>
      <c r="Q88" s="26"/>
      <c r="R88" s="26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6"/>
      <c r="AK88" s="26"/>
      <c r="AL88" s="26"/>
      <c r="AM88" s="28"/>
      <c r="AN88" s="28"/>
      <c r="AO88" s="28"/>
      <c r="AP88" s="28"/>
      <c r="AQ88" s="28"/>
      <c r="AR88" s="26"/>
      <c r="AS88" s="28"/>
      <c r="AT88" s="28"/>
      <c r="AU88" s="28"/>
      <c r="AV88" s="28"/>
      <c r="AW88" s="28"/>
      <c r="AX88" s="29" t="s">
        <v>9</v>
      </c>
      <c r="AY88" s="28"/>
      <c r="AZ88" s="28"/>
      <c r="BA88" s="28"/>
      <c r="BB88" s="28"/>
      <c r="BC88" s="26"/>
      <c r="BD88" s="26"/>
      <c r="BE88" s="28"/>
      <c r="BF88" s="26"/>
      <c r="BG88" s="26"/>
      <c r="BH88" s="26"/>
      <c r="BI88" s="28"/>
      <c r="BJ88" s="6"/>
    </row>
    <row r="89" spans="1:62" ht="31">
      <c r="A89" s="23">
        <v>85</v>
      </c>
      <c r="B89" s="27" t="s">
        <v>3232</v>
      </c>
      <c r="C89" s="27" t="s">
        <v>3233</v>
      </c>
      <c r="D89" s="27" t="s">
        <v>71</v>
      </c>
      <c r="E89" s="27">
        <v>46</v>
      </c>
      <c r="F89" s="27"/>
      <c r="G89" s="27"/>
      <c r="H89" s="23" t="str">
        <f t="shared" si="2"/>
        <v>謝＊爵</v>
      </c>
      <c r="I89" s="23" t="str">
        <f t="shared" si="3"/>
        <v>0＊227282</v>
      </c>
      <c r="J89" s="27">
        <v>1130624</v>
      </c>
      <c r="K89" s="27" t="s">
        <v>717</v>
      </c>
      <c r="L89" s="27">
        <v>1410</v>
      </c>
      <c r="M89" s="26"/>
      <c r="N89" s="26"/>
      <c r="O89" s="26"/>
      <c r="P89" s="26"/>
      <c r="Q89" s="26"/>
      <c r="R89" s="26" t="s">
        <v>9</v>
      </c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6"/>
      <c r="AK89" s="26"/>
      <c r="AL89" s="26"/>
      <c r="AM89" s="28"/>
      <c r="AN89" s="28"/>
      <c r="AO89" s="28"/>
      <c r="AP89" s="28"/>
      <c r="AQ89" s="28"/>
      <c r="AR89" s="26"/>
      <c r="AS89" s="28"/>
      <c r="AT89" s="28"/>
      <c r="AU89" s="28"/>
      <c r="AV89" s="28"/>
      <c r="AW89" s="28"/>
      <c r="AX89" s="29"/>
      <c r="AY89" s="28"/>
      <c r="AZ89" s="28"/>
      <c r="BA89" s="28"/>
      <c r="BB89" s="28"/>
      <c r="BC89" s="26"/>
      <c r="BD89" s="26"/>
      <c r="BE89" s="28"/>
      <c r="BF89" s="26"/>
      <c r="BG89" s="26"/>
      <c r="BH89" s="26"/>
      <c r="BI89" s="28" t="s">
        <v>1034</v>
      </c>
      <c r="BJ89" s="6"/>
    </row>
    <row r="90" spans="1:62" ht="77.5">
      <c r="A90" s="23">
        <v>86</v>
      </c>
      <c r="B90" s="27" t="s">
        <v>3234</v>
      </c>
      <c r="C90" s="27" t="s">
        <v>3235</v>
      </c>
      <c r="D90" s="27" t="s">
        <v>71</v>
      </c>
      <c r="E90" s="27">
        <v>77</v>
      </c>
      <c r="F90" s="27" t="s">
        <v>3236</v>
      </c>
      <c r="G90" s="27" t="s">
        <v>3237</v>
      </c>
      <c r="H90" s="23" t="str">
        <f t="shared" si="2"/>
        <v>王＊德</v>
      </c>
      <c r="I90" s="23" t="str">
        <f t="shared" si="3"/>
        <v>0＊537189</v>
      </c>
      <c r="J90" s="27">
        <v>1130606</v>
      </c>
      <c r="K90" s="27" t="s">
        <v>3512</v>
      </c>
      <c r="L90" s="27">
        <v>1058</v>
      </c>
      <c r="M90" s="26"/>
      <c r="N90" s="26"/>
      <c r="O90" s="26"/>
      <c r="P90" s="26"/>
      <c r="Q90" s="26"/>
      <c r="R90" s="26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 t="s">
        <v>9</v>
      </c>
      <c r="AJ90" s="26"/>
      <c r="AK90" s="26"/>
      <c r="AL90" s="26"/>
      <c r="AM90" s="28"/>
      <c r="AN90" s="28" t="s">
        <v>9</v>
      </c>
      <c r="AO90" s="28"/>
      <c r="AP90" s="28" t="s">
        <v>3513</v>
      </c>
      <c r="AQ90" s="28"/>
      <c r="AR90" s="26"/>
      <c r="AS90" s="28"/>
      <c r="AT90" s="28"/>
      <c r="AU90" s="28"/>
      <c r="AV90" s="28"/>
      <c r="AW90" s="28"/>
      <c r="AX90" s="29"/>
      <c r="AY90" s="28"/>
      <c r="AZ90" s="28"/>
      <c r="BA90" s="28"/>
      <c r="BB90" s="28"/>
      <c r="BC90" s="26"/>
      <c r="BD90" s="26"/>
      <c r="BE90" s="28"/>
      <c r="BF90" s="26"/>
      <c r="BG90" s="26"/>
      <c r="BH90" s="26" t="s">
        <v>9</v>
      </c>
      <c r="BI90" s="28" t="s">
        <v>1034</v>
      </c>
      <c r="BJ90" s="6"/>
    </row>
    <row r="91" spans="1:62" ht="31">
      <c r="A91" s="23">
        <v>87</v>
      </c>
      <c r="B91" s="27" t="s">
        <v>3238</v>
      </c>
      <c r="C91" s="27" t="s">
        <v>3239</v>
      </c>
      <c r="D91" s="27" t="s">
        <v>71</v>
      </c>
      <c r="E91" s="27">
        <v>55</v>
      </c>
      <c r="F91" s="27" t="s">
        <v>195</v>
      </c>
      <c r="G91" s="27" t="s">
        <v>195</v>
      </c>
      <c r="H91" s="23" t="str">
        <f t="shared" si="2"/>
        <v>李＊福</v>
      </c>
      <c r="I91" s="23" t="str">
        <f t="shared" si="3"/>
        <v>0＊011654</v>
      </c>
      <c r="J91" s="27">
        <v>1130606</v>
      </c>
      <c r="K91" s="27" t="s">
        <v>732</v>
      </c>
      <c r="L91" s="27">
        <v>1058</v>
      </c>
      <c r="M91" s="26"/>
      <c r="N91" s="26"/>
      <c r="O91" s="26"/>
      <c r="P91" s="26"/>
      <c r="Q91" s="26"/>
      <c r="R91" s="26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6"/>
      <c r="AK91" s="26"/>
      <c r="AL91" s="26"/>
      <c r="AM91" s="28"/>
      <c r="AN91" s="28"/>
      <c r="AO91" s="28"/>
      <c r="AP91" s="28"/>
      <c r="AQ91" s="28"/>
      <c r="AR91" s="26"/>
      <c r="AS91" s="28"/>
      <c r="AT91" s="28"/>
      <c r="AU91" s="28"/>
      <c r="AV91" s="28"/>
      <c r="AW91" s="28"/>
      <c r="AX91" s="29"/>
      <c r="AY91" s="28"/>
      <c r="AZ91" s="28"/>
      <c r="BA91" s="28"/>
      <c r="BB91" s="28" t="s">
        <v>747</v>
      </c>
      <c r="BC91" s="26"/>
      <c r="BD91" s="26"/>
      <c r="BE91" s="28"/>
      <c r="BF91" s="26"/>
      <c r="BG91" s="26"/>
      <c r="BH91" s="26"/>
      <c r="BI91" s="28"/>
      <c r="BJ91" s="6"/>
    </row>
    <row r="92" spans="1:62" ht="46.5">
      <c r="A92" s="23">
        <v>88</v>
      </c>
      <c r="B92" s="27" t="s">
        <v>3234</v>
      </c>
      <c r="C92" s="27" t="s">
        <v>3235</v>
      </c>
      <c r="D92" s="27" t="s">
        <v>71</v>
      </c>
      <c r="E92" s="27">
        <v>77</v>
      </c>
      <c r="F92" s="27" t="s">
        <v>3240</v>
      </c>
      <c r="G92" s="27" t="s">
        <v>3241</v>
      </c>
      <c r="H92" s="23" t="str">
        <f t="shared" si="2"/>
        <v>王＊德</v>
      </c>
      <c r="I92" s="23" t="str">
        <f t="shared" si="3"/>
        <v>0＊537189</v>
      </c>
      <c r="J92" s="27">
        <v>1130617</v>
      </c>
      <c r="K92" s="27" t="s">
        <v>3514</v>
      </c>
      <c r="L92" s="27">
        <v>1058</v>
      </c>
      <c r="M92" s="26"/>
      <c r="N92" s="26"/>
      <c r="O92" s="26"/>
      <c r="P92" s="26"/>
      <c r="Q92" s="26"/>
      <c r="R92" s="26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6"/>
      <c r="AK92" s="28" t="s">
        <v>3515</v>
      </c>
      <c r="AL92" s="26"/>
      <c r="AM92" s="28" t="s">
        <v>9</v>
      </c>
      <c r="AN92" s="28"/>
      <c r="AO92" s="28"/>
      <c r="AP92" s="28"/>
      <c r="AQ92" s="28"/>
      <c r="AR92" s="26"/>
      <c r="AS92" s="28"/>
      <c r="AT92" s="28"/>
      <c r="AU92" s="28"/>
      <c r="AV92" s="28"/>
      <c r="AW92" s="28"/>
      <c r="AX92" s="29"/>
      <c r="AY92" s="28"/>
      <c r="AZ92" s="28"/>
      <c r="BA92" s="28"/>
      <c r="BB92" s="28"/>
      <c r="BC92" s="26"/>
      <c r="BD92" s="26"/>
      <c r="BE92" s="28"/>
      <c r="BF92" s="26"/>
      <c r="BG92" s="26"/>
      <c r="BH92" s="26" t="s">
        <v>9</v>
      </c>
      <c r="BI92" s="28" t="s">
        <v>1034</v>
      </c>
      <c r="BJ92" s="6"/>
    </row>
    <row r="93" spans="1:62" ht="31">
      <c r="A93" s="23">
        <v>89</v>
      </c>
      <c r="B93" s="27" t="s">
        <v>139</v>
      </c>
      <c r="C93" s="27" t="s">
        <v>140</v>
      </c>
      <c r="D93" s="27" t="s">
        <v>69</v>
      </c>
      <c r="E93" s="27">
        <v>86</v>
      </c>
      <c r="F93" s="27" t="s">
        <v>195</v>
      </c>
      <c r="G93" s="27" t="s">
        <v>195</v>
      </c>
      <c r="H93" s="23" t="str">
        <f t="shared" si="2"/>
        <v>江＊笑</v>
      </c>
      <c r="I93" s="23" t="str">
        <f t="shared" si="3"/>
        <v>1＊565736</v>
      </c>
      <c r="J93" s="27">
        <v>1130617</v>
      </c>
      <c r="K93" s="27" t="s">
        <v>732</v>
      </c>
      <c r="L93" s="27">
        <v>1058</v>
      </c>
      <c r="M93" s="26"/>
      <c r="N93" s="26"/>
      <c r="O93" s="26"/>
      <c r="P93" s="26"/>
      <c r="Q93" s="26"/>
      <c r="R93" s="26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6"/>
      <c r="AK93" s="26"/>
      <c r="AL93" s="26"/>
      <c r="AM93" s="28"/>
      <c r="AN93" s="28"/>
      <c r="AO93" s="28"/>
      <c r="AP93" s="28"/>
      <c r="AQ93" s="28"/>
      <c r="AR93" s="26"/>
      <c r="AS93" s="28"/>
      <c r="AT93" s="28"/>
      <c r="AU93" s="28"/>
      <c r="AV93" s="28"/>
      <c r="AW93" s="28"/>
      <c r="AX93" s="29"/>
      <c r="AY93" s="28"/>
      <c r="AZ93" s="28"/>
      <c r="BA93" s="28"/>
      <c r="BB93" s="28" t="s">
        <v>1899</v>
      </c>
      <c r="BC93" s="26"/>
      <c r="BD93" s="26"/>
      <c r="BE93" s="28"/>
      <c r="BF93" s="26"/>
      <c r="BG93" s="26"/>
      <c r="BH93" s="26"/>
      <c r="BI93" s="28"/>
      <c r="BJ93" s="6"/>
    </row>
    <row r="94" spans="1:62" ht="31">
      <c r="A94" s="23">
        <v>90</v>
      </c>
      <c r="B94" s="27" t="s">
        <v>2450</v>
      </c>
      <c r="C94" s="27" t="s">
        <v>2148</v>
      </c>
      <c r="D94" s="27" t="s">
        <v>69</v>
      </c>
      <c r="E94" s="27">
        <v>50</v>
      </c>
      <c r="F94" s="27" t="s">
        <v>195</v>
      </c>
      <c r="G94" s="27" t="s">
        <v>195</v>
      </c>
      <c r="H94" s="23" t="str">
        <f t="shared" si="2"/>
        <v>陳＊琴</v>
      </c>
      <c r="I94" s="23" t="str">
        <f t="shared" si="3"/>
        <v>0＊849462</v>
      </c>
      <c r="J94" s="27">
        <v>1130624</v>
      </c>
      <c r="K94" s="27" t="s">
        <v>732</v>
      </c>
      <c r="L94" s="27">
        <v>1058</v>
      </c>
      <c r="M94" s="26"/>
      <c r="N94" s="26"/>
      <c r="O94" s="26"/>
      <c r="P94" s="26"/>
      <c r="Q94" s="26"/>
      <c r="R94" s="26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6"/>
      <c r="AK94" s="26"/>
      <c r="AL94" s="26"/>
      <c r="AM94" s="28"/>
      <c r="AN94" s="28"/>
      <c r="AO94" s="28"/>
      <c r="AP94" s="28"/>
      <c r="AQ94" s="28"/>
      <c r="AR94" s="26"/>
      <c r="AS94" s="28"/>
      <c r="AT94" s="28"/>
      <c r="AU94" s="28"/>
      <c r="AV94" s="28"/>
      <c r="AW94" s="28"/>
      <c r="AX94" s="29"/>
      <c r="AY94" s="28"/>
      <c r="AZ94" s="28"/>
      <c r="BA94" s="28"/>
      <c r="BB94" s="28" t="s">
        <v>747</v>
      </c>
      <c r="BC94" s="26"/>
      <c r="BD94" s="26"/>
      <c r="BE94" s="28"/>
      <c r="BF94" s="26"/>
      <c r="BG94" s="26"/>
      <c r="BH94" s="26"/>
      <c r="BI94" s="28"/>
      <c r="BJ94" s="6"/>
    </row>
    <row r="95" spans="1:62" ht="31">
      <c r="A95" s="23">
        <v>91</v>
      </c>
      <c r="B95" s="27" t="s">
        <v>2235</v>
      </c>
      <c r="C95" s="27" t="s">
        <v>1933</v>
      </c>
      <c r="D95" s="27" t="s">
        <v>71</v>
      </c>
      <c r="E95" s="27">
        <v>77</v>
      </c>
      <c r="F95" s="27" t="s">
        <v>195</v>
      </c>
      <c r="G95" s="27" t="s">
        <v>195</v>
      </c>
      <c r="H95" s="23" t="str">
        <f t="shared" si="2"/>
        <v>張＊發</v>
      </c>
      <c r="I95" s="23" t="str">
        <f t="shared" si="3"/>
        <v>0＊334587</v>
      </c>
      <c r="J95" s="27">
        <v>1130624</v>
      </c>
      <c r="K95" s="27" t="s">
        <v>732</v>
      </c>
      <c r="L95" s="27">
        <v>1058</v>
      </c>
      <c r="M95" s="26"/>
      <c r="N95" s="26"/>
      <c r="O95" s="26"/>
      <c r="P95" s="26"/>
      <c r="Q95" s="26"/>
      <c r="R95" s="26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6"/>
      <c r="AK95" s="26"/>
      <c r="AL95" s="26"/>
      <c r="AM95" s="28"/>
      <c r="AN95" s="28"/>
      <c r="AO95" s="28"/>
      <c r="AP95" s="28"/>
      <c r="AQ95" s="28"/>
      <c r="AR95" s="26"/>
      <c r="AS95" s="28"/>
      <c r="AT95" s="28"/>
      <c r="AU95" s="28"/>
      <c r="AV95" s="28"/>
      <c r="AW95" s="28"/>
      <c r="AX95" s="29"/>
      <c r="AY95" s="28"/>
      <c r="AZ95" s="28"/>
      <c r="BA95" s="28"/>
      <c r="BB95" s="28" t="s">
        <v>2225</v>
      </c>
      <c r="BC95" s="26"/>
      <c r="BD95" s="26"/>
      <c r="BE95" s="28" t="s">
        <v>736</v>
      </c>
      <c r="BF95" s="26"/>
      <c r="BG95" s="26"/>
      <c r="BH95" s="26"/>
      <c r="BI95" s="28"/>
      <c r="BJ95" s="6"/>
    </row>
    <row r="96" spans="1:62" ht="31">
      <c r="A96" s="23">
        <v>92</v>
      </c>
      <c r="B96" s="27" t="s">
        <v>3243</v>
      </c>
      <c r="C96" s="27" t="s">
        <v>3244</v>
      </c>
      <c r="D96" s="27" t="s">
        <v>69</v>
      </c>
      <c r="E96" s="27">
        <v>82</v>
      </c>
      <c r="F96" s="27" t="s">
        <v>195</v>
      </c>
      <c r="G96" s="27" t="s">
        <v>195</v>
      </c>
      <c r="H96" s="23" t="str">
        <f t="shared" si="2"/>
        <v>康＊阿雪</v>
      </c>
      <c r="I96" s="23" t="str">
        <f t="shared" si="3"/>
        <v>0＊302298</v>
      </c>
      <c r="J96" s="27">
        <v>1130605</v>
      </c>
      <c r="K96" s="27" t="s">
        <v>734</v>
      </c>
      <c r="L96" s="27">
        <v>1125</v>
      </c>
      <c r="M96" s="26"/>
      <c r="N96" s="26"/>
      <c r="O96" s="26"/>
      <c r="P96" s="26"/>
      <c r="Q96" s="26"/>
      <c r="R96" s="26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6"/>
      <c r="AK96" s="26"/>
      <c r="AL96" s="26"/>
      <c r="AM96" s="28"/>
      <c r="AN96" s="28"/>
      <c r="AO96" s="28"/>
      <c r="AP96" s="28"/>
      <c r="AQ96" s="28"/>
      <c r="AR96" s="26"/>
      <c r="AS96" s="28"/>
      <c r="AT96" s="28"/>
      <c r="AU96" s="28"/>
      <c r="AV96" s="28"/>
      <c r="AW96" s="28"/>
      <c r="AX96" s="29"/>
      <c r="AY96" s="28"/>
      <c r="AZ96" s="28"/>
      <c r="BA96" s="28" t="s">
        <v>9</v>
      </c>
      <c r="BB96" s="28"/>
      <c r="BC96" s="26"/>
      <c r="BD96" s="26"/>
      <c r="BE96" s="28"/>
      <c r="BF96" s="26"/>
      <c r="BG96" s="26"/>
      <c r="BH96" s="26"/>
      <c r="BI96" s="28"/>
      <c r="BJ96" s="6"/>
    </row>
    <row r="97" spans="1:62" ht="46.5">
      <c r="A97" s="23">
        <v>93</v>
      </c>
      <c r="B97" s="27" t="s">
        <v>3245</v>
      </c>
      <c r="C97" s="27" t="s">
        <v>3246</v>
      </c>
      <c r="D97" s="27" t="s">
        <v>71</v>
      </c>
      <c r="E97" s="27">
        <v>66</v>
      </c>
      <c r="F97" s="27" t="s">
        <v>195</v>
      </c>
      <c r="G97" s="27" t="s">
        <v>195</v>
      </c>
      <c r="H97" s="23" t="str">
        <f t="shared" si="2"/>
        <v>曾＊紘</v>
      </c>
      <c r="I97" s="23" t="str">
        <f t="shared" si="3"/>
        <v>0＊543027</v>
      </c>
      <c r="J97" s="27">
        <v>1130605</v>
      </c>
      <c r="K97" s="27" t="s">
        <v>741</v>
      </c>
      <c r="L97" s="27">
        <v>1125</v>
      </c>
      <c r="M97" s="26"/>
      <c r="N97" s="26"/>
      <c r="O97" s="26"/>
      <c r="P97" s="26"/>
      <c r="Q97" s="26"/>
      <c r="R97" s="26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6"/>
      <c r="AK97" s="26"/>
      <c r="AL97" s="26"/>
      <c r="AM97" s="28"/>
      <c r="AN97" s="28"/>
      <c r="AO97" s="28"/>
      <c r="AP97" s="28"/>
      <c r="AQ97" s="28"/>
      <c r="AR97" s="26"/>
      <c r="AS97" s="28"/>
      <c r="AT97" s="28"/>
      <c r="AU97" s="28"/>
      <c r="AV97" s="28"/>
      <c r="AW97" s="28"/>
      <c r="AX97" s="29"/>
      <c r="AY97" s="28"/>
      <c r="AZ97" s="28" t="s">
        <v>9</v>
      </c>
      <c r="BA97" s="28"/>
      <c r="BB97" s="28" t="s">
        <v>747</v>
      </c>
      <c r="BC97" s="26"/>
      <c r="BD97" s="26"/>
      <c r="BE97" s="28"/>
      <c r="BF97" s="26"/>
      <c r="BG97" s="26"/>
      <c r="BH97" s="26"/>
      <c r="BI97" s="28"/>
      <c r="BJ97" s="6"/>
    </row>
    <row r="98" spans="1:62" ht="31">
      <c r="A98" s="23">
        <v>94</v>
      </c>
      <c r="B98" s="27" t="s">
        <v>3247</v>
      </c>
      <c r="C98" s="27" t="s">
        <v>3248</v>
      </c>
      <c r="D98" s="27" t="s">
        <v>71</v>
      </c>
      <c r="E98" s="27">
        <v>54</v>
      </c>
      <c r="F98" s="27" t="s">
        <v>195</v>
      </c>
      <c r="G98" s="27" t="s">
        <v>195</v>
      </c>
      <c r="H98" s="23" t="str">
        <f t="shared" si="2"/>
        <v>蕭＊龍</v>
      </c>
      <c r="I98" s="23" t="str">
        <f t="shared" si="3"/>
        <v>1＊245364</v>
      </c>
      <c r="J98" s="27">
        <v>1130605</v>
      </c>
      <c r="K98" s="27" t="s">
        <v>734</v>
      </c>
      <c r="L98" s="27">
        <v>1125</v>
      </c>
      <c r="M98" s="26"/>
      <c r="N98" s="26"/>
      <c r="O98" s="26"/>
      <c r="P98" s="26"/>
      <c r="Q98" s="26"/>
      <c r="R98" s="26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6"/>
      <c r="AK98" s="26"/>
      <c r="AL98" s="26"/>
      <c r="AM98" s="28"/>
      <c r="AN98" s="28"/>
      <c r="AO98" s="28"/>
      <c r="AP98" s="28"/>
      <c r="AQ98" s="28"/>
      <c r="AR98" s="26"/>
      <c r="AS98" s="28"/>
      <c r="AT98" s="28"/>
      <c r="AU98" s="28"/>
      <c r="AV98" s="28"/>
      <c r="AW98" s="28"/>
      <c r="AX98" s="29"/>
      <c r="AY98" s="28"/>
      <c r="AZ98" s="28"/>
      <c r="BA98" s="28" t="s">
        <v>9</v>
      </c>
      <c r="BB98" s="28"/>
      <c r="BC98" s="26"/>
      <c r="BD98" s="26"/>
      <c r="BE98" s="28"/>
      <c r="BF98" s="26"/>
      <c r="BG98" s="26"/>
      <c r="BH98" s="26"/>
      <c r="BI98" s="28"/>
      <c r="BJ98" s="6"/>
    </row>
    <row r="99" spans="1:62" ht="31">
      <c r="A99" s="23">
        <v>95</v>
      </c>
      <c r="B99" s="27" t="s">
        <v>3249</v>
      </c>
      <c r="C99" s="27" t="s">
        <v>3250</v>
      </c>
      <c r="D99" s="27" t="s">
        <v>71</v>
      </c>
      <c r="E99" s="27">
        <v>50</v>
      </c>
      <c r="F99" s="27" t="s">
        <v>195</v>
      </c>
      <c r="G99" s="27" t="s">
        <v>195</v>
      </c>
      <c r="H99" s="23" t="str">
        <f t="shared" si="2"/>
        <v>黃＊瑞</v>
      </c>
      <c r="I99" s="23" t="str">
        <f t="shared" si="3"/>
        <v>2＊130882</v>
      </c>
      <c r="J99" s="27">
        <v>1130605</v>
      </c>
      <c r="K99" s="27" t="s">
        <v>734</v>
      </c>
      <c r="L99" s="27">
        <v>1125</v>
      </c>
      <c r="M99" s="26"/>
      <c r="N99" s="26"/>
      <c r="O99" s="26"/>
      <c r="P99" s="26"/>
      <c r="Q99" s="26"/>
      <c r="R99" s="26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6"/>
      <c r="AK99" s="26"/>
      <c r="AL99" s="26"/>
      <c r="AM99" s="28"/>
      <c r="AN99" s="28"/>
      <c r="AO99" s="28"/>
      <c r="AP99" s="28"/>
      <c r="AQ99" s="28"/>
      <c r="AR99" s="26"/>
      <c r="AS99" s="28"/>
      <c r="AT99" s="28"/>
      <c r="AU99" s="28"/>
      <c r="AV99" s="28"/>
      <c r="AW99" s="28"/>
      <c r="AX99" s="29"/>
      <c r="AY99" s="28"/>
      <c r="AZ99" s="28"/>
      <c r="BA99" s="28" t="s">
        <v>9</v>
      </c>
      <c r="BB99" s="28"/>
      <c r="BC99" s="26"/>
      <c r="BD99" s="26"/>
      <c r="BE99" s="28"/>
      <c r="BF99" s="26"/>
      <c r="BG99" s="26"/>
      <c r="BH99" s="26"/>
      <c r="BI99" s="28"/>
      <c r="BJ99" s="6"/>
    </row>
    <row r="100" spans="1:62" ht="31">
      <c r="A100" s="23">
        <v>96</v>
      </c>
      <c r="B100" s="27" t="s">
        <v>3251</v>
      </c>
      <c r="C100" s="27" t="s">
        <v>3252</v>
      </c>
      <c r="D100" s="27" t="s">
        <v>69</v>
      </c>
      <c r="E100" s="27">
        <v>82</v>
      </c>
      <c r="F100" s="27" t="s">
        <v>195</v>
      </c>
      <c r="G100" s="27" t="s">
        <v>195</v>
      </c>
      <c r="H100" s="23" t="str">
        <f t="shared" si="2"/>
        <v>蔡＊阿鳳</v>
      </c>
      <c r="I100" s="23" t="str">
        <f t="shared" si="3"/>
        <v>2＊109113</v>
      </c>
      <c r="J100" s="27">
        <v>1130605</v>
      </c>
      <c r="K100" s="27" t="s">
        <v>734</v>
      </c>
      <c r="L100" s="27">
        <v>1125</v>
      </c>
      <c r="M100" s="26"/>
      <c r="N100" s="26"/>
      <c r="O100" s="26"/>
      <c r="P100" s="26"/>
      <c r="Q100" s="26"/>
      <c r="R100" s="26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6"/>
      <c r="AK100" s="26"/>
      <c r="AL100" s="26"/>
      <c r="AM100" s="28"/>
      <c r="AN100" s="28"/>
      <c r="AO100" s="28"/>
      <c r="AP100" s="28"/>
      <c r="AQ100" s="28"/>
      <c r="AR100" s="26"/>
      <c r="AS100" s="28"/>
      <c r="AT100" s="28"/>
      <c r="AU100" s="28"/>
      <c r="AV100" s="28"/>
      <c r="AW100" s="28"/>
      <c r="AX100" s="29"/>
      <c r="AY100" s="28"/>
      <c r="AZ100" s="28"/>
      <c r="BA100" s="28" t="s">
        <v>9</v>
      </c>
      <c r="BB100" s="28"/>
      <c r="BC100" s="26"/>
      <c r="BD100" s="26"/>
      <c r="BE100" s="28"/>
      <c r="BF100" s="26"/>
      <c r="BG100" s="26"/>
      <c r="BH100" s="26"/>
      <c r="BI100" s="28"/>
      <c r="BJ100" s="6"/>
    </row>
    <row r="101" spans="1:62" ht="31">
      <c r="A101" s="23">
        <v>97</v>
      </c>
      <c r="B101" s="27" t="s">
        <v>3253</v>
      </c>
      <c r="C101" s="27" t="s">
        <v>3254</v>
      </c>
      <c r="D101" s="27" t="s">
        <v>69</v>
      </c>
      <c r="E101" s="27">
        <v>59</v>
      </c>
      <c r="F101" s="27" t="s">
        <v>195</v>
      </c>
      <c r="G101" s="27" t="s">
        <v>195</v>
      </c>
      <c r="H101" s="23" t="str">
        <f t="shared" si="2"/>
        <v>賴＊美</v>
      </c>
      <c r="I101" s="23" t="str">
        <f t="shared" si="3"/>
        <v>2＊673193</v>
      </c>
      <c r="J101" s="27">
        <v>1130605</v>
      </c>
      <c r="K101" s="27" t="s">
        <v>732</v>
      </c>
      <c r="L101" s="27">
        <v>1125</v>
      </c>
      <c r="M101" s="26"/>
      <c r="N101" s="26"/>
      <c r="O101" s="26"/>
      <c r="P101" s="26"/>
      <c r="Q101" s="26"/>
      <c r="R101" s="26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6"/>
      <c r="AK101" s="26"/>
      <c r="AL101" s="26"/>
      <c r="AM101" s="28"/>
      <c r="AN101" s="28"/>
      <c r="AO101" s="28"/>
      <c r="AP101" s="28"/>
      <c r="AQ101" s="28"/>
      <c r="AR101" s="26"/>
      <c r="AS101" s="28"/>
      <c r="AT101" s="28"/>
      <c r="AU101" s="28"/>
      <c r="AV101" s="28"/>
      <c r="AW101" s="28"/>
      <c r="AX101" s="29"/>
      <c r="AY101" s="28"/>
      <c r="AZ101" s="28"/>
      <c r="BA101" s="28"/>
      <c r="BB101" s="28" t="s">
        <v>1879</v>
      </c>
      <c r="BC101" s="26"/>
      <c r="BD101" s="26"/>
      <c r="BE101" s="28"/>
      <c r="BF101" s="26"/>
      <c r="BG101" s="26"/>
      <c r="BH101" s="26"/>
      <c r="BI101" s="28"/>
      <c r="BJ101" s="6"/>
    </row>
    <row r="102" spans="1:62" ht="31">
      <c r="A102" s="23">
        <v>98</v>
      </c>
      <c r="B102" s="27" t="s">
        <v>3255</v>
      </c>
      <c r="C102" s="27" t="s">
        <v>1422</v>
      </c>
      <c r="D102" s="27" t="s">
        <v>71</v>
      </c>
      <c r="E102" s="27">
        <v>85</v>
      </c>
      <c r="F102" s="27" t="s">
        <v>195</v>
      </c>
      <c r="G102" s="27" t="s">
        <v>195</v>
      </c>
      <c r="H102" s="23" t="str">
        <f t="shared" si="2"/>
        <v>王＊雄</v>
      </c>
      <c r="I102" s="23" t="str">
        <f t="shared" si="3"/>
        <v>0＊685219</v>
      </c>
      <c r="J102" s="27">
        <v>1130606</v>
      </c>
      <c r="K102" s="27" t="s">
        <v>732</v>
      </c>
      <c r="L102" s="27">
        <v>1125</v>
      </c>
      <c r="M102" s="26"/>
      <c r="N102" s="26"/>
      <c r="O102" s="26"/>
      <c r="P102" s="26"/>
      <c r="Q102" s="26"/>
      <c r="R102" s="26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6"/>
      <c r="AK102" s="26"/>
      <c r="AL102" s="26"/>
      <c r="AM102" s="28"/>
      <c r="AN102" s="28"/>
      <c r="AO102" s="28"/>
      <c r="AP102" s="28"/>
      <c r="AQ102" s="28"/>
      <c r="AR102" s="26"/>
      <c r="AS102" s="28"/>
      <c r="AT102" s="28"/>
      <c r="AU102" s="28"/>
      <c r="AV102" s="28"/>
      <c r="AW102" s="28"/>
      <c r="AX102" s="29"/>
      <c r="AY102" s="28"/>
      <c r="AZ102" s="28"/>
      <c r="BA102" s="28"/>
      <c r="BB102" s="28" t="s">
        <v>1879</v>
      </c>
      <c r="BC102" s="26"/>
      <c r="BD102" s="26"/>
      <c r="BE102" s="28"/>
      <c r="BF102" s="26"/>
      <c r="BG102" s="26"/>
      <c r="BH102" s="26"/>
      <c r="BI102" s="28"/>
      <c r="BJ102" s="6"/>
    </row>
    <row r="103" spans="1:62" ht="31">
      <c r="A103" s="23">
        <v>99</v>
      </c>
      <c r="B103" s="27" t="s">
        <v>3256</v>
      </c>
      <c r="C103" s="27" t="s">
        <v>868</v>
      </c>
      <c r="D103" s="27" t="s">
        <v>69</v>
      </c>
      <c r="E103" s="27">
        <v>61</v>
      </c>
      <c r="F103" s="27" t="s">
        <v>195</v>
      </c>
      <c r="G103" s="27" t="s">
        <v>195</v>
      </c>
      <c r="H103" s="23" t="str">
        <f t="shared" si="2"/>
        <v>謝＊玲</v>
      </c>
      <c r="I103" s="23" t="str">
        <f t="shared" si="3"/>
        <v>0＊542634</v>
      </c>
      <c r="J103" s="27">
        <v>1130606</v>
      </c>
      <c r="K103" s="27" t="s">
        <v>734</v>
      </c>
      <c r="L103" s="27">
        <v>1125</v>
      </c>
      <c r="M103" s="26"/>
      <c r="N103" s="26"/>
      <c r="O103" s="26"/>
      <c r="P103" s="26"/>
      <c r="Q103" s="26"/>
      <c r="R103" s="26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6"/>
      <c r="AK103" s="26"/>
      <c r="AL103" s="26"/>
      <c r="AM103" s="28"/>
      <c r="AN103" s="28"/>
      <c r="AO103" s="28"/>
      <c r="AP103" s="28"/>
      <c r="AQ103" s="28"/>
      <c r="AR103" s="26"/>
      <c r="AS103" s="28"/>
      <c r="AT103" s="28"/>
      <c r="AU103" s="28"/>
      <c r="AV103" s="28"/>
      <c r="AW103" s="28"/>
      <c r="AX103" s="29"/>
      <c r="AY103" s="28"/>
      <c r="AZ103" s="28"/>
      <c r="BA103" s="28" t="s">
        <v>9</v>
      </c>
      <c r="BB103" s="28"/>
      <c r="BC103" s="26"/>
      <c r="BD103" s="26"/>
      <c r="BE103" s="28"/>
      <c r="BF103" s="26"/>
      <c r="BG103" s="26"/>
      <c r="BH103" s="26"/>
      <c r="BI103" s="28"/>
      <c r="BJ103" s="6"/>
    </row>
    <row r="104" spans="1:62" ht="31">
      <c r="A104" s="23">
        <v>100</v>
      </c>
      <c r="B104" s="27" t="s">
        <v>3257</v>
      </c>
      <c r="C104" s="27" t="s">
        <v>3258</v>
      </c>
      <c r="D104" s="27" t="s">
        <v>71</v>
      </c>
      <c r="E104" s="27">
        <v>86</v>
      </c>
      <c r="F104" s="27" t="s">
        <v>195</v>
      </c>
      <c r="G104" s="27" t="s">
        <v>195</v>
      </c>
      <c r="H104" s="23" t="str">
        <f t="shared" si="2"/>
        <v>呂＊信</v>
      </c>
      <c r="I104" s="23" t="str">
        <f t="shared" si="3"/>
        <v>0＊382298</v>
      </c>
      <c r="J104" s="27">
        <v>1130606</v>
      </c>
      <c r="K104" s="27" t="s">
        <v>734</v>
      </c>
      <c r="L104" s="27">
        <v>1125</v>
      </c>
      <c r="M104" s="26"/>
      <c r="N104" s="26"/>
      <c r="O104" s="26"/>
      <c r="P104" s="26"/>
      <c r="Q104" s="26"/>
      <c r="R104" s="26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6"/>
      <c r="AK104" s="26"/>
      <c r="AL104" s="26"/>
      <c r="AM104" s="28"/>
      <c r="AN104" s="28"/>
      <c r="AO104" s="28"/>
      <c r="AP104" s="28"/>
      <c r="AQ104" s="28"/>
      <c r="AR104" s="26"/>
      <c r="AS104" s="28"/>
      <c r="AT104" s="28"/>
      <c r="AU104" s="28"/>
      <c r="AV104" s="28"/>
      <c r="AW104" s="28"/>
      <c r="AX104" s="29"/>
      <c r="AY104" s="28"/>
      <c r="AZ104" s="28"/>
      <c r="BA104" s="28" t="s">
        <v>9</v>
      </c>
      <c r="BB104" s="28"/>
      <c r="BC104" s="26"/>
      <c r="BD104" s="26"/>
      <c r="BE104" s="28"/>
      <c r="BF104" s="26"/>
      <c r="BG104" s="26"/>
      <c r="BH104" s="26"/>
      <c r="BI104" s="28"/>
      <c r="BJ104" s="6"/>
    </row>
    <row r="105" spans="1:62" ht="31">
      <c r="A105" s="23">
        <v>101</v>
      </c>
      <c r="B105" s="27" t="s">
        <v>3259</v>
      </c>
      <c r="C105" s="27" t="s">
        <v>3260</v>
      </c>
      <c r="D105" s="27" t="s">
        <v>71</v>
      </c>
      <c r="E105" s="27">
        <v>66</v>
      </c>
      <c r="F105" s="27" t="s">
        <v>195</v>
      </c>
      <c r="G105" s="27" t="s">
        <v>195</v>
      </c>
      <c r="H105" s="23" t="str">
        <f t="shared" si="2"/>
        <v>張＊全</v>
      </c>
      <c r="I105" s="23" t="str">
        <f t="shared" si="3"/>
        <v>2＊895535</v>
      </c>
      <c r="J105" s="27">
        <v>1130606</v>
      </c>
      <c r="K105" s="27" t="s">
        <v>734</v>
      </c>
      <c r="L105" s="27">
        <v>1125</v>
      </c>
      <c r="M105" s="26"/>
      <c r="N105" s="26"/>
      <c r="O105" s="26"/>
      <c r="P105" s="26"/>
      <c r="Q105" s="26"/>
      <c r="R105" s="26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6"/>
      <c r="AK105" s="26"/>
      <c r="AL105" s="26"/>
      <c r="AM105" s="28"/>
      <c r="AN105" s="28"/>
      <c r="AO105" s="28"/>
      <c r="AP105" s="28"/>
      <c r="AQ105" s="28"/>
      <c r="AR105" s="26"/>
      <c r="AS105" s="28"/>
      <c r="AT105" s="28"/>
      <c r="AU105" s="28"/>
      <c r="AV105" s="28"/>
      <c r="AW105" s="28"/>
      <c r="AX105" s="29"/>
      <c r="AY105" s="28"/>
      <c r="AZ105" s="28"/>
      <c r="BA105" s="28" t="s">
        <v>9</v>
      </c>
      <c r="BB105" s="28"/>
      <c r="BC105" s="26"/>
      <c r="BD105" s="26"/>
      <c r="BE105" s="28"/>
      <c r="BF105" s="26"/>
      <c r="BG105" s="26"/>
      <c r="BH105" s="26"/>
      <c r="BI105" s="28"/>
      <c r="BJ105" s="6"/>
    </row>
    <row r="106" spans="1:62" ht="31">
      <c r="A106" s="23">
        <v>102</v>
      </c>
      <c r="B106" s="27" t="s">
        <v>2772</v>
      </c>
      <c r="C106" s="27" t="s">
        <v>2773</v>
      </c>
      <c r="D106" s="27" t="s">
        <v>71</v>
      </c>
      <c r="E106" s="27">
        <v>73</v>
      </c>
      <c r="F106" s="27" t="s">
        <v>195</v>
      </c>
      <c r="G106" s="27" t="s">
        <v>195</v>
      </c>
      <c r="H106" s="23" t="str">
        <f t="shared" si="2"/>
        <v>謝＊煌</v>
      </c>
      <c r="I106" s="23" t="str">
        <f t="shared" si="3"/>
        <v>2＊602923</v>
      </c>
      <c r="J106" s="27">
        <v>1130606</v>
      </c>
      <c r="K106" s="27" t="s">
        <v>734</v>
      </c>
      <c r="L106" s="27">
        <v>1125</v>
      </c>
      <c r="M106" s="26"/>
      <c r="N106" s="26"/>
      <c r="O106" s="26"/>
      <c r="P106" s="26"/>
      <c r="Q106" s="26"/>
      <c r="R106" s="26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6"/>
      <c r="AK106" s="26"/>
      <c r="AL106" s="26"/>
      <c r="AM106" s="28"/>
      <c r="AN106" s="28"/>
      <c r="AO106" s="28"/>
      <c r="AP106" s="28"/>
      <c r="AQ106" s="28"/>
      <c r="AR106" s="26"/>
      <c r="AS106" s="28"/>
      <c r="AT106" s="28"/>
      <c r="AU106" s="28"/>
      <c r="AV106" s="28"/>
      <c r="AW106" s="28"/>
      <c r="AX106" s="29"/>
      <c r="AY106" s="28"/>
      <c r="AZ106" s="28"/>
      <c r="BA106" s="28" t="s">
        <v>9</v>
      </c>
      <c r="BB106" s="28"/>
      <c r="BC106" s="26"/>
      <c r="BD106" s="26"/>
      <c r="BE106" s="28" t="s">
        <v>736</v>
      </c>
      <c r="BF106" s="26"/>
      <c r="BG106" s="26"/>
      <c r="BH106" s="26"/>
      <c r="BI106" s="28"/>
      <c r="BJ106" s="6"/>
    </row>
    <row r="107" spans="1:62" ht="31">
      <c r="A107" s="23">
        <v>103</v>
      </c>
      <c r="B107" s="27" t="s">
        <v>3261</v>
      </c>
      <c r="C107" s="27" t="s">
        <v>3262</v>
      </c>
      <c r="D107" s="27" t="s">
        <v>71</v>
      </c>
      <c r="E107" s="27">
        <v>91</v>
      </c>
      <c r="F107" s="27" t="s">
        <v>195</v>
      </c>
      <c r="G107" s="27" t="s">
        <v>195</v>
      </c>
      <c r="H107" s="23" t="str">
        <f t="shared" si="2"/>
        <v>蔡＊祥</v>
      </c>
      <c r="I107" s="23" t="str">
        <f t="shared" si="3"/>
        <v>2＊651203</v>
      </c>
      <c r="J107" s="27">
        <v>1130606</v>
      </c>
      <c r="K107" s="27" t="s">
        <v>732</v>
      </c>
      <c r="L107" s="27">
        <v>1125</v>
      </c>
      <c r="M107" s="26"/>
      <c r="N107" s="26"/>
      <c r="O107" s="26"/>
      <c r="P107" s="26"/>
      <c r="Q107" s="26"/>
      <c r="R107" s="26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6"/>
      <c r="AK107" s="26"/>
      <c r="AL107" s="26"/>
      <c r="AM107" s="28"/>
      <c r="AN107" s="28"/>
      <c r="AO107" s="28"/>
      <c r="AP107" s="28"/>
      <c r="AQ107" s="28"/>
      <c r="AR107" s="26"/>
      <c r="AS107" s="28"/>
      <c r="AT107" s="28"/>
      <c r="AU107" s="28"/>
      <c r="AV107" s="28"/>
      <c r="AW107" s="28"/>
      <c r="AX107" s="29"/>
      <c r="AY107" s="28"/>
      <c r="AZ107" s="28"/>
      <c r="BA107" s="28"/>
      <c r="BB107" s="28" t="s">
        <v>1899</v>
      </c>
      <c r="BC107" s="26"/>
      <c r="BD107" s="26"/>
      <c r="BE107" s="28"/>
      <c r="BF107" s="26"/>
      <c r="BG107" s="26"/>
      <c r="BH107" s="26"/>
      <c r="BI107" s="28"/>
      <c r="BJ107" s="6"/>
    </row>
    <row r="108" spans="1:62" ht="31">
      <c r="A108" s="23">
        <v>104</v>
      </c>
      <c r="B108" s="27" t="s">
        <v>3263</v>
      </c>
      <c r="C108" s="27" t="s">
        <v>3264</v>
      </c>
      <c r="D108" s="27" t="s">
        <v>69</v>
      </c>
      <c r="E108" s="27">
        <v>70</v>
      </c>
      <c r="F108" s="27" t="s">
        <v>195</v>
      </c>
      <c r="G108" s="27" t="s">
        <v>195</v>
      </c>
      <c r="H108" s="23" t="str">
        <f t="shared" si="2"/>
        <v>莊＊英</v>
      </c>
      <c r="I108" s="23" t="str">
        <f t="shared" si="3"/>
        <v>2＊795136</v>
      </c>
      <c r="J108" s="27">
        <v>1130606</v>
      </c>
      <c r="K108" s="27" t="s">
        <v>732</v>
      </c>
      <c r="L108" s="27">
        <v>1125</v>
      </c>
      <c r="M108" s="26"/>
      <c r="N108" s="26"/>
      <c r="O108" s="26"/>
      <c r="P108" s="26"/>
      <c r="Q108" s="26"/>
      <c r="R108" s="26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6"/>
      <c r="AK108" s="26"/>
      <c r="AL108" s="26"/>
      <c r="AM108" s="28"/>
      <c r="AN108" s="28"/>
      <c r="AO108" s="28"/>
      <c r="AP108" s="28"/>
      <c r="AQ108" s="28"/>
      <c r="AR108" s="26"/>
      <c r="AS108" s="28"/>
      <c r="AT108" s="28"/>
      <c r="AU108" s="28"/>
      <c r="AV108" s="28"/>
      <c r="AW108" s="28"/>
      <c r="AX108" s="29"/>
      <c r="AY108" s="28"/>
      <c r="AZ108" s="28"/>
      <c r="BA108" s="28"/>
      <c r="BB108" s="28" t="s">
        <v>1899</v>
      </c>
      <c r="BC108" s="26"/>
      <c r="BD108" s="26"/>
      <c r="BE108" s="28"/>
      <c r="BF108" s="26"/>
      <c r="BG108" s="26"/>
      <c r="BH108" s="26"/>
      <c r="BI108" s="28"/>
      <c r="BJ108" s="6"/>
    </row>
    <row r="109" spans="1:62" ht="31">
      <c r="A109" s="23">
        <v>105</v>
      </c>
      <c r="B109" s="27" t="s">
        <v>2335</v>
      </c>
      <c r="C109" s="27" t="s">
        <v>2050</v>
      </c>
      <c r="D109" s="27" t="s">
        <v>69</v>
      </c>
      <c r="E109" s="27">
        <v>55</v>
      </c>
      <c r="F109" s="27" t="s">
        <v>195</v>
      </c>
      <c r="G109" s="27" t="s">
        <v>195</v>
      </c>
      <c r="H109" s="23" t="str">
        <f t="shared" si="2"/>
        <v>周＊蘋</v>
      </c>
      <c r="I109" s="23" t="str">
        <f t="shared" si="3"/>
        <v>2＊609860</v>
      </c>
      <c r="J109" s="27">
        <v>1130606</v>
      </c>
      <c r="K109" s="27" t="s">
        <v>734</v>
      </c>
      <c r="L109" s="27">
        <v>1125</v>
      </c>
      <c r="M109" s="26"/>
      <c r="N109" s="26"/>
      <c r="O109" s="26"/>
      <c r="P109" s="26"/>
      <c r="Q109" s="26"/>
      <c r="R109" s="26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6"/>
      <c r="AK109" s="26"/>
      <c r="AL109" s="26"/>
      <c r="AM109" s="28"/>
      <c r="AN109" s="28"/>
      <c r="AO109" s="28"/>
      <c r="AP109" s="28"/>
      <c r="AQ109" s="28"/>
      <c r="AR109" s="26"/>
      <c r="AS109" s="28"/>
      <c r="AT109" s="28"/>
      <c r="AU109" s="28"/>
      <c r="AV109" s="28"/>
      <c r="AW109" s="28"/>
      <c r="AX109" s="29"/>
      <c r="AY109" s="28"/>
      <c r="AZ109" s="28"/>
      <c r="BA109" s="28" t="s">
        <v>9</v>
      </c>
      <c r="BB109" s="28"/>
      <c r="BC109" s="26"/>
      <c r="BD109" s="26"/>
      <c r="BE109" s="28" t="s">
        <v>736</v>
      </c>
      <c r="BF109" s="26"/>
      <c r="BG109" s="26"/>
      <c r="BH109" s="26"/>
      <c r="BI109" s="28"/>
      <c r="BJ109" s="6"/>
    </row>
    <row r="110" spans="1:62" ht="31">
      <c r="A110" s="23">
        <v>106</v>
      </c>
      <c r="B110" s="27" t="s">
        <v>3265</v>
      </c>
      <c r="C110" s="27" t="s">
        <v>3266</v>
      </c>
      <c r="D110" s="27" t="s">
        <v>69</v>
      </c>
      <c r="E110" s="27">
        <v>65</v>
      </c>
      <c r="F110" s="27" t="s">
        <v>195</v>
      </c>
      <c r="G110" s="27" t="s">
        <v>195</v>
      </c>
      <c r="H110" s="23" t="str">
        <f t="shared" si="2"/>
        <v>李＊雲</v>
      </c>
      <c r="I110" s="23" t="str">
        <f t="shared" si="3"/>
        <v>0＊664141</v>
      </c>
      <c r="J110" s="27">
        <v>1130612</v>
      </c>
      <c r="K110" s="27" t="s">
        <v>734</v>
      </c>
      <c r="L110" s="27">
        <v>1125</v>
      </c>
      <c r="M110" s="26"/>
      <c r="N110" s="26"/>
      <c r="O110" s="26"/>
      <c r="P110" s="26"/>
      <c r="Q110" s="26"/>
      <c r="R110" s="26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6"/>
      <c r="AK110" s="26"/>
      <c r="AL110" s="26"/>
      <c r="AM110" s="28"/>
      <c r="AN110" s="28"/>
      <c r="AO110" s="28"/>
      <c r="AP110" s="28"/>
      <c r="AQ110" s="28"/>
      <c r="AR110" s="26"/>
      <c r="AS110" s="28"/>
      <c r="AT110" s="28"/>
      <c r="AU110" s="28"/>
      <c r="AV110" s="28"/>
      <c r="AW110" s="28"/>
      <c r="AX110" s="29"/>
      <c r="AY110" s="28"/>
      <c r="AZ110" s="28"/>
      <c r="BA110" s="28" t="s">
        <v>9</v>
      </c>
      <c r="BB110" s="28"/>
      <c r="BC110" s="26"/>
      <c r="BD110" s="26"/>
      <c r="BE110" s="28"/>
      <c r="BF110" s="26"/>
      <c r="BG110" s="26"/>
      <c r="BH110" s="26"/>
      <c r="BI110" s="28"/>
      <c r="BJ110" s="6"/>
    </row>
    <row r="111" spans="1:62" ht="31">
      <c r="A111" s="23">
        <v>107</v>
      </c>
      <c r="B111" s="27" t="s">
        <v>3268</v>
      </c>
      <c r="C111" s="27" t="s">
        <v>896</v>
      </c>
      <c r="D111" s="27" t="s">
        <v>69</v>
      </c>
      <c r="E111" s="27">
        <v>55</v>
      </c>
      <c r="F111" s="27" t="s">
        <v>195</v>
      </c>
      <c r="G111" s="27" t="s">
        <v>195</v>
      </c>
      <c r="H111" s="23" t="str">
        <f t="shared" si="2"/>
        <v>陳＊君</v>
      </c>
      <c r="I111" s="23" t="str">
        <f t="shared" si="3"/>
        <v>0＊426695</v>
      </c>
      <c r="J111" s="27">
        <v>1130612</v>
      </c>
      <c r="K111" s="27" t="s">
        <v>732</v>
      </c>
      <c r="L111" s="27">
        <v>1125</v>
      </c>
      <c r="M111" s="26"/>
      <c r="N111" s="26"/>
      <c r="O111" s="26"/>
      <c r="P111" s="26"/>
      <c r="Q111" s="26"/>
      <c r="R111" s="26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6"/>
      <c r="AK111" s="26"/>
      <c r="AL111" s="26"/>
      <c r="AM111" s="28"/>
      <c r="AN111" s="28"/>
      <c r="AO111" s="28"/>
      <c r="AP111" s="28"/>
      <c r="AQ111" s="28"/>
      <c r="AR111" s="26"/>
      <c r="AS111" s="28"/>
      <c r="AT111" s="28"/>
      <c r="AU111" s="28"/>
      <c r="AV111" s="28"/>
      <c r="AW111" s="28"/>
      <c r="AX111" s="29"/>
      <c r="AY111" s="28"/>
      <c r="AZ111" s="28"/>
      <c r="BA111" s="28"/>
      <c r="BB111" s="28" t="s">
        <v>1899</v>
      </c>
      <c r="BC111" s="26"/>
      <c r="BD111" s="26"/>
      <c r="BE111" s="28"/>
      <c r="BF111" s="26"/>
      <c r="BG111" s="26"/>
      <c r="BH111" s="26"/>
      <c r="BI111" s="28"/>
      <c r="BJ111" s="6"/>
    </row>
    <row r="112" spans="1:62" ht="31">
      <c r="A112" s="23">
        <v>108</v>
      </c>
      <c r="B112" s="27" t="s">
        <v>3269</v>
      </c>
      <c r="C112" s="27" t="s">
        <v>3270</v>
      </c>
      <c r="D112" s="27" t="s">
        <v>69</v>
      </c>
      <c r="E112" s="27">
        <v>85</v>
      </c>
      <c r="F112" s="27" t="s">
        <v>195</v>
      </c>
      <c r="G112" s="27" t="s">
        <v>195</v>
      </c>
      <c r="H112" s="23" t="str">
        <f t="shared" si="2"/>
        <v>林＊子</v>
      </c>
      <c r="I112" s="23" t="str">
        <f t="shared" si="3"/>
        <v>0＊408161</v>
      </c>
      <c r="J112" s="27">
        <v>1130612</v>
      </c>
      <c r="K112" s="27" t="s">
        <v>734</v>
      </c>
      <c r="L112" s="27">
        <v>1125</v>
      </c>
      <c r="M112" s="26"/>
      <c r="N112" s="26"/>
      <c r="O112" s="26"/>
      <c r="P112" s="26"/>
      <c r="Q112" s="26"/>
      <c r="R112" s="26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6"/>
      <c r="AK112" s="26"/>
      <c r="AL112" s="26"/>
      <c r="AM112" s="28"/>
      <c r="AN112" s="28"/>
      <c r="AO112" s="28"/>
      <c r="AP112" s="28"/>
      <c r="AQ112" s="28"/>
      <c r="AR112" s="26"/>
      <c r="AS112" s="28"/>
      <c r="AT112" s="28"/>
      <c r="AU112" s="28"/>
      <c r="AV112" s="28"/>
      <c r="AW112" s="28"/>
      <c r="AX112" s="29"/>
      <c r="AY112" s="28"/>
      <c r="AZ112" s="28"/>
      <c r="BA112" s="28" t="s">
        <v>9</v>
      </c>
      <c r="BB112" s="28"/>
      <c r="BC112" s="26"/>
      <c r="BD112" s="26"/>
      <c r="BE112" s="28"/>
      <c r="BF112" s="26"/>
      <c r="BG112" s="26"/>
      <c r="BH112" s="26"/>
      <c r="BI112" s="28"/>
      <c r="BJ112" s="6"/>
    </row>
    <row r="113" spans="1:62" ht="31">
      <c r="A113" s="23">
        <v>109</v>
      </c>
      <c r="B113" s="27" t="s">
        <v>3271</v>
      </c>
      <c r="C113" s="27" t="s">
        <v>3272</v>
      </c>
      <c r="D113" s="27" t="s">
        <v>69</v>
      </c>
      <c r="E113" s="27">
        <v>63</v>
      </c>
      <c r="F113" s="27" t="s">
        <v>195</v>
      </c>
      <c r="G113" s="27" t="s">
        <v>195</v>
      </c>
      <c r="H113" s="23" t="str">
        <f t="shared" si="2"/>
        <v>林＊芳</v>
      </c>
      <c r="I113" s="23" t="str">
        <f t="shared" si="3"/>
        <v>2＊657845</v>
      </c>
      <c r="J113" s="27">
        <v>1130612</v>
      </c>
      <c r="K113" s="27" t="s">
        <v>734</v>
      </c>
      <c r="L113" s="27">
        <v>1125</v>
      </c>
      <c r="M113" s="26"/>
      <c r="N113" s="26"/>
      <c r="O113" s="26"/>
      <c r="P113" s="26"/>
      <c r="Q113" s="26"/>
      <c r="R113" s="26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6"/>
      <c r="AK113" s="26"/>
      <c r="AL113" s="26"/>
      <c r="AM113" s="28"/>
      <c r="AN113" s="28"/>
      <c r="AO113" s="28"/>
      <c r="AP113" s="28"/>
      <c r="AQ113" s="28"/>
      <c r="AR113" s="26"/>
      <c r="AS113" s="28"/>
      <c r="AT113" s="28"/>
      <c r="AU113" s="28"/>
      <c r="AV113" s="28"/>
      <c r="AW113" s="28"/>
      <c r="AX113" s="29"/>
      <c r="AY113" s="28"/>
      <c r="AZ113" s="28"/>
      <c r="BA113" s="28" t="s">
        <v>9</v>
      </c>
      <c r="BB113" s="28"/>
      <c r="BC113" s="26"/>
      <c r="BD113" s="26"/>
      <c r="BE113" s="28"/>
      <c r="BF113" s="26"/>
      <c r="BG113" s="26"/>
      <c r="BH113" s="26"/>
      <c r="BI113" s="28"/>
      <c r="BJ113" s="6"/>
    </row>
    <row r="114" spans="1:62" ht="31">
      <c r="A114" s="23">
        <v>110</v>
      </c>
      <c r="B114" s="27" t="s">
        <v>2344</v>
      </c>
      <c r="C114" s="27" t="s">
        <v>2059</v>
      </c>
      <c r="D114" s="27" t="s">
        <v>71</v>
      </c>
      <c r="E114" s="27">
        <v>74</v>
      </c>
      <c r="F114" s="27" t="s">
        <v>195</v>
      </c>
      <c r="G114" s="27" t="s">
        <v>195</v>
      </c>
      <c r="H114" s="23" t="str">
        <f t="shared" si="2"/>
        <v>連＊杰</v>
      </c>
      <c r="I114" s="23" t="str">
        <f t="shared" si="3"/>
        <v>0＊468000</v>
      </c>
      <c r="J114" s="27">
        <v>1130619</v>
      </c>
      <c r="K114" s="27" t="s">
        <v>734</v>
      </c>
      <c r="L114" s="27">
        <v>1125</v>
      </c>
      <c r="M114" s="26"/>
      <c r="N114" s="26"/>
      <c r="O114" s="26"/>
      <c r="P114" s="26"/>
      <c r="Q114" s="26"/>
      <c r="R114" s="26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6"/>
      <c r="AK114" s="26"/>
      <c r="AL114" s="26"/>
      <c r="AM114" s="28"/>
      <c r="AN114" s="28"/>
      <c r="AO114" s="28"/>
      <c r="AP114" s="28"/>
      <c r="AQ114" s="28"/>
      <c r="AR114" s="26"/>
      <c r="AS114" s="28"/>
      <c r="AT114" s="28"/>
      <c r="AU114" s="28"/>
      <c r="AV114" s="28"/>
      <c r="AW114" s="28"/>
      <c r="AX114" s="29"/>
      <c r="AY114" s="28"/>
      <c r="AZ114" s="28"/>
      <c r="BA114" s="28" t="s">
        <v>9</v>
      </c>
      <c r="BB114" s="28"/>
      <c r="BC114" s="26"/>
      <c r="BD114" s="26"/>
      <c r="BE114" s="28"/>
      <c r="BF114" s="26"/>
      <c r="BG114" s="26"/>
      <c r="BH114" s="26"/>
      <c r="BI114" s="28"/>
      <c r="BJ114" s="6"/>
    </row>
    <row r="115" spans="1:62" ht="31">
      <c r="A115" s="23">
        <v>111</v>
      </c>
      <c r="B115" s="27" t="s">
        <v>3274</v>
      </c>
      <c r="C115" s="27" t="s">
        <v>3275</v>
      </c>
      <c r="D115" s="27" t="s">
        <v>69</v>
      </c>
      <c r="E115" s="27">
        <v>67</v>
      </c>
      <c r="F115" s="27" t="s">
        <v>195</v>
      </c>
      <c r="G115" s="27" t="s">
        <v>195</v>
      </c>
      <c r="H115" s="23" t="str">
        <f t="shared" si="2"/>
        <v>楊＊卿</v>
      </c>
      <c r="I115" s="23" t="str">
        <f t="shared" si="3"/>
        <v>1＊112836</v>
      </c>
      <c r="J115" s="27">
        <v>1130619</v>
      </c>
      <c r="K115" s="27" t="s">
        <v>734</v>
      </c>
      <c r="L115" s="27">
        <v>1125</v>
      </c>
      <c r="M115" s="26"/>
      <c r="N115" s="26"/>
      <c r="O115" s="26"/>
      <c r="P115" s="26"/>
      <c r="Q115" s="26"/>
      <c r="R115" s="26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6"/>
      <c r="AK115" s="26"/>
      <c r="AL115" s="26"/>
      <c r="AM115" s="28"/>
      <c r="AN115" s="28"/>
      <c r="AO115" s="28"/>
      <c r="AP115" s="28"/>
      <c r="AQ115" s="28"/>
      <c r="AR115" s="26"/>
      <c r="AS115" s="28"/>
      <c r="AT115" s="28"/>
      <c r="AU115" s="28"/>
      <c r="AV115" s="28"/>
      <c r="AW115" s="28"/>
      <c r="AX115" s="29"/>
      <c r="AY115" s="28"/>
      <c r="AZ115" s="28"/>
      <c r="BA115" s="28" t="s">
        <v>9</v>
      </c>
      <c r="BB115" s="28"/>
      <c r="BC115" s="26"/>
      <c r="BD115" s="26"/>
      <c r="BE115" s="28"/>
      <c r="BF115" s="26"/>
      <c r="BG115" s="26"/>
      <c r="BH115" s="26"/>
      <c r="BI115" s="28"/>
      <c r="BJ115" s="6"/>
    </row>
    <row r="116" spans="1:62" ht="31">
      <c r="A116" s="23">
        <v>112</v>
      </c>
      <c r="B116" s="27" t="s">
        <v>312</v>
      </c>
      <c r="C116" s="27" t="s">
        <v>187</v>
      </c>
      <c r="D116" s="27" t="s">
        <v>71</v>
      </c>
      <c r="E116" s="27">
        <v>77</v>
      </c>
      <c r="F116" s="27" t="s">
        <v>195</v>
      </c>
      <c r="G116" s="27" t="s">
        <v>195</v>
      </c>
      <c r="H116" s="23" t="str">
        <f t="shared" si="2"/>
        <v>張＊鴻</v>
      </c>
      <c r="I116" s="23" t="str">
        <f t="shared" si="3"/>
        <v>2＊077290</v>
      </c>
      <c r="J116" s="27">
        <v>1130619</v>
      </c>
      <c r="K116" s="27" t="s">
        <v>732</v>
      </c>
      <c r="L116" s="27">
        <v>1125</v>
      </c>
      <c r="M116" s="26"/>
      <c r="N116" s="26"/>
      <c r="O116" s="26"/>
      <c r="P116" s="26"/>
      <c r="Q116" s="26"/>
      <c r="R116" s="26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6"/>
      <c r="AK116" s="26"/>
      <c r="AL116" s="26"/>
      <c r="AM116" s="28"/>
      <c r="AN116" s="28"/>
      <c r="AO116" s="28"/>
      <c r="AP116" s="28"/>
      <c r="AQ116" s="28"/>
      <c r="AR116" s="26"/>
      <c r="AS116" s="28"/>
      <c r="AT116" s="28"/>
      <c r="AU116" s="28"/>
      <c r="AV116" s="28"/>
      <c r="AW116" s="28"/>
      <c r="AX116" s="29"/>
      <c r="AY116" s="28"/>
      <c r="AZ116" s="28"/>
      <c r="BA116" s="28"/>
      <c r="BB116" s="28" t="s">
        <v>1899</v>
      </c>
      <c r="BC116" s="26"/>
      <c r="BD116" s="26"/>
      <c r="BE116" s="28"/>
      <c r="BF116" s="26"/>
      <c r="BG116" s="26"/>
      <c r="BH116" s="26"/>
      <c r="BI116" s="28"/>
      <c r="BJ116" s="6"/>
    </row>
    <row r="117" spans="1:62" ht="31">
      <c r="A117" s="23">
        <v>113</v>
      </c>
      <c r="B117" s="27" t="s">
        <v>3276</v>
      </c>
      <c r="C117" s="27" t="s">
        <v>3277</v>
      </c>
      <c r="D117" s="27" t="s">
        <v>69</v>
      </c>
      <c r="E117" s="27">
        <v>82</v>
      </c>
      <c r="F117" s="27" t="s">
        <v>195</v>
      </c>
      <c r="G117" s="27" t="s">
        <v>195</v>
      </c>
      <c r="H117" s="23" t="str">
        <f t="shared" si="2"/>
        <v>黃＊阿美</v>
      </c>
      <c r="I117" s="23" t="str">
        <f t="shared" si="3"/>
        <v>1＊876196</v>
      </c>
      <c r="J117" s="27">
        <v>1130620</v>
      </c>
      <c r="K117" s="27" t="s">
        <v>734</v>
      </c>
      <c r="L117" s="27">
        <v>1125</v>
      </c>
      <c r="M117" s="26"/>
      <c r="N117" s="26"/>
      <c r="O117" s="26"/>
      <c r="P117" s="26"/>
      <c r="Q117" s="26"/>
      <c r="R117" s="26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6"/>
      <c r="AK117" s="26"/>
      <c r="AL117" s="26"/>
      <c r="AM117" s="28"/>
      <c r="AN117" s="28"/>
      <c r="AO117" s="28"/>
      <c r="AP117" s="28"/>
      <c r="AQ117" s="28"/>
      <c r="AR117" s="26"/>
      <c r="AS117" s="28"/>
      <c r="AT117" s="28"/>
      <c r="AU117" s="28"/>
      <c r="AV117" s="28"/>
      <c r="AW117" s="28"/>
      <c r="AX117" s="29"/>
      <c r="AY117" s="28"/>
      <c r="AZ117" s="28"/>
      <c r="BA117" s="28" t="s">
        <v>9</v>
      </c>
      <c r="BB117" s="28"/>
      <c r="BC117" s="26"/>
      <c r="BD117" s="26"/>
      <c r="BE117" s="28"/>
      <c r="BF117" s="26"/>
      <c r="BG117" s="26"/>
      <c r="BH117" s="26"/>
      <c r="BI117" s="28"/>
      <c r="BJ117" s="6"/>
    </row>
    <row r="118" spans="1:62" ht="31">
      <c r="A118" s="23">
        <v>114</v>
      </c>
      <c r="B118" s="27" t="s">
        <v>3278</v>
      </c>
      <c r="C118" s="27" t="s">
        <v>3279</v>
      </c>
      <c r="D118" s="27" t="s">
        <v>71</v>
      </c>
      <c r="E118" s="27">
        <v>74</v>
      </c>
      <c r="F118" s="27" t="s">
        <v>195</v>
      </c>
      <c r="G118" s="27" t="s">
        <v>195</v>
      </c>
      <c r="H118" s="23" t="str">
        <f t="shared" si="2"/>
        <v>張＊昌</v>
      </c>
      <c r="I118" s="23" t="str">
        <f t="shared" si="3"/>
        <v>0＊405611</v>
      </c>
      <c r="J118" s="27">
        <v>1130626</v>
      </c>
      <c r="K118" s="27" t="s">
        <v>734</v>
      </c>
      <c r="L118" s="27">
        <v>1125</v>
      </c>
      <c r="M118" s="26"/>
      <c r="N118" s="26"/>
      <c r="O118" s="26"/>
      <c r="P118" s="26"/>
      <c r="Q118" s="26"/>
      <c r="R118" s="26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6"/>
      <c r="AK118" s="26"/>
      <c r="AL118" s="26"/>
      <c r="AM118" s="28"/>
      <c r="AN118" s="28"/>
      <c r="AO118" s="28"/>
      <c r="AP118" s="28"/>
      <c r="AQ118" s="28"/>
      <c r="AR118" s="26"/>
      <c r="AS118" s="28"/>
      <c r="AT118" s="28"/>
      <c r="AU118" s="28"/>
      <c r="AV118" s="28"/>
      <c r="AW118" s="28"/>
      <c r="AX118" s="29"/>
      <c r="AY118" s="28"/>
      <c r="AZ118" s="28"/>
      <c r="BA118" s="28" t="s">
        <v>1879</v>
      </c>
      <c r="BB118" s="28"/>
      <c r="BC118" s="26"/>
      <c r="BD118" s="26"/>
      <c r="BE118" s="28"/>
      <c r="BF118" s="26"/>
      <c r="BG118" s="26"/>
      <c r="BH118" s="26"/>
      <c r="BI118" s="28"/>
      <c r="BJ118" s="6"/>
    </row>
    <row r="119" spans="1:62" ht="31">
      <c r="A119" s="23">
        <v>115</v>
      </c>
      <c r="B119" s="27" t="s">
        <v>3281</v>
      </c>
      <c r="C119" s="27" t="s">
        <v>3282</v>
      </c>
      <c r="D119" s="27" t="s">
        <v>71</v>
      </c>
      <c r="E119" s="27">
        <v>50</v>
      </c>
      <c r="F119" s="27" t="s">
        <v>195</v>
      </c>
      <c r="G119" s="27" t="s">
        <v>195</v>
      </c>
      <c r="H119" s="23" t="str">
        <f t="shared" si="2"/>
        <v>古＊興</v>
      </c>
      <c r="I119" s="23" t="str">
        <f t="shared" si="3"/>
        <v>1＊180844</v>
      </c>
      <c r="J119" s="27">
        <v>1130626</v>
      </c>
      <c r="K119" s="27" t="s">
        <v>734</v>
      </c>
      <c r="L119" s="27">
        <v>1125</v>
      </c>
      <c r="M119" s="26"/>
      <c r="N119" s="26"/>
      <c r="O119" s="26"/>
      <c r="P119" s="26"/>
      <c r="Q119" s="26"/>
      <c r="R119" s="26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6"/>
      <c r="AK119" s="26"/>
      <c r="AL119" s="26"/>
      <c r="AM119" s="28"/>
      <c r="AN119" s="28"/>
      <c r="AO119" s="28"/>
      <c r="AP119" s="28"/>
      <c r="AQ119" s="28"/>
      <c r="AR119" s="26"/>
      <c r="AS119" s="28"/>
      <c r="AT119" s="28"/>
      <c r="AU119" s="28"/>
      <c r="AV119" s="28"/>
      <c r="AW119" s="28"/>
      <c r="AX119" s="29"/>
      <c r="AY119" s="28"/>
      <c r="AZ119" s="28"/>
      <c r="BA119" s="28" t="s">
        <v>9</v>
      </c>
      <c r="BB119" s="28"/>
      <c r="BC119" s="26"/>
      <c r="BD119" s="26"/>
      <c r="BE119" s="28"/>
      <c r="BF119" s="26"/>
      <c r="BG119" s="26"/>
      <c r="BH119" s="26"/>
      <c r="BI119" s="28"/>
      <c r="BJ119" s="6"/>
    </row>
    <row r="120" spans="1:62" ht="31">
      <c r="A120" s="23">
        <v>116</v>
      </c>
      <c r="B120" s="27" t="s">
        <v>552</v>
      </c>
      <c r="C120" s="27" t="s">
        <v>241</v>
      </c>
      <c r="D120" s="27" t="s">
        <v>69</v>
      </c>
      <c r="E120" s="27">
        <v>74</v>
      </c>
      <c r="F120" s="27" t="s">
        <v>195</v>
      </c>
      <c r="G120" s="27" t="s">
        <v>195</v>
      </c>
      <c r="H120" s="23" t="str">
        <f t="shared" si="2"/>
        <v>翁＊如</v>
      </c>
      <c r="I120" s="23" t="str">
        <f t="shared" si="3"/>
        <v>1＊745280</v>
      </c>
      <c r="J120" s="27">
        <v>1130626</v>
      </c>
      <c r="K120" s="27" t="s">
        <v>734</v>
      </c>
      <c r="L120" s="27">
        <v>1125</v>
      </c>
      <c r="M120" s="26"/>
      <c r="N120" s="26"/>
      <c r="O120" s="26"/>
      <c r="P120" s="26"/>
      <c r="Q120" s="26"/>
      <c r="R120" s="26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6"/>
      <c r="AK120" s="26"/>
      <c r="AL120" s="26"/>
      <c r="AM120" s="28"/>
      <c r="AN120" s="28"/>
      <c r="AO120" s="28"/>
      <c r="AP120" s="28"/>
      <c r="AQ120" s="28"/>
      <c r="AR120" s="26"/>
      <c r="AS120" s="28"/>
      <c r="AT120" s="28"/>
      <c r="AU120" s="28"/>
      <c r="AV120" s="28"/>
      <c r="AW120" s="28"/>
      <c r="AX120" s="29"/>
      <c r="AY120" s="28"/>
      <c r="AZ120" s="28"/>
      <c r="BA120" s="28" t="s">
        <v>1879</v>
      </c>
      <c r="BB120" s="28"/>
      <c r="BC120" s="26"/>
      <c r="BD120" s="26"/>
      <c r="BE120" s="28"/>
      <c r="BF120" s="26"/>
      <c r="BG120" s="26"/>
      <c r="BH120" s="26"/>
      <c r="BI120" s="28"/>
      <c r="BJ120" s="6"/>
    </row>
    <row r="121" spans="1:62" ht="31">
      <c r="A121" s="23">
        <v>117</v>
      </c>
      <c r="B121" s="27" t="s">
        <v>3283</v>
      </c>
      <c r="C121" s="27" t="s">
        <v>3284</v>
      </c>
      <c r="D121" s="27" t="s">
        <v>69</v>
      </c>
      <c r="E121" s="27">
        <v>49</v>
      </c>
      <c r="F121" s="27" t="s">
        <v>195</v>
      </c>
      <c r="G121" s="27" t="s">
        <v>195</v>
      </c>
      <c r="H121" s="23" t="str">
        <f t="shared" si="2"/>
        <v>顏＊雯</v>
      </c>
      <c r="I121" s="23" t="str">
        <f t="shared" si="3"/>
        <v>2＊703263</v>
      </c>
      <c r="J121" s="27">
        <v>1130626</v>
      </c>
      <c r="K121" s="27" t="s">
        <v>734</v>
      </c>
      <c r="L121" s="27">
        <v>1125</v>
      </c>
      <c r="M121" s="26"/>
      <c r="N121" s="26"/>
      <c r="O121" s="26"/>
      <c r="P121" s="26"/>
      <c r="Q121" s="26"/>
      <c r="R121" s="26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6"/>
      <c r="AK121" s="26"/>
      <c r="AL121" s="26"/>
      <c r="AM121" s="28"/>
      <c r="AN121" s="28"/>
      <c r="AO121" s="28"/>
      <c r="AP121" s="28"/>
      <c r="AQ121" s="28"/>
      <c r="AR121" s="26"/>
      <c r="AS121" s="28"/>
      <c r="AT121" s="28"/>
      <c r="AU121" s="28"/>
      <c r="AV121" s="28"/>
      <c r="AW121" s="28"/>
      <c r="AX121" s="29"/>
      <c r="AY121" s="28"/>
      <c r="AZ121" s="28"/>
      <c r="BA121" s="28" t="s">
        <v>9</v>
      </c>
      <c r="BB121" s="28"/>
      <c r="BC121" s="26"/>
      <c r="BD121" s="26"/>
      <c r="BE121" s="28"/>
      <c r="BF121" s="26"/>
      <c r="BG121" s="26"/>
      <c r="BH121" s="26"/>
      <c r="BI121" s="28"/>
      <c r="BJ121" s="6"/>
    </row>
    <row r="122" spans="1:62" ht="31">
      <c r="A122" s="23">
        <v>118</v>
      </c>
      <c r="B122" s="27" t="s">
        <v>3285</v>
      </c>
      <c r="C122" s="27" t="s">
        <v>3286</v>
      </c>
      <c r="D122" s="27" t="s">
        <v>69</v>
      </c>
      <c r="E122" s="27">
        <v>61</v>
      </c>
      <c r="F122" s="27" t="s">
        <v>195</v>
      </c>
      <c r="G122" s="27" t="s">
        <v>195</v>
      </c>
      <c r="H122" s="23" t="str">
        <f t="shared" si="2"/>
        <v>梁＊羚</v>
      </c>
      <c r="I122" s="23" t="str">
        <f t="shared" si="3"/>
        <v>0＊099959</v>
      </c>
      <c r="J122" s="27">
        <v>1130627</v>
      </c>
      <c r="K122" s="27" t="s">
        <v>734</v>
      </c>
      <c r="L122" s="27">
        <v>1125</v>
      </c>
      <c r="M122" s="26"/>
      <c r="N122" s="26"/>
      <c r="O122" s="26"/>
      <c r="P122" s="26"/>
      <c r="Q122" s="26"/>
      <c r="R122" s="26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6"/>
      <c r="AK122" s="26"/>
      <c r="AL122" s="26"/>
      <c r="AM122" s="28"/>
      <c r="AN122" s="28"/>
      <c r="AO122" s="28"/>
      <c r="AP122" s="28"/>
      <c r="AQ122" s="28"/>
      <c r="AR122" s="26"/>
      <c r="AS122" s="28"/>
      <c r="AT122" s="28"/>
      <c r="AU122" s="28"/>
      <c r="AV122" s="28"/>
      <c r="AW122" s="28"/>
      <c r="AX122" s="29"/>
      <c r="AY122" s="28"/>
      <c r="AZ122" s="28"/>
      <c r="BA122" s="28" t="s">
        <v>9</v>
      </c>
      <c r="BB122" s="28"/>
      <c r="BC122" s="26"/>
      <c r="BD122" s="26"/>
      <c r="BE122" s="28"/>
      <c r="BF122" s="26"/>
      <c r="BG122" s="26"/>
      <c r="BH122" s="26"/>
      <c r="BI122" s="28"/>
      <c r="BJ122" s="6"/>
    </row>
    <row r="123" spans="1:62" ht="31">
      <c r="A123" s="23">
        <v>119</v>
      </c>
      <c r="B123" s="27" t="s">
        <v>560</v>
      </c>
      <c r="C123" s="27" t="s">
        <v>203</v>
      </c>
      <c r="D123" s="27" t="s">
        <v>71</v>
      </c>
      <c r="E123" s="27">
        <v>52</v>
      </c>
      <c r="F123" s="27" t="s">
        <v>195</v>
      </c>
      <c r="G123" s="27" t="s">
        <v>195</v>
      </c>
      <c r="H123" s="23" t="str">
        <f t="shared" si="2"/>
        <v>梁＊雄</v>
      </c>
      <c r="I123" s="23" t="str">
        <f t="shared" si="3"/>
        <v>0＊413995</v>
      </c>
      <c r="J123" s="27">
        <v>1130627</v>
      </c>
      <c r="K123" s="27" t="s">
        <v>734</v>
      </c>
      <c r="L123" s="27">
        <v>1125</v>
      </c>
      <c r="M123" s="26"/>
      <c r="N123" s="26"/>
      <c r="O123" s="26"/>
      <c r="P123" s="26"/>
      <c r="Q123" s="26"/>
      <c r="R123" s="26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6"/>
      <c r="AK123" s="26"/>
      <c r="AL123" s="26"/>
      <c r="AM123" s="28"/>
      <c r="AN123" s="28"/>
      <c r="AO123" s="28"/>
      <c r="AP123" s="28"/>
      <c r="AQ123" s="28"/>
      <c r="AR123" s="26"/>
      <c r="AS123" s="28"/>
      <c r="AT123" s="28"/>
      <c r="AU123" s="28"/>
      <c r="AV123" s="28"/>
      <c r="AW123" s="28"/>
      <c r="AX123" s="29"/>
      <c r="AY123" s="28"/>
      <c r="AZ123" s="28"/>
      <c r="BA123" s="28" t="s">
        <v>9</v>
      </c>
      <c r="BB123" s="28"/>
      <c r="BC123" s="26"/>
      <c r="BD123" s="26"/>
      <c r="BE123" s="28"/>
      <c r="BF123" s="26"/>
      <c r="BG123" s="26"/>
      <c r="BH123" s="26"/>
      <c r="BI123" s="28"/>
      <c r="BJ123" s="6"/>
    </row>
    <row r="124" spans="1:62" ht="46.5">
      <c r="A124" s="23">
        <v>120</v>
      </c>
      <c r="B124" s="27" t="s">
        <v>3288</v>
      </c>
      <c r="C124" s="27" t="s">
        <v>1336</v>
      </c>
      <c r="D124" s="27" t="s">
        <v>69</v>
      </c>
      <c r="E124" s="27">
        <v>64</v>
      </c>
      <c r="F124" s="27" t="s">
        <v>195</v>
      </c>
      <c r="G124" s="27" t="s">
        <v>195</v>
      </c>
      <c r="H124" s="23" t="str">
        <f t="shared" si="2"/>
        <v>郭＊枝</v>
      </c>
      <c r="I124" s="23" t="str">
        <f t="shared" si="3"/>
        <v>0＊275906</v>
      </c>
      <c r="J124" s="27">
        <v>1130627</v>
      </c>
      <c r="K124" s="27" t="s">
        <v>738</v>
      </c>
      <c r="L124" s="27">
        <v>1125</v>
      </c>
      <c r="M124" s="26"/>
      <c r="N124" s="26"/>
      <c r="O124" s="26"/>
      <c r="P124" s="26"/>
      <c r="Q124" s="26"/>
      <c r="R124" s="26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6"/>
      <c r="AK124" s="26"/>
      <c r="AL124" s="26"/>
      <c r="AM124" s="28"/>
      <c r="AN124" s="28"/>
      <c r="AO124" s="28"/>
      <c r="AP124" s="28"/>
      <c r="AQ124" s="28"/>
      <c r="AR124" s="26"/>
      <c r="AS124" s="28"/>
      <c r="AT124" s="28"/>
      <c r="AU124" s="28"/>
      <c r="AV124" s="28"/>
      <c r="AW124" s="28"/>
      <c r="AX124" s="29"/>
      <c r="AY124" s="28"/>
      <c r="AZ124" s="28" t="s">
        <v>9</v>
      </c>
      <c r="BA124" s="28" t="s">
        <v>9</v>
      </c>
      <c r="BB124" s="28"/>
      <c r="BC124" s="26"/>
      <c r="BD124" s="26"/>
      <c r="BE124" s="28"/>
      <c r="BF124" s="26"/>
      <c r="BG124" s="26"/>
      <c r="BH124" s="26"/>
      <c r="BI124" s="28"/>
      <c r="BJ124" s="6"/>
    </row>
    <row r="125" spans="1:62" ht="31">
      <c r="A125" s="23">
        <v>121</v>
      </c>
      <c r="B125" s="27" t="s">
        <v>127</v>
      </c>
      <c r="C125" s="27" t="s">
        <v>128</v>
      </c>
      <c r="D125" s="27" t="s">
        <v>71</v>
      </c>
      <c r="E125" s="27">
        <v>64</v>
      </c>
      <c r="F125" s="27" t="s">
        <v>195</v>
      </c>
      <c r="G125" s="27" t="s">
        <v>195</v>
      </c>
      <c r="H125" s="23" t="str">
        <f t="shared" si="2"/>
        <v>陳＊勝</v>
      </c>
      <c r="I125" s="23" t="str">
        <f t="shared" si="3"/>
        <v>0＊235010</v>
      </c>
      <c r="J125" s="27">
        <v>1130627</v>
      </c>
      <c r="K125" s="27" t="s">
        <v>734</v>
      </c>
      <c r="L125" s="27">
        <v>1125</v>
      </c>
      <c r="M125" s="26"/>
      <c r="N125" s="26"/>
      <c r="O125" s="26"/>
      <c r="P125" s="26"/>
      <c r="Q125" s="26"/>
      <c r="R125" s="26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6"/>
      <c r="AK125" s="26"/>
      <c r="AL125" s="26"/>
      <c r="AM125" s="28"/>
      <c r="AN125" s="28"/>
      <c r="AO125" s="28"/>
      <c r="AP125" s="28"/>
      <c r="AQ125" s="28"/>
      <c r="AR125" s="26"/>
      <c r="AS125" s="28"/>
      <c r="AT125" s="28"/>
      <c r="AU125" s="28"/>
      <c r="AV125" s="28"/>
      <c r="AW125" s="28"/>
      <c r="AX125" s="29"/>
      <c r="AY125" s="28"/>
      <c r="AZ125" s="28"/>
      <c r="BA125" s="28" t="s">
        <v>9</v>
      </c>
      <c r="BB125" s="28"/>
      <c r="BC125" s="26"/>
      <c r="BD125" s="26"/>
      <c r="BE125" s="28"/>
      <c r="BF125" s="26"/>
      <c r="BG125" s="26"/>
      <c r="BH125" s="26"/>
      <c r="BI125" s="28"/>
      <c r="BJ125" s="6"/>
    </row>
    <row r="126" spans="1:62" ht="31">
      <c r="A126" s="23">
        <v>122</v>
      </c>
      <c r="B126" s="27" t="s">
        <v>3289</v>
      </c>
      <c r="C126" s="27" t="s">
        <v>3290</v>
      </c>
      <c r="D126" s="27" t="s">
        <v>69</v>
      </c>
      <c r="E126" s="27">
        <v>64</v>
      </c>
      <c r="F126" s="27" t="s">
        <v>195</v>
      </c>
      <c r="G126" s="27" t="s">
        <v>195</v>
      </c>
      <c r="H126" s="23" t="str">
        <f t="shared" si="2"/>
        <v>賴＊足</v>
      </c>
      <c r="I126" s="23" t="str">
        <f t="shared" si="3"/>
        <v>1＊035433</v>
      </c>
      <c r="J126" s="27">
        <v>1130627</v>
      </c>
      <c r="K126" s="27" t="s">
        <v>732</v>
      </c>
      <c r="L126" s="27">
        <v>1125</v>
      </c>
      <c r="M126" s="26"/>
      <c r="N126" s="26"/>
      <c r="O126" s="26"/>
      <c r="P126" s="26"/>
      <c r="Q126" s="26"/>
      <c r="R126" s="26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6"/>
      <c r="AK126" s="26"/>
      <c r="AL126" s="26"/>
      <c r="AM126" s="28"/>
      <c r="AN126" s="28"/>
      <c r="AO126" s="28"/>
      <c r="AP126" s="28"/>
      <c r="AQ126" s="28"/>
      <c r="AR126" s="26"/>
      <c r="AS126" s="28"/>
      <c r="AT126" s="28"/>
      <c r="AU126" s="28"/>
      <c r="AV126" s="28"/>
      <c r="AW126" s="28"/>
      <c r="AX126" s="29"/>
      <c r="AY126" s="28"/>
      <c r="AZ126" s="28"/>
      <c r="BA126" s="28"/>
      <c r="BB126" s="28" t="s">
        <v>1899</v>
      </c>
      <c r="BC126" s="26"/>
      <c r="BD126" s="26"/>
      <c r="BE126" s="28"/>
      <c r="BF126" s="26"/>
      <c r="BG126" s="26"/>
      <c r="BH126" s="26"/>
      <c r="BI126" s="28"/>
      <c r="BJ126" s="6"/>
    </row>
    <row r="127" spans="1:62" ht="31">
      <c r="A127" s="23">
        <v>123</v>
      </c>
      <c r="B127" s="27" t="s">
        <v>3291</v>
      </c>
      <c r="C127" s="27" t="s">
        <v>3292</v>
      </c>
      <c r="D127" s="27" t="s">
        <v>69</v>
      </c>
      <c r="E127" s="27">
        <v>56</v>
      </c>
      <c r="F127" s="27" t="s">
        <v>195</v>
      </c>
      <c r="G127" s="27" t="s">
        <v>195</v>
      </c>
      <c r="H127" s="23" t="str">
        <f t="shared" si="2"/>
        <v>包＊玲</v>
      </c>
      <c r="I127" s="23" t="str">
        <f t="shared" si="3"/>
        <v>2＊464884</v>
      </c>
      <c r="J127" s="27">
        <v>1130627</v>
      </c>
      <c r="K127" s="27" t="s">
        <v>732</v>
      </c>
      <c r="L127" s="27">
        <v>1125</v>
      </c>
      <c r="M127" s="26"/>
      <c r="N127" s="26"/>
      <c r="O127" s="26"/>
      <c r="P127" s="26"/>
      <c r="Q127" s="26"/>
      <c r="R127" s="26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6"/>
      <c r="AK127" s="26"/>
      <c r="AL127" s="26"/>
      <c r="AM127" s="28"/>
      <c r="AN127" s="28"/>
      <c r="AO127" s="28"/>
      <c r="AP127" s="28"/>
      <c r="AQ127" s="28"/>
      <c r="AR127" s="26"/>
      <c r="AS127" s="28"/>
      <c r="AT127" s="28"/>
      <c r="AU127" s="28"/>
      <c r="AV127" s="28"/>
      <c r="AW127" s="28"/>
      <c r="AX127" s="29"/>
      <c r="AY127" s="28"/>
      <c r="AZ127" s="28"/>
      <c r="BA127" s="28"/>
      <c r="BB127" s="28" t="s">
        <v>747</v>
      </c>
      <c r="BC127" s="26"/>
      <c r="BD127" s="26"/>
      <c r="BE127" s="28"/>
      <c r="BF127" s="26"/>
      <c r="BG127" s="26"/>
      <c r="BH127" s="26"/>
      <c r="BI127" s="28"/>
      <c r="BJ127" s="6"/>
    </row>
    <row r="128" spans="1:62" ht="31">
      <c r="A128" s="23">
        <v>124</v>
      </c>
      <c r="B128" s="27" t="s">
        <v>3293</v>
      </c>
      <c r="C128" s="27" t="s">
        <v>3294</v>
      </c>
      <c r="D128" s="27" t="s">
        <v>69</v>
      </c>
      <c r="E128" s="27">
        <v>77</v>
      </c>
      <c r="F128" s="27" t="s">
        <v>195</v>
      </c>
      <c r="G128" s="27" t="s">
        <v>195</v>
      </c>
      <c r="H128" s="23" t="str">
        <f t="shared" si="2"/>
        <v>劉＊錦蓮</v>
      </c>
      <c r="I128" s="23" t="str">
        <f t="shared" si="3"/>
        <v>2＊965157</v>
      </c>
      <c r="J128" s="27">
        <v>1130627</v>
      </c>
      <c r="K128" s="27" t="s">
        <v>732</v>
      </c>
      <c r="L128" s="27">
        <v>1125</v>
      </c>
      <c r="M128" s="26"/>
      <c r="N128" s="26"/>
      <c r="O128" s="26"/>
      <c r="P128" s="26"/>
      <c r="Q128" s="26"/>
      <c r="R128" s="26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6"/>
      <c r="AK128" s="26"/>
      <c r="AL128" s="26"/>
      <c r="AM128" s="28"/>
      <c r="AN128" s="28"/>
      <c r="AO128" s="28"/>
      <c r="AP128" s="28"/>
      <c r="AQ128" s="28"/>
      <c r="AR128" s="26"/>
      <c r="AS128" s="28"/>
      <c r="AT128" s="28"/>
      <c r="AU128" s="28"/>
      <c r="AV128" s="28"/>
      <c r="AW128" s="28"/>
      <c r="AX128" s="29"/>
      <c r="AY128" s="28"/>
      <c r="AZ128" s="28"/>
      <c r="BA128" s="28"/>
      <c r="BB128" s="28" t="s">
        <v>1879</v>
      </c>
      <c r="BC128" s="26"/>
      <c r="BD128" s="26"/>
      <c r="BE128" s="28"/>
      <c r="BF128" s="26"/>
      <c r="BG128" s="26"/>
      <c r="BH128" s="26"/>
      <c r="BI128" s="28"/>
      <c r="BJ128" s="6"/>
    </row>
    <row r="129" spans="1:62" ht="31">
      <c r="A129" s="23">
        <v>125</v>
      </c>
      <c r="B129" s="27" t="s">
        <v>3295</v>
      </c>
      <c r="C129" s="27" t="s">
        <v>1333</v>
      </c>
      <c r="D129" s="27" t="s">
        <v>69</v>
      </c>
      <c r="E129" s="27">
        <v>67</v>
      </c>
      <c r="F129" s="27" t="s">
        <v>195</v>
      </c>
      <c r="G129" s="27" t="s">
        <v>195</v>
      </c>
      <c r="H129" s="23" t="str">
        <f t="shared" si="2"/>
        <v>張＊雪</v>
      </c>
      <c r="I129" s="23" t="str">
        <f t="shared" si="3"/>
        <v>2＊562836</v>
      </c>
      <c r="J129" s="27">
        <v>1130627</v>
      </c>
      <c r="K129" s="27" t="s">
        <v>734</v>
      </c>
      <c r="L129" s="27">
        <v>1125</v>
      </c>
      <c r="M129" s="26"/>
      <c r="N129" s="26"/>
      <c r="O129" s="26"/>
      <c r="P129" s="26"/>
      <c r="Q129" s="26"/>
      <c r="R129" s="26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6"/>
      <c r="AK129" s="26"/>
      <c r="AL129" s="26"/>
      <c r="AM129" s="28"/>
      <c r="AN129" s="28"/>
      <c r="AO129" s="28"/>
      <c r="AP129" s="28"/>
      <c r="AQ129" s="28"/>
      <c r="AR129" s="26"/>
      <c r="AS129" s="28"/>
      <c r="AT129" s="28"/>
      <c r="AU129" s="28"/>
      <c r="AV129" s="28"/>
      <c r="AW129" s="28"/>
      <c r="AX129" s="29"/>
      <c r="AY129" s="28"/>
      <c r="AZ129" s="28"/>
      <c r="BA129" s="28" t="s">
        <v>9</v>
      </c>
      <c r="BB129" s="28"/>
      <c r="BC129" s="26"/>
      <c r="BD129" s="26"/>
      <c r="BE129" s="28"/>
      <c r="BF129" s="26"/>
      <c r="BG129" s="26"/>
      <c r="BH129" s="26"/>
      <c r="BI129" s="28"/>
      <c r="BJ129" s="6"/>
    </row>
    <row r="130" spans="1:62" ht="31">
      <c r="A130" s="23">
        <v>126</v>
      </c>
      <c r="B130" s="27" t="s">
        <v>314</v>
      </c>
      <c r="C130" s="27" t="s">
        <v>206</v>
      </c>
      <c r="D130" s="27" t="s">
        <v>69</v>
      </c>
      <c r="E130" s="27">
        <v>70</v>
      </c>
      <c r="F130" s="27" t="s">
        <v>195</v>
      </c>
      <c r="G130" s="27" t="s">
        <v>195</v>
      </c>
      <c r="H130" s="23" t="str">
        <f t="shared" si="2"/>
        <v>黃＊樹蘭</v>
      </c>
      <c r="I130" s="23" t="str">
        <f t="shared" si="3"/>
        <v>0＊261745</v>
      </c>
      <c r="J130" s="27">
        <v>1130628</v>
      </c>
      <c r="K130" s="27" t="s">
        <v>734</v>
      </c>
      <c r="L130" s="27">
        <v>1125</v>
      </c>
      <c r="M130" s="26"/>
      <c r="N130" s="26"/>
      <c r="O130" s="26"/>
      <c r="P130" s="26"/>
      <c r="Q130" s="26"/>
      <c r="R130" s="26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6"/>
      <c r="AK130" s="26"/>
      <c r="AL130" s="26"/>
      <c r="AM130" s="28"/>
      <c r="AN130" s="28"/>
      <c r="AO130" s="28"/>
      <c r="AP130" s="28"/>
      <c r="AQ130" s="28"/>
      <c r="AR130" s="26"/>
      <c r="AS130" s="28"/>
      <c r="AT130" s="28"/>
      <c r="AU130" s="28"/>
      <c r="AV130" s="28"/>
      <c r="AW130" s="28"/>
      <c r="AX130" s="29"/>
      <c r="AY130" s="28"/>
      <c r="AZ130" s="28"/>
      <c r="BA130" s="28" t="s">
        <v>9</v>
      </c>
      <c r="BB130" s="28"/>
      <c r="BC130" s="26"/>
      <c r="BD130" s="26"/>
      <c r="BE130" s="28"/>
      <c r="BF130" s="26"/>
      <c r="BG130" s="26"/>
      <c r="BH130" s="26"/>
      <c r="BI130" s="28"/>
      <c r="BJ130" s="6"/>
    </row>
    <row r="131" spans="1:62" ht="31">
      <c r="A131" s="23">
        <v>127</v>
      </c>
      <c r="B131" s="27" t="s">
        <v>3297</v>
      </c>
      <c r="C131" s="27" t="s">
        <v>3298</v>
      </c>
      <c r="D131" s="27" t="s">
        <v>71</v>
      </c>
      <c r="E131" s="27">
        <v>89</v>
      </c>
      <c r="F131" s="27" t="s">
        <v>195</v>
      </c>
      <c r="G131" s="27" t="s">
        <v>195</v>
      </c>
      <c r="H131" s="23" t="str">
        <f t="shared" si="2"/>
        <v>簡＊豐</v>
      </c>
      <c r="I131" s="23" t="str">
        <f t="shared" si="3"/>
        <v>0＊311909</v>
      </c>
      <c r="J131" s="27">
        <v>1130628</v>
      </c>
      <c r="K131" s="27" t="s">
        <v>734</v>
      </c>
      <c r="L131" s="27">
        <v>1125</v>
      </c>
      <c r="M131" s="26"/>
      <c r="N131" s="26"/>
      <c r="O131" s="26"/>
      <c r="P131" s="26"/>
      <c r="Q131" s="26"/>
      <c r="R131" s="26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6"/>
      <c r="AK131" s="26"/>
      <c r="AL131" s="26"/>
      <c r="AM131" s="28"/>
      <c r="AN131" s="28"/>
      <c r="AO131" s="28"/>
      <c r="AP131" s="28"/>
      <c r="AQ131" s="28"/>
      <c r="AR131" s="26"/>
      <c r="AS131" s="28"/>
      <c r="AT131" s="28"/>
      <c r="AU131" s="28"/>
      <c r="AV131" s="28"/>
      <c r="AW131" s="28"/>
      <c r="AX131" s="29"/>
      <c r="AY131" s="28"/>
      <c r="AZ131" s="28"/>
      <c r="BA131" s="28" t="s">
        <v>9</v>
      </c>
      <c r="BB131" s="28"/>
      <c r="BC131" s="26"/>
      <c r="BD131" s="26"/>
      <c r="BE131" s="28"/>
      <c r="BF131" s="26"/>
      <c r="BG131" s="26"/>
      <c r="BH131" s="26"/>
      <c r="BI131" s="28"/>
      <c r="BJ131" s="6"/>
    </row>
    <row r="132" spans="1:62" ht="31">
      <c r="A132" s="23">
        <v>128</v>
      </c>
      <c r="B132" s="27" t="s">
        <v>2397</v>
      </c>
      <c r="C132" s="27" t="s">
        <v>2108</v>
      </c>
      <c r="D132" s="27" t="s">
        <v>71</v>
      </c>
      <c r="E132" s="27">
        <v>62</v>
      </c>
      <c r="F132" s="27" t="s">
        <v>195</v>
      </c>
      <c r="G132" s="27" t="s">
        <v>195</v>
      </c>
      <c r="H132" s="23" t="str">
        <f t="shared" si="2"/>
        <v>李＊山</v>
      </c>
      <c r="I132" s="23" t="str">
        <f t="shared" si="3"/>
        <v>0＊529821</v>
      </c>
      <c r="J132" s="27">
        <v>1130601</v>
      </c>
      <c r="K132" s="27" t="s">
        <v>752</v>
      </c>
      <c r="L132" s="31" t="s">
        <v>721</v>
      </c>
      <c r="M132" s="26"/>
      <c r="N132" s="26"/>
      <c r="O132" s="26"/>
      <c r="P132" s="26"/>
      <c r="Q132" s="26"/>
      <c r="R132" s="26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6"/>
      <c r="AK132" s="26"/>
      <c r="AL132" s="26"/>
      <c r="AM132" s="28"/>
      <c r="AN132" s="28"/>
      <c r="AO132" s="28"/>
      <c r="AP132" s="28"/>
      <c r="AQ132" s="28"/>
      <c r="AR132" s="26"/>
      <c r="AS132" s="28"/>
      <c r="AT132" s="28"/>
      <c r="AU132" s="28"/>
      <c r="AV132" s="28" t="s">
        <v>9</v>
      </c>
      <c r="AW132" s="28"/>
      <c r="AX132" s="29"/>
      <c r="AY132" s="28"/>
      <c r="AZ132" s="28"/>
      <c r="BA132" s="28"/>
      <c r="BB132" s="28"/>
      <c r="BC132" s="26"/>
      <c r="BD132" s="26"/>
      <c r="BE132" s="28"/>
      <c r="BF132" s="26"/>
      <c r="BG132" s="26"/>
      <c r="BH132" s="26"/>
      <c r="BI132" s="28" t="s">
        <v>1034</v>
      </c>
      <c r="BJ132" s="6"/>
    </row>
    <row r="133" spans="1:62" ht="31">
      <c r="A133" s="23">
        <v>129</v>
      </c>
      <c r="B133" s="27" t="s">
        <v>327</v>
      </c>
      <c r="C133" s="27" t="s">
        <v>328</v>
      </c>
      <c r="D133" s="27" t="s">
        <v>69</v>
      </c>
      <c r="E133" s="27">
        <v>86</v>
      </c>
      <c r="F133" s="27" t="s">
        <v>195</v>
      </c>
      <c r="G133" s="27" t="s">
        <v>195</v>
      </c>
      <c r="H133" s="23" t="str">
        <f t="shared" ref="H133:H196" si="4">REPLACE(B133,2,1,"＊")</f>
        <v>石＊麗</v>
      </c>
      <c r="I133" s="23" t="str">
        <f t="shared" ref="I133:I196" si="5">REPLACE(C133,2,1,"＊")</f>
        <v>0＊008703</v>
      </c>
      <c r="J133" s="27">
        <v>1130603</v>
      </c>
      <c r="K133" s="27" t="s">
        <v>751</v>
      </c>
      <c r="L133" s="31" t="s">
        <v>721</v>
      </c>
      <c r="M133" s="26"/>
      <c r="N133" s="26"/>
      <c r="O133" s="26"/>
      <c r="P133" s="26"/>
      <c r="Q133" s="26"/>
      <c r="R133" s="26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6"/>
      <c r="AK133" s="26"/>
      <c r="AL133" s="26"/>
      <c r="AM133" s="28"/>
      <c r="AN133" s="28"/>
      <c r="AO133" s="28"/>
      <c r="AP133" s="28"/>
      <c r="AQ133" s="28"/>
      <c r="AR133" s="26"/>
      <c r="AS133" s="28"/>
      <c r="AT133" s="28"/>
      <c r="AU133" s="28"/>
      <c r="AV133" s="28"/>
      <c r="AW133" s="28"/>
      <c r="AX133" s="29"/>
      <c r="AY133" s="28"/>
      <c r="AZ133" s="28"/>
      <c r="BA133" s="28"/>
      <c r="BB133" s="28"/>
      <c r="BC133" s="26" t="s">
        <v>9</v>
      </c>
      <c r="BD133" s="26"/>
      <c r="BE133" s="28"/>
      <c r="BF133" s="26"/>
      <c r="BG133" s="26"/>
      <c r="BH133" s="26"/>
      <c r="BI133" s="28"/>
      <c r="BJ133" s="6"/>
    </row>
    <row r="134" spans="1:62" ht="31">
      <c r="A134" s="23">
        <v>130</v>
      </c>
      <c r="B134" s="27" t="s">
        <v>3300</v>
      </c>
      <c r="C134" s="27" t="s">
        <v>1463</v>
      </c>
      <c r="D134" s="27" t="s">
        <v>71</v>
      </c>
      <c r="E134" s="27">
        <v>84</v>
      </c>
      <c r="F134" s="27" t="s">
        <v>195</v>
      </c>
      <c r="G134" s="27" t="s">
        <v>195</v>
      </c>
      <c r="H134" s="23" t="str">
        <f t="shared" si="4"/>
        <v>陳＊富</v>
      </c>
      <c r="I134" s="23" t="str">
        <f t="shared" si="5"/>
        <v>1＊204317</v>
      </c>
      <c r="J134" s="27">
        <v>1130603</v>
      </c>
      <c r="K134" s="27" t="s">
        <v>734</v>
      </c>
      <c r="L134" s="31" t="s">
        <v>721</v>
      </c>
      <c r="M134" s="26"/>
      <c r="N134" s="26"/>
      <c r="O134" s="26"/>
      <c r="P134" s="26"/>
      <c r="Q134" s="26"/>
      <c r="R134" s="26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6"/>
      <c r="AK134" s="26"/>
      <c r="AL134" s="26"/>
      <c r="AM134" s="28"/>
      <c r="AN134" s="28"/>
      <c r="AO134" s="28"/>
      <c r="AP134" s="28"/>
      <c r="AQ134" s="28"/>
      <c r="AR134" s="26"/>
      <c r="AS134" s="28"/>
      <c r="AT134" s="28"/>
      <c r="AU134" s="28"/>
      <c r="AV134" s="28"/>
      <c r="AW134" s="28"/>
      <c r="AX134" s="29"/>
      <c r="AY134" s="28"/>
      <c r="AZ134" s="28"/>
      <c r="BA134" s="28" t="s">
        <v>9</v>
      </c>
      <c r="BB134" s="28"/>
      <c r="BC134" s="26"/>
      <c r="BD134" s="26"/>
      <c r="BE134" s="28"/>
      <c r="BF134" s="26"/>
      <c r="BG134" s="26"/>
      <c r="BH134" s="26"/>
      <c r="BI134" s="28"/>
      <c r="BJ134" s="6"/>
    </row>
    <row r="135" spans="1:62">
      <c r="A135" s="23">
        <v>131</v>
      </c>
      <c r="B135" s="27" t="s">
        <v>2387</v>
      </c>
      <c r="C135" s="27" t="s">
        <v>2100</v>
      </c>
      <c r="D135" s="27" t="s">
        <v>71</v>
      </c>
      <c r="E135" s="27">
        <v>50</v>
      </c>
      <c r="F135" s="27" t="s">
        <v>195</v>
      </c>
      <c r="G135" s="27" t="s">
        <v>195</v>
      </c>
      <c r="H135" s="23" t="str">
        <f t="shared" si="4"/>
        <v>張＊明</v>
      </c>
      <c r="I135" s="23" t="str">
        <f t="shared" si="5"/>
        <v>0＊436122</v>
      </c>
      <c r="J135" s="27">
        <v>1130604</v>
      </c>
      <c r="K135" s="27">
        <v>5760190</v>
      </c>
      <c r="L135" s="31" t="s">
        <v>721</v>
      </c>
      <c r="M135" s="26"/>
      <c r="N135" s="26"/>
      <c r="O135" s="26"/>
      <c r="P135" s="26"/>
      <c r="Q135" s="26"/>
      <c r="R135" s="26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6"/>
      <c r="AK135" s="26"/>
      <c r="AL135" s="26"/>
      <c r="AM135" s="28"/>
      <c r="AN135" s="28"/>
      <c r="AO135" s="28"/>
      <c r="AP135" s="28"/>
      <c r="AQ135" s="28"/>
      <c r="AR135" s="26"/>
      <c r="AS135" s="28"/>
      <c r="AT135" s="28"/>
      <c r="AU135" s="28"/>
      <c r="AV135" s="28"/>
      <c r="AW135" s="28"/>
      <c r="AX135" s="29"/>
      <c r="AY135" s="28"/>
      <c r="AZ135" s="28"/>
      <c r="BA135" s="28" t="s">
        <v>9</v>
      </c>
      <c r="BB135" s="28"/>
      <c r="BC135" s="26"/>
      <c r="BD135" s="26"/>
      <c r="BE135" s="28"/>
      <c r="BF135" s="26"/>
      <c r="BG135" s="26"/>
      <c r="BH135" s="26"/>
      <c r="BI135" s="28"/>
      <c r="BJ135" s="6"/>
    </row>
    <row r="136" spans="1:62" ht="31">
      <c r="A136" s="23">
        <v>132</v>
      </c>
      <c r="B136" s="27" t="s">
        <v>3302</v>
      </c>
      <c r="C136" s="27" t="s">
        <v>1456</v>
      </c>
      <c r="D136" s="27" t="s">
        <v>71</v>
      </c>
      <c r="E136" s="27">
        <v>54</v>
      </c>
      <c r="F136" s="27" t="s">
        <v>195</v>
      </c>
      <c r="G136" s="27" t="s">
        <v>195</v>
      </c>
      <c r="H136" s="23" t="str">
        <f t="shared" si="4"/>
        <v>林＊遑</v>
      </c>
      <c r="I136" s="23" t="str">
        <f t="shared" si="5"/>
        <v>0＊570181</v>
      </c>
      <c r="J136" s="27">
        <v>1130604</v>
      </c>
      <c r="K136" s="27" t="s">
        <v>734</v>
      </c>
      <c r="L136" s="31" t="s">
        <v>721</v>
      </c>
      <c r="M136" s="26"/>
      <c r="N136" s="26"/>
      <c r="O136" s="26"/>
      <c r="P136" s="26"/>
      <c r="Q136" s="26"/>
      <c r="R136" s="26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6"/>
      <c r="AK136" s="26"/>
      <c r="AL136" s="26"/>
      <c r="AM136" s="28"/>
      <c r="AN136" s="28"/>
      <c r="AO136" s="28"/>
      <c r="AP136" s="28"/>
      <c r="AQ136" s="28"/>
      <c r="AR136" s="26"/>
      <c r="AS136" s="28"/>
      <c r="AT136" s="28"/>
      <c r="AU136" s="28"/>
      <c r="AV136" s="28"/>
      <c r="AW136" s="28"/>
      <c r="AX136" s="29"/>
      <c r="AY136" s="28"/>
      <c r="AZ136" s="28"/>
      <c r="BA136" s="28" t="s">
        <v>9</v>
      </c>
      <c r="BB136" s="28"/>
      <c r="BC136" s="26"/>
      <c r="BD136" s="26"/>
      <c r="BE136" s="28"/>
      <c r="BF136" s="26"/>
      <c r="BG136" s="26"/>
      <c r="BH136" s="26"/>
      <c r="BI136" s="28"/>
      <c r="BJ136" s="6"/>
    </row>
    <row r="137" spans="1:62" ht="31">
      <c r="A137" s="23">
        <v>133</v>
      </c>
      <c r="B137" s="27" t="s">
        <v>3303</v>
      </c>
      <c r="C137" s="27" t="s">
        <v>3304</v>
      </c>
      <c r="D137" s="27" t="s">
        <v>71</v>
      </c>
      <c r="E137" s="27">
        <v>66</v>
      </c>
      <c r="F137" s="27" t="s">
        <v>195</v>
      </c>
      <c r="G137" s="27" t="s">
        <v>195</v>
      </c>
      <c r="H137" s="23" t="str">
        <f t="shared" si="4"/>
        <v>裴＊誠</v>
      </c>
      <c r="I137" s="23" t="str">
        <f t="shared" si="5"/>
        <v>0＊727414</v>
      </c>
      <c r="J137" s="27">
        <v>1130604</v>
      </c>
      <c r="K137" s="27" t="s">
        <v>734</v>
      </c>
      <c r="L137" s="31" t="s">
        <v>721</v>
      </c>
      <c r="M137" s="26"/>
      <c r="N137" s="26"/>
      <c r="O137" s="26"/>
      <c r="P137" s="26"/>
      <c r="Q137" s="26"/>
      <c r="R137" s="26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6"/>
      <c r="AK137" s="26"/>
      <c r="AL137" s="26"/>
      <c r="AM137" s="28"/>
      <c r="AN137" s="28"/>
      <c r="AO137" s="28"/>
      <c r="AP137" s="28"/>
      <c r="AQ137" s="28"/>
      <c r="AR137" s="26"/>
      <c r="AS137" s="28"/>
      <c r="AT137" s="28"/>
      <c r="AU137" s="28"/>
      <c r="AV137" s="28"/>
      <c r="AW137" s="28"/>
      <c r="AX137" s="29"/>
      <c r="AY137" s="28"/>
      <c r="AZ137" s="28"/>
      <c r="BA137" s="28" t="s">
        <v>9</v>
      </c>
      <c r="BB137" s="28"/>
      <c r="BC137" s="26"/>
      <c r="BD137" s="26"/>
      <c r="BE137" s="28"/>
      <c r="BF137" s="26"/>
      <c r="BG137" s="26"/>
      <c r="BH137" s="26"/>
      <c r="BI137" s="28"/>
      <c r="BJ137" s="6"/>
    </row>
    <row r="138" spans="1:62" ht="31">
      <c r="A138" s="23">
        <v>134</v>
      </c>
      <c r="B138" s="27" t="s">
        <v>295</v>
      </c>
      <c r="C138" s="27" t="s">
        <v>296</v>
      </c>
      <c r="D138" s="27" t="s">
        <v>69</v>
      </c>
      <c r="E138" s="27">
        <v>52</v>
      </c>
      <c r="F138" s="27" t="s">
        <v>195</v>
      </c>
      <c r="G138" s="27" t="s">
        <v>195</v>
      </c>
      <c r="H138" s="23" t="str">
        <f t="shared" si="4"/>
        <v>黃＊慧</v>
      </c>
      <c r="I138" s="23" t="str">
        <f t="shared" si="5"/>
        <v>1＊543370</v>
      </c>
      <c r="J138" s="27">
        <v>1130604</v>
      </c>
      <c r="K138" s="27" t="s">
        <v>734</v>
      </c>
      <c r="L138" s="31" t="s">
        <v>721</v>
      </c>
      <c r="M138" s="26"/>
      <c r="N138" s="26"/>
      <c r="O138" s="26"/>
      <c r="P138" s="26"/>
      <c r="Q138" s="26"/>
      <c r="R138" s="26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6"/>
      <c r="AK138" s="26"/>
      <c r="AL138" s="26"/>
      <c r="AM138" s="28"/>
      <c r="AN138" s="28"/>
      <c r="AO138" s="28"/>
      <c r="AP138" s="28"/>
      <c r="AQ138" s="28"/>
      <c r="AR138" s="26"/>
      <c r="AS138" s="28"/>
      <c r="AT138" s="28"/>
      <c r="AU138" s="28"/>
      <c r="AV138" s="28"/>
      <c r="AW138" s="28"/>
      <c r="AX138" s="29"/>
      <c r="AY138" s="28"/>
      <c r="AZ138" s="28"/>
      <c r="BA138" s="28" t="s">
        <v>9</v>
      </c>
      <c r="BB138" s="28"/>
      <c r="BC138" s="26"/>
      <c r="BD138" s="26"/>
      <c r="BE138" s="28"/>
      <c r="BF138" s="26"/>
      <c r="BG138" s="26"/>
      <c r="BH138" s="26"/>
      <c r="BI138" s="28"/>
      <c r="BJ138" s="6"/>
    </row>
    <row r="139" spans="1:62" ht="46.5">
      <c r="A139" s="23">
        <v>135</v>
      </c>
      <c r="B139" s="27" t="s">
        <v>158</v>
      </c>
      <c r="C139" s="27" t="s">
        <v>159</v>
      </c>
      <c r="D139" s="27" t="s">
        <v>69</v>
      </c>
      <c r="E139" s="27">
        <v>51</v>
      </c>
      <c r="F139" s="27" t="s">
        <v>3299</v>
      </c>
      <c r="G139" s="27" t="s">
        <v>3236</v>
      </c>
      <c r="H139" s="23" t="str">
        <f t="shared" si="4"/>
        <v>葉＊娟</v>
      </c>
      <c r="I139" s="23" t="str">
        <f t="shared" si="5"/>
        <v>1＊914319</v>
      </c>
      <c r="J139" s="27">
        <v>1130604</v>
      </c>
      <c r="K139" s="27" t="s">
        <v>748</v>
      </c>
      <c r="L139" s="31" t="s">
        <v>721</v>
      </c>
      <c r="M139" s="26"/>
      <c r="N139" s="26"/>
      <c r="O139" s="26"/>
      <c r="P139" s="26"/>
      <c r="Q139" s="26"/>
      <c r="R139" s="26"/>
      <c r="S139" s="28"/>
      <c r="T139" s="28"/>
      <c r="U139" s="28"/>
      <c r="V139" s="28"/>
      <c r="W139" s="28" t="s">
        <v>9</v>
      </c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6"/>
      <c r="AK139" s="26"/>
      <c r="AL139" s="26"/>
      <c r="AM139" s="28"/>
      <c r="AN139" s="28"/>
      <c r="AO139" s="28"/>
      <c r="AP139" s="28"/>
      <c r="AQ139" s="28"/>
      <c r="AR139" s="26"/>
      <c r="AS139" s="28"/>
      <c r="AT139" s="28"/>
      <c r="AU139" s="28"/>
      <c r="AV139" s="28"/>
      <c r="AW139" s="28"/>
      <c r="AX139" s="29"/>
      <c r="AY139" s="28"/>
      <c r="AZ139" s="28"/>
      <c r="BA139" s="28"/>
      <c r="BB139" s="28"/>
      <c r="BC139" s="26"/>
      <c r="BD139" s="26"/>
      <c r="BE139" s="28"/>
      <c r="BF139" s="26"/>
      <c r="BG139" s="26"/>
      <c r="BH139" s="26"/>
      <c r="BI139" s="28" t="s">
        <v>1034</v>
      </c>
      <c r="BJ139" s="6"/>
    </row>
    <row r="140" spans="1:62" ht="31">
      <c r="A140" s="23">
        <v>136</v>
      </c>
      <c r="B140" s="27" t="s">
        <v>3305</v>
      </c>
      <c r="C140" s="27" t="s">
        <v>3306</v>
      </c>
      <c r="D140" s="27" t="s">
        <v>69</v>
      </c>
      <c r="E140" s="27">
        <v>76</v>
      </c>
      <c r="F140" s="27" t="s">
        <v>195</v>
      </c>
      <c r="G140" s="27" t="s">
        <v>195</v>
      </c>
      <c r="H140" s="23" t="str">
        <f t="shared" si="4"/>
        <v>李＊月嬌</v>
      </c>
      <c r="I140" s="23" t="str">
        <f t="shared" si="5"/>
        <v>1＊008104</v>
      </c>
      <c r="J140" s="27">
        <v>1130604</v>
      </c>
      <c r="K140" s="27" t="s">
        <v>734</v>
      </c>
      <c r="L140" s="31" t="s">
        <v>721</v>
      </c>
      <c r="M140" s="26"/>
      <c r="N140" s="26"/>
      <c r="O140" s="26"/>
      <c r="P140" s="26"/>
      <c r="Q140" s="26"/>
      <c r="R140" s="26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6"/>
      <c r="AK140" s="26"/>
      <c r="AL140" s="26"/>
      <c r="AM140" s="28"/>
      <c r="AN140" s="28"/>
      <c r="AO140" s="28"/>
      <c r="AP140" s="28"/>
      <c r="AQ140" s="28"/>
      <c r="AR140" s="26"/>
      <c r="AS140" s="28"/>
      <c r="AT140" s="28"/>
      <c r="AU140" s="28"/>
      <c r="AV140" s="28"/>
      <c r="AW140" s="28"/>
      <c r="AX140" s="29"/>
      <c r="AY140" s="28"/>
      <c r="AZ140" s="28"/>
      <c r="BA140" s="28" t="s">
        <v>9</v>
      </c>
      <c r="BB140" s="28"/>
      <c r="BC140" s="26"/>
      <c r="BD140" s="26"/>
      <c r="BE140" s="28"/>
      <c r="BF140" s="26"/>
      <c r="BG140" s="26"/>
      <c r="BH140" s="26"/>
      <c r="BI140" s="28"/>
      <c r="BJ140" s="6"/>
    </row>
    <row r="141" spans="1:62" ht="31">
      <c r="A141" s="23">
        <v>137</v>
      </c>
      <c r="B141" s="27" t="s">
        <v>591</v>
      </c>
      <c r="C141" s="27" t="s">
        <v>592</v>
      </c>
      <c r="D141" s="27" t="s">
        <v>71</v>
      </c>
      <c r="E141" s="27">
        <v>62</v>
      </c>
      <c r="F141" s="27" t="s">
        <v>195</v>
      </c>
      <c r="G141" s="27" t="s">
        <v>195</v>
      </c>
      <c r="H141" s="23" t="str">
        <f t="shared" si="4"/>
        <v>鄭＊宏</v>
      </c>
      <c r="I141" s="23" t="str">
        <f t="shared" si="5"/>
        <v>1＊231525</v>
      </c>
      <c r="J141" s="27">
        <v>1130604</v>
      </c>
      <c r="K141" s="27" t="s">
        <v>734</v>
      </c>
      <c r="L141" s="31" t="s">
        <v>721</v>
      </c>
      <c r="M141" s="26"/>
      <c r="N141" s="26"/>
      <c r="O141" s="26"/>
      <c r="P141" s="26"/>
      <c r="Q141" s="26"/>
      <c r="R141" s="26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6"/>
      <c r="AK141" s="26"/>
      <c r="AL141" s="26"/>
      <c r="AM141" s="28"/>
      <c r="AN141" s="28"/>
      <c r="AO141" s="28"/>
      <c r="AP141" s="28"/>
      <c r="AQ141" s="28"/>
      <c r="AR141" s="26"/>
      <c r="AS141" s="28"/>
      <c r="AT141" s="28"/>
      <c r="AU141" s="28"/>
      <c r="AV141" s="28"/>
      <c r="AW141" s="28"/>
      <c r="AX141" s="29"/>
      <c r="AY141" s="28"/>
      <c r="AZ141" s="28"/>
      <c r="BA141" s="28" t="s">
        <v>2210</v>
      </c>
      <c r="BB141" s="28"/>
      <c r="BC141" s="26"/>
      <c r="BD141" s="26"/>
      <c r="BE141" s="28"/>
      <c r="BF141" s="26"/>
      <c r="BG141" s="26"/>
      <c r="BH141" s="26"/>
      <c r="BI141" s="28"/>
      <c r="BJ141" s="6"/>
    </row>
    <row r="142" spans="1:62" ht="31">
      <c r="A142" s="23">
        <v>138</v>
      </c>
      <c r="B142" s="27" t="s">
        <v>3307</v>
      </c>
      <c r="C142" s="27" t="s">
        <v>3308</v>
      </c>
      <c r="D142" s="27" t="s">
        <v>71</v>
      </c>
      <c r="E142" s="27">
        <v>72</v>
      </c>
      <c r="F142" s="27" t="s">
        <v>195</v>
      </c>
      <c r="G142" s="27" t="s">
        <v>195</v>
      </c>
      <c r="H142" s="23" t="str">
        <f t="shared" si="4"/>
        <v>黃＊波</v>
      </c>
      <c r="I142" s="23" t="str">
        <f t="shared" si="5"/>
        <v>1＊571803</v>
      </c>
      <c r="J142" s="27">
        <v>1130604</v>
      </c>
      <c r="K142" s="27" t="s">
        <v>734</v>
      </c>
      <c r="L142" s="31" t="s">
        <v>721</v>
      </c>
      <c r="M142" s="26"/>
      <c r="N142" s="26"/>
      <c r="O142" s="26"/>
      <c r="P142" s="26"/>
      <c r="Q142" s="26"/>
      <c r="R142" s="26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6"/>
      <c r="AK142" s="26"/>
      <c r="AL142" s="26"/>
      <c r="AM142" s="28"/>
      <c r="AN142" s="28"/>
      <c r="AO142" s="28"/>
      <c r="AP142" s="28"/>
      <c r="AQ142" s="28"/>
      <c r="AR142" s="26"/>
      <c r="AS142" s="28"/>
      <c r="AT142" s="28"/>
      <c r="AU142" s="28"/>
      <c r="AV142" s="28"/>
      <c r="AW142" s="28"/>
      <c r="AX142" s="29"/>
      <c r="AY142" s="28"/>
      <c r="AZ142" s="28"/>
      <c r="BA142" s="28" t="s">
        <v>9</v>
      </c>
      <c r="BB142" s="28"/>
      <c r="BC142" s="26"/>
      <c r="BD142" s="26"/>
      <c r="BE142" s="28"/>
      <c r="BF142" s="26"/>
      <c r="BG142" s="26"/>
      <c r="BH142" s="26"/>
      <c r="BI142" s="28"/>
      <c r="BJ142" s="6"/>
    </row>
    <row r="143" spans="1:62" ht="31">
      <c r="A143" s="23">
        <v>139</v>
      </c>
      <c r="B143" s="27" t="s">
        <v>3309</v>
      </c>
      <c r="C143" s="27" t="s">
        <v>3310</v>
      </c>
      <c r="D143" s="27" t="s">
        <v>71</v>
      </c>
      <c r="E143" s="27">
        <v>72</v>
      </c>
      <c r="F143" s="27" t="s">
        <v>195</v>
      </c>
      <c r="G143" s="27" t="s">
        <v>195</v>
      </c>
      <c r="H143" s="23" t="str">
        <f t="shared" si="4"/>
        <v>黃＊生</v>
      </c>
      <c r="I143" s="23" t="str">
        <f t="shared" si="5"/>
        <v>1＊915696</v>
      </c>
      <c r="J143" s="27">
        <v>1130604</v>
      </c>
      <c r="K143" s="27" t="s">
        <v>734</v>
      </c>
      <c r="L143" s="31" t="s">
        <v>721</v>
      </c>
      <c r="M143" s="26"/>
      <c r="N143" s="26"/>
      <c r="O143" s="26"/>
      <c r="P143" s="26"/>
      <c r="Q143" s="26"/>
      <c r="R143" s="26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6"/>
      <c r="AK143" s="26"/>
      <c r="AL143" s="26"/>
      <c r="AM143" s="28"/>
      <c r="AN143" s="28"/>
      <c r="AO143" s="28"/>
      <c r="AP143" s="28"/>
      <c r="AQ143" s="28"/>
      <c r="AR143" s="26"/>
      <c r="AS143" s="28"/>
      <c r="AT143" s="28"/>
      <c r="AU143" s="28"/>
      <c r="AV143" s="28"/>
      <c r="AW143" s="28"/>
      <c r="AX143" s="29"/>
      <c r="AY143" s="28"/>
      <c r="AZ143" s="28"/>
      <c r="BA143" s="28" t="s">
        <v>9</v>
      </c>
      <c r="BB143" s="28"/>
      <c r="BC143" s="26"/>
      <c r="BD143" s="26"/>
      <c r="BE143" s="28"/>
      <c r="BF143" s="26"/>
      <c r="BG143" s="26"/>
      <c r="BH143" s="26"/>
      <c r="BI143" s="28"/>
      <c r="BJ143" s="6"/>
    </row>
    <row r="144" spans="1:62" ht="46.5">
      <c r="A144" s="23">
        <v>140</v>
      </c>
      <c r="B144" s="27" t="s">
        <v>3311</v>
      </c>
      <c r="C144" s="27" t="s">
        <v>3312</v>
      </c>
      <c r="D144" s="27" t="s">
        <v>71</v>
      </c>
      <c r="E144" s="27">
        <v>59</v>
      </c>
      <c r="F144" s="27" t="s">
        <v>195</v>
      </c>
      <c r="G144" s="27" t="s">
        <v>195</v>
      </c>
      <c r="H144" s="23" t="str">
        <f t="shared" si="4"/>
        <v>鞠＊山</v>
      </c>
      <c r="I144" s="23" t="str">
        <f t="shared" si="5"/>
        <v>2＊970934</v>
      </c>
      <c r="J144" s="27">
        <v>1130604</v>
      </c>
      <c r="K144" s="27" t="s">
        <v>741</v>
      </c>
      <c r="L144" s="31" t="s">
        <v>721</v>
      </c>
      <c r="M144" s="26"/>
      <c r="N144" s="26"/>
      <c r="O144" s="26"/>
      <c r="P144" s="26"/>
      <c r="Q144" s="26"/>
      <c r="R144" s="26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6"/>
      <c r="AK144" s="26"/>
      <c r="AL144" s="26"/>
      <c r="AM144" s="28"/>
      <c r="AN144" s="28"/>
      <c r="AO144" s="28"/>
      <c r="AP144" s="28"/>
      <c r="AQ144" s="28"/>
      <c r="AR144" s="26"/>
      <c r="AS144" s="28"/>
      <c r="AT144" s="28"/>
      <c r="AU144" s="28"/>
      <c r="AV144" s="28"/>
      <c r="AW144" s="28"/>
      <c r="AX144" s="29"/>
      <c r="AY144" s="28" t="s">
        <v>9</v>
      </c>
      <c r="AZ144" s="28"/>
      <c r="BA144" s="28"/>
      <c r="BB144" s="28" t="s">
        <v>1899</v>
      </c>
      <c r="BC144" s="26"/>
      <c r="BD144" s="26"/>
      <c r="BE144" s="28"/>
      <c r="BF144" s="26"/>
      <c r="BG144" s="26"/>
      <c r="BH144" s="26"/>
      <c r="BI144" s="28"/>
      <c r="BJ144" s="6"/>
    </row>
    <row r="145" spans="1:62" ht="31">
      <c r="A145" s="23">
        <v>141</v>
      </c>
      <c r="B145" s="27" t="s">
        <v>166</v>
      </c>
      <c r="C145" s="27" t="s">
        <v>167</v>
      </c>
      <c r="D145" s="27" t="s">
        <v>71</v>
      </c>
      <c r="E145" s="27">
        <v>74</v>
      </c>
      <c r="F145" s="27" t="s">
        <v>2892</v>
      </c>
      <c r="G145" s="27" t="s">
        <v>3313</v>
      </c>
      <c r="H145" s="23" t="str">
        <f t="shared" si="4"/>
        <v>劉＊聲</v>
      </c>
      <c r="I145" s="23" t="str">
        <f t="shared" si="5"/>
        <v>2＊481653</v>
      </c>
      <c r="J145" s="27">
        <v>1130604</v>
      </c>
      <c r="K145" s="27" t="s">
        <v>734</v>
      </c>
      <c r="L145" s="31" t="s">
        <v>721</v>
      </c>
      <c r="M145" s="26"/>
      <c r="N145" s="26"/>
      <c r="O145" s="26"/>
      <c r="P145" s="26"/>
      <c r="Q145" s="26"/>
      <c r="R145" s="26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6"/>
      <c r="AK145" s="26"/>
      <c r="AL145" s="26"/>
      <c r="AM145" s="28"/>
      <c r="AN145" s="28"/>
      <c r="AO145" s="28"/>
      <c r="AP145" s="28"/>
      <c r="AQ145" s="28"/>
      <c r="AR145" s="26"/>
      <c r="AS145" s="28"/>
      <c r="AT145" s="28"/>
      <c r="AU145" s="28"/>
      <c r="AV145" s="28"/>
      <c r="AW145" s="28"/>
      <c r="AX145" s="29"/>
      <c r="AY145" s="28"/>
      <c r="AZ145" s="28"/>
      <c r="BA145" s="28" t="s">
        <v>9</v>
      </c>
      <c r="BB145" s="28"/>
      <c r="BC145" s="26"/>
      <c r="BD145" s="26"/>
      <c r="BE145" s="28"/>
      <c r="BF145" s="26"/>
      <c r="BG145" s="26"/>
      <c r="BH145" s="26"/>
      <c r="BI145" s="28"/>
      <c r="BJ145" s="6"/>
    </row>
    <row r="146" spans="1:62" ht="31">
      <c r="A146" s="23">
        <v>142</v>
      </c>
      <c r="B146" s="27" t="s">
        <v>3314</v>
      </c>
      <c r="C146" s="27" t="s">
        <v>3315</v>
      </c>
      <c r="D146" s="27" t="s">
        <v>69</v>
      </c>
      <c r="E146" s="27">
        <v>84</v>
      </c>
      <c r="F146" s="27" t="s">
        <v>195</v>
      </c>
      <c r="G146" s="27" t="s">
        <v>195</v>
      </c>
      <c r="H146" s="23" t="str">
        <f t="shared" si="4"/>
        <v>張＊淑</v>
      </c>
      <c r="I146" s="23" t="str">
        <f t="shared" si="5"/>
        <v>2＊221345</v>
      </c>
      <c r="J146" s="27">
        <v>1130604</v>
      </c>
      <c r="K146" s="27" t="s">
        <v>732</v>
      </c>
      <c r="L146" s="31" t="s">
        <v>721</v>
      </c>
      <c r="M146" s="26"/>
      <c r="N146" s="26"/>
      <c r="O146" s="26"/>
      <c r="P146" s="26"/>
      <c r="Q146" s="26"/>
      <c r="R146" s="26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6"/>
      <c r="AK146" s="26"/>
      <c r="AL146" s="26"/>
      <c r="AM146" s="28"/>
      <c r="AN146" s="28"/>
      <c r="AO146" s="28"/>
      <c r="AP146" s="28"/>
      <c r="AQ146" s="28"/>
      <c r="AR146" s="26"/>
      <c r="AS146" s="28"/>
      <c r="AT146" s="28"/>
      <c r="AU146" s="28"/>
      <c r="AV146" s="28"/>
      <c r="AW146" s="28"/>
      <c r="AX146" s="29"/>
      <c r="AY146" s="28"/>
      <c r="AZ146" s="28"/>
      <c r="BA146" s="28"/>
      <c r="BB146" s="28" t="s">
        <v>1899</v>
      </c>
      <c r="BC146" s="26"/>
      <c r="BD146" s="26"/>
      <c r="BE146" s="28"/>
      <c r="BF146" s="26"/>
      <c r="BG146" s="26"/>
      <c r="BH146" s="26"/>
      <c r="BI146" s="28"/>
      <c r="BJ146" s="6"/>
    </row>
    <row r="147" spans="1:62" ht="31">
      <c r="A147" s="23">
        <v>143</v>
      </c>
      <c r="B147" s="27" t="s">
        <v>2415</v>
      </c>
      <c r="C147" s="27" t="s">
        <v>928</v>
      </c>
      <c r="D147" s="27" t="s">
        <v>71</v>
      </c>
      <c r="E147" s="27">
        <v>75</v>
      </c>
      <c r="F147" s="27" t="s">
        <v>195</v>
      </c>
      <c r="G147" s="27" t="s">
        <v>195</v>
      </c>
      <c r="H147" s="23" t="str">
        <f t="shared" si="4"/>
        <v>郭＊富</v>
      </c>
      <c r="I147" s="23" t="str">
        <f t="shared" si="5"/>
        <v>2＊392273</v>
      </c>
      <c r="J147" s="27">
        <v>1130604</v>
      </c>
      <c r="K147" s="27" t="s">
        <v>734</v>
      </c>
      <c r="L147" s="31" t="s">
        <v>721</v>
      </c>
      <c r="M147" s="26"/>
      <c r="N147" s="26"/>
      <c r="O147" s="26"/>
      <c r="P147" s="26"/>
      <c r="Q147" s="26"/>
      <c r="R147" s="26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6"/>
      <c r="AK147" s="26"/>
      <c r="AL147" s="26"/>
      <c r="AM147" s="28"/>
      <c r="AN147" s="28"/>
      <c r="AO147" s="28"/>
      <c r="AP147" s="28"/>
      <c r="AQ147" s="28"/>
      <c r="AR147" s="26"/>
      <c r="AS147" s="28"/>
      <c r="AT147" s="28"/>
      <c r="AU147" s="28"/>
      <c r="AV147" s="28"/>
      <c r="AW147" s="28"/>
      <c r="AX147" s="29"/>
      <c r="AY147" s="28"/>
      <c r="AZ147" s="28"/>
      <c r="BA147" s="28" t="s">
        <v>9</v>
      </c>
      <c r="BB147" s="28"/>
      <c r="BC147" s="26"/>
      <c r="BD147" s="26"/>
      <c r="BE147" s="28"/>
      <c r="BF147" s="26"/>
      <c r="BG147" s="26"/>
      <c r="BH147" s="26"/>
      <c r="BI147" s="28"/>
      <c r="BJ147" s="6"/>
    </row>
    <row r="148" spans="1:62" ht="31">
      <c r="A148" s="23">
        <v>144</v>
      </c>
      <c r="B148" s="27" t="s">
        <v>3316</v>
      </c>
      <c r="C148" s="27" t="s">
        <v>3317</v>
      </c>
      <c r="D148" s="27" t="s">
        <v>69</v>
      </c>
      <c r="E148" s="27">
        <v>28</v>
      </c>
      <c r="F148" s="27" t="s">
        <v>195</v>
      </c>
      <c r="G148" s="27" t="s">
        <v>195</v>
      </c>
      <c r="H148" s="23" t="str">
        <f t="shared" si="4"/>
        <v>余＊萱</v>
      </c>
      <c r="I148" s="23" t="str">
        <f t="shared" si="5"/>
        <v>2＊935129</v>
      </c>
      <c r="J148" s="27">
        <v>1130604</v>
      </c>
      <c r="K148" s="27" t="s">
        <v>732</v>
      </c>
      <c r="L148" s="31" t="s">
        <v>721</v>
      </c>
      <c r="M148" s="26"/>
      <c r="N148" s="26"/>
      <c r="O148" s="26"/>
      <c r="P148" s="26"/>
      <c r="Q148" s="26"/>
      <c r="R148" s="26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6"/>
      <c r="AK148" s="26"/>
      <c r="AL148" s="26"/>
      <c r="AM148" s="28"/>
      <c r="AN148" s="28"/>
      <c r="AO148" s="28"/>
      <c r="AP148" s="28"/>
      <c r="AQ148" s="28"/>
      <c r="AR148" s="26"/>
      <c r="AS148" s="28"/>
      <c r="AT148" s="28"/>
      <c r="AU148" s="28"/>
      <c r="AV148" s="28"/>
      <c r="AW148" s="28"/>
      <c r="AX148" s="29"/>
      <c r="AY148" s="28"/>
      <c r="AZ148" s="28"/>
      <c r="BA148" s="28"/>
      <c r="BB148" s="28" t="s">
        <v>747</v>
      </c>
      <c r="BC148" s="26"/>
      <c r="BD148" s="26"/>
      <c r="BE148" s="28"/>
      <c r="BF148" s="26"/>
      <c r="BG148" s="26"/>
      <c r="BH148" s="26"/>
      <c r="BI148" s="28"/>
      <c r="BJ148" s="6"/>
    </row>
    <row r="149" spans="1:62" ht="31">
      <c r="A149" s="23">
        <v>145</v>
      </c>
      <c r="B149" s="27" t="s">
        <v>3318</v>
      </c>
      <c r="C149" s="27" t="s">
        <v>3319</v>
      </c>
      <c r="D149" s="27" t="s">
        <v>69</v>
      </c>
      <c r="E149" s="27">
        <v>74</v>
      </c>
      <c r="F149" s="27" t="s">
        <v>195</v>
      </c>
      <c r="G149" s="27" t="s">
        <v>195</v>
      </c>
      <c r="H149" s="23" t="str">
        <f t="shared" si="4"/>
        <v>吳＊洗</v>
      </c>
      <c r="I149" s="23" t="str">
        <f t="shared" si="5"/>
        <v>2＊360454</v>
      </c>
      <c r="J149" s="27">
        <v>1130604</v>
      </c>
      <c r="K149" s="27" t="s">
        <v>734</v>
      </c>
      <c r="L149" s="31" t="s">
        <v>721</v>
      </c>
      <c r="M149" s="26"/>
      <c r="N149" s="26"/>
      <c r="O149" s="26"/>
      <c r="P149" s="26"/>
      <c r="Q149" s="26"/>
      <c r="R149" s="26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6"/>
      <c r="AK149" s="26"/>
      <c r="AL149" s="26"/>
      <c r="AM149" s="28"/>
      <c r="AN149" s="28"/>
      <c r="AO149" s="28"/>
      <c r="AP149" s="28"/>
      <c r="AQ149" s="28"/>
      <c r="AR149" s="26"/>
      <c r="AS149" s="28"/>
      <c r="AT149" s="28"/>
      <c r="AU149" s="28"/>
      <c r="AV149" s="28"/>
      <c r="AW149" s="28"/>
      <c r="AX149" s="29"/>
      <c r="AY149" s="28"/>
      <c r="AZ149" s="28"/>
      <c r="BA149" s="28" t="s">
        <v>9</v>
      </c>
      <c r="BB149" s="28"/>
      <c r="BC149" s="26"/>
      <c r="BD149" s="26"/>
      <c r="BE149" s="28"/>
      <c r="BF149" s="26"/>
      <c r="BG149" s="26"/>
      <c r="BH149" s="26"/>
      <c r="BI149" s="28"/>
      <c r="BJ149" s="6"/>
    </row>
    <row r="150" spans="1:62" ht="31">
      <c r="A150" s="23">
        <v>146</v>
      </c>
      <c r="B150" s="27" t="s">
        <v>633</v>
      </c>
      <c r="C150" s="27" t="s">
        <v>634</v>
      </c>
      <c r="D150" s="27" t="s">
        <v>71</v>
      </c>
      <c r="E150" s="27">
        <v>65</v>
      </c>
      <c r="F150" s="27" t="s">
        <v>195</v>
      </c>
      <c r="G150" s="27" t="s">
        <v>195</v>
      </c>
      <c r="H150" s="23" t="str">
        <f t="shared" si="4"/>
        <v>游＊崙</v>
      </c>
      <c r="I150" s="23" t="str">
        <f t="shared" si="5"/>
        <v>2＊531127</v>
      </c>
      <c r="J150" s="27">
        <v>1130604</v>
      </c>
      <c r="K150" s="27" t="s">
        <v>734</v>
      </c>
      <c r="L150" s="31" t="s">
        <v>721</v>
      </c>
      <c r="M150" s="26"/>
      <c r="N150" s="26"/>
      <c r="O150" s="26"/>
      <c r="P150" s="26"/>
      <c r="Q150" s="26"/>
      <c r="R150" s="26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6"/>
      <c r="AK150" s="26"/>
      <c r="AL150" s="26"/>
      <c r="AM150" s="28"/>
      <c r="AN150" s="28"/>
      <c r="AO150" s="28"/>
      <c r="AP150" s="28"/>
      <c r="AQ150" s="28"/>
      <c r="AR150" s="26"/>
      <c r="AS150" s="28"/>
      <c r="AT150" s="28"/>
      <c r="AU150" s="28"/>
      <c r="AV150" s="28"/>
      <c r="AW150" s="28"/>
      <c r="AX150" s="29"/>
      <c r="AY150" s="28"/>
      <c r="AZ150" s="28"/>
      <c r="BA150" s="28" t="s">
        <v>9</v>
      </c>
      <c r="BB150" s="28"/>
      <c r="BC150" s="26"/>
      <c r="BD150" s="26"/>
      <c r="BE150" s="28"/>
      <c r="BF150" s="26"/>
      <c r="BG150" s="26"/>
      <c r="BH150" s="26"/>
      <c r="BI150" s="28"/>
      <c r="BJ150" s="6"/>
    </row>
    <row r="151" spans="1:62" ht="31">
      <c r="A151" s="23">
        <v>147</v>
      </c>
      <c r="B151" s="27" t="s">
        <v>2391</v>
      </c>
      <c r="C151" s="27" t="s">
        <v>943</v>
      </c>
      <c r="D151" s="27" t="s">
        <v>69</v>
      </c>
      <c r="E151" s="27">
        <v>71</v>
      </c>
      <c r="F151" s="27" t="s">
        <v>2892</v>
      </c>
      <c r="G151" s="27"/>
      <c r="H151" s="23" t="str">
        <f t="shared" si="4"/>
        <v>張＊菊</v>
      </c>
      <c r="I151" s="23" t="str">
        <f t="shared" si="5"/>
        <v>0＊854889</v>
      </c>
      <c r="J151" s="27">
        <v>1130604</v>
      </c>
      <c r="K151" s="27" t="s">
        <v>734</v>
      </c>
      <c r="L151" s="31" t="s">
        <v>721</v>
      </c>
      <c r="M151" s="26"/>
      <c r="N151" s="26"/>
      <c r="O151" s="26"/>
      <c r="P151" s="26"/>
      <c r="Q151" s="26"/>
      <c r="R151" s="26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6"/>
      <c r="AK151" s="26"/>
      <c r="AL151" s="26"/>
      <c r="AM151" s="28"/>
      <c r="AN151" s="28"/>
      <c r="AO151" s="28"/>
      <c r="AP151" s="28"/>
      <c r="AQ151" s="28"/>
      <c r="AR151" s="26"/>
      <c r="AS151" s="28"/>
      <c r="AT151" s="28"/>
      <c r="AU151" s="28"/>
      <c r="AV151" s="28"/>
      <c r="AW151" s="28"/>
      <c r="AX151" s="29"/>
      <c r="AY151" s="28"/>
      <c r="AZ151" s="28"/>
      <c r="BA151" s="28" t="s">
        <v>9</v>
      </c>
      <c r="BB151" s="28"/>
      <c r="BC151" s="26"/>
      <c r="BD151" s="26"/>
      <c r="BE151" s="28"/>
      <c r="BF151" s="26"/>
      <c r="BG151" s="26"/>
      <c r="BH151" s="26"/>
      <c r="BI151" s="28"/>
      <c r="BJ151" s="6"/>
    </row>
    <row r="152" spans="1:62" ht="31">
      <c r="A152" s="23">
        <v>148</v>
      </c>
      <c r="B152" s="27" t="s">
        <v>3320</v>
      </c>
      <c r="C152" s="27" t="s">
        <v>3321</v>
      </c>
      <c r="D152" s="27" t="s">
        <v>69</v>
      </c>
      <c r="E152" s="27">
        <v>61</v>
      </c>
      <c r="F152" s="27" t="s">
        <v>195</v>
      </c>
      <c r="G152" s="27" t="s">
        <v>195</v>
      </c>
      <c r="H152" s="23" t="str">
        <f t="shared" si="4"/>
        <v>陳＊珠</v>
      </c>
      <c r="I152" s="23" t="str">
        <f t="shared" si="5"/>
        <v>0＊294823</v>
      </c>
      <c r="J152" s="27">
        <v>1130607</v>
      </c>
      <c r="K152" s="27" t="s">
        <v>732</v>
      </c>
      <c r="L152" s="31" t="s">
        <v>721</v>
      </c>
      <c r="M152" s="26"/>
      <c r="N152" s="26"/>
      <c r="O152" s="26"/>
      <c r="P152" s="26"/>
      <c r="Q152" s="26"/>
      <c r="R152" s="26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6"/>
      <c r="AK152" s="26"/>
      <c r="AL152" s="26"/>
      <c r="AM152" s="28"/>
      <c r="AN152" s="28"/>
      <c r="AO152" s="28"/>
      <c r="AP152" s="28"/>
      <c r="AQ152" s="28"/>
      <c r="AR152" s="26"/>
      <c r="AS152" s="28"/>
      <c r="AT152" s="28"/>
      <c r="AU152" s="28"/>
      <c r="AV152" s="28"/>
      <c r="AW152" s="28"/>
      <c r="AX152" s="29"/>
      <c r="AY152" s="28"/>
      <c r="AZ152" s="28"/>
      <c r="BA152" s="28"/>
      <c r="BB152" s="28" t="s">
        <v>1879</v>
      </c>
      <c r="BC152" s="26"/>
      <c r="BD152" s="26"/>
      <c r="BE152" s="28"/>
      <c r="BF152" s="26"/>
      <c r="BG152" s="26"/>
      <c r="BH152" s="26"/>
      <c r="BI152" s="28"/>
      <c r="BJ152" s="6"/>
    </row>
    <row r="153" spans="1:62" ht="31">
      <c r="A153" s="23">
        <v>149</v>
      </c>
      <c r="B153" s="27" t="s">
        <v>2252</v>
      </c>
      <c r="C153" s="27" t="s">
        <v>1953</v>
      </c>
      <c r="D153" s="27" t="s">
        <v>71</v>
      </c>
      <c r="E153" s="27">
        <v>64</v>
      </c>
      <c r="F153" s="27" t="s">
        <v>195</v>
      </c>
      <c r="G153" s="27" t="s">
        <v>195</v>
      </c>
      <c r="H153" s="23" t="str">
        <f t="shared" si="4"/>
        <v>劉＊成</v>
      </c>
      <c r="I153" s="23" t="str">
        <f t="shared" si="5"/>
        <v>0＊297649</v>
      </c>
      <c r="J153" s="27">
        <v>1130607</v>
      </c>
      <c r="K153" s="27" t="s">
        <v>734</v>
      </c>
      <c r="L153" s="31" t="s">
        <v>721</v>
      </c>
      <c r="M153" s="26"/>
      <c r="N153" s="26"/>
      <c r="O153" s="26"/>
      <c r="P153" s="26"/>
      <c r="Q153" s="26"/>
      <c r="R153" s="26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6"/>
      <c r="AK153" s="26"/>
      <c r="AL153" s="26"/>
      <c r="AM153" s="28"/>
      <c r="AN153" s="28"/>
      <c r="AO153" s="28"/>
      <c r="AP153" s="28"/>
      <c r="AQ153" s="28"/>
      <c r="AR153" s="26"/>
      <c r="AS153" s="28"/>
      <c r="AT153" s="28"/>
      <c r="AU153" s="28"/>
      <c r="AV153" s="28"/>
      <c r="AW153" s="28"/>
      <c r="AX153" s="29"/>
      <c r="AY153" s="28"/>
      <c r="AZ153" s="28"/>
      <c r="BA153" s="28" t="s">
        <v>9</v>
      </c>
      <c r="BB153" s="28"/>
      <c r="BC153" s="26"/>
      <c r="BD153" s="26"/>
      <c r="BE153" s="28"/>
      <c r="BF153" s="26"/>
      <c r="BG153" s="26"/>
      <c r="BH153" s="26"/>
      <c r="BI153" s="28"/>
      <c r="BJ153" s="6"/>
    </row>
    <row r="154" spans="1:62">
      <c r="A154" s="23">
        <v>150</v>
      </c>
      <c r="B154" s="27" t="s">
        <v>3322</v>
      </c>
      <c r="C154" s="27" t="s">
        <v>3323</v>
      </c>
      <c r="D154" s="27" t="s">
        <v>69</v>
      </c>
      <c r="E154" s="27">
        <v>76</v>
      </c>
      <c r="F154" s="27" t="s">
        <v>195</v>
      </c>
      <c r="G154" s="27" t="s">
        <v>195</v>
      </c>
      <c r="H154" s="23" t="str">
        <f t="shared" si="4"/>
        <v>陳＊金連</v>
      </c>
      <c r="I154" s="23" t="str">
        <f t="shared" si="5"/>
        <v>0＊959202</v>
      </c>
      <c r="J154" s="27">
        <v>1130607</v>
      </c>
      <c r="K154" s="27">
        <v>5761110</v>
      </c>
      <c r="L154" s="31" t="s">
        <v>721</v>
      </c>
      <c r="M154" s="26"/>
      <c r="N154" s="26"/>
      <c r="O154" s="26"/>
      <c r="P154" s="26"/>
      <c r="Q154" s="26"/>
      <c r="R154" s="26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6"/>
      <c r="AK154" s="26"/>
      <c r="AL154" s="26"/>
      <c r="AM154" s="28"/>
      <c r="AN154" s="28"/>
      <c r="AO154" s="28"/>
      <c r="AP154" s="28"/>
      <c r="AQ154" s="28"/>
      <c r="AR154" s="26"/>
      <c r="AS154" s="28"/>
      <c r="AT154" s="28"/>
      <c r="AU154" s="28"/>
      <c r="AV154" s="28" t="s">
        <v>9</v>
      </c>
      <c r="AW154" s="28"/>
      <c r="AX154" s="29"/>
      <c r="AY154" s="28"/>
      <c r="AZ154" s="28"/>
      <c r="BA154" s="28"/>
      <c r="BB154" s="28"/>
      <c r="BC154" s="26"/>
      <c r="BD154" s="26"/>
      <c r="BE154" s="28"/>
      <c r="BF154" s="26"/>
      <c r="BG154" s="26"/>
      <c r="BH154" s="26"/>
      <c r="BI154" s="28"/>
      <c r="BJ154" s="6"/>
    </row>
    <row r="155" spans="1:62">
      <c r="A155" s="23">
        <v>151</v>
      </c>
      <c r="B155" s="27" t="s">
        <v>3324</v>
      </c>
      <c r="C155" s="27" t="s">
        <v>3325</v>
      </c>
      <c r="D155" s="27" t="s">
        <v>69</v>
      </c>
      <c r="E155" s="27">
        <v>72</v>
      </c>
      <c r="F155" s="27" t="s">
        <v>195</v>
      </c>
      <c r="G155" s="27" t="s">
        <v>195</v>
      </c>
      <c r="H155" s="23" t="str">
        <f t="shared" si="4"/>
        <v>楊＊月英</v>
      </c>
      <c r="I155" s="23" t="str">
        <f t="shared" si="5"/>
        <v>0＊784887</v>
      </c>
      <c r="J155" s="27">
        <v>1130607</v>
      </c>
      <c r="K155" s="27">
        <v>5761300</v>
      </c>
      <c r="L155" s="31" t="s">
        <v>721</v>
      </c>
      <c r="M155" s="26"/>
      <c r="N155" s="26"/>
      <c r="O155" s="26"/>
      <c r="P155" s="26"/>
      <c r="Q155" s="26"/>
      <c r="R155" s="26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6"/>
      <c r="AK155" s="26"/>
      <c r="AL155" s="26"/>
      <c r="AM155" s="28"/>
      <c r="AN155" s="28"/>
      <c r="AO155" s="28"/>
      <c r="AP155" s="28"/>
      <c r="AQ155" s="28"/>
      <c r="AR155" s="26"/>
      <c r="AS155" s="28"/>
      <c r="AT155" s="28"/>
      <c r="AU155" s="28" t="s">
        <v>9</v>
      </c>
      <c r="AV155" s="28"/>
      <c r="AW155" s="28"/>
      <c r="AX155" s="29"/>
      <c r="AY155" s="28"/>
      <c r="AZ155" s="28"/>
      <c r="BA155" s="28"/>
      <c r="BB155" s="28"/>
      <c r="BC155" s="26"/>
      <c r="BD155" s="26"/>
      <c r="BE155" s="28"/>
      <c r="BF155" s="26"/>
      <c r="BG155" s="26"/>
      <c r="BH155" s="26"/>
      <c r="BI155" s="28"/>
      <c r="BJ155" s="6"/>
    </row>
    <row r="156" spans="1:62" ht="31">
      <c r="A156" s="23">
        <v>152</v>
      </c>
      <c r="B156" s="27" t="s">
        <v>3326</v>
      </c>
      <c r="C156" s="27" t="s">
        <v>3327</v>
      </c>
      <c r="D156" s="27" t="s">
        <v>69</v>
      </c>
      <c r="E156" s="27">
        <v>63</v>
      </c>
      <c r="F156" s="27" t="s">
        <v>195</v>
      </c>
      <c r="G156" s="27" t="s">
        <v>195</v>
      </c>
      <c r="H156" s="23" t="str">
        <f t="shared" si="4"/>
        <v>余＊麗</v>
      </c>
      <c r="I156" s="23" t="str">
        <f t="shared" si="5"/>
        <v>1＊885814</v>
      </c>
      <c r="J156" s="27">
        <v>1130607</v>
      </c>
      <c r="K156" s="27" t="s">
        <v>734</v>
      </c>
      <c r="L156" s="31" t="s">
        <v>721</v>
      </c>
      <c r="M156" s="26"/>
      <c r="N156" s="26"/>
      <c r="O156" s="26"/>
      <c r="P156" s="26"/>
      <c r="Q156" s="26"/>
      <c r="R156" s="26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6"/>
      <c r="AK156" s="26"/>
      <c r="AL156" s="26"/>
      <c r="AM156" s="28"/>
      <c r="AN156" s="28"/>
      <c r="AO156" s="28"/>
      <c r="AP156" s="28"/>
      <c r="AQ156" s="28"/>
      <c r="AR156" s="26"/>
      <c r="AS156" s="28"/>
      <c r="AT156" s="28"/>
      <c r="AU156" s="28"/>
      <c r="AV156" s="28"/>
      <c r="AW156" s="28"/>
      <c r="AX156" s="29"/>
      <c r="AY156" s="28"/>
      <c r="AZ156" s="28"/>
      <c r="BA156" s="28" t="s">
        <v>9</v>
      </c>
      <c r="BB156" s="28"/>
      <c r="BC156" s="26"/>
      <c r="BD156" s="26"/>
      <c r="BE156" s="28"/>
      <c r="BF156" s="26"/>
      <c r="BG156" s="26"/>
      <c r="BH156" s="26"/>
      <c r="BI156" s="28"/>
      <c r="BJ156" s="6"/>
    </row>
    <row r="157" spans="1:62" ht="31">
      <c r="A157" s="23">
        <v>153</v>
      </c>
      <c r="B157" s="27" t="s">
        <v>3328</v>
      </c>
      <c r="C157" s="27" t="s">
        <v>3329</v>
      </c>
      <c r="D157" s="27" t="s">
        <v>71</v>
      </c>
      <c r="E157" s="27">
        <v>59</v>
      </c>
      <c r="F157" s="27" t="s">
        <v>3330</v>
      </c>
      <c r="G157" s="27" t="s">
        <v>3331</v>
      </c>
      <c r="H157" s="23" t="str">
        <f t="shared" si="4"/>
        <v>金＊德</v>
      </c>
      <c r="I157" s="23" t="str">
        <f t="shared" si="5"/>
        <v>1＊259934</v>
      </c>
      <c r="J157" s="27">
        <v>1130607</v>
      </c>
      <c r="K157" s="27" t="s">
        <v>753</v>
      </c>
      <c r="L157" s="31" t="s">
        <v>721</v>
      </c>
      <c r="M157" s="26"/>
      <c r="N157" s="26"/>
      <c r="O157" s="26"/>
      <c r="P157" s="26"/>
      <c r="Q157" s="26"/>
      <c r="R157" s="26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6"/>
      <c r="AK157" s="26"/>
      <c r="AL157" s="26"/>
      <c r="AM157" s="28"/>
      <c r="AN157" s="28"/>
      <c r="AO157" s="28"/>
      <c r="AP157" s="28"/>
      <c r="AQ157" s="28"/>
      <c r="AR157" s="26" t="s">
        <v>9</v>
      </c>
      <c r="AS157" s="28"/>
      <c r="AT157" s="28"/>
      <c r="AU157" s="28"/>
      <c r="AV157" s="28"/>
      <c r="AW157" s="28"/>
      <c r="AX157" s="29"/>
      <c r="AY157" s="28"/>
      <c r="AZ157" s="28"/>
      <c r="BA157" s="28"/>
      <c r="BB157" s="28"/>
      <c r="BC157" s="26"/>
      <c r="BD157" s="26"/>
      <c r="BE157" s="28"/>
      <c r="BF157" s="26"/>
      <c r="BG157" s="26"/>
      <c r="BH157" s="26"/>
      <c r="BI157" s="28" t="s">
        <v>1034</v>
      </c>
      <c r="BJ157" s="6"/>
    </row>
    <row r="158" spans="1:62">
      <c r="A158" s="23">
        <v>154</v>
      </c>
      <c r="B158" s="27" t="s">
        <v>3332</v>
      </c>
      <c r="C158" s="27" t="s">
        <v>3333</v>
      </c>
      <c r="D158" s="27" t="s">
        <v>71</v>
      </c>
      <c r="E158" s="27">
        <v>71</v>
      </c>
      <c r="F158" s="27" t="s">
        <v>195</v>
      </c>
      <c r="G158" s="27" t="s">
        <v>195</v>
      </c>
      <c r="H158" s="23" t="str">
        <f t="shared" si="4"/>
        <v>黃＊文</v>
      </c>
      <c r="I158" s="23" t="str">
        <f t="shared" si="5"/>
        <v>2＊426899</v>
      </c>
      <c r="J158" s="27">
        <v>1130607</v>
      </c>
      <c r="K158" s="27">
        <v>5760270</v>
      </c>
      <c r="L158" s="31" t="s">
        <v>721</v>
      </c>
      <c r="M158" s="26"/>
      <c r="N158" s="26"/>
      <c r="O158" s="26"/>
      <c r="P158" s="26"/>
      <c r="Q158" s="26"/>
      <c r="R158" s="26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6"/>
      <c r="AK158" s="26"/>
      <c r="AL158" s="26"/>
      <c r="AM158" s="28"/>
      <c r="AN158" s="28"/>
      <c r="AO158" s="28"/>
      <c r="AP158" s="28"/>
      <c r="AQ158" s="28"/>
      <c r="AR158" s="26"/>
      <c r="AS158" s="28" t="s">
        <v>9</v>
      </c>
      <c r="AT158" s="28"/>
      <c r="AU158" s="28"/>
      <c r="AV158" s="28"/>
      <c r="AW158" s="28"/>
      <c r="AX158" s="29"/>
      <c r="AY158" s="28"/>
      <c r="AZ158" s="28"/>
      <c r="BA158" s="28"/>
      <c r="BB158" s="28"/>
      <c r="BC158" s="26"/>
      <c r="BD158" s="26"/>
      <c r="BE158" s="28"/>
      <c r="BF158" s="26"/>
      <c r="BG158" s="26"/>
      <c r="BH158" s="26"/>
      <c r="BI158" s="28"/>
      <c r="BJ158" s="6"/>
    </row>
    <row r="159" spans="1:62" ht="31">
      <c r="A159" s="23">
        <v>155</v>
      </c>
      <c r="B159" s="27" t="s">
        <v>3334</v>
      </c>
      <c r="C159" s="27" t="s">
        <v>3335</v>
      </c>
      <c r="D159" s="27" t="s">
        <v>69</v>
      </c>
      <c r="E159" s="27">
        <v>82</v>
      </c>
      <c r="F159" s="27" t="s">
        <v>195</v>
      </c>
      <c r="G159" s="27" t="s">
        <v>195</v>
      </c>
      <c r="H159" s="23" t="str">
        <f t="shared" si="4"/>
        <v>汪＊如</v>
      </c>
      <c r="I159" s="23" t="str">
        <f t="shared" si="5"/>
        <v>2＊676731</v>
      </c>
      <c r="J159" s="27">
        <v>1130607</v>
      </c>
      <c r="K159" s="27" t="s">
        <v>734</v>
      </c>
      <c r="L159" s="31" t="s">
        <v>721</v>
      </c>
      <c r="M159" s="26"/>
      <c r="N159" s="26"/>
      <c r="O159" s="26"/>
      <c r="P159" s="26"/>
      <c r="Q159" s="26"/>
      <c r="R159" s="26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6"/>
      <c r="AK159" s="26"/>
      <c r="AL159" s="26"/>
      <c r="AM159" s="28"/>
      <c r="AN159" s="28"/>
      <c r="AO159" s="28"/>
      <c r="AP159" s="28"/>
      <c r="AQ159" s="28"/>
      <c r="AR159" s="26"/>
      <c r="AS159" s="28"/>
      <c r="AT159" s="28"/>
      <c r="AU159" s="28"/>
      <c r="AV159" s="28"/>
      <c r="AW159" s="28"/>
      <c r="AX159" s="29"/>
      <c r="AY159" s="28"/>
      <c r="AZ159" s="28"/>
      <c r="BA159" s="28" t="s">
        <v>9</v>
      </c>
      <c r="BB159" s="28"/>
      <c r="BC159" s="26"/>
      <c r="BD159" s="26"/>
      <c r="BE159" s="28"/>
      <c r="BF159" s="26"/>
      <c r="BG159" s="26"/>
      <c r="BH159" s="26"/>
      <c r="BI159" s="28"/>
      <c r="BJ159" s="6"/>
    </row>
    <row r="160" spans="1:62" ht="31">
      <c r="A160" s="23">
        <v>156</v>
      </c>
      <c r="B160" s="27" t="s">
        <v>3336</v>
      </c>
      <c r="C160" s="27" t="s">
        <v>3337</v>
      </c>
      <c r="D160" s="27" t="s">
        <v>71</v>
      </c>
      <c r="E160" s="27">
        <v>75</v>
      </c>
      <c r="F160" s="27" t="s">
        <v>195</v>
      </c>
      <c r="G160" s="27" t="s">
        <v>195</v>
      </c>
      <c r="H160" s="23" t="str">
        <f t="shared" si="4"/>
        <v>許＊華</v>
      </c>
      <c r="I160" s="23" t="str">
        <f t="shared" si="5"/>
        <v>2＊677205</v>
      </c>
      <c r="J160" s="27">
        <v>1130607</v>
      </c>
      <c r="K160" s="27" t="s">
        <v>734</v>
      </c>
      <c r="L160" s="31" t="s">
        <v>721</v>
      </c>
      <c r="M160" s="26"/>
      <c r="N160" s="26"/>
      <c r="O160" s="26"/>
      <c r="P160" s="26"/>
      <c r="Q160" s="26"/>
      <c r="R160" s="26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6"/>
      <c r="AK160" s="26"/>
      <c r="AL160" s="26"/>
      <c r="AM160" s="28"/>
      <c r="AN160" s="28"/>
      <c r="AO160" s="28"/>
      <c r="AP160" s="28"/>
      <c r="AQ160" s="28"/>
      <c r="AR160" s="26"/>
      <c r="AS160" s="28"/>
      <c r="AT160" s="28"/>
      <c r="AU160" s="28"/>
      <c r="AV160" s="28"/>
      <c r="AW160" s="28"/>
      <c r="AX160" s="29"/>
      <c r="AY160" s="28"/>
      <c r="AZ160" s="28"/>
      <c r="BA160" s="28" t="s">
        <v>9</v>
      </c>
      <c r="BB160" s="28"/>
      <c r="BC160" s="26"/>
      <c r="BD160" s="26"/>
      <c r="BE160" s="28"/>
      <c r="BF160" s="26"/>
      <c r="BG160" s="26"/>
      <c r="BH160" s="26"/>
      <c r="BI160" s="28"/>
      <c r="BJ160" s="6"/>
    </row>
    <row r="161" spans="1:62" ht="62">
      <c r="A161" s="23">
        <v>157</v>
      </c>
      <c r="B161" s="27" t="s">
        <v>3338</v>
      </c>
      <c r="C161" s="27" t="s">
        <v>3339</v>
      </c>
      <c r="D161" s="27" t="s">
        <v>69</v>
      </c>
      <c r="E161" s="27">
        <v>93</v>
      </c>
      <c r="F161" s="27" t="s">
        <v>3237</v>
      </c>
      <c r="G161" s="27"/>
      <c r="H161" s="23" t="str">
        <f t="shared" si="4"/>
        <v>許＊女</v>
      </c>
      <c r="I161" s="23" t="str">
        <f t="shared" si="5"/>
        <v>0＊509681</v>
      </c>
      <c r="J161" s="27">
        <v>1130611</v>
      </c>
      <c r="K161" s="27" t="s">
        <v>748</v>
      </c>
      <c r="L161" s="31" t="s">
        <v>721</v>
      </c>
      <c r="M161" s="26"/>
      <c r="N161" s="26"/>
      <c r="O161" s="26"/>
      <c r="P161" s="26"/>
      <c r="Q161" s="26"/>
      <c r="R161" s="26"/>
      <c r="S161" s="28"/>
      <c r="T161" s="28"/>
      <c r="U161" s="28"/>
      <c r="V161" s="28"/>
      <c r="W161" s="28" t="s">
        <v>9</v>
      </c>
      <c r="X161" s="28"/>
      <c r="Y161" s="28"/>
      <c r="Z161" s="28" t="s">
        <v>3516</v>
      </c>
      <c r="AA161" s="28"/>
      <c r="AB161" s="28"/>
      <c r="AC161" s="28"/>
      <c r="AD161" s="28"/>
      <c r="AE161" s="28"/>
      <c r="AF161" s="28"/>
      <c r="AG161" s="28"/>
      <c r="AH161" s="28"/>
      <c r="AI161" s="28"/>
      <c r="AJ161" s="26"/>
      <c r="AK161" s="26"/>
      <c r="AL161" s="26"/>
      <c r="AM161" s="28"/>
      <c r="AN161" s="28"/>
      <c r="AO161" s="28"/>
      <c r="AP161" s="28"/>
      <c r="AQ161" s="28"/>
      <c r="AR161" s="26"/>
      <c r="AS161" s="28"/>
      <c r="AT161" s="28"/>
      <c r="AU161" s="28"/>
      <c r="AV161" s="28"/>
      <c r="AW161" s="28"/>
      <c r="AX161" s="29"/>
      <c r="AY161" s="28"/>
      <c r="AZ161" s="28"/>
      <c r="BA161" s="28"/>
      <c r="BB161" s="28"/>
      <c r="BC161" s="26"/>
      <c r="BD161" s="26"/>
      <c r="BE161" s="28"/>
      <c r="BF161" s="26"/>
      <c r="BG161" s="26"/>
      <c r="BH161" s="26"/>
      <c r="BI161" s="28" t="s">
        <v>1034</v>
      </c>
      <c r="BJ161" s="6"/>
    </row>
    <row r="162" spans="1:62" ht="31">
      <c r="A162" s="23">
        <v>158</v>
      </c>
      <c r="B162" s="27" t="s">
        <v>3341</v>
      </c>
      <c r="C162" s="27" t="s">
        <v>3342</v>
      </c>
      <c r="D162" s="27" t="s">
        <v>71</v>
      </c>
      <c r="E162" s="27">
        <v>64</v>
      </c>
      <c r="F162" s="27" t="s">
        <v>195</v>
      </c>
      <c r="G162" s="27" t="s">
        <v>195</v>
      </c>
      <c r="H162" s="23" t="str">
        <f t="shared" si="4"/>
        <v>李＊闊</v>
      </c>
      <c r="I162" s="23" t="str">
        <f t="shared" si="5"/>
        <v>0＊728476</v>
      </c>
      <c r="J162" s="27">
        <v>1130611</v>
      </c>
      <c r="K162" s="27" t="s">
        <v>734</v>
      </c>
      <c r="L162" s="31" t="s">
        <v>721</v>
      </c>
      <c r="M162" s="26"/>
      <c r="N162" s="26"/>
      <c r="O162" s="26"/>
      <c r="P162" s="26"/>
      <c r="Q162" s="26"/>
      <c r="R162" s="26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6"/>
      <c r="AK162" s="26"/>
      <c r="AL162" s="26"/>
      <c r="AM162" s="28"/>
      <c r="AN162" s="28"/>
      <c r="AO162" s="28"/>
      <c r="AP162" s="28"/>
      <c r="AQ162" s="28"/>
      <c r="AR162" s="26"/>
      <c r="AS162" s="28"/>
      <c r="AT162" s="28"/>
      <c r="AU162" s="28"/>
      <c r="AV162" s="28"/>
      <c r="AW162" s="28"/>
      <c r="AX162" s="29"/>
      <c r="AY162" s="28"/>
      <c r="AZ162" s="28"/>
      <c r="BA162" s="28"/>
      <c r="BB162" s="28"/>
      <c r="BC162" s="26"/>
      <c r="BD162" s="26"/>
      <c r="BE162" s="28"/>
      <c r="BF162" s="26"/>
      <c r="BG162" s="26"/>
      <c r="BH162" s="26"/>
      <c r="BI162" s="28"/>
      <c r="BJ162" s="6"/>
    </row>
    <row r="163" spans="1:62" ht="46.5">
      <c r="A163" s="23">
        <v>159</v>
      </c>
      <c r="B163" s="27" t="s">
        <v>3343</v>
      </c>
      <c r="C163" s="27" t="s">
        <v>3344</v>
      </c>
      <c r="D163" s="27" t="s">
        <v>71</v>
      </c>
      <c r="E163" s="27">
        <v>68</v>
      </c>
      <c r="F163" s="27" t="s">
        <v>195</v>
      </c>
      <c r="G163" s="27" t="s">
        <v>195</v>
      </c>
      <c r="H163" s="23" t="str">
        <f t="shared" si="4"/>
        <v>鄭＊華</v>
      </c>
      <c r="I163" s="23" t="str">
        <f t="shared" si="5"/>
        <v>0＊901481</v>
      </c>
      <c r="J163" s="27">
        <v>1130611</v>
      </c>
      <c r="K163" s="27" t="s">
        <v>756</v>
      </c>
      <c r="L163" s="31" t="s">
        <v>721</v>
      </c>
      <c r="M163" s="26"/>
      <c r="N163" s="26"/>
      <c r="O163" s="26"/>
      <c r="P163" s="26"/>
      <c r="Q163" s="26"/>
      <c r="R163" s="26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6"/>
      <c r="AK163" s="26"/>
      <c r="AL163" s="26"/>
      <c r="AM163" s="28"/>
      <c r="AN163" s="28"/>
      <c r="AO163" s="28"/>
      <c r="AP163" s="28"/>
      <c r="AQ163" s="28"/>
      <c r="AR163" s="26"/>
      <c r="AS163" s="28"/>
      <c r="AT163" s="28"/>
      <c r="AU163" s="28"/>
      <c r="AV163" s="28"/>
      <c r="AW163" s="28"/>
      <c r="AX163" s="29"/>
      <c r="AY163" s="28"/>
      <c r="AZ163" s="28"/>
      <c r="BA163" s="28" t="s">
        <v>9</v>
      </c>
      <c r="BB163" s="28"/>
      <c r="BC163" s="26"/>
      <c r="BD163" s="26"/>
      <c r="BE163" s="28"/>
      <c r="BF163" s="26" t="s">
        <v>760</v>
      </c>
      <c r="BG163" s="26"/>
      <c r="BH163" s="26"/>
      <c r="BI163" s="28"/>
      <c r="BJ163" s="6"/>
    </row>
    <row r="164" spans="1:62" ht="46.5">
      <c r="A164" s="23">
        <v>160</v>
      </c>
      <c r="B164" s="27" t="s">
        <v>3345</v>
      </c>
      <c r="C164" s="27" t="s">
        <v>1454</v>
      </c>
      <c r="D164" s="27" t="s">
        <v>69</v>
      </c>
      <c r="E164" s="27">
        <v>67</v>
      </c>
      <c r="F164" s="27" t="s">
        <v>195</v>
      </c>
      <c r="G164" s="27" t="s">
        <v>195</v>
      </c>
      <c r="H164" s="23" t="str">
        <f t="shared" si="4"/>
        <v>陳＊子</v>
      </c>
      <c r="I164" s="23" t="str">
        <f t="shared" si="5"/>
        <v>0＊532295</v>
      </c>
      <c r="J164" s="27">
        <v>1130611</v>
      </c>
      <c r="K164" s="27" t="s">
        <v>741</v>
      </c>
      <c r="L164" s="31" t="s">
        <v>721</v>
      </c>
      <c r="M164" s="26"/>
      <c r="N164" s="26"/>
      <c r="O164" s="26"/>
      <c r="P164" s="26"/>
      <c r="Q164" s="26"/>
      <c r="R164" s="26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6"/>
      <c r="AK164" s="26"/>
      <c r="AL164" s="26"/>
      <c r="AM164" s="28"/>
      <c r="AN164" s="28"/>
      <c r="AO164" s="28"/>
      <c r="AP164" s="28"/>
      <c r="AQ164" s="28"/>
      <c r="AR164" s="26"/>
      <c r="AS164" s="28"/>
      <c r="AT164" s="28"/>
      <c r="AU164" s="28"/>
      <c r="AV164" s="28"/>
      <c r="AW164" s="28"/>
      <c r="AX164" s="29"/>
      <c r="AY164" s="28" t="s">
        <v>9</v>
      </c>
      <c r="AZ164" s="28"/>
      <c r="BA164" s="28"/>
      <c r="BB164" s="28" t="s">
        <v>1879</v>
      </c>
      <c r="BC164" s="26"/>
      <c r="BD164" s="26"/>
      <c r="BE164" s="28" t="s">
        <v>736</v>
      </c>
      <c r="BF164" s="26"/>
      <c r="BG164" s="26"/>
      <c r="BH164" s="26"/>
      <c r="BI164" s="28"/>
      <c r="BJ164" s="6"/>
    </row>
    <row r="165" spans="1:62" ht="31">
      <c r="A165" s="23">
        <v>161</v>
      </c>
      <c r="B165" s="27" t="s">
        <v>287</v>
      </c>
      <c r="C165" s="27" t="s">
        <v>288</v>
      </c>
      <c r="D165" s="27" t="s">
        <v>69</v>
      </c>
      <c r="E165" s="27">
        <v>71</v>
      </c>
      <c r="F165" s="27" t="s">
        <v>195</v>
      </c>
      <c r="G165" s="27" t="s">
        <v>195</v>
      </c>
      <c r="H165" s="23" t="str">
        <f t="shared" si="4"/>
        <v>林＊杏</v>
      </c>
      <c r="I165" s="23" t="str">
        <f t="shared" si="5"/>
        <v>1＊635569</v>
      </c>
      <c r="J165" s="27">
        <v>1130611</v>
      </c>
      <c r="K165" s="27" t="s">
        <v>732</v>
      </c>
      <c r="L165" s="31" t="s">
        <v>721</v>
      </c>
      <c r="M165" s="26"/>
      <c r="N165" s="26"/>
      <c r="O165" s="26"/>
      <c r="P165" s="26"/>
      <c r="Q165" s="26"/>
      <c r="R165" s="26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6"/>
      <c r="AK165" s="26"/>
      <c r="AL165" s="26"/>
      <c r="AM165" s="28"/>
      <c r="AN165" s="28"/>
      <c r="AO165" s="28"/>
      <c r="AP165" s="28"/>
      <c r="AQ165" s="28"/>
      <c r="AR165" s="26"/>
      <c r="AS165" s="28"/>
      <c r="AT165" s="28"/>
      <c r="AU165" s="28"/>
      <c r="AV165" s="28"/>
      <c r="AW165" s="28"/>
      <c r="AX165" s="29"/>
      <c r="AY165" s="28"/>
      <c r="AZ165" s="28"/>
      <c r="BA165" s="28"/>
      <c r="BB165" s="28" t="s">
        <v>1879</v>
      </c>
      <c r="BC165" s="26"/>
      <c r="BD165" s="26"/>
      <c r="BE165" s="28"/>
      <c r="BF165" s="26"/>
      <c r="BG165" s="26"/>
      <c r="BH165" s="26"/>
      <c r="BI165" s="28"/>
      <c r="BJ165" s="6"/>
    </row>
    <row r="166" spans="1:62" ht="31">
      <c r="A166" s="23">
        <v>162</v>
      </c>
      <c r="B166" s="27" t="s">
        <v>450</v>
      </c>
      <c r="C166" s="27" t="s">
        <v>222</v>
      </c>
      <c r="D166" s="27" t="s">
        <v>69</v>
      </c>
      <c r="E166" s="27">
        <v>84</v>
      </c>
      <c r="F166" s="27" t="s">
        <v>195</v>
      </c>
      <c r="G166" s="27" t="s">
        <v>195</v>
      </c>
      <c r="H166" s="23" t="str">
        <f t="shared" si="4"/>
        <v>林＊順</v>
      </c>
      <c r="I166" s="23" t="str">
        <f t="shared" si="5"/>
        <v>1＊157348</v>
      </c>
      <c r="J166" s="27">
        <v>1130611</v>
      </c>
      <c r="K166" s="27" t="s">
        <v>734</v>
      </c>
      <c r="L166" s="31" t="s">
        <v>721</v>
      </c>
      <c r="M166" s="26"/>
      <c r="N166" s="26"/>
      <c r="O166" s="26"/>
      <c r="P166" s="26"/>
      <c r="Q166" s="26"/>
      <c r="R166" s="26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6"/>
      <c r="AK166" s="26"/>
      <c r="AL166" s="26"/>
      <c r="AM166" s="28"/>
      <c r="AN166" s="28"/>
      <c r="AO166" s="28"/>
      <c r="AP166" s="28"/>
      <c r="AQ166" s="28"/>
      <c r="AR166" s="26"/>
      <c r="AS166" s="28"/>
      <c r="AT166" s="28"/>
      <c r="AU166" s="28"/>
      <c r="AV166" s="28"/>
      <c r="AW166" s="28"/>
      <c r="AX166" s="29"/>
      <c r="AY166" s="28"/>
      <c r="AZ166" s="28"/>
      <c r="BA166" s="28" t="s">
        <v>9</v>
      </c>
      <c r="BB166" s="28"/>
      <c r="BC166" s="26"/>
      <c r="BD166" s="26"/>
      <c r="BE166" s="28"/>
      <c r="BF166" s="26"/>
      <c r="BG166" s="26"/>
      <c r="BH166" s="26"/>
      <c r="BI166" s="28"/>
      <c r="BJ166" s="6"/>
    </row>
    <row r="167" spans="1:62" ht="31">
      <c r="A167" s="23">
        <v>163</v>
      </c>
      <c r="B167" s="27" t="s">
        <v>277</v>
      </c>
      <c r="C167" s="27" t="s">
        <v>278</v>
      </c>
      <c r="D167" s="27" t="s">
        <v>71</v>
      </c>
      <c r="E167" s="27">
        <v>74</v>
      </c>
      <c r="F167" s="27" t="s">
        <v>195</v>
      </c>
      <c r="G167" s="27" t="s">
        <v>195</v>
      </c>
      <c r="H167" s="23" t="str">
        <f t="shared" si="4"/>
        <v>黃＊樹</v>
      </c>
      <c r="I167" s="23" t="str">
        <f t="shared" si="5"/>
        <v>1＊842049</v>
      </c>
      <c r="J167" s="27">
        <v>1130611</v>
      </c>
      <c r="K167" s="27" t="s">
        <v>734</v>
      </c>
      <c r="L167" s="31" t="s">
        <v>721</v>
      </c>
      <c r="M167" s="26"/>
      <c r="N167" s="26"/>
      <c r="O167" s="26"/>
      <c r="P167" s="26"/>
      <c r="Q167" s="26"/>
      <c r="R167" s="26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6"/>
      <c r="AK167" s="26"/>
      <c r="AL167" s="26"/>
      <c r="AM167" s="28"/>
      <c r="AN167" s="28"/>
      <c r="AO167" s="28"/>
      <c r="AP167" s="28"/>
      <c r="AQ167" s="28"/>
      <c r="AR167" s="26"/>
      <c r="AS167" s="28"/>
      <c r="AT167" s="28"/>
      <c r="AU167" s="28"/>
      <c r="AV167" s="28"/>
      <c r="AW167" s="28"/>
      <c r="AX167" s="29"/>
      <c r="AY167" s="28"/>
      <c r="AZ167" s="28"/>
      <c r="BA167" s="28" t="s">
        <v>9</v>
      </c>
      <c r="BB167" s="28"/>
      <c r="BC167" s="26"/>
      <c r="BD167" s="26"/>
      <c r="BE167" s="28"/>
      <c r="BF167" s="26"/>
      <c r="BG167" s="26"/>
      <c r="BH167" s="26"/>
      <c r="BI167" s="28"/>
      <c r="BJ167" s="6"/>
    </row>
    <row r="168" spans="1:62" ht="31">
      <c r="A168" s="23">
        <v>164</v>
      </c>
      <c r="B168" s="27" t="s">
        <v>3346</v>
      </c>
      <c r="C168" s="27" t="s">
        <v>3347</v>
      </c>
      <c r="D168" s="27" t="s">
        <v>71</v>
      </c>
      <c r="E168" s="27">
        <v>88</v>
      </c>
      <c r="F168" s="27" t="s">
        <v>195</v>
      </c>
      <c r="G168" s="27" t="s">
        <v>195</v>
      </c>
      <c r="H168" s="23" t="str">
        <f t="shared" si="4"/>
        <v>曹＊隆</v>
      </c>
      <c r="I168" s="23" t="str">
        <f t="shared" si="5"/>
        <v>2＊323533</v>
      </c>
      <c r="J168" s="27">
        <v>1130611</v>
      </c>
      <c r="K168" s="27" t="s">
        <v>734</v>
      </c>
      <c r="L168" s="31" t="s">
        <v>721</v>
      </c>
      <c r="M168" s="26"/>
      <c r="N168" s="26"/>
      <c r="O168" s="26"/>
      <c r="P168" s="26"/>
      <c r="Q168" s="26"/>
      <c r="R168" s="26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6"/>
      <c r="AK168" s="26"/>
      <c r="AL168" s="26"/>
      <c r="AM168" s="28"/>
      <c r="AN168" s="28"/>
      <c r="AO168" s="28"/>
      <c r="AP168" s="28"/>
      <c r="AQ168" s="28"/>
      <c r="AR168" s="26"/>
      <c r="AS168" s="28"/>
      <c r="AT168" s="28"/>
      <c r="AU168" s="28"/>
      <c r="AV168" s="28"/>
      <c r="AW168" s="28"/>
      <c r="AX168" s="29"/>
      <c r="AY168" s="28"/>
      <c r="AZ168" s="28"/>
      <c r="BA168" s="28" t="s">
        <v>9</v>
      </c>
      <c r="BB168" s="28"/>
      <c r="BC168" s="26"/>
      <c r="BD168" s="26"/>
      <c r="BE168" s="28"/>
      <c r="BF168" s="26"/>
      <c r="BG168" s="26"/>
      <c r="BH168" s="26"/>
      <c r="BI168" s="28"/>
      <c r="BJ168" s="6"/>
    </row>
    <row r="169" spans="1:62" ht="31">
      <c r="A169" s="23">
        <v>165</v>
      </c>
      <c r="B169" s="27" t="s">
        <v>3348</v>
      </c>
      <c r="C169" s="27" t="s">
        <v>3349</v>
      </c>
      <c r="D169" s="27" t="s">
        <v>69</v>
      </c>
      <c r="E169" s="27">
        <v>77</v>
      </c>
      <c r="F169" s="27" t="s">
        <v>195</v>
      </c>
      <c r="G169" s="27" t="s">
        <v>195</v>
      </c>
      <c r="H169" s="23" t="str">
        <f t="shared" si="4"/>
        <v>蘇＊鳳琴</v>
      </c>
      <c r="I169" s="23" t="str">
        <f t="shared" si="5"/>
        <v>2＊511499</v>
      </c>
      <c r="J169" s="27">
        <v>1130611</v>
      </c>
      <c r="K169" s="27" t="s">
        <v>732</v>
      </c>
      <c r="L169" s="31" t="s">
        <v>721</v>
      </c>
      <c r="M169" s="26"/>
      <c r="N169" s="26"/>
      <c r="O169" s="26"/>
      <c r="P169" s="26"/>
      <c r="Q169" s="26"/>
      <c r="R169" s="26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6"/>
      <c r="AK169" s="26"/>
      <c r="AL169" s="26"/>
      <c r="AM169" s="28"/>
      <c r="AN169" s="28"/>
      <c r="AO169" s="28"/>
      <c r="AP169" s="28"/>
      <c r="AQ169" s="28"/>
      <c r="AR169" s="26"/>
      <c r="AS169" s="28"/>
      <c r="AT169" s="28"/>
      <c r="AU169" s="28"/>
      <c r="AV169" s="28"/>
      <c r="AW169" s="28"/>
      <c r="AX169" s="29"/>
      <c r="AY169" s="28"/>
      <c r="AZ169" s="28"/>
      <c r="BA169" s="28"/>
      <c r="BB169" s="28" t="s">
        <v>1879</v>
      </c>
      <c r="BC169" s="26"/>
      <c r="BD169" s="26"/>
      <c r="BE169" s="28"/>
      <c r="BF169" s="26"/>
      <c r="BG169" s="26"/>
      <c r="BH169" s="26"/>
      <c r="BI169" s="28"/>
      <c r="BJ169" s="6"/>
    </row>
    <row r="170" spans="1:62" ht="31">
      <c r="A170" s="23">
        <v>166</v>
      </c>
      <c r="B170" s="27" t="s">
        <v>2383</v>
      </c>
      <c r="C170" s="27" t="s">
        <v>945</v>
      </c>
      <c r="D170" s="27" t="s">
        <v>71</v>
      </c>
      <c r="E170" s="27">
        <v>72</v>
      </c>
      <c r="F170" s="27" t="s">
        <v>195</v>
      </c>
      <c r="G170" s="27" t="s">
        <v>195</v>
      </c>
      <c r="H170" s="23" t="str">
        <f t="shared" si="4"/>
        <v>楊＊仁</v>
      </c>
      <c r="I170" s="23" t="str">
        <f t="shared" si="5"/>
        <v>2＊839856</v>
      </c>
      <c r="J170" s="27">
        <v>1130611</v>
      </c>
      <c r="K170" s="27" t="s">
        <v>734</v>
      </c>
      <c r="L170" s="31" t="s">
        <v>721</v>
      </c>
      <c r="M170" s="26"/>
      <c r="N170" s="26"/>
      <c r="O170" s="26"/>
      <c r="P170" s="26"/>
      <c r="Q170" s="26"/>
      <c r="R170" s="26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6"/>
      <c r="AK170" s="26"/>
      <c r="AL170" s="26"/>
      <c r="AM170" s="28"/>
      <c r="AN170" s="28"/>
      <c r="AO170" s="28"/>
      <c r="AP170" s="28"/>
      <c r="AQ170" s="28"/>
      <c r="AR170" s="26"/>
      <c r="AS170" s="28"/>
      <c r="AT170" s="28"/>
      <c r="AU170" s="28"/>
      <c r="AV170" s="28"/>
      <c r="AW170" s="28"/>
      <c r="AX170" s="29"/>
      <c r="AY170" s="28"/>
      <c r="AZ170" s="28"/>
      <c r="BA170" s="28" t="s">
        <v>1899</v>
      </c>
      <c r="BB170" s="28"/>
      <c r="BC170" s="26"/>
      <c r="BD170" s="26"/>
      <c r="BE170" s="28"/>
      <c r="BF170" s="26"/>
      <c r="BG170" s="26"/>
      <c r="BH170" s="26"/>
      <c r="BI170" s="28"/>
      <c r="BJ170" s="6"/>
    </row>
    <row r="171" spans="1:62" ht="31">
      <c r="A171" s="23">
        <v>167</v>
      </c>
      <c r="B171" s="27" t="s">
        <v>3350</v>
      </c>
      <c r="C171" s="27" t="s">
        <v>1476</v>
      </c>
      <c r="D171" s="27" t="s">
        <v>69</v>
      </c>
      <c r="E171" s="27">
        <v>75</v>
      </c>
      <c r="F171" s="27" t="s">
        <v>195</v>
      </c>
      <c r="G171" s="27" t="s">
        <v>195</v>
      </c>
      <c r="H171" s="23" t="str">
        <f t="shared" si="4"/>
        <v>黃＊敏</v>
      </c>
      <c r="I171" s="23" t="str">
        <f t="shared" si="5"/>
        <v>2＊570471</v>
      </c>
      <c r="J171" s="27">
        <v>1130611</v>
      </c>
      <c r="K171" s="27" t="s">
        <v>734</v>
      </c>
      <c r="L171" s="31" t="s">
        <v>721</v>
      </c>
      <c r="M171" s="26"/>
      <c r="N171" s="26"/>
      <c r="O171" s="26"/>
      <c r="P171" s="26"/>
      <c r="Q171" s="26"/>
      <c r="R171" s="26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6"/>
      <c r="AK171" s="26"/>
      <c r="AL171" s="26"/>
      <c r="AM171" s="28"/>
      <c r="AN171" s="28"/>
      <c r="AO171" s="28"/>
      <c r="AP171" s="28"/>
      <c r="AQ171" s="28"/>
      <c r="AR171" s="26"/>
      <c r="AS171" s="28"/>
      <c r="AT171" s="28"/>
      <c r="AU171" s="28"/>
      <c r="AV171" s="28"/>
      <c r="AW171" s="28"/>
      <c r="AX171" s="29"/>
      <c r="AY171" s="28"/>
      <c r="AZ171" s="28"/>
      <c r="BA171" s="28" t="s">
        <v>9</v>
      </c>
      <c r="BB171" s="28"/>
      <c r="BC171" s="26"/>
      <c r="BD171" s="26"/>
      <c r="BE171" s="28" t="s">
        <v>736</v>
      </c>
      <c r="BF171" s="26"/>
      <c r="BG171" s="26"/>
      <c r="BH171" s="26"/>
      <c r="BI171" s="28"/>
      <c r="BJ171" s="6"/>
    </row>
    <row r="172" spans="1:62" ht="31">
      <c r="A172" s="23">
        <v>168</v>
      </c>
      <c r="B172" s="27" t="s">
        <v>3351</v>
      </c>
      <c r="C172" s="27" t="s">
        <v>3352</v>
      </c>
      <c r="D172" s="27" t="s">
        <v>69</v>
      </c>
      <c r="E172" s="27">
        <v>66</v>
      </c>
      <c r="F172" s="27" t="s">
        <v>195</v>
      </c>
      <c r="G172" s="27" t="s">
        <v>195</v>
      </c>
      <c r="H172" s="23" t="str">
        <f t="shared" si="4"/>
        <v>林＊</v>
      </c>
      <c r="I172" s="23" t="str">
        <f t="shared" si="5"/>
        <v>2＊233522</v>
      </c>
      <c r="J172" s="27">
        <v>1130611</v>
      </c>
      <c r="K172" s="27" t="s">
        <v>732</v>
      </c>
      <c r="L172" s="31" t="s">
        <v>721</v>
      </c>
      <c r="M172" s="26"/>
      <c r="N172" s="26"/>
      <c r="O172" s="26"/>
      <c r="P172" s="26"/>
      <c r="Q172" s="26"/>
      <c r="R172" s="26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6"/>
      <c r="AK172" s="26"/>
      <c r="AL172" s="26"/>
      <c r="AM172" s="28"/>
      <c r="AN172" s="28"/>
      <c r="AO172" s="28"/>
      <c r="AP172" s="28"/>
      <c r="AQ172" s="28"/>
      <c r="AR172" s="26"/>
      <c r="AS172" s="28"/>
      <c r="AT172" s="28"/>
      <c r="AU172" s="28"/>
      <c r="AV172" s="28"/>
      <c r="AW172" s="28"/>
      <c r="AX172" s="29"/>
      <c r="AY172" s="28"/>
      <c r="AZ172" s="28"/>
      <c r="BA172" s="28"/>
      <c r="BB172" s="28" t="s">
        <v>747</v>
      </c>
      <c r="BC172" s="26"/>
      <c r="BD172" s="26"/>
      <c r="BE172" s="28"/>
      <c r="BF172" s="26"/>
      <c r="BG172" s="26"/>
      <c r="BH172" s="26"/>
      <c r="BI172" s="28"/>
      <c r="BJ172" s="6"/>
    </row>
    <row r="173" spans="1:62" ht="46.5">
      <c r="A173" s="23">
        <v>169</v>
      </c>
      <c r="B173" s="27" t="s">
        <v>3353</v>
      </c>
      <c r="C173" s="27" t="s">
        <v>3354</v>
      </c>
      <c r="D173" s="27" t="s">
        <v>71</v>
      </c>
      <c r="E173" s="27">
        <v>65</v>
      </c>
      <c r="F173" s="27" t="s">
        <v>195</v>
      </c>
      <c r="G173" s="27" t="s">
        <v>195</v>
      </c>
      <c r="H173" s="23" t="str">
        <f t="shared" si="4"/>
        <v>闕＊益</v>
      </c>
      <c r="I173" s="23" t="str">
        <f t="shared" si="5"/>
        <v>2＊047071</v>
      </c>
      <c r="J173" s="27">
        <v>1130611</v>
      </c>
      <c r="K173" s="27" t="s">
        <v>738</v>
      </c>
      <c r="L173" s="31" t="s">
        <v>721</v>
      </c>
      <c r="M173" s="26"/>
      <c r="N173" s="26"/>
      <c r="O173" s="26"/>
      <c r="P173" s="26"/>
      <c r="Q173" s="26"/>
      <c r="R173" s="26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6"/>
      <c r="AK173" s="26"/>
      <c r="AL173" s="26"/>
      <c r="AM173" s="28"/>
      <c r="AN173" s="28"/>
      <c r="AO173" s="28"/>
      <c r="AP173" s="28"/>
      <c r="AQ173" s="28"/>
      <c r="AR173" s="26"/>
      <c r="AS173" s="28"/>
      <c r="AT173" s="28"/>
      <c r="AU173" s="28"/>
      <c r="AV173" s="28"/>
      <c r="AW173" s="28"/>
      <c r="AX173" s="29"/>
      <c r="AY173" s="28"/>
      <c r="AZ173" s="28" t="s">
        <v>9</v>
      </c>
      <c r="BA173" s="28" t="s">
        <v>9</v>
      </c>
      <c r="BB173" s="28"/>
      <c r="BC173" s="26"/>
      <c r="BD173" s="26"/>
      <c r="BE173" s="28"/>
      <c r="BF173" s="26"/>
      <c r="BG173" s="26"/>
      <c r="BH173" s="26"/>
      <c r="BI173" s="28"/>
      <c r="BJ173" s="6"/>
    </row>
    <row r="174" spans="1:62" ht="31">
      <c r="A174" s="23">
        <v>170</v>
      </c>
      <c r="B174" s="27" t="s">
        <v>3355</v>
      </c>
      <c r="C174" s="27" t="s">
        <v>1497</v>
      </c>
      <c r="D174" s="27" t="s">
        <v>71</v>
      </c>
      <c r="E174" s="27">
        <v>92</v>
      </c>
      <c r="F174" s="27" t="s">
        <v>195</v>
      </c>
      <c r="G174" s="27" t="s">
        <v>195</v>
      </c>
      <c r="H174" s="23" t="str">
        <f t="shared" si="4"/>
        <v>林＊相</v>
      </c>
      <c r="I174" s="23" t="str">
        <f t="shared" si="5"/>
        <v>2＊267372</v>
      </c>
      <c r="J174" s="27">
        <v>1130611</v>
      </c>
      <c r="K174" s="27" t="s">
        <v>734</v>
      </c>
      <c r="L174" s="31" t="s">
        <v>721</v>
      </c>
      <c r="M174" s="26"/>
      <c r="N174" s="26"/>
      <c r="O174" s="26"/>
      <c r="P174" s="26"/>
      <c r="Q174" s="26"/>
      <c r="R174" s="26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6"/>
      <c r="AK174" s="26"/>
      <c r="AL174" s="26"/>
      <c r="AM174" s="28"/>
      <c r="AN174" s="28"/>
      <c r="AO174" s="28"/>
      <c r="AP174" s="28"/>
      <c r="AQ174" s="28"/>
      <c r="AR174" s="26"/>
      <c r="AS174" s="28"/>
      <c r="AT174" s="28"/>
      <c r="AU174" s="28"/>
      <c r="AV174" s="28"/>
      <c r="AW174" s="28"/>
      <c r="AX174" s="29"/>
      <c r="AY174" s="28"/>
      <c r="AZ174" s="28"/>
      <c r="BA174" s="28" t="s">
        <v>9</v>
      </c>
      <c r="BB174" s="28"/>
      <c r="BC174" s="26"/>
      <c r="BD174" s="26"/>
      <c r="BE174" s="28"/>
      <c r="BF174" s="26"/>
      <c r="BG174" s="26"/>
      <c r="BH174" s="26"/>
      <c r="BI174" s="28"/>
      <c r="BJ174" s="6"/>
    </row>
    <row r="175" spans="1:62">
      <c r="A175" s="23">
        <v>171</v>
      </c>
      <c r="B175" s="27" t="s">
        <v>3356</v>
      </c>
      <c r="C175" s="27" t="s">
        <v>1466</v>
      </c>
      <c r="D175" s="27" t="s">
        <v>69</v>
      </c>
      <c r="E175" s="27">
        <v>56</v>
      </c>
      <c r="F175" s="27" t="s">
        <v>195</v>
      </c>
      <c r="G175" s="27" t="s">
        <v>195</v>
      </c>
      <c r="H175" s="23" t="str">
        <f t="shared" si="4"/>
        <v>劉＊枝</v>
      </c>
      <c r="I175" s="23" t="str">
        <f t="shared" si="5"/>
        <v>2＊382058</v>
      </c>
      <c r="J175" s="27">
        <v>1130611</v>
      </c>
      <c r="K175" s="27">
        <v>5761300</v>
      </c>
      <c r="L175" s="31" t="s">
        <v>721</v>
      </c>
      <c r="M175" s="26"/>
      <c r="N175" s="26"/>
      <c r="O175" s="26"/>
      <c r="P175" s="26"/>
      <c r="Q175" s="26"/>
      <c r="R175" s="26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6"/>
      <c r="AK175" s="26"/>
      <c r="AL175" s="26"/>
      <c r="AM175" s="28"/>
      <c r="AN175" s="28"/>
      <c r="AO175" s="28"/>
      <c r="AP175" s="28"/>
      <c r="AQ175" s="28"/>
      <c r="AR175" s="26"/>
      <c r="AS175" s="28"/>
      <c r="AT175" s="28"/>
      <c r="AU175" s="28" t="s">
        <v>9</v>
      </c>
      <c r="AV175" s="28"/>
      <c r="AW175" s="28"/>
      <c r="AX175" s="29"/>
      <c r="AY175" s="28"/>
      <c r="AZ175" s="28"/>
      <c r="BA175" s="28"/>
      <c r="BB175" s="28"/>
      <c r="BC175" s="26"/>
      <c r="BD175" s="26"/>
      <c r="BE175" s="28"/>
      <c r="BF175" s="26"/>
      <c r="BG175" s="26"/>
      <c r="BH175" s="26"/>
      <c r="BI175" s="28"/>
      <c r="BJ175" s="6"/>
    </row>
    <row r="176" spans="1:62" ht="31">
      <c r="A176" s="23">
        <v>172</v>
      </c>
      <c r="B176" s="27" t="s">
        <v>3357</v>
      </c>
      <c r="C176" s="27" t="s">
        <v>1356</v>
      </c>
      <c r="D176" s="27" t="s">
        <v>71</v>
      </c>
      <c r="E176" s="27">
        <v>66</v>
      </c>
      <c r="F176" s="27" t="s">
        <v>195</v>
      </c>
      <c r="G176" s="27" t="s">
        <v>195</v>
      </c>
      <c r="H176" s="23" t="str">
        <f t="shared" si="4"/>
        <v>楊＊興</v>
      </c>
      <c r="I176" s="23" t="str">
        <f t="shared" si="5"/>
        <v>2＊587434</v>
      </c>
      <c r="J176" s="27">
        <v>1130611</v>
      </c>
      <c r="K176" s="27" t="s">
        <v>734</v>
      </c>
      <c r="L176" s="31" t="s">
        <v>721</v>
      </c>
      <c r="M176" s="26"/>
      <c r="N176" s="26"/>
      <c r="O176" s="26"/>
      <c r="P176" s="26"/>
      <c r="Q176" s="26"/>
      <c r="R176" s="26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6"/>
      <c r="AK176" s="26"/>
      <c r="AL176" s="26"/>
      <c r="AM176" s="28"/>
      <c r="AN176" s="28"/>
      <c r="AO176" s="28"/>
      <c r="AP176" s="28"/>
      <c r="AQ176" s="28"/>
      <c r="AR176" s="26"/>
      <c r="AS176" s="28"/>
      <c r="AT176" s="28"/>
      <c r="AU176" s="28"/>
      <c r="AV176" s="28"/>
      <c r="AW176" s="28"/>
      <c r="AX176" s="29"/>
      <c r="AY176" s="28"/>
      <c r="AZ176" s="28"/>
      <c r="BA176" s="28" t="s">
        <v>9</v>
      </c>
      <c r="BB176" s="28"/>
      <c r="BC176" s="26"/>
      <c r="BD176" s="26"/>
      <c r="BE176" s="28"/>
      <c r="BF176" s="26"/>
      <c r="BG176" s="26"/>
      <c r="BH176" s="26"/>
      <c r="BI176" s="28"/>
      <c r="BJ176" s="6"/>
    </row>
    <row r="177" spans="1:62" ht="46.5">
      <c r="A177" s="23">
        <v>173</v>
      </c>
      <c r="B177" s="27" t="s">
        <v>108</v>
      </c>
      <c r="C177" s="27" t="s">
        <v>109</v>
      </c>
      <c r="D177" s="27" t="s">
        <v>69</v>
      </c>
      <c r="E177" s="27">
        <v>78</v>
      </c>
      <c r="F177" s="27" t="s">
        <v>195</v>
      </c>
      <c r="G177" s="27" t="s">
        <v>195</v>
      </c>
      <c r="H177" s="23" t="str">
        <f t="shared" si="4"/>
        <v>計＊華</v>
      </c>
      <c r="I177" s="23" t="str">
        <f t="shared" si="5"/>
        <v>0＊850746</v>
      </c>
      <c r="J177" s="27">
        <v>1130613</v>
      </c>
      <c r="K177" s="27" t="s">
        <v>741</v>
      </c>
      <c r="L177" s="31" t="s">
        <v>721</v>
      </c>
      <c r="M177" s="26"/>
      <c r="N177" s="26"/>
      <c r="O177" s="26"/>
      <c r="P177" s="26"/>
      <c r="Q177" s="26"/>
      <c r="R177" s="26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6"/>
      <c r="AK177" s="26"/>
      <c r="AL177" s="26"/>
      <c r="AM177" s="28"/>
      <c r="AN177" s="28"/>
      <c r="AO177" s="28"/>
      <c r="AP177" s="28"/>
      <c r="AQ177" s="28"/>
      <c r="AR177" s="26"/>
      <c r="AS177" s="28"/>
      <c r="AT177" s="28"/>
      <c r="AU177" s="28"/>
      <c r="AV177" s="28"/>
      <c r="AW177" s="28"/>
      <c r="AX177" s="29"/>
      <c r="AY177" s="28"/>
      <c r="AZ177" s="28" t="s">
        <v>9</v>
      </c>
      <c r="BA177" s="28"/>
      <c r="BB177" s="28" t="s">
        <v>1879</v>
      </c>
      <c r="BC177" s="26"/>
      <c r="BD177" s="26"/>
      <c r="BE177" s="28"/>
      <c r="BF177" s="26"/>
      <c r="BG177" s="26"/>
      <c r="BH177" s="26"/>
      <c r="BI177" s="28"/>
      <c r="BJ177" s="6"/>
    </row>
    <row r="178" spans="1:62" ht="46.5">
      <c r="A178" s="23">
        <v>174</v>
      </c>
      <c r="B178" s="27" t="s">
        <v>627</v>
      </c>
      <c r="C178" s="27" t="s">
        <v>231</v>
      </c>
      <c r="D178" s="27" t="s">
        <v>69</v>
      </c>
      <c r="E178" s="27">
        <v>64</v>
      </c>
      <c r="F178" s="27" t="s">
        <v>195</v>
      </c>
      <c r="G178" s="27" t="s">
        <v>195</v>
      </c>
      <c r="H178" s="23" t="str">
        <f t="shared" si="4"/>
        <v>張＊璉</v>
      </c>
      <c r="I178" s="23" t="str">
        <f t="shared" si="5"/>
        <v>1＊254923</v>
      </c>
      <c r="J178" s="27">
        <v>1130613</v>
      </c>
      <c r="K178" s="27" t="s">
        <v>738</v>
      </c>
      <c r="L178" s="31" t="s">
        <v>721</v>
      </c>
      <c r="M178" s="26"/>
      <c r="N178" s="26"/>
      <c r="O178" s="26"/>
      <c r="P178" s="26"/>
      <c r="Q178" s="26"/>
      <c r="R178" s="26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6"/>
      <c r="AK178" s="26"/>
      <c r="AL178" s="26"/>
      <c r="AM178" s="28"/>
      <c r="AN178" s="28"/>
      <c r="AO178" s="28"/>
      <c r="AP178" s="28"/>
      <c r="AQ178" s="28"/>
      <c r="AR178" s="26"/>
      <c r="AS178" s="28"/>
      <c r="AT178" s="28"/>
      <c r="AU178" s="28"/>
      <c r="AV178" s="28"/>
      <c r="AW178" s="28"/>
      <c r="AX178" s="29"/>
      <c r="AY178" s="28"/>
      <c r="AZ178" s="28" t="s">
        <v>9</v>
      </c>
      <c r="BA178" s="28" t="s">
        <v>9</v>
      </c>
      <c r="BB178" s="28"/>
      <c r="BC178" s="26"/>
      <c r="BD178" s="26"/>
      <c r="BE178" s="28"/>
      <c r="BF178" s="26"/>
      <c r="BG178" s="26"/>
      <c r="BH178" s="26"/>
      <c r="BI178" s="28"/>
      <c r="BJ178" s="6"/>
    </row>
    <row r="179" spans="1:62" ht="31">
      <c r="A179" s="23">
        <v>175</v>
      </c>
      <c r="B179" s="27" t="s">
        <v>3358</v>
      </c>
      <c r="C179" s="27" t="s">
        <v>3359</v>
      </c>
      <c r="D179" s="27" t="s">
        <v>71</v>
      </c>
      <c r="E179" s="27">
        <v>70</v>
      </c>
      <c r="F179" s="27" t="s">
        <v>195</v>
      </c>
      <c r="G179" s="27" t="s">
        <v>195</v>
      </c>
      <c r="H179" s="23" t="str">
        <f t="shared" si="4"/>
        <v>李＊權</v>
      </c>
      <c r="I179" s="23" t="str">
        <f t="shared" si="5"/>
        <v>0＊895672</v>
      </c>
      <c r="J179" s="27">
        <v>1130617</v>
      </c>
      <c r="K179" s="27" t="s">
        <v>734</v>
      </c>
      <c r="L179" s="31" t="s">
        <v>721</v>
      </c>
      <c r="M179" s="26"/>
      <c r="N179" s="26"/>
      <c r="O179" s="26"/>
      <c r="P179" s="26"/>
      <c r="Q179" s="26"/>
      <c r="R179" s="26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6"/>
      <c r="AK179" s="26"/>
      <c r="AL179" s="26"/>
      <c r="AM179" s="28"/>
      <c r="AN179" s="28"/>
      <c r="AO179" s="28"/>
      <c r="AP179" s="28"/>
      <c r="AQ179" s="28"/>
      <c r="AR179" s="26"/>
      <c r="AS179" s="28"/>
      <c r="AT179" s="28"/>
      <c r="AU179" s="28"/>
      <c r="AV179" s="28"/>
      <c r="AW179" s="28"/>
      <c r="AX179" s="29"/>
      <c r="AY179" s="28"/>
      <c r="AZ179" s="28"/>
      <c r="BA179" s="28" t="s">
        <v>9</v>
      </c>
      <c r="BB179" s="28"/>
      <c r="BC179" s="26"/>
      <c r="BD179" s="26"/>
      <c r="BE179" s="28"/>
      <c r="BF179" s="26"/>
      <c r="BG179" s="26"/>
      <c r="BH179" s="26"/>
      <c r="BI179" s="28"/>
      <c r="BJ179" s="6"/>
    </row>
    <row r="180" spans="1:62" ht="31">
      <c r="A180" s="23">
        <v>176</v>
      </c>
      <c r="B180" s="27" t="s">
        <v>2557</v>
      </c>
      <c r="C180" s="27" t="s">
        <v>2558</v>
      </c>
      <c r="D180" s="27" t="s">
        <v>71</v>
      </c>
      <c r="E180" s="27">
        <v>74</v>
      </c>
      <c r="F180" s="27" t="s">
        <v>195</v>
      </c>
      <c r="G180" s="27" t="s">
        <v>195</v>
      </c>
      <c r="H180" s="23" t="str">
        <f t="shared" si="4"/>
        <v>吳＊奠</v>
      </c>
      <c r="I180" s="23" t="str">
        <f t="shared" si="5"/>
        <v>0＊157206</v>
      </c>
      <c r="J180" s="27">
        <v>1130617</v>
      </c>
      <c r="K180" s="27" t="s">
        <v>732</v>
      </c>
      <c r="L180" s="31" t="s">
        <v>721</v>
      </c>
      <c r="M180" s="26"/>
      <c r="N180" s="26"/>
      <c r="O180" s="26"/>
      <c r="P180" s="26"/>
      <c r="Q180" s="26"/>
      <c r="R180" s="26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6"/>
      <c r="AK180" s="26"/>
      <c r="AL180" s="26"/>
      <c r="AM180" s="28"/>
      <c r="AN180" s="28"/>
      <c r="AO180" s="28"/>
      <c r="AP180" s="28"/>
      <c r="AQ180" s="28"/>
      <c r="AR180" s="26"/>
      <c r="AS180" s="28"/>
      <c r="AT180" s="28"/>
      <c r="AU180" s="28"/>
      <c r="AV180" s="28"/>
      <c r="AW180" s="28"/>
      <c r="AX180" s="29"/>
      <c r="AY180" s="28"/>
      <c r="AZ180" s="28"/>
      <c r="BA180" s="28"/>
      <c r="BB180" s="28" t="s">
        <v>1879</v>
      </c>
      <c r="BC180" s="26"/>
      <c r="BD180" s="26"/>
      <c r="BE180" s="28"/>
      <c r="BF180" s="26"/>
      <c r="BG180" s="26"/>
      <c r="BH180" s="26"/>
      <c r="BI180" s="28"/>
      <c r="BJ180" s="6"/>
    </row>
    <row r="181" spans="1:62" ht="46.5">
      <c r="A181" s="23">
        <v>177</v>
      </c>
      <c r="B181" s="27" t="s">
        <v>3303</v>
      </c>
      <c r="C181" s="27" t="s">
        <v>3304</v>
      </c>
      <c r="D181" s="27" t="s">
        <v>71</v>
      </c>
      <c r="E181" s="27">
        <v>66</v>
      </c>
      <c r="F181" s="27" t="s">
        <v>195</v>
      </c>
      <c r="G181" s="27" t="s">
        <v>195</v>
      </c>
      <c r="H181" s="23" t="str">
        <f t="shared" si="4"/>
        <v>裴＊誠</v>
      </c>
      <c r="I181" s="23" t="str">
        <f t="shared" si="5"/>
        <v>0＊727414</v>
      </c>
      <c r="J181" s="27">
        <v>1130617</v>
      </c>
      <c r="K181" s="27" t="s">
        <v>738</v>
      </c>
      <c r="L181" s="31" t="s">
        <v>721</v>
      </c>
      <c r="M181" s="26"/>
      <c r="N181" s="26"/>
      <c r="O181" s="26"/>
      <c r="P181" s="26"/>
      <c r="Q181" s="26"/>
      <c r="R181" s="26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6"/>
      <c r="AK181" s="26"/>
      <c r="AL181" s="26"/>
      <c r="AM181" s="28"/>
      <c r="AN181" s="28"/>
      <c r="AO181" s="28"/>
      <c r="AP181" s="28"/>
      <c r="AQ181" s="28"/>
      <c r="AR181" s="26"/>
      <c r="AS181" s="28"/>
      <c r="AT181" s="28"/>
      <c r="AU181" s="28"/>
      <c r="AV181" s="28"/>
      <c r="AW181" s="28"/>
      <c r="AX181" s="29"/>
      <c r="AY181" s="28"/>
      <c r="AZ181" s="28" t="s">
        <v>9</v>
      </c>
      <c r="BA181" s="28" t="s">
        <v>9</v>
      </c>
      <c r="BB181" s="28"/>
      <c r="BC181" s="26"/>
      <c r="BD181" s="26"/>
      <c r="BE181" s="28" t="s">
        <v>736</v>
      </c>
      <c r="BF181" s="26"/>
      <c r="BG181" s="26"/>
      <c r="BH181" s="26"/>
      <c r="BI181" s="28"/>
      <c r="BJ181" s="6"/>
    </row>
    <row r="182" spans="1:62" ht="46.5">
      <c r="A182" s="23">
        <v>178</v>
      </c>
      <c r="B182" s="27" t="s">
        <v>3360</v>
      </c>
      <c r="C182" s="27" t="s">
        <v>3361</v>
      </c>
      <c r="D182" s="27" t="s">
        <v>69</v>
      </c>
      <c r="E182" s="27">
        <v>67</v>
      </c>
      <c r="F182" s="27" t="s">
        <v>195</v>
      </c>
      <c r="G182" s="27" t="s">
        <v>195</v>
      </c>
      <c r="H182" s="23" t="str">
        <f t="shared" si="4"/>
        <v>嚴＊薇</v>
      </c>
      <c r="I182" s="23" t="str">
        <f t="shared" si="5"/>
        <v>1＊362996</v>
      </c>
      <c r="J182" s="27">
        <v>1130617</v>
      </c>
      <c r="K182" s="27" t="s">
        <v>738</v>
      </c>
      <c r="L182" s="31" t="s">
        <v>721</v>
      </c>
      <c r="M182" s="26"/>
      <c r="N182" s="26"/>
      <c r="O182" s="26"/>
      <c r="P182" s="26"/>
      <c r="Q182" s="26"/>
      <c r="R182" s="26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6"/>
      <c r="AK182" s="26"/>
      <c r="AL182" s="26"/>
      <c r="AM182" s="28"/>
      <c r="AN182" s="28"/>
      <c r="AO182" s="28"/>
      <c r="AP182" s="28"/>
      <c r="AQ182" s="28"/>
      <c r="AR182" s="26"/>
      <c r="AS182" s="28"/>
      <c r="AT182" s="28"/>
      <c r="AU182" s="28"/>
      <c r="AV182" s="28"/>
      <c r="AW182" s="28"/>
      <c r="AX182" s="29"/>
      <c r="AY182" s="28" t="s">
        <v>9</v>
      </c>
      <c r="AZ182" s="28"/>
      <c r="BA182" s="28" t="s">
        <v>9</v>
      </c>
      <c r="BB182" s="28"/>
      <c r="BC182" s="26"/>
      <c r="BD182" s="26"/>
      <c r="BE182" s="28"/>
      <c r="BF182" s="26"/>
      <c r="BG182" s="26"/>
      <c r="BH182" s="26"/>
      <c r="BI182" s="28"/>
      <c r="BJ182" s="6"/>
    </row>
    <row r="183" spans="1:62" ht="31">
      <c r="A183" s="23">
        <v>179</v>
      </c>
      <c r="B183" s="27" t="s">
        <v>624</v>
      </c>
      <c r="C183" s="27" t="s">
        <v>209</v>
      </c>
      <c r="D183" s="27" t="s">
        <v>71</v>
      </c>
      <c r="E183" s="27">
        <v>74</v>
      </c>
      <c r="F183" s="27" t="s">
        <v>195</v>
      </c>
      <c r="G183" s="27" t="s">
        <v>195</v>
      </c>
      <c r="H183" s="23" t="str">
        <f t="shared" si="4"/>
        <v>陳＊峯</v>
      </c>
      <c r="I183" s="23" t="str">
        <f t="shared" si="5"/>
        <v>0＊881125</v>
      </c>
      <c r="J183" s="27">
        <v>1130618</v>
      </c>
      <c r="K183" s="27" t="s">
        <v>734</v>
      </c>
      <c r="L183" s="31" t="s">
        <v>721</v>
      </c>
      <c r="M183" s="26"/>
      <c r="N183" s="26"/>
      <c r="O183" s="26"/>
      <c r="P183" s="26"/>
      <c r="Q183" s="26"/>
      <c r="R183" s="26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6"/>
      <c r="AK183" s="26"/>
      <c r="AL183" s="26"/>
      <c r="AM183" s="28"/>
      <c r="AN183" s="28"/>
      <c r="AO183" s="28"/>
      <c r="AP183" s="28"/>
      <c r="AQ183" s="28"/>
      <c r="AR183" s="26"/>
      <c r="AS183" s="28"/>
      <c r="AT183" s="28"/>
      <c r="AU183" s="28"/>
      <c r="AV183" s="28"/>
      <c r="AW183" s="28"/>
      <c r="AX183" s="29"/>
      <c r="AY183" s="28"/>
      <c r="AZ183" s="28"/>
      <c r="BA183" s="28" t="s">
        <v>1899</v>
      </c>
      <c r="BB183" s="28"/>
      <c r="BC183" s="26"/>
      <c r="BD183" s="26"/>
      <c r="BE183" s="28" t="s">
        <v>736</v>
      </c>
      <c r="BF183" s="26"/>
      <c r="BG183" s="26"/>
      <c r="BH183" s="26"/>
      <c r="BI183" s="28"/>
      <c r="BJ183" s="6"/>
    </row>
    <row r="184" spans="1:62" ht="31">
      <c r="A184" s="23">
        <v>180</v>
      </c>
      <c r="B184" s="27" t="s">
        <v>574</v>
      </c>
      <c r="C184" s="27" t="s">
        <v>575</v>
      </c>
      <c r="D184" s="27" t="s">
        <v>69</v>
      </c>
      <c r="E184" s="27">
        <v>66</v>
      </c>
      <c r="F184" s="27" t="s">
        <v>195</v>
      </c>
      <c r="G184" s="27" t="s">
        <v>195</v>
      </c>
      <c r="H184" s="23" t="str">
        <f t="shared" si="4"/>
        <v>王＊真</v>
      </c>
      <c r="I184" s="23" t="str">
        <f t="shared" si="5"/>
        <v>0＊799631</v>
      </c>
      <c r="J184" s="27">
        <v>1130618</v>
      </c>
      <c r="K184" s="27" t="s">
        <v>734</v>
      </c>
      <c r="L184" s="31" t="s">
        <v>721</v>
      </c>
      <c r="M184" s="26"/>
      <c r="N184" s="26"/>
      <c r="O184" s="26"/>
      <c r="P184" s="26"/>
      <c r="Q184" s="26"/>
      <c r="R184" s="26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6"/>
      <c r="AK184" s="26"/>
      <c r="AL184" s="26"/>
      <c r="AM184" s="28"/>
      <c r="AN184" s="28"/>
      <c r="AO184" s="28"/>
      <c r="AP184" s="28"/>
      <c r="AQ184" s="28"/>
      <c r="AR184" s="26"/>
      <c r="AS184" s="28"/>
      <c r="AT184" s="28"/>
      <c r="AU184" s="28"/>
      <c r="AV184" s="28"/>
      <c r="AW184" s="28"/>
      <c r="AX184" s="29"/>
      <c r="AY184" s="28"/>
      <c r="AZ184" s="28"/>
      <c r="BA184" s="28" t="s">
        <v>9</v>
      </c>
      <c r="BB184" s="28"/>
      <c r="BC184" s="26"/>
      <c r="BD184" s="26"/>
      <c r="BE184" s="28"/>
      <c r="BF184" s="26"/>
      <c r="BG184" s="26"/>
      <c r="BH184" s="26"/>
      <c r="BI184" s="28"/>
      <c r="BJ184" s="6"/>
    </row>
    <row r="185" spans="1:62" ht="62">
      <c r="A185" s="23">
        <v>181</v>
      </c>
      <c r="B185" s="27" t="s">
        <v>2380</v>
      </c>
      <c r="C185" s="27" t="s">
        <v>2091</v>
      </c>
      <c r="D185" s="27" t="s">
        <v>69</v>
      </c>
      <c r="E185" s="27">
        <v>85</v>
      </c>
      <c r="F185" s="27" t="s">
        <v>3242</v>
      </c>
      <c r="G185" s="27" t="s">
        <v>3241</v>
      </c>
      <c r="H185" s="23" t="str">
        <f t="shared" si="4"/>
        <v>林＊菊子</v>
      </c>
      <c r="I185" s="23" t="str">
        <f t="shared" si="5"/>
        <v>0＊908382</v>
      </c>
      <c r="J185" s="27">
        <v>1130618</v>
      </c>
      <c r="K185" s="27" t="s">
        <v>1901</v>
      </c>
      <c r="L185" s="31" t="s">
        <v>721</v>
      </c>
      <c r="M185" s="26"/>
      <c r="N185" s="26"/>
      <c r="O185" s="26"/>
      <c r="P185" s="26"/>
      <c r="Q185" s="26"/>
      <c r="R185" s="26"/>
      <c r="S185" s="28"/>
      <c r="T185" s="28"/>
      <c r="U185" s="28"/>
      <c r="V185" s="28"/>
      <c r="W185" s="28" t="s">
        <v>9</v>
      </c>
      <c r="X185" s="28"/>
      <c r="Y185" s="28"/>
      <c r="Z185" s="28"/>
      <c r="AA185" s="28" t="s">
        <v>9</v>
      </c>
      <c r="AB185" s="28"/>
      <c r="AC185" s="28"/>
      <c r="AD185" s="28"/>
      <c r="AE185" s="28"/>
      <c r="AF185" s="28" t="s">
        <v>3517</v>
      </c>
      <c r="AG185" s="28"/>
      <c r="AH185" s="28"/>
      <c r="AI185" s="28"/>
      <c r="AJ185" s="26"/>
      <c r="AK185" s="26"/>
      <c r="AL185" s="26"/>
      <c r="AM185" s="28"/>
      <c r="AN185" s="28"/>
      <c r="AO185" s="28"/>
      <c r="AP185" s="28"/>
      <c r="AQ185" s="28"/>
      <c r="AR185" s="26"/>
      <c r="AS185" s="28"/>
      <c r="AT185" s="28"/>
      <c r="AU185" s="28"/>
      <c r="AV185" s="28"/>
      <c r="AW185" s="28"/>
      <c r="AX185" s="29"/>
      <c r="AY185" s="28"/>
      <c r="AZ185" s="28"/>
      <c r="BA185" s="28"/>
      <c r="BB185" s="28"/>
      <c r="BC185" s="26"/>
      <c r="BD185" s="26"/>
      <c r="BE185" s="28"/>
      <c r="BF185" s="26"/>
      <c r="BG185" s="26"/>
      <c r="BH185" s="26"/>
      <c r="BI185" s="28" t="s">
        <v>1034</v>
      </c>
      <c r="BJ185" s="6"/>
    </row>
    <row r="186" spans="1:62" ht="31">
      <c r="A186" s="23">
        <v>182</v>
      </c>
      <c r="B186" s="27" t="s">
        <v>3362</v>
      </c>
      <c r="C186" s="27" t="s">
        <v>3363</v>
      </c>
      <c r="D186" s="27" t="s">
        <v>71</v>
      </c>
      <c r="E186" s="27">
        <v>62</v>
      </c>
      <c r="F186" s="27" t="s">
        <v>195</v>
      </c>
      <c r="G186" s="27" t="s">
        <v>195</v>
      </c>
      <c r="H186" s="23" t="str">
        <f t="shared" si="4"/>
        <v>謝＊儒</v>
      </c>
      <c r="I186" s="23" t="str">
        <f t="shared" si="5"/>
        <v>1＊757119</v>
      </c>
      <c r="J186" s="27">
        <v>1130618</v>
      </c>
      <c r="K186" s="27" t="s">
        <v>734</v>
      </c>
      <c r="L186" s="31" t="s">
        <v>721</v>
      </c>
      <c r="M186" s="26"/>
      <c r="N186" s="26"/>
      <c r="O186" s="26"/>
      <c r="P186" s="26"/>
      <c r="Q186" s="26"/>
      <c r="R186" s="26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6"/>
      <c r="AK186" s="26"/>
      <c r="AL186" s="26"/>
      <c r="AM186" s="28"/>
      <c r="AN186" s="28"/>
      <c r="AO186" s="28"/>
      <c r="AP186" s="28"/>
      <c r="AQ186" s="28"/>
      <c r="AR186" s="26"/>
      <c r="AS186" s="28"/>
      <c r="AT186" s="28"/>
      <c r="AU186" s="28"/>
      <c r="AV186" s="28"/>
      <c r="AW186" s="28"/>
      <c r="AX186" s="29"/>
      <c r="AY186" s="28"/>
      <c r="AZ186" s="28"/>
      <c r="BA186" s="28" t="s">
        <v>9</v>
      </c>
      <c r="BB186" s="28"/>
      <c r="BC186" s="26"/>
      <c r="BD186" s="26"/>
      <c r="BE186" s="28"/>
      <c r="BF186" s="26"/>
      <c r="BG186" s="26"/>
      <c r="BH186" s="26"/>
      <c r="BI186" s="28"/>
      <c r="BJ186" s="6"/>
    </row>
    <row r="187" spans="1:62" ht="31">
      <c r="A187" s="23">
        <v>183</v>
      </c>
      <c r="B187" s="27" t="s">
        <v>324</v>
      </c>
      <c r="C187" s="27" t="s">
        <v>104</v>
      </c>
      <c r="D187" s="27" t="s">
        <v>71</v>
      </c>
      <c r="E187" s="27">
        <v>67</v>
      </c>
      <c r="F187" s="27" t="s">
        <v>195</v>
      </c>
      <c r="G187" s="27" t="s">
        <v>195</v>
      </c>
      <c r="H187" s="23" t="str">
        <f t="shared" si="4"/>
        <v>李＊鎮</v>
      </c>
      <c r="I187" s="23" t="str">
        <f t="shared" si="5"/>
        <v>1＊604412</v>
      </c>
      <c r="J187" s="27">
        <v>1130618</v>
      </c>
      <c r="K187" s="27" t="s">
        <v>734</v>
      </c>
      <c r="L187" s="31" t="s">
        <v>721</v>
      </c>
      <c r="M187" s="26"/>
      <c r="N187" s="26"/>
      <c r="O187" s="26"/>
      <c r="P187" s="26"/>
      <c r="Q187" s="26"/>
      <c r="R187" s="26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6"/>
      <c r="AK187" s="26"/>
      <c r="AL187" s="26"/>
      <c r="AM187" s="28"/>
      <c r="AN187" s="28"/>
      <c r="AO187" s="28"/>
      <c r="AP187" s="28"/>
      <c r="AQ187" s="28"/>
      <c r="AR187" s="26"/>
      <c r="AS187" s="28"/>
      <c r="AT187" s="28"/>
      <c r="AU187" s="28"/>
      <c r="AV187" s="28"/>
      <c r="AW187" s="28"/>
      <c r="AX187" s="29"/>
      <c r="AY187" s="28"/>
      <c r="AZ187" s="28"/>
      <c r="BA187" s="28" t="s">
        <v>9</v>
      </c>
      <c r="BB187" s="28"/>
      <c r="BC187" s="26"/>
      <c r="BD187" s="26"/>
      <c r="BE187" s="28"/>
      <c r="BF187" s="26"/>
      <c r="BG187" s="26"/>
      <c r="BH187" s="26"/>
      <c r="BI187" s="28"/>
      <c r="BJ187" s="6"/>
    </row>
    <row r="188" spans="1:62" ht="46.5">
      <c r="A188" s="23">
        <v>184</v>
      </c>
      <c r="B188" s="27" t="s">
        <v>598</v>
      </c>
      <c r="C188" s="27" t="s">
        <v>386</v>
      </c>
      <c r="D188" s="27" t="s">
        <v>69</v>
      </c>
      <c r="E188" s="27">
        <v>85</v>
      </c>
      <c r="F188" s="27" t="s">
        <v>195</v>
      </c>
      <c r="G188" s="27" t="s">
        <v>195</v>
      </c>
      <c r="H188" s="23" t="str">
        <f t="shared" si="4"/>
        <v>杜＊花</v>
      </c>
      <c r="I188" s="23" t="str">
        <f t="shared" si="5"/>
        <v>1＊808304</v>
      </c>
      <c r="J188" s="27">
        <v>1130618</v>
      </c>
      <c r="K188" s="27" t="s">
        <v>3518</v>
      </c>
      <c r="L188" s="31" t="s">
        <v>721</v>
      </c>
      <c r="M188" s="26"/>
      <c r="N188" s="26"/>
      <c r="O188" s="26"/>
      <c r="P188" s="26"/>
      <c r="Q188" s="26"/>
      <c r="R188" s="26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6"/>
      <c r="AK188" s="26"/>
      <c r="AL188" s="26"/>
      <c r="AM188" s="28"/>
      <c r="AN188" s="28"/>
      <c r="AO188" s="28"/>
      <c r="AP188" s="28"/>
      <c r="AQ188" s="28"/>
      <c r="AR188" s="26"/>
      <c r="AS188" s="28"/>
      <c r="AT188" s="28"/>
      <c r="AU188" s="28"/>
      <c r="AV188" s="28"/>
      <c r="AW188" s="28"/>
      <c r="AX188" s="29"/>
      <c r="AY188" s="28"/>
      <c r="AZ188" s="28"/>
      <c r="BA188" s="28"/>
      <c r="BB188" s="28"/>
      <c r="BC188" s="26"/>
      <c r="BD188" s="26"/>
      <c r="BE188" s="28"/>
      <c r="BF188" s="26"/>
      <c r="BG188" s="26"/>
      <c r="BH188" s="26"/>
      <c r="BI188" s="28"/>
      <c r="BJ188" s="6"/>
    </row>
    <row r="189" spans="1:62" ht="46.5">
      <c r="A189" s="23">
        <v>185</v>
      </c>
      <c r="B189" s="27" t="s">
        <v>3364</v>
      </c>
      <c r="C189" s="27" t="s">
        <v>3365</v>
      </c>
      <c r="D189" s="27" t="s">
        <v>69</v>
      </c>
      <c r="E189" s="27">
        <v>29</v>
      </c>
      <c r="F189" s="27" t="s">
        <v>3242</v>
      </c>
      <c r="G189" s="27" t="s">
        <v>3273</v>
      </c>
      <c r="H189" s="23" t="str">
        <f t="shared" si="4"/>
        <v>陳＊瑜</v>
      </c>
      <c r="I189" s="23" t="str">
        <f t="shared" si="5"/>
        <v>1＊118683</v>
      </c>
      <c r="J189" s="27">
        <v>1130618</v>
      </c>
      <c r="K189" s="27" t="s">
        <v>756</v>
      </c>
      <c r="L189" s="31" t="s">
        <v>721</v>
      </c>
      <c r="M189" s="26"/>
      <c r="N189" s="26"/>
      <c r="O189" s="26"/>
      <c r="P189" s="26"/>
      <c r="Q189" s="26"/>
      <c r="R189" s="26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6"/>
      <c r="AK189" s="26"/>
      <c r="AL189" s="26"/>
      <c r="AM189" s="28"/>
      <c r="AN189" s="28"/>
      <c r="AO189" s="28"/>
      <c r="AP189" s="28"/>
      <c r="AQ189" s="28"/>
      <c r="AR189" s="26"/>
      <c r="AS189" s="28"/>
      <c r="AT189" s="28"/>
      <c r="AU189" s="28"/>
      <c r="AV189" s="28"/>
      <c r="AW189" s="28"/>
      <c r="AX189" s="29"/>
      <c r="AY189" s="28"/>
      <c r="AZ189" s="28"/>
      <c r="BA189" s="28" t="s">
        <v>9</v>
      </c>
      <c r="BB189" s="28"/>
      <c r="BC189" s="26"/>
      <c r="BD189" s="26"/>
      <c r="BE189" s="28"/>
      <c r="BF189" s="26" t="s">
        <v>760</v>
      </c>
      <c r="BG189" s="26"/>
      <c r="BH189" s="26"/>
      <c r="BI189" s="28"/>
      <c r="BJ189" s="6"/>
    </row>
    <row r="190" spans="1:62" ht="31">
      <c r="A190" s="23">
        <v>186</v>
      </c>
      <c r="B190" s="27" t="s">
        <v>302</v>
      </c>
      <c r="C190" s="27" t="s">
        <v>114</v>
      </c>
      <c r="D190" s="27" t="s">
        <v>69</v>
      </c>
      <c r="E190" s="27">
        <v>75</v>
      </c>
      <c r="F190" s="27" t="s">
        <v>195</v>
      </c>
      <c r="G190" s="27" t="s">
        <v>195</v>
      </c>
      <c r="H190" s="23" t="str">
        <f t="shared" si="4"/>
        <v>莊＊綸</v>
      </c>
      <c r="I190" s="23" t="str">
        <f t="shared" si="5"/>
        <v>1＊240025</v>
      </c>
      <c r="J190" s="27">
        <v>1130618</v>
      </c>
      <c r="K190" s="27" t="s">
        <v>734</v>
      </c>
      <c r="L190" s="31" t="s">
        <v>721</v>
      </c>
      <c r="M190" s="26"/>
      <c r="N190" s="26"/>
      <c r="O190" s="26"/>
      <c r="P190" s="26"/>
      <c r="Q190" s="26"/>
      <c r="R190" s="26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6"/>
      <c r="AK190" s="26"/>
      <c r="AL190" s="26"/>
      <c r="AM190" s="28"/>
      <c r="AN190" s="28"/>
      <c r="AO190" s="28"/>
      <c r="AP190" s="28"/>
      <c r="AQ190" s="28"/>
      <c r="AR190" s="26"/>
      <c r="AS190" s="28"/>
      <c r="AT190" s="28"/>
      <c r="AU190" s="28"/>
      <c r="AV190" s="28"/>
      <c r="AW190" s="28"/>
      <c r="AX190" s="29"/>
      <c r="AY190" s="28"/>
      <c r="AZ190" s="28"/>
      <c r="BA190" s="28" t="s">
        <v>9</v>
      </c>
      <c r="BB190" s="28"/>
      <c r="BC190" s="26"/>
      <c r="BD190" s="26"/>
      <c r="BE190" s="28"/>
      <c r="BF190" s="26"/>
      <c r="BG190" s="26"/>
      <c r="BH190" s="26"/>
      <c r="BI190" s="28"/>
      <c r="BJ190" s="6"/>
    </row>
    <row r="191" spans="1:62" ht="31">
      <c r="A191" s="23">
        <v>187</v>
      </c>
      <c r="B191" s="27" t="s">
        <v>283</v>
      </c>
      <c r="C191" s="27" t="s">
        <v>211</v>
      </c>
      <c r="D191" s="27" t="s">
        <v>69</v>
      </c>
      <c r="E191" s="27">
        <v>70</v>
      </c>
      <c r="F191" s="27" t="s">
        <v>195</v>
      </c>
      <c r="G191" s="27" t="s">
        <v>195</v>
      </c>
      <c r="H191" s="23" t="str">
        <f t="shared" si="4"/>
        <v>張＊津</v>
      </c>
      <c r="I191" s="23" t="str">
        <f t="shared" si="5"/>
        <v>1＊660566</v>
      </c>
      <c r="J191" s="27">
        <v>1130618</v>
      </c>
      <c r="K191" s="27" t="s">
        <v>734</v>
      </c>
      <c r="L191" s="31" t="s">
        <v>721</v>
      </c>
      <c r="M191" s="26"/>
      <c r="N191" s="26"/>
      <c r="O191" s="26"/>
      <c r="P191" s="26"/>
      <c r="Q191" s="26"/>
      <c r="R191" s="26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6"/>
      <c r="AK191" s="26"/>
      <c r="AL191" s="26"/>
      <c r="AM191" s="28"/>
      <c r="AN191" s="28"/>
      <c r="AO191" s="28"/>
      <c r="AP191" s="28"/>
      <c r="AQ191" s="28"/>
      <c r="AR191" s="26"/>
      <c r="AS191" s="28"/>
      <c r="AT191" s="28"/>
      <c r="AU191" s="28"/>
      <c r="AV191" s="28"/>
      <c r="AW191" s="28"/>
      <c r="AX191" s="29"/>
      <c r="AY191" s="28"/>
      <c r="AZ191" s="28"/>
      <c r="BA191" s="28" t="s">
        <v>9</v>
      </c>
      <c r="BB191" s="28"/>
      <c r="BC191" s="26"/>
      <c r="BD191" s="26"/>
      <c r="BE191" s="28"/>
      <c r="BF191" s="26"/>
      <c r="BG191" s="26"/>
      <c r="BH191" s="26"/>
      <c r="BI191" s="28"/>
      <c r="BJ191" s="6"/>
    </row>
    <row r="192" spans="1:62" ht="31">
      <c r="A192" s="23">
        <v>188</v>
      </c>
      <c r="B192" s="27" t="s">
        <v>162</v>
      </c>
      <c r="C192" s="27" t="s">
        <v>163</v>
      </c>
      <c r="D192" s="27" t="s">
        <v>69</v>
      </c>
      <c r="E192" s="27">
        <v>68</v>
      </c>
      <c r="F192" s="27" t="s">
        <v>195</v>
      </c>
      <c r="G192" s="27" t="s">
        <v>195</v>
      </c>
      <c r="H192" s="23" t="str">
        <f t="shared" si="4"/>
        <v>林＊香</v>
      </c>
      <c r="I192" s="23" t="str">
        <f t="shared" si="5"/>
        <v>2＊569919</v>
      </c>
      <c r="J192" s="27">
        <v>1130618</v>
      </c>
      <c r="K192" s="27" t="s">
        <v>734</v>
      </c>
      <c r="L192" s="31" t="s">
        <v>721</v>
      </c>
      <c r="M192" s="26"/>
      <c r="N192" s="26"/>
      <c r="O192" s="26"/>
      <c r="P192" s="26"/>
      <c r="Q192" s="26"/>
      <c r="R192" s="26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6"/>
      <c r="AK192" s="26"/>
      <c r="AL192" s="26"/>
      <c r="AM192" s="28"/>
      <c r="AN192" s="28"/>
      <c r="AO192" s="28"/>
      <c r="AP192" s="28"/>
      <c r="AQ192" s="28"/>
      <c r="AR192" s="26"/>
      <c r="AS192" s="28"/>
      <c r="AT192" s="28"/>
      <c r="AU192" s="28"/>
      <c r="AV192" s="28"/>
      <c r="AW192" s="28"/>
      <c r="AX192" s="29"/>
      <c r="AY192" s="28"/>
      <c r="AZ192" s="28"/>
      <c r="BA192" s="28" t="s">
        <v>1899</v>
      </c>
      <c r="BB192" s="28"/>
      <c r="BC192" s="26"/>
      <c r="BD192" s="26"/>
      <c r="BE192" s="28"/>
      <c r="BF192" s="26"/>
      <c r="BG192" s="26"/>
      <c r="BH192" s="26"/>
      <c r="BI192" s="28"/>
      <c r="BJ192" s="6"/>
    </row>
    <row r="193" spans="1:62" ht="31">
      <c r="A193" s="23">
        <v>189</v>
      </c>
      <c r="B193" s="27" t="s">
        <v>170</v>
      </c>
      <c r="C193" s="27" t="s">
        <v>171</v>
      </c>
      <c r="D193" s="27" t="s">
        <v>69</v>
      </c>
      <c r="E193" s="27">
        <v>65</v>
      </c>
      <c r="F193" s="27" t="s">
        <v>195</v>
      </c>
      <c r="G193" s="27" t="s">
        <v>195</v>
      </c>
      <c r="H193" s="23" t="str">
        <f t="shared" si="4"/>
        <v>黃＊玉</v>
      </c>
      <c r="I193" s="23" t="str">
        <f t="shared" si="5"/>
        <v>2＊359729</v>
      </c>
      <c r="J193" s="27">
        <v>1130618</v>
      </c>
      <c r="K193" s="27" t="s">
        <v>734</v>
      </c>
      <c r="L193" s="31" t="s">
        <v>721</v>
      </c>
      <c r="M193" s="26"/>
      <c r="N193" s="26"/>
      <c r="O193" s="26"/>
      <c r="P193" s="26"/>
      <c r="Q193" s="26"/>
      <c r="R193" s="26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6"/>
      <c r="AK193" s="26"/>
      <c r="AL193" s="26"/>
      <c r="AM193" s="28"/>
      <c r="AN193" s="28"/>
      <c r="AO193" s="28"/>
      <c r="AP193" s="28"/>
      <c r="AQ193" s="28"/>
      <c r="AR193" s="26"/>
      <c r="AS193" s="28"/>
      <c r="AT193" s="28"/>
      <c r="AU193" s="28"/>
      <c r="AV193" s="28"/>
      <c r="AW193" s="28"/>
      <c r="AX193" s="29"/>
      <c r="AY193" s="28"/>
      <c r="AZ193" s="28"/>
      <c r="BA193" s="28" t="s">
        <v>9</v>
      </c>
      <c r="BB193" s="28"/>
      <c r="BC193" s="26"/>
      <c r="BD193" s="26"/>
      <c r="BE193" s="28" t="s">
        <v>736</v>
      </c>
      <c r="BF193" s="26"/>
      <c r="BG193" s="26"/>
      <c r="BH193" s="26"/>
      <c r="BI193" s="28"/>
      <c r="BJ193" s="6"/>
    </row>
    <row r="194" spans="1:62" ht="31">
      <c r="A194" s="23">
        <v>190</v>
      </c>
      <c r="B194" s="27" t="s">
        <v>3366</v>
      </c>
      <c r="C194" s="27" t="s">
        <v>3367</v>
      </c>
      <c r="D194" s="27" t="s">
        <v>69</v>
      </c>
      <c r="E194" s="27">
        <v>74</v>
      </c>
      <c r="F194" s="27" t="s">
        <v>195</v>
      </c>
      <c r="G194" s="27" t="s">
        <v>195</v>
      </c>
      <c r="H194" s="23" t="str">
        <f t="shared" si="4"/>
        <v>黃＊娥</v>
      </c>
      <c r="I194" s="23" t="str">
        <f t="shared" si="5"/>
        <v>2＊578527</v>
      </c>
      <c r="J194" s="27">
        <v>1130618</v>
      </c>
      <c r="K194" s="27" t="s">
        <v>734</v>
      </c>
      <c r="L194" s="31" t="s">
        <v>721</v>
      </c>
      <c r="M194" s="26"/>
      <c r="N194" s="26"/>
      <c r="O194" s="26"/>
      <c r="P194" s="26"/>
      <c r="Q194" s="26"/>
      <c r="R194" s="26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6"/>
      <c r="AK194" s="26"/>
      <c r="AL194" s="26"/>
      <c r="AM194" s="28"/>
      <c r="AN194" s="28"/>
      <c r="AO194" s="28"/>
      <c r="AP194" s="28"/>
      <c r="AQ194" s="28"/>
      <c r="AR194" s="26"/>
      <c r="AS194" s="28"/>
      <c r="AT194" s="28"/>
      <c r="AU194" s="28"/>
      <c r="AV194" s="28"/>
      <c r="AW194" s="28"/>
      <c r="AX194" s="29"/>
      <c r="AY194" s="28"/>
      <c r="AZ194" s="28"/>
      <c r="BA194" s="28" t="s">
        <v>9</v>
      </c>
      <c r="BB194" s="28"/>
      <c r="BC194" s="26"/>
      <c r="BD194" s="26"/>
      <c r="BE194" s="28"/>
      <c r="BF194" s="26"/>
      <c r="BG194" s="26"/>
      <c r="BH194" s="26"/>
      <c r="BI194" s="28"/>
      <c r="BJ194" s="6"/>
    </row>
    <row r="195" spans="1:62" ht="31">
      <c r="A195" s="23">
        <v>191</v>
      </c>
      <c r="B195" s="27" t="s">
        <v>454</v>
      </c>
      <c r="C195" s="27" t="s">
        <v>455</v>
      </c>
      <c r="D195" s="27" t="s">
        <v>69</v>
      </c>
      <c r="E195" s="27">
        <v>62</v>
      </c>
      <c r="F195" s="27" t="s">
        <v>195</v>
      </c>
      <c r="G195" s="27" t="s">
        <v>195</v>
      </c>
      <c r="H195" s="23" t="str">
        <f t="shared" si="4"/>
        <v>何＊翎</v>
      </c>
      <c r="I195" s="23" t="str">
        <f t="shared" si="5"/>
        <v>2＊459942</v>
      </c>
      <c r="J195" s="27">
        <v>1130618</v>
      </c>
      <c r="K195" s="27" t="s">
        <v>734</v>
      </c>
      <c r="L195" s="31" t="s">
        <v>721</v>
      </c>
      <c r="M195" s="26"/>
      <c r="N195" s="26"/>
      <c r="O195" s="26"/>
      <c r="P195" s="26"/>
      <c r="Q195" s="26"/>
      <c r="R195" s="26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6"/>
      <c r="AK195" s="26"/>
      <c r="AL195" s="26"/>
      <c r="AM195" s="28"/>
      <c r="AN195" s="28"/>
      <c r="AO195" s="28"/>
      <c r="AP195" s="28"/>
      <c r="AQ195" s="28"/>
      <c r="AR195" s="26"/>
      <c r="AS195" s="28"/>
      <c r="AT195" s="28"/>
      <c r="AU195" s="28"/>
      <c r="AV195" s="28"/>
      <c r="AW195" s="28"/>
      <c r="AX195" s="29"/>
      <c r="AY195" s="28"/>
      <c r="AZ195" s="28"/>
      <c r="BA195" s="28" t="s">
        <v>9</v>
      </c>
      <c r="BB195" s="28"/>
      <c r="BC195" s="26"/>
      <c r="BD195" s="26"/>
      <c r="BE195" s="28"/>
      <c r="BF195" s="26"/>
      <c r="BG195" s="26"/>
      <c r="BH195" s="26"/>
      <c r="BI195" s="28"/>
      <c r="BJ195" s="6"/>
    </row>
    <row r="196" spans="1:62" ht="31">
      <c r="A196" s="23">
        <v>192</v>
      </c>
      <c r="B196" s="27" t="s">
        <v>3368</v>
      </c>
      <c r="C196" s="27" t="s">
        <v>3369</v>
      </c>
      <c r="D196" s="27" t="s">
        <v>71</v>
      </c>
      <c r="E196" s="27">
        <v>50</v>
      </c>
      <c r="F196" s="27" t="s">
        <v>195</v>
      </c>
      <c r="G196" s="27" t="s">
        <v>195</v>
      </c>
      <c r="H196" s="23" t="str">
        <f t="shared" si="4"/>
        <v>中＊敬太</v>
      </c>
      <c r="I196" s="23" t="str">
        <f t="shared" si="5"/>
        <v>2＊686323</v>
      </c>
      <c r="J196" s="27">
        <v>1130618</v>
      </c>
      <c r="K196" s="27" t="s">
        <v>734</v>
      </c>
      <c r="L196" s="31" t="s">
        <v>721</v>
      </c>
      <c r="M196" s="26"/>
      <c r="N196" s="26"/>
      <c r="O196" s="26"/>
      <c r="P196" s="26"/>
      <c r="Q196" s="26"/>
      <c r="R196" s="26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6"/>
      <c r="AK196" s="26"/>
      <c r="AL196" s="26"/>
      <c r="AM196" s="28"/>
      <c r="AN196" s="28"/>
      <c r="AO196" s="28"/>
      <c r="AP196" s="28"/>
      <c r="AQ196" s="28"/>
      <c r="AR196" s="26"/>
      <c r="AS196" s="28"/>
      <c r="AT196" s="28"/>
      <c r="AU196" s="28"/>
      <c r="AV196" s="28"/>
      <c r="AW196" s="28"/>
      <c r="AX196" s="29"/>
      <c r="AY196" s="28"/>
      <c r="AZ196" s="28"/>
      <c r="BA196" s="28" t="s">
        <v>9</v>
      </c>
      <c r="BB196" s="28"/>
      <c r="BC196" s="26"/>
      <c r="BD196" s="26"/>
      <c r="BE196" s="28"/>
      <c r="BF196" s="26"/>
      <c r="BG196" s="26"/>
      <c r="BH196" s="26"/>
      <c r="BI196" s="28"/>
      <c r="BJ196" s="6"/>
    </row>
    <row r="197" spans="1:62">
      <c r="A197" s="23">
        <v>193</v>
      </c>
      <c r="B197" s="27" t="s">
        <v>3370</v>
      </c>
      <c r="C197" s="27" t="s">
        <v>3371</v>
      </c>
      <c r="D197" s="27" t="s">
        <v>69</v>
      </c>
      <c r="E197" s="27">
        <v>80</v>
      </c>
      <c r="F197" s="27" t="s">
        <v>195</v>
      </c>
      <c r="G197" s="27" t="s">
        <v>195</v>
      </c>
      <c r="H197" s="23" t="str">
        <f t="shared" ref="H197:H260" si="6">REPLACE(B197,2,1,"＊")</f>
        <v>林＊淑姬</v>
      </c>
      <c r="I197" s="23" t="str">
        <f t="shared" ref="I197:I260" si="7">REPLACE(C197,2,1,"＊")</f>
        <v>2＊690111</v>
      </c>
      <c r="J197" s="27">
        <v>1130618</v>
      </c>
      <c r="K197" s="27">
        <v>5761110</v>
      </c>
      <c r="L197" s="31" t="s">
        <v>721</v>
      </c>
      <c r="M197" s="26"/>
      <c r="N197" s="26"/>
      <c r="O197" s="26"/>
      <c r="P197" s="26"/>
      <c r="Q197" s="26"/>
      <c r="R197" s="26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6"/>
      <c r="AK197" s="26"/>
      <c r="AL197" s="26"/>
      <c r="AM197" s="28"/>
      <c r="AN197" s="28"/>
      <c r="AO197" s="28"/>
      <c r="AP197" s="28"/>
      <c r="AQ197" s="28"/>
      <c r="AR197" s="26"/>
      <c r="AS197" s="28"/>
      <c r="AT197" s="28"/>
      <c r="AU197" s="28"/>
      <c r="AV197" s="28" t="s">
        <v>9</v>
      </c>
      <c r="AW197" s="28"/>
      <c r="AX197" s="29"/>
      <c r="AY197" s="28"/>
      <c r="AZ197" s="28"/>
      <c r="BA197" s="28"/>
      <c r="BB197" s="28"/>
      <c r="BC197" s="26"/>
      <c r="BD197" s="26"/>
      <c r="BE197" s="28"/>
      <c r="BF197" s="26"/>
      <c r="BG197" s="26"/>
      <c r="BH197" s="26"/>
      <c r="BI197" s="28"/>
      <c r="BJ197" s="6"/>
    </row>
    <row r="198" spans="1:62" ht="31">
      <c r="A198" s="23">
        <v>194</v>
      </c>
      <c r="B198" s="27" t="s">
        <v>625</v>
      </c>
      <c r="C198" s="27" t="s">
        <v>224</v>
      </c>
      <c r="D198" s="27" t="s">
        <v>71</v>
      </c>
      <c r="E198" s="27">
        <v>76</v>
      </c>
      <c r="F198" s="27" t="s">
        <v>195</v>
      </c>
      <c r="G198" s="27" t="s">
        <v>195</v>
      </c>
      <c r="H198" s="23" t="str">
        <f t="shared" si="6"/>
        <v>陳＊勳</v>
      </c>
      <c r="I198" s="23" t="str">
        <f t="shared" si="7"/>
        <v>0＊205006</v>
      </c>
      <c r="J198" s="27">
        <v>1130621</v>
      </c>
      <c r="K198" s="27" t="s">
        <v>734</v>
      </c>
      <c r="L198" s="31" t="s">
        <v>721</v>
      </c>
      <c r="M198" s="26"/>
      <c r="N198" s="26"/>
      <c r="O198" s="26"/>
      <c r="P198" s="26"/>
      <c r="Q198" s="26"/>
      <c r="R198" s="26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6"/>
      <c r="AK198" s="26"/>
      <c r="AL198" s="26"/>
      <c r="AM198" s="28"/>
      <c r="AN198" s="28"/>
      <c r="AO198" s="28"/>
      <c r="AP198" s="28"/>
      <c r="AQ198" s="28"/>
      <c r="AR198" s="26"/>
      <c r="AS198" s="28"/>
      <c r="AT198" s="28"/>
      <c r="AU198" s="28"/>
      <c r="AV198" s="28"/>
      <c r="AW198" s="28"/>
      <c r="AX198" s="29"/>
      <c r="AY198" s="28"/>
      <c r="AZ198" s="28"/>
      <c r="BA198" s="28" t="s">
        <v>9</v>
      </c>
      <c r="BB198" s="28"/>
      <c r="BC198" s="26"/>
      <c r="BD198" s="26"/>
      <c r="BE198" s="28"/>
      <c r="BF198" s="26"/>
      <c r="BG198" s="26"/>
      <c r="BH198" s="26"/>
      <c r="BI198" s="28"/>
      <c r="BJ198" s="6"/>
    </row>
    <row r="199" spans="1:62" ht="46.5">
      <c r="A199" s="23">
        <v>195</v>
      </c>
      <c r="B199" s="27" t="s">
        <v>591</v>
      </c>
      <c r="C199" s="27" t="s">
        <v>592</v>
      </c>
      <c r="D199" s="27" t="s">
        <v>71</v>
      </c>
      <c r="E199" s="27">
        <v>62</v>
      </c>
      <c r="F199" s="27" t="s">
        <v>3240</v>
      </c>
      <c r="G199" s="27" t="s">
        <v>3372</v>
      </c>
      <c r="H199" s="23" t="str">
        <f t="shared" si="6"/>
        <v>鄭＊宏</v>
      </c>
      <c r="I199" s="23" t="str">
        <f t="shared" si="7"/>
        <v>1＊231525</v>
      </c>
      <c r="J199" s="27">
        <v>1130621</v>
      </c>
      <c r="K199" s="27" t="s">
        <v>748</v>
      </c>
      <c r="L199" s="31" t="s">
        <v>721</v>
      </c>
      <c r="M199" s="26"/>
      <c r="N199" s="26"/>
      <c r="O199" s="26"/>
      <c r="P199" s="26"/>
      <c r="Q199" s="26"/>
      <c r="R199" s="26"/>
      <c r="S199" s="28"/>
      <c r="T199" s="28"/>
      <c r="U199" s="28"/>
      <c r="V199" s="28"/>
      <c r="W199" s="28" t="s">
        <v>9</v>
      </c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6"/>
      <c r="AK199" s="26"/>
      <c r="AL199" s="26"/>
      <c r="AM199" s="28"/>
      <c r="AN199" s="28"/>
      <c r="AO199" s="28"/>
      <c r="AP199" s="28"/>
      <c r="AQ199" s="28"/>
      <c r="AR199" s="26"/>
      <c r="AS199" s="28"/>
      <c r="AT199" s="28"/>
      <c r="AU199" s="28"/>
      <c r="AV199" s="28"/>
      <c r="AW199" s="28"/>
      <c r="AX199" s="29"/>
      <c r="AY199" s="28"/>
      <c r="AZ199" s="28"/>
      <c r="BA199" s="28"/>
      <c r="BB199" s="28"/>
      <c r="BC199" s="26"/>
      <c r="BD199" s="26"/>
      <c r="BE199" s="28"/>
      <c r="BF199" s="26"/>
      <c r="BG199" s="26"/>
      <c r="BH199" s="26"/>
      <c r="BI199" s="28" t="s">
        <v>1034</v>
      </c>
      <c r="BJ199" s="6"/>
    </row>
    <row r="200" spans="1:62" ht="31">
      <c r="A200" s="23">
        <v>196</v>
      </c>
      <c r="B200" s="27" t="s">
        <v>3373</v>
      </c>
      <c r="C200" s="27" t="s">
        <v>927</v>
      </c>
      <c r="D200" s="27" t="s">
        <v>71</v>
      </c>
      <c r="E200" s="27">
        <v>68</v>
      </c>
      <c r="F200" s="27" t="s">
        <v>195</v>
      </c>
      <c r="G200" s="27" t="s">
        <v>195</v>
      </c>
      <c r="H200" s="23" t="str">
        <f t="shared" si="6"/>
        <v>詹＊河</v>
      </c>
      <c r="I200" s="23" t="str">
        <f t="shared" si="7"/>
        <v>2＊530358</v>
      </c>
      <c r="J200" s="27">
        <v>1130621</v>
      </c>
      <c r="K200" s="27" t="s">
        <v>734</v>
      </c>
      <c r="L200" s="31" t="s">
        <v>721</v>
      </c>
      <c r="M200" s="26"/>
      <c r="N200" s="26"/>
      <c r="O200" s="26"/>
      <c r="P200" s="26"/>
      <c r="Q200" s="26"/>
      <c r="R200" s="26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6"/>
      <c r="AK200" s="26"/>
      <c r="AL200" s="26"/>
      <c r="AM200" s="28"/>
      <c r="AN200" s="28"/>
      <c r="AO200" s="28"/>
      <c r="AP200" s="28"/>
      <c r="AQ200" s="28"/>
      <c r="AR200" s="26"/>
      <c r="AS200" s="28"/>
      <c r="AT200" s="28"/>
      <c r="AU200" s="28"/>
      <c r="AV200" s="28"/>
      <c r="AW200" s="28"/>
      <c r="AX200" s="29"/>
      <c r="AY200" s="28"/>
      <c r="AZ200" s="28"/>
      <c r="BA200" s="28" t="s">
        <v>9</v>
      </c>
      <c r="BB200" s="28"/>
      <c r="BC200" s="26"/>
      <c r="BD200" s="26"/>
      <c r="BE200" s="28"/>
      <c r="BF200" s="26"/>
      <c r="BG200" s="26"/>
      <c r="BH200" s="26"/>
      <c r="BI200" s="28"/>
      <c r="BJ200" s="6"/>
    </row>
    <row r="201" spans="1:62" ht="31">
      <c r="A201" s="23">
        <v>197</v>
      </c>
      <c r="B201" s="27" t="s">
        <v>2414</v>
      </c>
      <c r="C201" s="27" t="s">
        <v>2120</v>
      </c>
      <c r="D201" s="27" t="s">
        <v>71</v>
      </c>
      <c r="E201" s="27">
        <v>44</v>
      </c>
      <c r="F201" s="27" t="s">
        <v>195</v>
      </c>
      <c r="G201" s="27" t="s">
        <v>195</v>
      </c>
      <c r="H201" s="23" t="str">
        <f t="shared" si="6"/>
        <v>黃＊源</v>
      </c>
      <c r="I201" s="23" t="str">
        <f t="shared" si="7"/>
        <v>2＊306241</v>
      </c>
      <c r="J201" s="27">
        <v>1130621</v>
      </c>
      <c r="K201" s="27" t="s">
        <v>734</v>
      </c>
      <c r="L201" s="31" t="s">
        <v>721</v>
      </c>
      <c r="M201" s="26"/>
      <c r="N201" s="26"/>
      <c r="O201" s="26"/>
      <c r="P201" s="26"/>
      <c r="Q201" s="26"/>
      <c r="R201" s="26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6"/>
      <c r="AK201" s="26"/>
      <c r="AL201" s="26"/>
      <c r="AM201" s="28"/>
      <c r="AN201" s="28"/>
      <c r="AO201" s="28"/>
      <c r="AP201" s="28"/>
      <c r="AQ201" s="28"/>
      <c r="AR201" s="26"/>
      <c r="AS201" s="28"/>
      <c r="AT201" s="28"/>
      <c r="AU201" s="28"/>
      <c r="AV201" s="28"/>
      <c r="AW201" s="28"/>
      <c r="AX201" s="29"/>
      <c r="AY201" s="28"/>
      <c r="AZ201" s="28"/>
      <c r="BA201" s="28" t="s">
        <v>9</v>
      </c>
      <c r="BB201" s="28"/>
      <c r="BC201" s="26"/>
      <c r="BD201" s="26"/>
      <c r="BE201" s="28"/>
      <c r="BF201" s="26"/>
      <c r="BG201" s="26"/>
      <c r="BH201" s="26"/>
      <c r="BI201" s="28"/>
      <c r="BJ201" s="6"/>
    </row>
    <row r="202" spans="1:62" ht="46.5">
      <c r="A202" s="23">
        <v>198</v>
      </c>
      <c r="B202" s="27" t="s">
        <v>3345</v>
      </c>
      <c r="C202" s="27" t="s">
        <v>1454</v>
      </c>
      <c r="D202" s="27" t="s">
        <v>69</v>
      </c>
      <c r="E202" s="27">
        <v>67</v>
      </c>
      <c r="F202" s="27" t="s">
        <v>3374</v>
      </c>
      <c r="G202" s="27" t="s">
        <v>3375</v>
      </c>
      <c r="H202" s="23" t="str">
        <f t="shared" si="6"/>
        <v>陳＊子</v>
      </c>
      <c r="I202" s="23" t="str">
        <f t="shared" si="7"/>
        <v>0＊532295</v>
      </c>
      <c r="J202" s="27">
        <v>1130624</v>
      </c>
      <c r="K202" s="27" t="s">
        <v>3519</v>
      </c>
      <c r="L202" s="31" t="s">
        <v>721</v>
      </c>
      <c r="M202" s="26"/>
      <c r="N202" s="26"/>
      <c r="O202" s="26"/>
      <c r="P202" s="26"/>
      <c r="Q202" s="26"/>
      <c r="R202" s="26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6"/>
      <c r="AK202" s="26"/>
      <c r="AL202" s="26"/>
      <c r="AM202" s="28"/>
      <c r="AN202" s="28"/>
      <c r="AO202" s="28"/>
      <c r="AP202" s="28"/>
      <c r="AQ202" s="28"/>
      <c r="AR202" s="26"/>
      <c r="AS202" s="28"/>
      <c r="AT202" s="28"/>
      <c r="AU202" s="28"/>
      <c r="AV202" s="28" t="s">
        <v>9</v>
      </c>
      <c r="AW202" s="28"/>
      <c r="AX202" s="29"/>
      <c r="AY202" s="28"/>
      <c r="AZ202" s="28"/>
      <c r="BA202" s="28"/>
      <c r="BB202" s="28"/>
      <c r="BC202" s="26"/>
      <c r="BD202" s="26"/>
      <c r="BE202" s="28"/>
      <c r="BF202" s="26"/>
      <c r="BG202" s="26"/>
      <c r="BH202" s="26"/>
      <c r="BI202" s="28" t="s">
        <v>2220</v>
      </c>
      <c r="BJ202" s="6"/>
    </row>
    <row r="203" spans="1:62" ht="31">
      <c r="A203" s="23">
        <v>199</v>
      </c>
      <c r="B203" s="27" t="s">
        <v>368</v>
      </c>
      <c r="C203" s="27" t="s">
        <v>83</v>
      </c>
      <c r="D203" s="27" t="s">
        <v>69</v>
      </c>
      <c r="E203" s="27">
        <v>66</v>
      </c>
      <c r="F203" s="27" t="s">
        <v>195</v>
      </c>
      <c r="G203" s="27" t="s">
        <v>195</v>
      </c>
      <c r="H203" s="23" t="str">
        <f t="shared" si="6"/>
        <v>林＊燕</v>
      </c>
      <c r="I203" s="23" t="str">
        <f t="shared" si="7"/>
        <v>2＊468150</v>
      </c>
      <c r="J203" s="27">
        <v>1130624</v>
      </c>
      <c r="K203" s="27" t="s">
        <v>732</v>
      </c>
      <c r="L203" s="31" t="s">
        <v>721</v>
      </c>
      <c r="M203" s="26"/>
      <c r="N203" s="26"/>
      <c r="O203" s="26"/>
      <c r="P203" s="26"/>
      <c r="Q203" s="26"/>
      <c r="R203" s="26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6"/>
      <c r="AK203" s="26"/>
      <c r="AL203" s="26"/>
      <c r="AM203" s="28"/>
      <c r="AN203" s="28"/>
      <c r="AO203" s="28"/>
      <c r="AP203" s="28"/>
      <c r="AQ203" s="28"/>
      <c r="AR203" s="26"/>
      <c r="AS203" s="28"/>
      <c r="AT203" s="28"/>
      <c r="AU203" s="28"/>
      <c r="AV203" s="28"/>
      <c r="AW203" s="28"/>
      <c r="AX203" s="29"/>
      <c r="AY203" s="28"/>
      <c r="AZ203" s="28"/>
      <c r="BA203" s="28"/>
      <c r="BB203" s="28" t="s">
        <v>1879</v>
      </c>
      <c r="BC203" s="26"/>
      <c r="BD203" s="26"/>
      <c r="BE203" s="28"/>
      <c r="BF203" s="26"/>
      <c r="BG203" s="26"/>
      <c r="BH203" s="26"/>
      <c r="BI203" s="28"/>
      <c r="BJ203" s="6"/>
    </row>
    <row r="204" spans="1:62" ht="31">
      <c r="A204" s="23">
        <v>200</v>
      </c>
      <c r="B204" s="27" t="s">
        <v>3376</v>
      </c>
      <c r="C204" s="27" t="s">
        <v>3377</v>
      </c>
      <c r="D204" s="27" t="s">
        <v>71</v>
      </c>
      <c r="E204" s="27">
        <v>40</v>
      </c>
      <c r="F204" s="27" t="s">
        <v>195</v>
      </c>
      <c r="G204" s="27" t="s">
        <v>195</v>
      </c>
      <c r="H204" s="23" t="str">
        <f t="shared" si="6"/>
        <v>劉＊武</v>
      </c>
      <c r="I204" s="23" t="str">
        <f t="shared" si="7"/>
        <v>2＊492371</v>
      </c>
      <c r="J204" s="27">
        <v>1130624</v>
      </c>
      <c r="K204" s="27" t="s">
        <v>734</v>
      </c>
      <c r="L204" s="31" t="s">
        <v>721</v>
      </c>
      <c r="M204" s="26"/>
      <c r="N204" s="26"/>
      <c r="O204" s="26"/>
      <c r="P204" s="26"/>
      <c r="Q204" s="26"/>
      <c r="R204" s="26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6"/>
      <c r="AK204" s="26"/>
      <c r="AL204" s="26"/>
      <c r="AM204" s="28"/>
      <c r="AN204" s="28"/>
      <c r="AO204" s="28"/>
      <c r="AP204" s="28"/>
      <c r="AQ204" s="28"/>
      <c r="AR204" s="26"/>
      <c r="AS204" s="28"/>
      <c r="AT204" s="28"/>
      <c r="AU204" s="28"/>
      <c r="AV204" s="28"/>
      <c r="AW204" s="28"/>
      <c r="AX204" s="29"/>
      <c r="AY204" s="28"/>
      <c r="AZ204" s="28"/>
      <c r="BA204" s="28" t="s">
        <v>9</v>
      </c>
      <c r="BB204" s="28"/>
      <c r="BC204" s="26"/>
      <c r="BD204" s="26"/>
      <c r="BE204" s="28"/>
      <c r="BF204" s="26"/>
      <c r="BG204" s="26"/>
      <c r="BH204" s="26"/>
      <c r="BI204" s="28"/>
      <c r="BJ204" s="6"/>
    </row>
    <row r="205" spans="1:62" ht="31">
      <c r="A205" s="23">
        <v>201</v>
      </c>
      <c r="B205" s="27" t="s">
        <v>3378</v>
      </c>
      <c r="C205" s="27" t="s">
        <v>1512</v>
      </c>
      <c r="D205" s="27" t="s">
        <v>69</v>
      </c>
      <c r="E205" s="27">
        <v>73</v>
      </c>
      <c r="F205" s="27" t="s">
        <v>195</v>
      </c>
      <c r="G205" s="27" t="s">
        <v>195</v>
      </c>
      <c r="H205" s="23" t="str">
        <f t="shared" si="6"/>
        <v>練＊鳳</v>
      </c>
      <c r="I205" s="23" t="str">
        <f t="shared" si="7"/>
        <v>2＊911756</v>
      </c>
      <c r="J205" s="27">
        <v>1130624</v>
      </c>
      <c r="K205" s="27" t="s">
        <v>732</v>
      </c>
      <c r="L205" s="31" t="s">
        <v>721</v>
      </c>
      <c r="M205" s="26"/>
      <c r="N205" s="26"/>
      <c r="O205" s="26"/>
      <c r="P205" s="26"/>
      <c r="Q205" s="26"/>
      <c r="R205" s="26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6"/>
      <c r="AK205" s="26"/>
      <c r="AL205" s="26"/>
      <c r="AM205" s="28"/>
      <c r="AN205" s="28"/>
      <c r="AO205" s="28"/>
      <c r="AP205" s="28"/>
      <c r="AQ205" s="28"/>
      <c r="AR205" s="26"/>
      <c r="AS205" s="28"/>
      <c r="AT205" s="28"/>
      <c r="AU205" s="28"/>
      <c r="AV205" s="28"/>
      <c r="AW205" s="28"/>
      <c r="AX205" s="29"/>
      <c r="AY205" s="28"/>
      <c r="AZ205" s="28"/>
      <c r="BA205" s="28"/>
      <c r="BB205" s="28" t="s">
        <v>1879</v>
      </c>
      <c r="BC205" s="26"/>
      <c r="BD205" s="26"/>
      <c r="BE205" s="28"/>
      <c r="BF205" s="26"/>
      <c r="BG205" s="26"/>
      <c r="BH205" s="26"/>
      <c r="BI205" s="28"/>
      <c r="BJ205" s="6"/>
    </row>
    <row r="206" spans="1:62" ht="31">
      <c r="A206" s="23">
        <v>202</v>
      </c>
      <c r="B206" s="27" t="s">
        <v>3379</v>
      </c>
      <c r="C206" s="27" t="s">
        <v>3380</v>
      </c>
      <c r="D206" s="27" t="s">
        <v>71</v>
      </c>
      <c r="E206" s="27">
        <v>73</v>
      </c>
      <c r="F206" s="27" t="s">
        <v>195</v>
      </c>
      <c r="G206" s="27" t="s">
        <v>195</v>
      </c>
      <c r="H206" s="23" t="str">
        <f t="shared" si="6"/>
        <v>廖＊毅</v>
      </c>
      <c r="I206" s="23" t="str">
        <f t="shared" si="7"/>
        <v>2＊632919</v>
      </c>
      <c r="J206" s="27">
        <v>1130624</v>
      </c>
      <c r="K206" s="27" t="s">
        <v>732</v>
      </c>
      <c r="L206" s="31" t="s">
        <v>721</v>
      </c>
      <c r="M206" s="26"/>
      <c r="N206" s="26"/>
      <c r="O206" s="26"/>
      <c r="P206" s="26"/>
      <c r="Q206" s="26"/>
      <c r="R206" s="26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6"/>
      <c r="AK206" s="26"/>
      <c r="AL206" s="26"/>
      <c r="AM206" s="28"/>
      <c r="AN206" s="28"/>
      <c r="AO206" s="28"/>
      <c r="AP206" s="28"/>
      <c r="AQ206" s="28"/>
      <c r="AR206" s="26"/>
      <c r="AS206" s="28"/>
      <c r="AT206" s="28"/>
      <c r="AU206" s="28"/>
      <c r="AV206" s="28"/>
      <c r="AW206" s="28"/>
      <c r="AX206" s="29"/>
      <c r="AY206" s="28"/>
      <c r="AZ206" s="28"/>
      <c r="BA206" s="28"/>
      <c r="BB206" s="28" t="s">
        <v>1899</v>
      </c>
      <c r="BC206" s="26"/>
      <c r="BD206" s="26"/>
      <c r="BE206" s="28"/>
      <c r="BF206" s="26"/>
      <c r="BG206" s="26"/>
      <c r="BH206" s="26"/>
      <c r="BI206" s="28"/>
      <c r="BJ206" s="6"/>
    </row>
    <row r="207" spans="1:62" ht="31">
      <c r="A207" s="23">
        <v>203</v>
      </c>
      <c r="B207" s="27" t="s">
        <v>3381</v>
      </c>
      <c r="C207" s="27" t="s">
        <v>916</v>
      </c>
      <c r="D207" s="27" t="s">
        <v>71</v>
      </c>
      <c r="E207" s="27">
        <v>65</v>
      </c>
      <c r="F207" s="27" t="s">
        <v>195</v>
      </c>
      <c r="G207" s="27" t="s">
        <v>195</v>
      </c>
      <c r="H207" s="23" t="str">
        <f t="shared" si="6"/>
        <v>洪＊恩</v>
      </c>
      <c r="I207" s="23" t="str">
        <f t="shared" si="7"/>
        <v>0＊196215</v>
      </c>
      <c r="J207" s="27">
        <v>1130625</v>
      </c>
      <c r="K207" s="27" t="s">
        <v>734</v>
      </c>
      <c r="L207" s="31" t="s">
        <v>721</v>
      </c>
      <c r="M207" s="26"/>
      <c r="N207" s="26"/>
      <c r="O207" s="26"/>
      <c r="P207" s="26"/>
      <c r="Q207" s="26"/>
      <c r="R207" s="26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6"/>
      <c r="AK207" s="26"/>
      <c r="AL207" s="26"/>
      <c r="AM207" s="28"/>
      <c r="AN207" s="28"/>
      <c r="AO207" s="28"/>
      <c r="AP207" s="28"/>
      <c r="AQ207" s="28"/>
      <c r="AR207" s="26"/>
      <c r="AS207" s="28"/>
      <c r="AT207" s="28"/>
      <c r="AU207" s="28"/>
      <c r="AV207" s="28"/>
      <c r="AW207" s="28"/>
      <c r="AX207" s="29"/>
      <c r="AY207" s="28"/>
      <c r="AZ207" s="28"/>
      <c r="BA207" s="28" t="s">
        <v>1899</v>
      </c>
      <c r="BB207" s="28"/>
      <c r="BC207" s="26"/>
      <c r="BD207" s="26"/>
      <c r="BE207" s="28"/>
      <c r="BF207" s="26"/>
      <c r="BG207" s="26"/>
      <c r="BH207" s="26"/>
      <c r="BI207" s="28"/>
      <c r="BJ207" s="6"/>
    </row>
    <row r="208" spans="1:62" ht="31">
      <c r="A208" s="23">
        <v>204</v>
      </c>
      <c r="B208" s="27" t="s">
        <v>3382</v>
      </c>
      <c r="C208" s="27" t="s">
        <v>3383</v>
      </c>
      <c r="D208" s="27" t="s">
        <v>71</v>
      </c>
      <c r="E208" s="27">
        <v>53</v>
      </c>
      <c r="F208" s="27" t="s">
        <v>195</v>
      </c>
      <c r="G208" s="27" t="s">
        <v>195</v>
      </c>
      <c r="H208" s="23" t="str">
        <f t="shared" si="6"/>
        <v>王＊和</v>
      </c>
      <c r="I208" s="23" t="str">
        <f t="shared" si="7"/>
        <v>0＊258627</v>
      </c>
      <c r="J208" s="27">
        <v>1130625</v>
      </c>
      <c r="K208" s="27" t="s">
        <v>734</v>
      </c>
      <c r="L208" s="31" t="s">
        <v>721</v>
      </c>
      <c r="M208" s="26"/>
      <c r="N208" s="26"/>
      <c r="O208" s="26"/>
      <c r="P208" s="26"/>
      <c r="Q208" s="26"/>
      <c r="R208" s="26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6"/>
      <c r="AK208" s="26"/>
      <c r="AL208" s="26"/>
      <c r="AM208" s="28"/>
      <c r="AN208" s="28"/>
      <c r="AO208" s="28"/>
      <c r="AP208" s="28"/>
      <c r="AQ208" s="28"/>
      <c r="AR208" s="26"/>
      <c r="AS208" s="28"/>
      <c r="AT208" s="28"/>
      <c r="AU208" s="28"/>
      <c r="AV208" s="28"/>
      <c r="AW208" s="28"/>
      <c r="AX208" s="29"/>
      <c r="AY208" s="28"/>
      <c r="AZ208" s="28"/>
      <c r="BA208" s="28" t="s">
        <v>9</v>
      </c>
      <c r="BB208" s="28"/>
      <c r="BC208" s="26"/>
      <c r="BD208" s="26"/>
      <c r="BE208" s="28"/>
      <c r="BF208" s="26"/>
      <c r="BG208" s="26"/>
      <c r="BH208" s="26"/>
      <c r="BI208" s="28"/>
      <c r="BJ208" s="6"/>
    </row>
    <row r="209" spans="1:62" ht="31">
      <c r="A209" s="23">
        <v>205</v>
      </c>
      <c r="B209" s="27" t="s">
        <v>3384</v>
      </c>
      <c r="C209" s="27" t="s">
        <v>918</v>
      </c>
      <c r="D209" s="27" t="s">
        <v>69</v>
      </c>
      <c r="E209" s="27">
        <v>81</v>
      </c>
      <c r="F209" s="27" t="s">
        <v>195</v>
      </c>
      <c r="G209" s="27" t="s">
        <v>195</v>
      </c>
      <c r="H209" s="23" t="str">
        <f t="shared" si="6"/>
        <v>嚴＊秀美</v>
      </c>
      <c r="I209" s="23" t="str">
        <f t="shared" si="7"/>
        <v>0＊131750</v>
      </c>
      <c r="J209" s="27">
        <v>1130625</v>
      </c>
      <c r="K209" s="27" t="s">
        <v>734</v>
      </c>
      <c r="L209" s="31" t="s">
        <v>721</v>
      </c>
      <c r="M209" s="26"/>
      <c r="N209" s="26"/>
      <c r="O209" s="26"/>
      <c r="P209" s="26"/>
      <c r="Q209" s="26"/>
      <c r="R209" s="26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6"/>
      <c r="AK209" s="26"/>
      <c r="AL209" s="26"/>
      <c r="AM209" s="28"/>
      <c r="AN209" s="28"/>
      <c r="AO209" s="28"/>
      <c r="AP209" s="28"/>
      <c r="AQ209" s="28"/>
      <c r="AR209" s="26"/>
      <c r="AS209" s="28"/>
      <c r="AT209" s="28"/>
      <c r="AU209" s="28"/>
      <c r="AV209" s="28"/>
      <c r="AW209" s="28"/>
      <c r="AX209" s="29"/>
      <c r="AY209" s="28"/>
      <c r="AZ209" s="28"/>
      <c r="BA209" s="28" t="s">
        <v>9</v>
      </c>
      <c r="BB209" s="28"/>
      <c r="BC209" s="26"/>
      <c r="BD209" s="26"/>
      <c r="BE209" s="28"/>
      <c r="BF209" s="26"/>
      <c r="BG209" s="26"/>
      <c r="BH209" s="26"/>
      <c r="BI209" s="28"/>
      <c r="BJ209" s="6"/>
    </row>
    <row r="210" spans="1:62" ht="31">
      <c r="A210" s="23">
        <v>206</v>
      </c>
      <c r="B210" s="27" t="s">
        <v>610</v>
      </c>
      <c r="C210" s="27" t="s">
        <v>611</v>
      </c>
      <c r="D210" s="27" t="s">
        <v>69</v>
      </c>
      <c r="E210" s="27">
        <v>70</v>
      </c>
      <c r="F210" s="27" t="s">
        <v>195</v>
      </c>
      <c r="G210" s="27" t="s">
        <v>195</v>
      </c>
      <c r="H210" s="23" t="str">
        <f t="shared" si="6"/>
        <v>白＊寶桂</v>
      </c>
      <c r="I210" s="23" t="str">
        <f t="shared" si="7"/>
        <v>1＊117678</v>
      </c>
      <c r="J210" s="27">
        <v>1130625</v>
      </c>
      <c r="K210" s="27" t="s">
        <v>732</v>
      </c>
      <c r="L210" s="31" t="s">
        <v>721</v>
      </c>
      <c r="M210" s="26"/>
      <c r="N210" s="26"/>
      <c r="O210" s="26"/>
      <c r="P210" s="26"/>
      <c r="Q210" s="26"/>
      <c r="R210" s="26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6"/>
      <c r="AK210" s="26"/>
      <c r="AL210" s="26"/>
      <c r="AM210" s="28"/>
      <c r="AN210" s="28"/>
      <c r="AO210" s="28"/>
      <c r="AP210" s="28"/>
      <c r="AQ210" s="28"/>
      <c r="AR210" s="26"/>
      <c r="AS210" s="28"/>
      <c r="AT210" s="28"/>
      <c r="AU210" s="28"/>
      <c r="AV210" s="28"/>
      <c r="AW210" s="28"/>
      <c r="AX210" s="29"/>
      <c r="AY210" s="28"/>
      <c r="AZ210" s="28"/>
      <c r="BA210" s="28"/>
      <c r="BB210" s="28" t="s">
        <v>1879</v>
      </c>
      <c r="BC210" s="26"/>
      <c r="BD210" s="26"/>
      <c r="BE210" s="28"/>
      <c r="BF210" s="26"/>
      <c r="BG210" s="26"/>
      <c r="BH210" s="26"/>
      <c r="BI210" s="28"/>
      <c r="BJ210" s="6"/>
    </row>
    <row r="211" spans="1:62">
      <c r="A211" s="23">
        <v>207</v>
      </c>
      <c r="B211" s="27" t="s">
        <v>3385</v>
      </c>
      <c r="C211" s="27" t="s">
        <v>3386</v>
      </c>
      <c r="D211" s="27" t="s">
        <v>69</v>
      </c>
      <c r="E211" s="27">
        <v>50</v>
      </c>
      <c r="F211" s="27" t="s">
        <v>195</v>
      </c>
      <c r="G211" s="27" t="s">
        <v>195</v>
      </c>
      <c r="H211" s="23" t="str">
        <f t="shared" si="6"/>
        <v>葉＊萍</v>
      </c>
      <c r="I211" s="23" t="str">
        <f t="shared" si="7"/>
        <v>1＊569866</v>
      </c>
      <c r="J211" s="27">
        <v>1130625</v>
      </c>
      <c r="K211" s="27">
        <v>5760190</v>
      </c>
      <c r="L211" s="31" t="s">
        <v>721</v>
      </c>
      <c r="M211" s="26"/>
      <c r="N211" s="26"/>
      <c r="O211" s="26"/>
      <c r="P211" s="26"/>
      <c r="Q211" s="26"/>
      <c r="R211" s="26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6"/>
      <c r="AK211" s="26"/>
      <c r="AL211" s="26"/>
      <c r="AM211" s="28"/>
      <c r="AN211" s="28"/>
      <c r="AO211" s="28"/>
      <c r="AP211" s="28"/>
      <c r="AQ211" s="28"/>
      <c r="AR211" s="26"/>
      <c r="AS211" s="28"/>
      <c r="AT211" s="28"/>
      <c r="AU211" s="28"/>
      <c r="AV211" s="28"/>
      <c r="AW211" s="28"/>
      <c r="AX211" s="29"/>
      <c r="AY211" s="28"/>
      <c r="AZ211" s="28"/>
      <c r="BA211" s="28" t="s">
        <v>9</v>
      </c>
      <c r="BB211" s="28"/>
      <c r="BC211" s="26"/>
      <c r="BD211" s="26"/>
      <c r="BE211" s="28"/>
      <c r="BF211" s="26"/>
      <c r="BG211" s="26"/>
      <c r="BH211" s="26"/>
      <c r="BI211" s="28"/>
      <c r="BJ211" s="6"/>
    </row>
    <row r="212" spans="1:62" ht="31">
      <c r="A212" s="23">
        <v>208</v>
      </c>
      <c r="B212" s="27" t="s">
        <v>3387</v>
      </c>
      <c r="C212" s="27" t="s">
        <v>1491</v>
      </c>
      <c r="D212" s="27" t="s">
        <v>71</v>
      </c>
      <c r="E212" s="27">
        <v>69</v>
      </c>
      <c r="F212" s="27" t="s">
        <v>195</v>
      </c>
      <c r="G212" s="27" t="s">
        <v>195</v>
      </c>
      <c r="H212" s="23" t="str">
        <f t="shared" si="6"/>
        <v>童＊民</v>
      </c>
      <c r="I212" s="23" t="str">
        <f t="shared" si="7"/>
        <v>1＊747385</v>
      </c>
      <c r="J212" s="27">
        <v>1130625</v>
      </c>
      <c r="K212" s="27" t="s">
        <v>732</v>
      </c>
      <c r="L212" s="31" t="s">
        <v>721</v>
      </c>
      <c r="M212" s="26"/>
      <c r="N212" s="26"/>
      <c r="O212" s="26"/>
      <c r="P212" s="26"/>
      <c r="Q212" s="26"/>
      <c r="R212" s="26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6"/>
      <c r="AK212" s="26"/>
      <c r="AL212" s="26"/>
      <c r="AM212" s="28"/>
      <c r="AN212" s="28"/>
      <c r="AO212" s="28"/>
      <c r="AP212" s="28"/>
      <c r="AQ212" s="28"/>
      <c r="AR212" s="26"/>
      <c r="AS212" s="28"/>
      <c r="AT212" s="28"/>
      <c r="AU212" s="28"/>
      <c r="AV212" s="28"/>
      <c r="AW212" s="28"/>
      <c r="AX212" s="29"/>
      <c r="AY212" s="28"/>
      <c r="AZ212" s="28"/>
      <c r="BA212" s="28"/>
      <c r="BB212" s="28" t="s">
        <v>1879</v>
      </c>
      <c r="BC212" s="26"/>
      <c r="BD212" s="26"/>
      <c r="BE212" s="28"/>
      <c r="BF212" s="26"/>
      <c r="BG212" s="26"/>
      <c r="BH212" s="26"/>
      <c r="BI212" s="28"/>
      <c r="BJ212" s="6"/>
    </row>
    <row r="213" spans="1:62" ht="31">
      <c r="A213" s="23">
        <v>209</v>
      </c>
      <c r="B213" s="27" t="s">
        <v>2369</v>
      </c>
      <c r="C213" s="27" t="s">
        <v>2083</v>
      </c>
      <c r="D213" s="27" t="s">
        <v>71</v>
      </c>
      <c r="E213" s="27">
        <v>64</v>
      </c>
      <c r="F213" s="27" t="s">
        <v>195</v>
      </c>
      <c r="G213" s="27" t="s">
        <v>195</v>
      </c>
      <c r="H213" s="23" t="str">
        <f t="shared" si="6"/>
        <v>江＊任</v>
      </c>
      <c r="I213" s="23" t="str">
        <f t="shared" si="7"/>
        <v>1＊159034</v>
      </c>
      <c r="J213" s="27">
        <v>1130625</v>
      </c>
      <c r="K213" s="27" t="s">
        <v>734</v>
      </c>
      <c r="L213" s="31" t="s">
        <v>721</v>
      </c>
      <c r="M213" s="26"/>
      <c r="N213" s="26"/>
      <c r="O213" s="26"/>
      <c r="P213" s="26"/>
      <c r="Q213" s="26"/>
      <c r="R213" s="26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6"/>
      <c r="AK213" s="26"/>
      <c r="AL213" s="26"/>
      <c r="AM213" s="28"/>
      <c r="AN213" s="28"/>
      <c r="AO213" s="28"/>
      <c r="AP213" s="28"/>
      <c r="AQ213" s="28"/>
      <c r="AR213" s="26"/>
      <c r="AS213" s="28"/>
      <c r="AT213" s="28"/>
      <c r="AU213" s="28"/>
      <c r="AV213" s="28"/>
      <c r="AW213" s="28"/>
      <c r="AX213" s="29"/>
      <c r="AY213" s="28"/>
      <c r="AZ213" s="28"/>
      <c r="BA213" s="28" t="s">
        <v>1899</v>
      </c>
      <c r="BB213" s="28"/>
      <c r="BC213" s="26"/>
      <c r="BD213" s="26"/>
      <c r="BE213" s="28"/>
      <c r="BF213" s="26"/>
      <c r="BG213" s="26"/>
      <c r="BH213" s="26"/>
      <c r="BI213" s="28"/>
      <c r="BJ213" s="6"/>
    </row>
    <row r="214" spans="1:62" ht="31">
      <c r="A214" s="23">
        <v>210</v>
      </c>
      <c r="B214" s="27" t="s">
        <v>282</v>
      </c>
      <c r="C214" s="27" t="s">
        <v>120</v>
      </c>
      <c r="D214" s="27" t="s">
        <v>71</v>
      </c>
      <c r="E214" s="27">
        <v>56</v>
      </c>
      <c r="F214" s="27" t="s">
        <v>195</v>
      </c>
      <c r="G214" s="27" t="s">
        <v>195</v>
      </c>
      <c r="H214" s="23" t="str">
        <f t="shared" si="6"/>
        <v>江＊吉</v>
      </c>
      <c r="I214" s="23" t="str">
        <f t="shared" si="7"/>
        <v>1＊298213</v>
      </c>
      <c r="J214" s="27">
        <v>1130625</v>
      </c>
      <c r="K214" s="27" t="s">
        <v>734</v>
      </c>
      <c r="L214" s="31" t="s">
        <v>721</v>
      </c>
      <c r="M214" s="26"/>
      <c r="N214" s="26"/>
      <c r="O214" s="26"/>
      <c r="P214" s="26"/>
      <c r="Q214" s="26"/>
      <c r="R214" s="26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6"/>
      <c r="AK214" s="26"/>
      <c r="AL214" s="26"/>
      <c r="AM214" s="28"/>
      <c r="AN214" s="28"/>
      <c r="AO214" s="28"/>
      <c r="AP214" s="28"/>
      <c r="AQ214" s="28"/>
      <c r="AR214" s="26"/>
      <c r="AS214" s="28"/>
      <c r="AT214" s="28"/>
      <c r="AU214" s="28"/>
      <c r="AV214" s="28"/>
      <c r="AW214" s="28"/>
      <c r="AX214" s="29"/>
      <c r="AY214" s="28"/>
      <c r="AZ214" s="28"/>
      <c r="BA214" s="28" t="s">
        <v>9</v>
      </c>
      <c r="BB214" s="28"/>
      <c r="BC214" s="26"/>
      <c r="BD214" s="26"/>
      <c r="BE214" s="28"/>
      <c r="BF214" s="26"/>
      <c r="BG214" s="26"/>
      <c r="BH214" s="26"/>
      <c r="BI214" s="28"/>
      <c r="BJ214" s="6"/>
    </row>
    <row r="215" spans="1:62" ht="31">
      <c r="A215" s="23">
        <v>211</v>
      </c>
      <c r="B215" s="27" t="s">
        <v>3388</v>
      </c>
      <c r="C215" s="27" t="s">
        <v>3389</v>
      </c>
      <c r="D215" s="27" t="s">
        <v>69</v>
      </c>
      <c r="E215" s="27">
        <v>76</v>
      </c>
      <c r="F215" s="27" t="s">
        <v>195</v>
      </c>
      <c r="G215" s="27" t="s">
        <v>195</v>
      </c>
      <c r="H215" s="23" t="str">
        <f t="shared" si="6"/>
        <v>蘇＊燕玉</v>
      </c>
      <c r="I215" s="23" t="str">
        <f t="shared" si="7"/>
        <v>1＊319951</v>
      </c>
      <c r="J215" s="27">
        <v>1130625</v>
      </c>
      <c r="K215" s="27" t="s">
        <v>734</v>
      </c>
      <c r="L215" s="31" t="s">
        <v>721</v>
      </c>
      <c r="M215" s="26"/>
      <c r="N215" s="26"/>
      <c r="O215" s="26"/>
      <c r="P215" s="26"/>
      <c r="Q215" s="26"/>
      <c r="R215" s="26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6"/>
      <c r="AK215" s="26"/>
      <c r="AL215" s="26"/>
      <c r="AM215" s="28"/>
      <c r="AN215" s="28"/>
      <c r="AO215" s="28"/>
      <c r="AP215" s="28"/>
      <c r="AQ215" s="28"/>
      <c r="AR215" s="26"/>
      <c r="AS215" s="28"/>
      <c r="AT215" s="28"/>
      <c r="AU215" s="28"/>
      <c r="AV215" s="28"/>
      <c r="AW215" s="28"/>
      <c r="AX215" s="29"/>
      <c r="AY215" s="28"/>
      <c r="AZ215" s="28"/>
      <c r="BA215" s="28" t="s">
        <v>9</v>
      </c>
      <c r="BB215" s="28"/>
      <c r="BC215" s="26"/>
      <c r="BD215" s="26"/>
      <c r="BE215" s="28"/>
      <c r="BF215" s="26"/>
      <c r="BG215" s="26"/>
      <c r="BH215" s="26"/>
      <c r="BI215" s="28"/>
      <c r="BJ215" s="6"/>
    </row>
    <row r="216" spans="1:62" ht="31">
      <c r="A216" s="23">
        <v>212</v>
      </c>
      <c r="B216" s="27" t="s">
        <v>576</v>
      </c>
      <c r="C216" s="27" t="s">
        <v>577</v>
      </c>
      <c r="D216" s="27" t="s">
        <v>69</v>
      </c>
      <c r="E216" s="27">
        <v>79</v>
      </c>
      <c r="F216" s="27" t="s">
        <v>195</v>
      </c>
      <c r="G216" s="27" t="s">
        <v>195</v>
      </c>
      <c r="H216" s="23" t="str">
        <f t="shared" si="6"/>
        <v>盧＊春枝</v>
      </c>
      <c r="I216" s="23" t="str">
        <f t="shared" si="7"/>
        <v>1＊320192</v>
      </c>
      <c r="J216" s="27">
        <v>1130625</v>
      </c>
      <c r="K216" s="27" t="s">
        <v>734</v>
      </c>
      <c r="L216" s="31" t="s">
        <v>721</v>
      </c>
      <c r="M216" s="26"/>
      <c r="N216" s="26"/>
      <c r="O216" s="26"/>
      <c r="P216" s="26"/>
      <c r="Q216" s="26"/>
      <c r="R216" s="26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6"/>
      <c r="AK216" s="26"/>
      <c r="AL216" s="26"/>
      <c r="AM216" s="28"/>
      <c r="AN216" s="28"/>
      <c r="AO216" s="28"/>
      <c r="AP216" s="28"/>
      <c r="AQ216" s="28"/>
      <c r="AR216" s="26"/>
      <c r="AS216" s="28"/>
      <c r="AT216" s="28"/>
      <c r="AU216" s="28"/>
      <c r="AV216" s="28"/>
      <c r="AW216" s="28"/>
      <c r="AX216" s="29"/>
      <c r="AY216" s="28"/>
      <c r="AZ216" s="28"/>
      <c r="BA216" s="28" t="s">
        <v>9</v>
      </c>
      <c r="BB216" s="28"/>
      <c r="BC216" s="26"/>
      <c r="BD216" s="26"/>
      <c r="BE216" s="28"/>
      <c r="BF216" s="26"/>
      <c r="BG216" s="26"/>
      <c r="BH216" s="26"/>
      <c r="BI216" s="28"/>
      <c r="BJ216" s="6"/>
    </row>
    <row r="217" spans="1:62" ht="31">
      <c r="A217" s="23">
        <v>213</v>
      </c>
      <c r="B217" s="27" t="s">
        <v>3390</v>
      </c>
      <c r="C217" s="27" t="s">
        <v>1501</v>
      </c>
      <c r="D217" s="27" t="s">
        <v>69</v>
      </c>
      <c r="E217" s="27">
        <v>68</v>
      </c>
      <c r="F217" s="27" t="s">
        <v>195</v>
      </c>
      <c r="G217" s="27" t="s">
        <v>195</v>
      </c>
      <c r="H217" s="23" t="str">
        <f t="shared" si="6"/>
        <v>陳＊英</v>
      </c>
      <c r="I217" s="23" t="str">
        <f t="shared" si="7"/>
        <v>2＊877137</v>
      </c>
      <c r="J217" s="27">
        <v>1130625</v>
      </c>
      <c r="K217" s="27" t="s">
        <v>732</v>
      </c>
      <c r="L217" s="31" t="s">
        <v>721</v>
      </c>
      <c r="M217" s="26"/>
      <c r="N217" s="26"/>
      <c r="O217" s="26"/>
      <c r="P217" s="26"/>
      <c r="Q217" s="26"/>
      <c r="R217" s="26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6"/>
      <c r="AK217" s="26"/>
      <c r="AL217" s="26"/>
      <c r="AM217" s="28"/>
      <c r="AN217" s="28"/>
      <c r="AO217" s="28"/>
      <c r="AP217" s="28"/>
      <c r="AQ217" s="28"/>
      <c r="AR217" s="26"/>
      <c r="AS217" s="28"/>
      <c r="AT217" s="28"/>
      <c r="AU217" s="28"/>
      <c r="AV217" s="28"/>
      <c r="AW217" s="28"/>
      <c r="AX217" s="29"/>
      <c r="AY217" s="28"/>
      <c r="AZ217" s="28"/>
      <c r="BA217" s="28"/>
      <c r="BB217" s="28" t="s">
        <v>1879</v>
      </c>
      <c r="BC217" s="26"/>
      <c r="BD217" s="26"/>
      <c r="BE217" s="28"/>
      <c r="BF217" s="26"/>
      <c r="BG217" s="26"/>
      <c r="BH217" s="26"/>
      <c r="BI217" s="28"/>
      <c r="BJ217" s="6"/>
    </row>
    <row r="218" spans="1:62" ht="46.5">
      <c r="A218" s="23">
        <v>214</v>
      </c>
      <c r="B218" s="27" t="s">
        <v>3391</v>
      </c>
      <c r="C218" s="27" t="s">
        <v>3392</v>
      </c>
      <c r="D218" s="27" t="s">
        <v>69</v>
      </c>
      <c r="E218" s="27">
        <v>54</v>
      </c>
      <c r="F218" s="27" t="s">
        <v>195</v>
      </c>
      <c r="G218" s="27" t="s">
        <v>195</v>
      </c>
      <c r="H218" s="23" t="str">
        <f t="shared" si="6"/>
        <v>李＊君</v>
      </c>
      <c r="I218" s="23" t="str">
        <f t="shared" si="7"/>
        <v>2＊433461</v>
      </c>
      <c r="J218" s="27">
        <v>1130625</v>
      </c>
      <c r="K218" s="27" t="s">
        <v>738</v>
      </c>
      <c r="L218" s="31" t="s">
        <v>721</v>
      </c>
      <c r="M218" s="26"/>
      <c r="N218" s="26"/>
      <c r="O218" s="26"/>
      <c r="P218" s="26"/>
      <c r="Q218" s="26"/>
      <c r="R218" s="26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6"/>
      <c r="AK218" s="26"/>
      <c r="AL218" s="26"/>
      <c r="AM218" s="28"/>
      <c r="AN218" s="28"/>
      <c r="AO218" s="28"/>
      <c r="AP218" s="28"/>
      <c r="AQ218" s="28"/>
      <c r="AR218" s="26"/>
      <c r="AS218" s="28"/>
      <c r="AT218" s="28"/>
      <c r="AU218" s="28"/>
      <c r="AV218" s="28"/>
      <c r="AW218" s="28"/>
      <c r="AX218" s="29"/>
      <c r="AY218" s="28" t="s">
        <v>9</v>
      </c>
      <c r="AZ218" s="28"/>
      <c r="BA218" s="28" t="s">
        <v>9</v>
      </c>
      <c r="BB218" s="28"/>
      <c r="BC218" s="26"/>
      <c r="BD218" s="26"/>
      <c r="BE218" s="28"/>
      <c r="BF218" s="26"/>
      <c r="BG218" s="26"/>
      <c r="BH218" s="26"/>
      <c r="BI218" s="28"/>
      <c r="BJ218" s="6"/>
    </row>
    <row r="219" spans="1:62" ht="31">
      <c r="A219" s="23">
        <v>215</v>
      </c>
      <c r="B219" s="27" t="s">
        <v>3393</v>
      </c>
      <c r="C219" s="27" t="s">
        <v>3394</v>
      </c>
      <c r="D219" s="27" t="s">
        <v>69</v>
      </c>
      <c r="E219" s="27">
        <v>76</v>
      </c>
      <c r="F219" s="27" t="s">
        <v>195</v>
      </c>
      <c r="G219" s="27" t="s">
        <v>195</v>
      </c>
      <c r="H219" s="23" t="str">
        <f t="shared" si="6"/>
        <v>陳＊英</v>
      </c>
      <c r="I219" s="23" t="str">
        <f t="shared" si="7"/>
        <v>2＊635186</v>
      </c>
      <c r="J219" s="27">
        <v>1130625</v>
      </c>
      <c r="K219" s="27" t="s">
        <v>734</v>
      </c>
      <c r="L219" s="31" t="s">
        <v>721</v>
      </c>
      <c r="M219" s="26"/>
      <c r="N219" s="26"/>
      <c r="O219" s="26"/>
      <c r="P219" s="26"/>
      <c r="Q219" s="26"/>
      <c r="R219" s="26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6"/>
      <c r="AK219" s="26"/>
      <c r="AL219" s="26"/>
      <c r="AM219" s="28"/>
      <c r="AN219" s="28"/>
      <c r="AO219" s="28"/>
      <c r="AP219" s="28"/>
      <c r="AQ219" s="28"/>
      <c r="AR219" s="26"/>
      <c r="AS219" s="28"/>
      <c r="AT219" s="28"/>
      <c r="AU219" s="28"/>
      <c r="AV219" s="28"/>
      <c r="AW219" s="28"/>
      <c r="AX219" s="29"/>
      <c r="AY219" s="28"/>
      <c r="AZ219" s="28"/>
      <c r="BA219" s="28" t="s">
        <v>9</v>
      </c>
      <c r="BB219" s="28"/>
      <c r="BC219" s="26"/>
      <c r="BD219" s="26"/>
      <c r="BE219" s="28"/>
      <c r="BF219" s="26"/>
      <c r="BG219" s="26"/>
      <c r="BH219" s="26"/>
      <c r="BI219" s="28"/>
      <c r="BJ219" s="6"/>
    </row>
    <row r="220" spans="1:62" ht="31">
      <c r="A220" s="23">
        <v>216</v>
      </c>
      <c r="B220" s="27" t="s">
        <v>3395</v>
      </c>
      <c r="C220" s="27" t="s">
        <v>3396</v>
      </c>
      <c r="D220" s="27" t="s">
        <v>71</v>
      </c>
      <c r="E220" s="27">
        <v>77</v>
      </c>
      <c r="F220" s="27" t="s">
        <v>195</v>
      </c>
      <c r="G220" s="27" t="s">
        <v>195</v>
      </c>
      <c r="H220" s="23" t="str">
        <f t="shared" si="6"/>
        <v>羅＊正</v>
      </c>
      <c r="I220" s="23" t="str">
        <f t="shared" si="7"/>
        <v>2＊837500</v>
      </c>
      <c r="J220" s="27">
        <v>1130625</v>
      </c>
      <c r="K220" s="27" t="s">
        <v>734</v>
      </c>
      <c r="L220" s="31" t="s">
        <v>721</v>
      </c>
      <c r="M220" s="26"/>
      <c r="N220" s="26"/>
      <c r="O220" s="26"/>
      <c r="P220" s="26"/>
      <c r="Q220" s="26"/>
      <c r="R220" s="26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6"/>
      <c r="AK220" s="26"/>
      <c r="AL220" s="26"/>
      <c r="AM220" s="28"/>
      <c r="AN220" s="28"/>
      <c r="AO220" s="28"/>
      <c r="AP220" s="28"/>
      <c r="AQ220" s="28"/>
      <c r="AR220" s="26"/>
      <c r="AS220" s="28"/>
      <c r="AT220" s="28"/>
      <c r="AU220" s="28"/>
      <c r="AV220" s="28"/>
      <c r="AW220" s="28"/>
      <c r="AX220" s="29"/>
      <c r="AY220" s="28"/>
      <c r="AZ220" s="28"/>
      <c r="BA220" s="28" t="s">
        <v>9</v>
      </c>
      <c r="BB220" s="28"/>
      <c r="BC220" s="26"/>
      <c r="BD220" s="26"/>
      <c r="BE220" s="28"/>
      <c r="BF220" s="26"/>
      <c r="BG220" s="26"/>
      <c r="BH220" s="26"/>
      <c r="BI220" s="28"/>
      <c r="BJ220" s="6"/>
    </row>
    <row r="221" spans="1:62" ht="31">
      <c r="A221" s="23">
        <v>217</v>
      </c>
      <c r="B221" s="27" t="s">
        <v>3397</v>
      </c>
      <c r="C221" s="27" t="s">
        <v>3398</v>
      </c>
      <c r="D221" s="27" t="s">
        <v>71</v>
      </c>
      <c r="E221" s="27">
        <v>60</v>
      </c>
      <c r="F221" s="27" t="s">
        <v>195</v>
      </c>
      <c r="G221" s="27" t="s">
        <v>195</v>
      </c>
      <c r="H221" s="23" t="str">
        <f t="shared" si="6"/>
        <v>余＊忠</v>
      </c>
      <c r="I221" s="23" t="str">
        <f t="shared" si="7"/>
        <v>2＊304089</v>
      </c>
      <c r="J221" s="27">
        <v>1130625</v>
      </c>
      <c r="K221" s="27" t="s">
        <v>734</v>
      </c>
      <c r="L221" s="31" t="s">
        <v>721</v>
      </c>
      <c r="M221" s="26"/>
      <c r="N221" s="26"/>
      <c r="O221" s="26"/>
      <c r="P221" s="26"/>
      <c r="Q221" s="26"/>
      <c r="R221" s="26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6"/>
      <c r="AK221" s="26"/>
      <c r="AL221" s="26"/>
      <c r="AM221" s="28"/>
      <c r="AN221" s="28"/>
      <c r="AO221" s="28"/>
      <c r="AP221" s="28"/>
      <c r="AQ221" s="28"/>
      <c r="AR221" s="26"/>
      <c r="AS221" s="28"/>
      <c r="AT221" s="28"/>
      <c r="AU221" s="28"/>
      <c r="AV221" s="28"/>
      <c r="AW221" s="28"/>
      <c r="AX221" s="29"/>
      <c r="AY221" s="28"/>
      <c r="AZ221" s="28"/>
      <c r="BA221" s="28" t="s">
        <v>9</v>
      </c>
      <c r="BB221" s="28"/>
      <c r="BC221" s="26"/>
      <c r="BD221" s="26"/>
      <c r="BE221" s="28"/>
      <c r="BF221" s="26"/>
      <c r="BG221" s="26"/>
      <c r="BH221" s="26"/>
      <c r="BI221" s="28"/>
      <c r="BJ221" s="6"/>
    </row>
    <row r="222" spans="1:62" ht="62">
      <c r="A222" s="23">
        <v>218</v>
      </c>
      <c r="B222" s="27" t="s">
        <v>3399</v>
      </c>
      <c r="C222" s="27" t="s">
        <v>3400</v>
      </c>
      <c r="D222" s="27" t="s">
        <v>69</v>
      </c>
      <c r="E222" s="27">
        <v>67</v>
      </c>
      <c r="F222" s="27" t="s">
        <v>3273</v>
      </c>
      <c r="G222" s="27"/>
      <c r="H222" s="23" t="str">
        <f t="shared" si="6"/>
        <v>游＊</v>
      </c>
      <c r="I222" s="23" t="str">
        <f t="shared" si="7"/>
        <v>2＊689482</v>
      </c>
      <c r="J222" s="27">
        <v>1130625</v>
      </c>
      <c r="K222" s="27" t="s">
        <v>1906</v>
      </c>
      <c r="L222" s="31" t="s">
        <v>721</v>
      </c>
      <c r="M222" s="26"/>
      <c r="N222" s="26"/>
      <c r="O222" s="26"/>
      <c r="P222" s="26"/>
      <c r="Q222" s="26"/>
      <c r="R222" s="26"/>
      <c r="S222" s="28"/>
      <c r="T222" s="28"/>
      <c r="U222" s="28"/>
      <c r="V222" s="28" t="s">
        <v>9</v>
      </c>
      <c r="W222" s="28"/>
      <c r="X222" s="28"/>
      <c r="Y222" s="28" t="s">
        <v>3520</v>
      </c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6"/>
      <c r="AK222" s="26"/>
      <c r="AL222" s="26"/>
      <c r="AM222" s="28"/>
      <c r="AN222" s="28"/>
      <c r="AO222" s="28"/>
      <c r="AP222" s="28"/>
      <c r="AQ222" s="28"/>
      <c r="AR222" s="26"/>
      <c r="AS222" s="28"/>
      <c r="AT222" s="28"/>
      <c r="AU222" s="28"/>
      <c r="AV222" s="28"/>
      <c r="AW222" s="28"/>
      <c r="AX222" s="29"/>
      <c r="AY222" s="28"/>
      <c r="AZ222" s="28"/>
      <c r="BA222" s="28"/>
      <c r="BB222" s="28"/>
      <c r="BC222" s="26"/>
      <c r="BD222" s="26"/>
      <c r="BE222" s="28"/>
      <c r="BF222" s="26"/>
      <c r="BG222" s="26"/>
      <c r="BH222" s="26"/>
      <c r="BI222" s="28" t="s">
        <v>1034</v>
      </c>
      <c r="BJ222" s="6"/>
    </row>
    <row r="223" spans="1:62">
      <c r="A223" s="23">
        <v>219</v>
      </c>
      <c r="B223" s="27" t="s">
        <v>2264</v>
      </c>
      <c r="C223" s="27" t="s">
        <v>1962</v>
      </c>
      <c r="D223" s="27" t="s">
        <v>71</v>
      </c>
      <c r="E223" s="27">
        <v>67</v>
      </c>
      <c r="F223" s="27" t="s">
        <v>195</v>
      </c>
      <c r="G223" s="27" t="s">
        <v>195</v>
      </c>
      <c r="H223" s="23" t="str">
        <f t="shared" si="6"/>
        <v>陳＊裕</v>
      </c>
      <c r="I223" s="23" t="str">
        <f t="shared" si="7"/>
        <v>0＊266808</v>
      </c>
      <c r="J223" s="27">
        <v>1130628</v>
      </c>
      <c r="K223" s="27">
        <v>5761300</v>
      </c>
      <c r="L223" s="31" t="s">
        <v>721</v>
      </c>
      <c r="M223" s="26"/>
      <c r="N223" s="26"/>
      <c r="O223" s="26"/>
      <c r="P223" s="26"/>
      <c r="Q223" s="26"/>
      <c r="R223" s="26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6"/>
      <c r="AK223" s="26"/>
      <c r="AL223" s="26"/>
      <c r="AM223" s="28"/>
      <c r="AN223" s="28"/>
      <c r="AO223" s="28"/>
      <c r="AP223" s="28"/>
      <c r="AQ223" s="28"/>
      <c r="AR223" s="26"/>
      <c r="AS223" s="28"/>
      <c r="AT223" s="28"/>
      <c r="AU223" s="28" t="s">
        <v>9</v>
      </c>
      <c r="AV223" s="28"/>
      <c r="AW223" s="28"/>
      <c r="AX223" s="29"/>
      <c r="AY223" s="28"/>
      <c r="AZ223" s="28"/>
      <c r="BA223" s="28"/>
      <c r="BB223" s="28"/>
      <c r="BC223" s="26"/>
      <c r="BD223" s="26"/>
      <c r="BE223" s="28"/>
      <c r="BF223" s="26"/>
      <c r="BG223" s="26"/>
      <c r="BH223" s="26"/>
      <c r="BI223" s="28"/>
      <c r="BJ223" s="6"/>
    </row>
    <row r="224" spans="1:62">
      <c r="A224" s="23">
        <v>220</v>
      </c>
      <c r="B224" s="27" t="s">
        <v>2370</v>
      </c>
      <c r="C224" s="27" t="s">
        <v>870</v>
      </c>
      <c r="D224" s="27" t="s">
        <v>69</v>
      </c>
      <c r="E224" s="27">
        <v>85</v>
      </c>
      <c r="F224" s="27" t="s">
        <v>195</v>
      </c>
      <c r="G224" s="27" t="s">
        <v>195</v>
      </c>
      <c r="H224" s="23" t="str">
        <f t="shared" si="6"/>
        <v>洪＊春</v>
      </c>
      <c r="I224" s="23" t="str">
        <f t="shared" si="7"/>
        <v>1＊407560</v>
      </c>
      <c r="J224" s="27">
        <v>1130628</v>
      </c>
      <c r="K224" s="27">
        <v>5761300</v>
      </c>
      <c r="L224" s="31" t="s">
        <v>721</v>
      </c>
      <c r="M224" s="26"/>
      <c r="N224" s="26"/>
      <c r="O224" s="26"/>
      <c r="P224" s="26"/>
      <c r="Q224" s="26"/>
      <c r="R224" s="26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6"/>
      <c r="AK224" s="26"/>
      <c r="AL224" s="26"/>
      <c r="AM224" s="28"/>
      <c r="AN224" s="28"/>
      <c r="AO224" s="28"/>
      <c r="AP224" s="28"/>
      <c r="AQ224" s="28"/>
      <c r="AR224" s="26"/>
      <c r="AS224" s="28"/>
      <c r="AT224" s="28"/>
      <c r="AU224" s="28" t="s">
        <v>9</v>
      </c>
      <c r="AV224" s="28"/>
      <c r="AW224" s="28"/>
      <c r="AX224" s="29"/>
      <c r="AY224" s="28"/>
      <c r="AZ224" s="28"/>
      <c r="BA224" s="28"/>
      <c r="BB224" s="28"/>
      <c r="BC224" s="26"/>
      <c r="BD224" s="26"/>
      <c r="BE224" s="28"/>
      <c r="BF224" s="26"/>
      <c r="BG224" s="26"/>
      <c r="BH224" s="26"/>
      <c r="BI224" s="28"/>
      <c r="BJ224" s="6"/>
    </row>
    <row r="225" spans="1:62" ht="46.5">
      <c r="A225" s="23">
        <v>221</v>
      </c>
      <c r="B225" s="27" t="s">
        <v>3401</v>
      </c>
      <c r="C225" s="27" t="s">
        <v>3402</v>
      </c>
      <c r="D225" s="27" t="s">
        <v>69</v>
      </c>
      <c r="E225" s="27">
        <v>59</v>
      </c>
      <c r="F225" s="27" t="s">
        <v>3403</v>
      </c>
      <c r="G225" s="27" t="s">
        <v>3301</v>
      </c>
      <c r="H225" s="23" t="str">
        <f t="shared" si="6"/>
        <v>王＊貞</v>
      </c>
      <c r="I225" s="23" t="str">
        <f t="shared" si="7"/>
        <v>2＊657636</v>
      </c>
      <c r="J225" s="27">
        <v>1130603</v>
      </c>
      <c r="K225" s="27" t="s">
        <v>748</v>
      </c>
      <c r="L225" s="27">
        <v>1173</v>
      </c>
      <c r="M225" s="26"/>
      <c r="N225" s="26"/>
      <c r="O225" s="26"/>
      <c r="P225" s="26"/>
      <c r="Q225" s="26"/>
      <c r="R225" s="26"/>
      <c r="S225" s="28"/>
      <c r="T225" s="28"/>
      <c r="U225" s="28"/>
      <c r="V225" s="28"/>
      <c r="W225" s="28" t="s">
        <v>9</v>
      </c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6"/>
      <c r="AK225" s="26"/>
      <c r="AL225" s="26"/>
      <c r="AM225" s="28"/>
      <c r="AN225" s="28"/>
      <c r="AO225" s="28"/>
      <c r="AP225" s="28"/>
      <c r="AQ225" s="28"/>
      <c r="AR225" s="26"/>
      <c r="AS225" s="28"/>
      <c r="AT225" s="28"/>
      <c r="AU225" s="28"/>
      <c r="AV225" s="28"/>
      <c r="AW225" s="28"/>
      <c r="AX225" s="29"/>
      <c r="AY225" s="28"/>
      <c r="AZ225" s="28"/>
      <c r="BA225" s="28"/>
      <c r="BB225" s="28"/>
      <c r="BC225" s="26"/>
      <c r="BD225" s="26"/>
      <c r="BE225" s="28"/>
      <c r="BF225" s="26"/>
      <c r="BG225" s="26"/>
      <c r="BH225" s="26"/>
      <c r="BI225" s="28" t="s">
        <v>1034</v>
      </c>
      <c r="BJ225" s="6"/>
    </row>
    <row r="226" spans="1:62">
      <c r="A226" s="23">
        <v>222</v>
      </c>
      <c r="B226" s="27" t="s">
        <v>2951</v>
      </c>
      <c r="C226" s="27" t="s">
        <v>979</v>
      </c>
      <c r="D226" s="27" t="s">
        <v>71</v>
      </c>
      <c r="E226" s="27">
        <v>65</v>
      </c>
      <c r="F226" s="27" t="s">
        <v>195</v>
      </c>
      <c r="G226" s="27" t="s">
        <v>195</v>
      </c>
      <c r="H226" s="23" t="str">
        <f t="shared" si="6"/>
        <v>汪＊木</v>
      </c>
      <c r="I226" s="23" t="str">
        <f t="shared" si="7"/>
        <v>1＊053455</v>
      </c>
      <c r="J226" s="27">
        <v>1130605</v>
      </c>
      <c r="K226" s="27">
        <v>5761300</v>
      </c>
      <c r="L226" s="27">
        <v>1173</v>
      </c>
      <c r="M226" s="26"/>
      <c r="N226" s="26"/>
      <c r="O226" s="26"/>
      <c r="P226" s="26"/>
      <c r="Q226" s="26"/>
      <c r="R226" s="26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6"/>
      <c r="AK226" s="26"/>
      <c r="AL226" s="26"/>
      <c r="AM226" s="28"/>
      <c r="AN226" s="28"/>
      <c r="AO226" s="28"/>
      <c r="AP226" s="28"/>
      <c r="AQ226" s="28"/>
      <c r="AR226" s="26"/>
      <c r="AS226" s="28"/>
      <c r="AT226" s="28"/>
      <c r="AU226" s="28" t="s">
        <v>9</v>
      </c>
      <c r="AV226" s="28"/>
      <c r="AW226" s="28"/>
      <c r="AX226" s="29"/>
      <c r="AY226" s="28"/>
      <c r="AZ226" s="28"/>
      <c r="BA226" s="28"/>
      <c r="BB226" s="28"/>
      <c r="BC226" s="26"/>
      <c r="BD226" s="26"/>
      <c r="BE226" s="28"/>
      <c r="BF226" s="26"/>
      <c r="BG226" s="26"/>
      <c r="BH226" s="26"/>
      <c r="BI226" s="28"/>
      <c r="BJ226" s="6"/>
    </row>
    <row r="227" spans="1:62" ht="31">
      <c r="A227" s="23">
        <v>223</v>
      </c>
      <c r="B227" s="27" t="s">
        <v>3404</v>
      </c>
      <c r="C227" s="27" t="s">
        <v>3405</v>
      </c>
      <c r="D227" s="27" t="s">
        <v>69</v>
      </c>
      <c r="E227" s="27">
        <v>67</v>
      </c>
      <c r="F227" s="27" t="s">
        <v>195</v>
      </c>
      <c r="G227" s="27" t="s">
        <v>195</v>
      </c>
      <c r="H227" s="23" t="str">
        <f t="shared" si="6"/>
        <v>宋＊真</v>
      </c>
      <c r="I227" s="23" t="str">
        <f t="shared" si="7"/>
        <v>1＊208742</v>
      </c>
      <c r="J227" s="27">
        <v>1130605</v>
      </c>
      <c r="K227" s="27" t="s">
        <v>734</v>
      </c>
      <c r="L227" s="27">
        <v>1173</v>
      </c>
      <c r="M227" s="26"/>
      <c r="N227" s="26"/>
      <c r="O227" s="26"/>
      <c r="P227" s="26"/>
      <c r="Q227" s="26"/>
      <c r="R227" s="26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6"/>
      <c r="AK227" s="26"/>
      <c r="AL227" s="26"/>
      <c r="AM227" s="28"/>
      <c r="AN227" s="28"/>
      <c r="AO227" s="28"/>
      <c r="AP227" s="28"/>
      <c r="AQ227" s="28"/>
      <c r="AR227" s="26"/>
      <c r="AS227" s="28"/>
      <c r="AT227" s="28"/>
      <c r="AU227" s="28"/>
      <c r="AV227" s="28"/>
      <c r="AW227" s="28"/>
      <c r="AX227" s="29"/>
      <c r="AY227" s="28"/>
      <c r="AZ227" s="28"/>
      <c r="BA227" s="28" t="s">
        <v>9</v>
      </c>
      <c r="BB227" s="28"/>
      <c r="BC227" s="26"/>
      <c r="BD227" s="26"/>
      <c r="BE227" s="28"/>
      <c r="BF227" s="26"/>
      <c r="BG227" s="26"/>
      <c r="BH227" s="26"/>
      <c r="BI227" s="28"/>
      <c r="BJ227" s="6"/>
    </row>
    <row r="228" spans="1:62" ht="31">
      <c r="A228" s="23">
        <v>224</v>
      </c>
      <c r="B228" s="27" t="s">
        <v>2638</v>
      </c>
      <c r="C228" s="27" t="s">
        <v>2639</v>
      </c>
      <c r="D228" s="27" t="s">
        <v>69</v>
      </c>
      <c r="E228" s="27">
        <v>91</v>
      </c>
      <c r="F228" s="27" t="s">
        <v>2734</v>
      </c>
      <c r="G228" s="27"/>
      <c r="H228" s="23" t="str">
        <f t="shared" si="6"/>
        <v>陳＊秋美</v>
      </c>
      <c r="I228" s="23" t="str">
        <f t="shared" si="7"/>
        <v>0＊009565</v>
      </c>
      <c r="J228" s="27">
        <v>1130606</v>
      </c>
      <c r="K228" s="27" t="s">
        <v>753</v>
      </c>
      <c r="L228" s="27">
        <v>1173</v>
      </c>
      <c r="M228" s="26"/>
      <c r="N228" s="26"/>
      <c r="O228" s="26"/>
      <c r="P228" s="26"/>
      <c r="Q228" s="26"/>
      <c r="R228" s="26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6"/>
      <c r="AK228" s="26"/>
      <c r="AL228" s="26"/>
      <c r="AM228" s="28"/>
      <c r="AN228" s="28"/>
      <c r="AO228" s="28"/>
      <c r="AP228" s="28"/>
      <c r="AQ228" s="28"/>
      <c r="AR228" s="26" t="s">
        <v>9</v>
      </c>
      <c r="AS228" s="28"/>
      <c r="AT228" s="28"/>
      <c r="AU228" s="28"/>
      <c r="AV228" s="28"/>
      <c r="AW228" s="28"/>
      <c r="AX228" s="29"/>
      <c r="AY228" s="28"/>
      <c r="AZ228" s="28"/>
      <c r="BA228" s="28"/>
      <c r="BB228" s="28"/>
      <c r="BC228" s="26"/>
      <c r="BD228" s="26"/>
      <c r="BE228" s="28"/>
      <c r="BF228" s="26"/>
      <c r="BG228" s="26"/>
      <c r="BH228" s="26"/>
      <c r="BI228" s="28" t="s">
        <v>1034</v>
      </c>
      <c r="BJ228" s="6"/>
    </row>
    <row r="229" spans="1:62" ht="46.5">
      <c r="A229" s="23">
        <v>225</v>
      </c>
      <c r="B229" s="27" t="s">
        <v>3406</v>
      </c>
      <c r="C229" s="27" t="s">
        <v>3407</v>
      </c>
      <c r="D229" s="27" t="s">
        <v>69</v>
      </c>
      <c r="E229" s="27">
        <v>44</v>
      </c>
      <c r="F229" s="27" t="s">
        <v>195</v>
      </c>
      <c r="G229" s="27" t="s">
        <v>195</v>
      </c>
      <c r="H229" s="23" t="str">
        <f t="shared" si="6"/>
        <v>張＊均</v>
      </c>
      <c r="I229" s="23" t="str">
        <f t="shared" si="7"/>
        <v>1＊280041</v>
      </c>
      <c r="J229" s="27">
        <v>1130606</v>
      </c>
      <c r="K229" s="27" t="s">
        <v>756</v>
      </c>
      <c r="L229" s="27">
        <v>1173</v>
      </c>
      <c r="M229" s="26"/>
      <c r="N229" s="26"/>
      <c r="O229" s="26"/>
      <c r="P229" s="26"/>
      <c r="Q229" s="26"/>
      <c r="R229" s="26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6"/>
      <c r="AK229" s="26"/>
      <c r="AL229" s="26"/>
      <c r="AM229" s="28"/>
      <c r="AN229" s="28"/>
      <c r="AO229" s="28"/>
      <c r="AP229" s="28"/>
      <c r="AQ229" s="28"/>
      <c r="AR229" s="26"/>
      <c r="AS229" s="28"/>
      <c r="AT229" s="28"/>
      <c r="AU229" s="28"/>
      <c r="AV229" s="28"/>
      <c r="AW229" s="28"/>
      <c r="AX229" s="29"/>
      <c r="AY229" s="28"/>
      <c r="AZ229" s="28"/>
      <c r="BA229" s="28" t="s">
        <v>9</v>
      </c>
      <c r="BB229" s="28"/>
      <c r="BC229" s="26"/>
      <c r="BD229" s="26"/>
      <c r="BE229" s="28" t="s">
        <v>736</v>
      </c>
      <c r="BF229" s="26" t="s">
        <v>760</v>
      </c>
      <c r="BG229" s="26"/>
      <c r="BH229" s="26"/>
      <c r="BI229" s="28"/>
      <c r="BJ229" s="6"/>
    </row>
    <row r="230" spans="1:62" ht="31">
      <c r="A230" s="23">
        <v>226</v>
      </c>
      <c r="B230" s="27" t="s">
        <v>3183</v>
      </c>
      <c r="C230" s="27" t="s">
        <v>1001</v>
      </c>
      <c r="D230" s="27" t="s">
        <v>71</v>
      </c>
      <c r="E230" s="27">
        <v>91</v>
      </c>
      <c r="F230" s="27" t="s">
        <v>195</v>
      </c>
      <c r="G230" s="27" t="s">
        <v>195</v>
      </c>
      <c r="H230" s="23" t="str">
        <f t="shared" si="6"/>
        <v>廖＊勳</v>
      </c>
      <c r="I230" s="23" t="str">
        <f t="shared" si="7"/>
        <v>2＊699104</v>
      </c>
      <c r="J230" s="27">
        <v>1130606</v>
      </c>
      <c r="K230" s="27" t="s">
        <v>734</v>
      </c>
      <c r="L230" s="27">
        <v>1173</v>
      </c>
      <c r="M230" s="26"/>
      <c r="N230" s="26"/>
      <c r="O230" s="26"/>
      <c r="P230" s="26"/>
      <c r="Q230" s="26"/>
      <c r="R230" s="26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6"/>
      <c r="AK230" s="26"/>
      <c r="AL230" s="26"/>
      <c r="AM230" s="28"/>
      <c r="AN230" s="28"/>
      <c r="AO230" s="28"/>
      <c r="AP230" s="28"/>
      <c r="AQ230" s="28"/>
      <c r="AR230" s="26"/>
      <c r="AS230" s="28"/>
      <c r="AT230" s="28"/>
      <c r="AU230" s="28"/>
      <c r="AV230" s="28"/>
      <c r="AW230" s="28"/>
      <c r="AX230" s="29"/>
      <c r="AY230" s="28"/>
      <c r="AZ230" s="28"/>
      <c r="BA230" s="28" t="s">
        <v>9</v>
      </c>
      <c r="BB230" s="28"/>
      <c r="BC230" s="26"/>
      <c r="BD230" s="26"/>
      <c r="BE230" s="28"/>
      <c r="BF230" s="26"/>
      <c r="BG230" s="26"/>
      <c r="BH230" s="26"/>
      <c r="BI230" s="28"/>
      <c r="BJ230" s="6"/>
    </row>
    <row r="231" spans="1:62" ht="31">
      <c r="A231" s="23">
        <v>227</v>
      </c>
      <c r="B231" s="27" t="s">
        <v>467</v>
      </c>
      <c r="C231" s="27" t="s">
        <v>377</v>
      </c>
      <c r="D231" s="27" t="s">
        <v>71</v>
      </c>
      <c r="E231" s="27">
        <v>85</v>
      </c>
      <c r="F231" s="27" t="s">
        <v>195</v>
      </c>
      <c r="G231" s="27" t="s">
        <v>195</v>
      </c>
      <c r="H231" s="23" t="str">
        <f t="shared" si="6"/>
        <v>王＊雄</v>
      </c>
      <c r="I231" s="23" t="str">
        <f t="shared" si="7"/>
        <v>0＊442859</v>
      </c>
      <c r="J231" s="27">
        <v>1130607</v>
      </c>
      <c r="K231" s="27" t="s">
        <v>734</v>
      </c>
      <c r="L231" s="27">
        <v>1173</v>
      </c>
      <c r="M231" s="26"/>
      <c r="N231" s="26"/>
      <c r="O231" s="26"/>
      <c r="P231" s="26"/>
      <c r="Q231" s="26"/>
      <c r="R231" s="26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6"/>
      <c r="AK231" s="26"/>
      <c r="AL231" s="26"/>
      <c r="AM231" s="28"/>
      <c r="AN231" s="28"/>
      <c r="AO231" s="28"/>
      <c r="AP231" s="28"/>
      <c r="AQ231" s="28"/>
      <c r="AR231" s="26"/>
      <c r="AS231" s="28"/>
      <c r="AT231" s="28"/>
      <c r="AU231" s="28"/>
      <c r="AV231" s="28"/>
      <c r="AW231" s="28"/>
      <c r="AX231" s="29"/>
      <c r="AY231" s="28"/>
      <c r="AZ231" s="28"/>
      <c r="BA231" s="28" t="s">
        <v>9</v>
      </c>
      <c r="BB231" s="28"/>
      <c r="BC231" s="26"/>
      <c r="BD231" s="26"/>
      <c r="BE231" s="28"/>
      <c r="BF231" s="26"/>
      <c r="BG231" s="26"/>
      <c r="BH231" s="26"/>
      <c r="BI231" s="28"/>
      <c r="BJ231" s="6"/>
    </row>
    <row r="232" spans="1:62" ht="46.5">
      <c r="A232" s="23">
        <v>228</v>
      </c>
      <c r="B232" s="27" t="s">
        <v>2459</v>
      </c>
      <c r="C232" s="27" t="s">
        <v>987</v>
      </c>
      <c r="D232" s="27" t="s">
        <v>71</v>
      </c>
      <c r="E232" s="27">
        <v>59</v>
      </c>
      <c r="F232" s="27" t="s">
        <v>195</v>
      </c>
      <c r="G232" s="27" t="s">
        <v>195</v>
      </c>
      <c r="H232" s="23" t="str">
        <f t="shared" si="6"/>
        <v>魏＊財</v>
      </c>
      <c r="I232" s="23" t="str">
        <f t="shared" si="7"/>
        <v>1＊838428</v>
      </c>
      <c r="J232" s="27">
        <v>1130607</v>
      </c>
      <c r="K232" s="27" t="s">
        <v>738</v>
      </c>
      <c r="L232" s="27">
        <v>1173</v>
      </c>
      <c r="M232" s="26"/>
      <c r="N232" s="26"/>
      <c r="O232" s="26"/>
      <c r="P232" s="26"/>
      <c r="Q232" s="26"/>
      <c r="R232" s="26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6"/>
      <c r="AK232" s="26"/>
      <c r="AL232" s="26"/>
      <c r="AM232" s="28"/>
      <c r="AN232" s="28"/>
      <c r="AO232" s="28"/>
      <c r="AP232" s="28"/>
      <c r="AQ232" s="28"/>
      <c r="AR232" s="26"/>
      <c r="AS232" s="28"/>
      <c r="AT232" s="28"/>
      <c r="AU232" s="28"/>
      <c r="AV232" s="28"/>
      <c r="AW232" s="28"/>
      <c r="AX232" s="29"/>
      <c r="AY232" s="28"/>
      <c r="AZ232" s="28" t="s">
        <v>9</v>
      </c>
      <c r="BA232" s="28" t="s">
        <v>9</v>
      </c>
      <c r="BB232" s="28"/>
      <c r="BC232" s="26"/>
      <c r="BD232" s="26"/>
      <c r="BE232" s="28"/>
      <c r="BF232" s="26"/>
      <c r="BG232" s="26"/>
      <c r="BH232" s="26"/>
      <c r="BI232" s="28"/>
      <c r="BJ232" s="6"/>
    </row>
    <row r="233" spans="1:62">
      <c r="A233" s="23">
        <v>229</v>
      </c>
      <c r="B233" s="27" t="s">
        <v>3408</v>
      </c>
      <c r="C233" s="27" t="s">
        <v>819</v>
      </c>
      <c r="D233" s="27" t="s">
        <v>69</v>
      </c>
      <c r="E233" s="27">
        <v>72</v>
      </c>
      <c r="F233" s="27" t="s">
        <v>195</v>
      </c>
      <c r="G233" s="27" t="s">
        <v>195</v>
      </c>
      <c r="H233" s="23" t="str">
        <f t="shared" si="6"/>
        <v>李＊珠</v>
      </c>
      <c r="I233" s="23" t="str">
        <f t="shared" si="7"/>
        <v>2＊715710</v>
      </c>
      <c r="J233" s="27">
        <v>1130612</v>
      </c>
      <c r="K233" s="27">
        <v>5761300</v>
      </c>
      <c r="L233" s="27">
        <v>1173</v>
      </c>
      <c r="M233" s="26"/>
      <c r="N233" s="26"/>
      <c r="O233" s="26"/>
      <c r="P233" s="26"/>
      <c r="Q233" s="26"/>
      <c r="R233" s="26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6"/>
      <c r="AK233" s="26"/>
      <c r="AL233" s="26"/>
      <c r="AM233" s="28"/>
      <c r="AN233" s="28"/>
      <c r="AO233" s="28"/>
      <c r="AP233" s="28"/>
      <c r="AQ233" s="28"/>
      <c r="AR233" s="26"/>
      <c r="AS233" s="28"/>
      <c r="AT233" s="28"/>
      <c r="AU233" s="28" t="s">
        <v>9</v>
      </c>
      <c r="AV233" s="28"/>
      <c r="AW233" s="28"/>
      <c r="AX233" s="29"/>
      <c r="AY233" s="28"/>
      <c r="AZ233" s="28"/>
      <c r="BA233" s="28"/>
      <c r="BB233" s="28"/>
      <c r="BC233" s="26"/>
      <c r="BD233" s="26"/>
      <c r="BE233" s="28"/>
      <c r="BF233" s="26"/>
      <c r="BG233" s="26"/>
      <c r="BH233" s="26"/>
      <c r="BI233" s="28"/>
      <c r="BJ233" s="6"/>
    </row>
    <row r="234" spans="1:62" ht="31">
      <c r="A234" s="23">
        <v>230</v>
      </c>
      <c r="B234" s="27" t="s">
        <v>2938</v>
      </c>
      <c r="C234" s="27" t="s">
        <v>2939</v>
      </c>
      <c r="D234" s="27" t="s">
        <v>71</v>
      </c>
      <c r="E234" s="27">
        <v>92</v>
      </c>
      <c r="F234" s="27" t="s">
        <v>3409</v>
      </c>
      <c r="G234" s="27"/>
      <c r="H234" s="23" t="str">
        <f t="shared" si="6"/>
        <v>劉＊來</v>
      </c>
      <c r="I234" s="23" t="str">
        <f t="shared" si="7"/>
        <v>0＊385449</v>
      </c>
      <c r="J234" s="27">
        <v>1130612</v>
      </c>
      <c r="K234" s="27" t="s">
        <v>753</v>
      </c>
      <c r="L234" s="27">
        <v>1173</v>
      </c>
      <c r="M234" s="26"/>
      <c r="N234" s="26"/>
      <c r="O234" s="26"/>
      <c r="P234" s="26"/>
      <c r="Q234" s="26"/>
      <c r="R234" s="26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6"/>
      <c r="AK234" s="26"/>
      <c r="AL234" s="26"/>
      <c r="AM234" s="28"/>
      <c r="AN234" s="28"/>
      <c r="AO234" s="28"/>
      <c r="AP234" s="28"/>
      <c r="AQ234" s="28"/>
      <c r="AR234" s="26" t="s">
        <v>9</v>
      </c>
      <c r="AS234" s="28"/>
      <c r="AT234" s="28"/>
      <c r="AU234" s="28"/>
      <c r="AV234" s="28"/>
      <c r="AW234" s="28"/>
      <c r="AX234" s="29"/>
      <c r="AY234" s="28"/>
      <c r="AZ234" s="28"/>
      <c r="BA234" s="28"/>
      <c r="BB234" s="28"/>
      <c r="BC234" s="26"/>
      <c r="BD234" s="26"/>
      <c r="BE234" s="28"/>
      <c r="BF234" s="26"/>
      <c r="BG234" s="26"/>
      <c r="BH234" s="26"/>
      <c r="BI234" s="28" t="s">
        <v>1034</v>
      </c>
      <c r="BJ234" s="6"/>
    </row>
    <row r="235" spans="1:62" ht="46.5">
      <c r="A235" s="23">
        <v>231</v>
      </c>
      <c r="B235" s="27" t="s">
        <v>2402</v>
      </c>
      <c r="C235" s="27" t="s">
        <v>2113</v>
      </c>
      <c r="D235" s="27" t="s">
        <v>69</v>
      </c>
      <c r="E235" s="27">
        <v>88</v>
      </c>
      <c r="F235" s="27" t="s">
        <v>2836</v>
      </c>
      <c r="G235" s="27" t="s">
        <v>3410</v>
      </c>
      <c r="H235" s="23" t="str">
        <f t="shared" si="6"/>
        <v>楊＊秀英</v>
      </c>
      <c r="I235" s="23" t="str">
        <f t="shared" si="7"/>
        <v>1＊745628</v>
      </c>
      <c r="J235" s="27">
        <v>1130613</v>
      </c>
      <c r="K235" s="27" t="s">
        <v>738</v>
      </c>
      <c r="L235" s="27">
        <v>1173</v>
      </c>
      <c r="M235" s="26"/>
      <c r="N235" s="26"/>
      <c r="O235" s="26"/>
      <c r="P235" s="26"/>
      <c r="Q235" s="26"/>
      <c r="R235" s="26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6"/>
      <c r="AK235" s="26"/>
      <c r="AL235" s="26"/>
      <c r="AM235" s="28"/>
      <c r="AN235" s="28"/>
      <c r="AO235" s="28"/>
      <c r="AP235" s="28"/>
      <c r="AQ235" s="28"/>
      <c r="AR235" s="26"/>
      <c r="AS235" s="28"/>
      <c r="AT235" s="28"/>
      <c r="AU235" s="28"/>
      <c r="AV235" s="28"/>
      <c r="AW235" s="28"/>
      <c r="AX235" s="29"/>
      <c r="AY235" s="28"/>
      <c r="AZ235" s="28" t="s">
        <v>9</v>
      </c>
      <c r="BA235" s="28" t="s">
        <v>9</v>
      </c>
      <c r="BB235" s="28"/>
      <c r="BC235" s="26"/>
      <c r="BD235" s="26"/>
      <c r="BE235" s="28"/>
      <c r="BF235" s="26"/>
      <c r="BG235" s="26"/>
      <c r="BH235" s="26"/>
      <c r="BI235" s="28"/>
      <c r="BJ235" s="6"/>
    </row>
    <row r="236" spans="1:62" ht="46.5">
      <c r="A236" s="23">
        <v>232</v>
      </c>
      <c r="B236" s="27" t="s">
        <v>3411</v>
      </c>
      <c r="C236" s="27" t="s">
        <v>3412</v>
      </c>
      <c r="D236" s="27" t="s">
        <v>69</v>
      </c>
      <c r="E236" s="27">
        <v>68</v>
      </c>
      <c r="F236" s="27" t="s">
        <v>195</v>
      </c>
      <c r="G236" s="27" t="s">
        <v>195</v>
      </c>
      <c r="H236" s="23" t="str">
        <f t="shared" si="6"/>
        <v>林＊英</v>
      </c>
      <c r="I236" s="23" t="str">
        <f t="shared" si="7"/>
        <v>2＊680684</v>
      </c>
      <c r="J236" s="27">
        <v>1130613</v>
      </c>
      <c r="K236" s="27" t="s">
        <v>767</v>
      </c>
      <c r="L236" s="27">
        <v>1173</v>
      </c>
      <c r="M236" s="26"/>
      <c r="N236" s="26"/>
      <c r="O236" s="26"/>
      <c r="P236" s="26"/>
      <c r="Q236" s="26"/>
      <c r="R236" s="26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6"/>
      <c r="AK236" s="26"/>
      <c r="AL236" s="26"/>
      <c r="AM236" s="28"/>
      <c r="AN236" s="28"/>
      <c r="AO236" s="28"/>
      <c r="AP236" s="28"/>
      <c r="AQ236" s="28"/>
      <c r="AR236" s="26"/>
      <c r="AS236" s="28"/>
      <c r="AT236" s="28"/>
      <c r="AU236" s="28"/>
      <c r="AV236" s="28" t="s">
        <v>9</v>
      </c>
      <c r="AW236" s="28"/>
      <c r="AX236" s="29"/>
      <c r="AY236" s="28"/>
      <c r="AZ236" s="28"/>
      <c r="BA236" s="28"/>
      <c r="BB236" s="28"/>
      <c r="BC236" s="26" t="s">
        <v>9</v>
      </c>
      <c r="BD236" s="26"/>
      <c r="BE236" s="28"/>
      <c r="BF236" s="26"/>
      <c r="BG236" s="26"/>
      <c r="BH236" s="26"/>
      <c r="BI236" s="28"/>
      <c r="BJ236" s="6"/>
    </row>
    <row r="237" spans="1:62" ht="31">
      <c r="A237" s="23">
        <v>233</v>
      </c>
      <c r="B237" s="27" t="s">
        <v>3413</v>
      </c>
      <c r="C237" s="27" t="s">
        <v>3414</v>
      </c>
      <c r="D237" s="27" t="s">
        <v>71</v>
      </c>
      <c r="E237" s="27">
        <v>44</v>
      </c>
      <c r="F237" s="27" t="s">
        <v>3267</v>
      </c>
      <c r="G237" s="27" t="s">
        <v>3240</v>
      </c>
      <c r="H237" s="23" t="str">
        <f t="shared" si="6"/>
        <v>劉＊宸</v>
      </c>
      <c r="I237" s="23" t="str">
        <f t="shared" si="7"/>
        <v>0＊709180</v>
      </c>
      <c r="J237" s="27">
        <v>1130614</v>
      </c>
      <c r="K237" s="27" t="s">
        <v>752</v>
      </c>
      <c r="L237" s="27">
        <v>1173</v>
      </c>
      <c r="M237" s="26"/>
      <c r="N237" s="26"/>
      <c r="O237" s="26"/>
      <c r="P237" s="26"/>
      <c r="Q237" s="26"/>
      <c r="R237" s="26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6"/>
      <c r="AK237" s="26"/>
      <c r="AL237" s="26"/>
      <c r="AM237" s="28"/>
      <c r="AN237" s="28"/>
      <c r="AO237" s="28"/>
      <c r="AP237" s="28"/>
      <c r="AQ237" s="28"/>
      <c r="AR237" s="26"/>
      <c r="AS237" s="28"/>
      <c r="AT237" s="28"/>
      <c r="AU237" s="28"/>
      <c r="AV237" s="28" t="s">
        <v>9</v>
      </c>
      <c r="AW237" s="28"/>
      <c r="AX237" s="29"/>
      <c r="AY237" s="28"/>
      <c r="AZ237" s="28"/>
      <c r="BA237" s="28"/>
      <c r="BB237" s="28"/>
      <c r="BC237" s="26"/>
      <c r="BD237" s="26"/>
      <c r="BE237" s="28"/>
      <c r="BF237" s="26"/>
      <c r="BG237" s="26"/>
      <c r="BH237" s="26"/>
      <c r="BI237" s="28" t="s">
        <v>1034</v>
      </c>
      <c r="BJ237" s="6"/>
    </row>
    <row r="238" spans="1:62" ht="31">
      <c r="A238" s="23">
        <v>234</v>
      </c>
      <c r="B238" s="27" t="s">
        <v>3416</v>
      </c>
      <c r="C238" s="27" t="s">
        <v>3417</v>
      </c>
      <c r="D238" s="27" t="s">
        <v>71</v>
      </c>
      <c r="E238" s="27">
        <v>54</v>
      </c>
      <c r="F238" s="27" t="s">
        <v>3415</v>
      </c>
      <c r="G238" s="27" t="s">
        <v>3418</v>
      </c>
      <c r="H238" s="23" t="str">
        <f t="shared" si="6"/>
        <v>詹＊一</v>
      </c>
      <c r="I238" s="23" t="str">
        <f t="shared" si="7"/>
        <v>0＊441048</v>
      </c>
      <c r="J238" s="27">
        <v>1130617</v>
      </c>
      <c r="K238" s="27" t="s">
        <v>752</v>
      </c>
      <c r="L238" s="27">
        <v>1173</v>
      </c>
      <c r="M238" s="26"/>
      <c r="N238" s="26"/>
      <c r="O238" s="26"/>
      <c r="P238" s="26"/>
      <c r="Q238" s="26"/>
      <c r="R238" s="26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6"/>
      <c r="AK238" s="26"/>
      <c r="AL238" s="26"/>
      <c r="AM238" s="28"/>
      <c r="AN238" s="28"/>
      <c r="AO238" s="28"/>
      <c r="AP238" s="28"/>
      <c r="AQ238" s="28"/>
      <c r="AR238" s="26"/>
      <c r="AS238" s="28"/>
      <c r="AT238" s="28"/>
      <c r="AU238" s="28"/>
      <c r="AV238" s="28" t="s">
        <v>9</v>
      </c>
      <c r="AW238" s="28"/>
      <c r="AX238" s="29"/>
      <c r="AY238" s="28"/>
      <c r="AZ238" s="28"/>
      <c r="BA238" s="28"/>
      <c r="BB238" s="28"/>
      <c r="BC238" s="26"/>
      <c r="BD238" s="26"/>
      <c r="BE238" s="28"/>
      <c r="BF238" s="26"/>
      <c r="BG238" s="26"/>
      <c r="BH238" s="26"/>
      <c r="BI238" s="28" t="s">
        <v>1034</v>
      </c>
      <c r="BJ238" s="6"/>
    </row>
    <row r="239" spans="1:62" ht="31">
      <c r="A239" s="23">
        <v>235</v>
      </c>
      <c r="B239" s="27" t="s">
        <v>3419</v>
      </c>
      <c r="C239" s="27" t="s">
        <v>3420</v>
      </c>
      <c r="D239" s="27" t="s">
        <v>69</v>
      </c>
      <c r="E239" s="27">
        <v>78</v>
      </c>
      <c r="F239" s="27" t="s">
        <v>3299</v>
      </c>
      <c r="G239" s="27" t="s">
        <v>3273</v>
      </c>
      <c r="H239" s="23" t="str">
        <f t="shared" si="6"/>
        <v>陳＊寶蓮</v>
      </c>
      <c r="I239" s="23" t="str">
        <f t="shared" si="7"/>
        <v>1＊939652</v>
      </c>
      <c r="J239" s="27">
        <v>1130617</v>
      </c>
      <c r="K239" s="27" t="s">
        <v>752</v>
      </c>
      <c r="L239" s="27">
        <v>1173</v>
      </c>
      <c r="M239" s="26"/>
      <c r="N239" s="26"/>
      <c r="O239" s="26"/>
      <c r="P239" s="26"/>
      <c r="Q239" s="26"/>
      <c r="R239" s="26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6"/>
      <c r="AK239" s="26"/>
      <c r="AL239" s="26"/>
      <c r="AM239" s="28"/>
      <c r="AN239" s="28"/>
      <c r="AO239" s="28"/>
      <c r="AP239" s="28"/>
      <c r="AQ239" s="28"/>
      <c r="AR239" s="26"/>
      <c r="AS239" s="28"/>
      <c r="AT239" s="28"/>
      <c r="AU239" s="28"/>
      <c r="AV239" s="28" t="s">
        <v>9</v>
      </c>
      <c r="AW239" s="28"/>
      <c r="AX239" s="29"/>
      <c r="AY239" s="28"/>
      <c r="AZ239" s="28"/>
      <c r="BA239" s="28"/>
      <c r="BB239" s="28"/>
      <c r="BC239" s="26"/>
      <c r="BD239" s="26"/>
      <c r="BE239" s="28"/>
      <c r="BF239" s="26"/>
      <c r="BG239" s="26"/>
      <c r="BH239" s="26"/>
      <c r="BI239" s="28" t="s">
        <v>1034</v>
      </c>
      <c r="BJ239" s="6"/>
    </row>
    <row r="240" spans="1:62" ht="31">
      <c r="A240" s="23">
        <v>236</v>
      </c>
      <c r="B240" s="27" t="s">
        <v>3421</v>
      </c>
      <c r="C240" s="27" t="s">
        <v>3422</v>
      </c>
      <c r="D240" s="27" t="s">
        <v>69</v>
      </c>
      <c r="E240" s="27">
        <v>70</v>
      </c>
      <c r="F240" s="27" t="s">
        <v>2941</v>
      </c>
      <c r="G240" s="27"/>
      <c r="H240" s="23" t="str">
        <f t="shared" si="6"/>
        <v>黃＊麗</v>
      </c>
      <c r="I240" s="23" t="str">
        <f t="shared" si="7"/>
        <v>2＊373095</v>
      </c>
      <c r="J240" s="27">
        <v>1130619</v>
      </c>
      <c r="K240" s="27" t="s">
        <v>753</v>
      </c>
      <c r="L240" s="27">
        <v>1173</v>
      </c>
      <c r="M240" s="26"/>
      <c r="N240" s="26"/>
      <c r="O240" s="26"/>
      <c r="P240" s="26"/>
      <c r="Q240" s="26"/>
      <c r="R240" s="26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6"/>
      <c r="AK240" s="26"/>
      <c r="AL240" s="26"/>
      <c r="AM240" s="28"/>
      <c r="AN240" s="28"/>
      <c r="AO240" s="28"/>
      <c r="AP240" s="28"/>
      <c r="AQ240" s="28"/>
      <c r="AR240" s="26" t="s">
        <v>9</v>
      </c>
      <c r="AS240" s="28"/>
      <c r="AT240" s="28"/>
      <c r="AU240" s="28"/>
      <c r="AV240" s="28"/>
      <c r="AW240" s="28"/>
      <c r="AX240" s="29"/>
      <c r="AY240" s="28"/>
      <c r="AZ240" s="28"/>
      <c r="BA240" s="28"/>
      <c r="BB240" s="28"/>
      <c r="BC240" s="26"/>
      <c r="BD240" s="26"/>
      <c r="BE240" s="28"/>
      <c r="BF240" s="26"/>
      <c r="BG240" s="26"/>
      <c r="BH240" s="26"/>
      <c r="BI240" s="28" t="s">
        <v>1034</v>
      </c>
      <c r="BJ240" s="6"/>
    </row>
    <row r="241" spans="1:62" ht="31">
      <c r="A241" s="23">
        <v>237</v>
      </c>
      <c r="B241" s="27" t="s">
        <v>2272</v>
      </c>
      <c r="C241" s="27" t="s">
        <v>1971</v>
      </c>
      <c r="D241" s="27" t="s">
        <v>69</v>
      </c>
      <c r="E241" s="27">
        <v>61</v>
      </c>
      <c r="F241" s="27" t="s">
        <v>195</v>
      </c>
      <c r="G241" s="27" t="s">
        <v>195</v>
      </c>
      <c r="H241" s="23" t="str">
        <f t="shared" si="6"/>
        <v>廖＊貞</v>
      </c>
      <c r="I241" s="23" t="str">
        <f t="shared" si="7"/>
        <v>2＊383438</v>
      </c>
      <c r="J241" s="27">
        <v>1130620</v>
      </c>
      <c r="K241" s="27" t="s">
        <v>734</v>
      </c>
      <c r="L241" s="27">
        <v>1173</v>
      </c>
      <c r="M241" s="26"/>
      <c r="N241" s="26"/>
      <c r="O241" s="26"/>
      <c r="P241" s="26"/>
      <c r="Q241" s="26"/>
      <c r="R241" s="26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6"/>
      <c r="AK241" s="26"/>
      <c r="AL241" s="26"/>
      <c r="AM241" s="28"/>
      <c r="AN241" s="28"/>
      <c r="AO241" s="28"/>
      <c r="AP241" s="28"/>
      <c r="AQ241" s="28"/>
      <c r="AR241" s="26"/>
      <c r="AS241" s="28"/>
      <c r="AT241" s="28"/>
      <c r="AU241" s="28"/>
      <c r="AV241" s="28"/>
      <c r="AW241" s="28"/>
      <c r="AX241" s="29"/>
      <c r="AY241" s="28"/>
      <c r="AZ241" s="28"/>
      <c r="BA241" s="28" t="s">
        <v>9</v>
      </c>
      <c r="BB241" s="28"/>
      <c r="BC241" s="26"/>
      <c r="BD241" s="26"/>
      <c r="BE241" s="28"/>
      <c r="BF241" s="26"/>
      <c r="BG241" s="26"/>
      <c r="BH241" s="26"/>
      <c r="BI241" s="28"/>
      <c r="BJ241" s="6"/>
    </row>
    <row r="242" spans="1:62">
      <c r="A242" s="23">
        <v>238</v>
      </c>
      <c r="B242" s="27" t="s">
        <v>3423</v>
      </c>
      <c r="C242" s="27" t="s">
        <v>3424</v>
      </c>
      <c r="D242" s="27" t="s">
        <v>69</v>
      </c>
      <c r="E242" s="27">
        <v>81</v>
      </c>
      <c r="F242" s="27" t="s">
        <v>195</v>
      </c>
      <c r="G242" s="27" t="s">
        <v>195</v>
      </c>
      <c r="H242" s="23" t="str">
        <f t="shared" si="6"/>
        <v>林＊靜子</v>
      </c>
      <c r="I242" s="23" t="str">
        <f t="shared" si="7"/>
        <v>2＊692324</v>
      </c>
      <c r="J242" s="27">
        <v>1130620</v>
      </c>
      <c r="K242" s="27">
        <v>5761110</v>
      </c>
      <c r="L242" s="27">
        <v>1173</v>
      </c>
      <c r="M242" s="26"/>
      <c r="N242" s="26"/>
      <c r="O242" s="26"/>
      <c r="P242" s="26"/>
      <c r="Q242" s="26"/>
      <c r="R242" s="26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6"/>
      <c r="AK242" s="26"/>
      <c r="AL242" s="26"/>
      <c r="AM242" s="28"/>
      <c r="AN242" s="28"/>
      <c r="AO242" s="28"/>
      <c r="AP242" s="28"/>
      <c r="AQ242" s="28"/>
      <c r="AR242" s="26"/>
      <c r="AS242" s="28"/>
      <c r="AT242" s="28"/>
      <c r="AU242" s="28"/>
      <c r="AV242" s="28" t="s">
        <v>9</v>
      </c>
      <c r="AW242" s="28"/>
      <c r="AX242" s="29"/>
      <c r="AY242" s="28"/>
      <c r="AZ242" s="28"/>
      <c r="BA242" s="28"/>
      <c r="BB242" s="28"/>
      <c r="BC242" s="26"/>
      <c r="BD242" s="26"/>
      <c r="BE242" s="28"/>
      <c r="BF242" s="26"/>
      <c r="BG242" s="26"/>
      <c r="BH242" s="26"/>
      <c r="BI242" s="28"/>
      <c r="BJ242" s="6"/>
    </row>
    <row r="243" spans="1:62" ht="31">
      <c r="A243" s="23">
        <v>239</v>
      </c>
      <c r="B243" s="27" t="s">
        <v>3425</v>
      </c>
      <c r="C243" s="27" t="s">
        <v>3426</v>
      </c>
      <c r="D243" s="27" t="s">
        <v>71</v>
      </c>
      <c r="E243" s="27">
        <v>56</v>
      </c>
      <c r="F243" s="27" t="s">
        <v>195</v>
      </c>
      <c r="G243" s="27" t="s">
        <v>195</v>
      </c>
      <c r="H243" s="23" t="str">
        <f t="shared" si="6"/>
        <v>王＊盛</v>
      </c>
      <c r="I243" s="23" t="str">
        <f t="shared" si="7"/>
        <v>0＊392639</v>
      </c>
      <c r="J243" s="27">
        <v>1130621</v>
      </c>
      <c r="K243" s="27" t="s">
        <v>732</v>
      </c>
      <c r="L243" s="27">
        <v>1173</v>
      </c>
      <c r="M243" s="26"/>
      <c r="N243" s="26"/>
      <c r="O243" s="26"/>
      <c r="P243" s="26"/>
      <c r="Q243" s="26"/>
      <c r="R243" s="26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6"/>
      <c r="AK243" s="26"/>
      <c r="AL243" s="26"/>
      <c r="AM243" s="28"/>
      <c r="AN243" s="28"/>
      <c r="AO243" s="28"/>
      <c r="AP243" s="28"/>
      <c r="AQ243" s="28"/>
      <c r="AR243" s="26"/>
      <c r="AS243" s="28"/>
      <c r="AT243" s="28"/>
      <c r="AU243" s="28"/>
      <c r="AV243" s="28"/>
      <c r="AW243" s="28"/>
      <c r="AX243" s="29"/>
      <c r="AY243" s="28"/>
      <c r="AZ243" s="28"/>
      <c r="BA243" s="28"/>
      <c r="BB243" s="28" t="s">
        <v>1899</v>
      </c>
      <c r="BC243" s="26"/>
      <c r="BD243" s="26"/>
      <c r="BE243" s="28"/>
      <c r="BF243" s="26"/>
      <c r="BG243" s="26"/>
      <c r="BH243" s="26"/>
      <c r="BI243" s="28"/>
      <c r="BJ243" s="6"/>
    </row>
    <row r="244" spans="1:62">
      <c r="A244" s="23">
        <v>240</v>
      </c>
      <c r="B244" s="27" t="s">
        <v>3427</v>
      </c>
      <c r="C244" s="27" t="s">
        <v>3428</v>
      </c>
      <c r="D244" s="27" t="s">
        <v>71</v>
      </c>
      <c r="E244" s="27">
        <v>11</v>
      </c>
      <c r="F244" s="27" t="s">
        <v>3273</v>
      </c>
      <c r="G244" s="27"/>
      <c r="H244" s="23" t="str">
        <f t="shared" si="6"/>
        <v>吳＊緯</v>
      </c>
      <c r="I244" s="23" t="str">
        <f t="shared" si="7"/>
        <v>1＊995607</v>
      </c>
      <c r="J244" s="27">
        <v>1130624</v>
      </c>
      <c r="K244" s="27">
        <v>5760480</v>
      </c>
      <c r="L244" s="27">
        <v>1173</v>
      </c>
      <c r="M244" s="26"/>
      <c r="N244" s="26"/>
      <c r="O244" s="26"/>
      <c r="P244" s="26"/>
      <c r="Q244" s="26"/>
      <c r="R244" s="26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6"/>
      <c r="AK244" s="26"/>
      <c r="AL244" s="26"/>
      <c r="AM244" s="28"/>
      <c r="AN244" s="28"/>
      <c r="AO244" s="28"/>
      <c r="AP244" s="28"/>
      <c r="AQ244" s="28"/>
      <c r="AR244" s="26" t="s">
        <v>9</v>
      </c>
      <c r="AS244" s="28"/>
      <c r="AT244" s="28"/>
      <c r="AU244" s="28"/>
      <c r="AV244" s="28"/>
      <c r="AW244" s="28"/>
      <c r="AX244" s="29"/>
      <c r="AY244" s="28"/>
      <c r="AZ244" s="28"/>
      <c r="BA244" s="28"/>
      <c r="BB244" s="28"/>
      <c r="BC244" s="26"/>
      <c r="BD244" s="26"/>
      <c r="BE244" s="28"/>
      <c r="BF244" s="26"/>
      <c r="BG244" s="26"/>
      <c r="BH244" s="26"/>
      <c r="BI244" s="28"/>
      <c r="BJ244" s="6"/>
    </row>
    <row r="245" spans="1:62" ht="46.5">
      <c r="A245" s="23">
        <v>241</v>
      </c>
      <c r="B245" s="27" t="s">
        <v>3429</v>
      </c>
      <c r="C245" s="27" t="s">
        <v>1535</v>
      </c>
      <c r="D245" s="27" t="s">
        <v>71</v>
      </c>
      <c r="E245" s="27">
        <v>68</v>
      </c>
      <c r="F245" s="27" t="s">
        <v>195</v>
      </c>
      <c r="G245" s="27" t="s">
        <v>195</v>
      </c>
      <c r="H245" s="23" t="str">
        <f t="shared" si="6"/>
        <v>林＊禮</v>
      </c>
      <c r="I245" s="23" t="str">
        <f t="shared" si="7"/>
        <v>2＊416904</v>
      </c>
      <c r="J245" s="27">
        <v>1130625</v>
      </c>
      <c r="K245" s="27" t="s">
        <v>741</v>
      </c>
      <c r="L245" s="27">
        <v>1173</v>
      </c>
      <c r="M245" s="26"/>
      <c r="N245" s="26"/>
      <c r="O245" s="26"/>
      <c r="P245" s="26"/>
      <c r="Q245" s="26"/>
      <c r="R245" s="26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6"/>
      <c r="AK245" s="26"/>
      <c r="AL245" s="26"/>
      <c r="AM245" s="28"/>
      <c r="AN245" s="28"/>
      <c r="AO245" s="28"/>
      <c r="AP245" s="28"/>
      <c r="AQ245" s="28"/>
      <c r="AR245" s="26"/>
      <c r="AS245" s="28"/>
      <c r="AT245" s="28"/>
      <c r="AU245" s="28"/>
      <c r="AV245" s="28"/>
      <c r="AW245" s="28"/>
      <c r="AX245" s="29"/>
      <c r="AY245" s="28"/>
      <c r="AZ245" s="28" t="s">
        <v>9</v>
      </c>
      <c r="BA245" s="28"/>
      <c r="BB245" s="28" t="s">
        <v>1879</v>
      </c>
      <c r="BC245" s="26"/>
      <c r="BD245" s="26"/>
      <c r="BE245" s="28"/>
      <c r="BF245" s="26"/>
      <c r="BG245" s="26"/>
      <c r="BH245" s="26"/>
      <c r="BI245" s="28"/>
      <c r="BJ245" s="6"/>
    </row>
    <row r="246" spans="1:62" ht="31">
      <c r="A246" s="23">
        <v>242</v>
      </c>
      <c r="B246" s="27" t="s">
        <v>3430</v>
      </c>
      <c r="C246" s="27" t="s">
        <v>3431</v>
      </c>
      <c r="D246" s="27" t="s">
        <v>69</v>
      </c>
      <c r="E246" s="27">
        <v>56</v>
      </c>
      <c r="F246" s="27" t="s">
        <v>3267</v>
      </c>
      <c r="G246" s="27"/>
      <c r="H246" s="23" t="str">
        <f t="shared" si="6"/>
        <v>陳＊郁</v>
      </c>
      <c r="I246" s="23" t="str">
        <f t="shared" si="7"/>
        <v>1＊625429</v>
      </c>
      <c r="J246" s="27">
        <v>1130626</v>
      </c>
      <c r="K246" s="27" t="s">
        <v>753</v>
      </c>
      <c r="L246" s="27">
        <v>1173</v>
      </c>
      <c r="M246" s="26"/>
      <c r="N246" s="26"/>
      <c r="O246" s="26"/>
      <c r="P246" s="26"/>
      <c r="Q246" s="26"/>
      <c r="R246" s="26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6"/>
      <c r="AK246" s="26"/>
      <c r="AL246" s="26"/>
      <c r="AM246" s="28"/>
      <c r="AN246" s="28"/>
      <c r="AO246" s="28"/>
      <c r="AP246" s="28"/>
      <c r="AQ246" s="28"/>
      <c r="AR246" s="26" t="s">
        <v>9</v>
      </c>
      <c r="AS246" s="28"/>
      <c r="AT246" s="28"/>
      <c r="AU246" s="28"/>
      <c r="AV246" s="28"/>
      <c r="AW246" s="28"/>
      <c r="AX246" s="29"/>
      <c r="AY246" s="28"/>
      <c r="AZ246" s="28"/>
      <c r="BA246" s="28"/>
      <c r="BB246" s="28"/>
      <c r="BC246" s="26"/>
      <c r="BD246" s="26"/>
      <c r="BE246" s="28"/>
      <c r="BF246" s="26"/>
      <c r="BG246" s="26"/>
      <c r="BH246" s="26"/>
      <c r="BI246" s="28" t="s">
        <v>1034</v>
      </c>
      <c r="BJ246" s="6"/>
    </row>
    <row r="247" spans="1:62" ht="31">
      <c r="A247" s="23">
        <v>243</v>
      </c>
      <c r="B247" s="27" t="s">
        <v>3432</v>
      </c>
      <c r="C247" s="27" t="s">
        <v>3433</v>
      </c>
      <c r="D247" s="27" t="s">
        <v>69</v>
      </c>
      <c r="E247" s="27">
        <v>82</v>
      </c>
      <c r="F247" s="27" t="s">
        <v>195</v>
      </c>
      <c r="G247" s="27" t="s">
        <v>195</v>
      </c>
      <c r="H247" s="23" t="str">
        <f t="shared" si="6"/>
        <v>蒙＊秋妹</v>
      </c>
      <c r="I247" s="23" t="str">
        <f t="shared" si="7"/>
        <v>2＊699168</v>
      </c>
      <c r="J247" s="27">
        <v>1130626</v>
      </c>
      <c r="K247" s="27" t="s">
        <v>732</v>
      </c>
      <c r="L247" s="27">
        <v>1173</v>
      </c>
      <c r="M247" s="26"/>
      <c r="N247" s="26"/>
      <c r="O247" s="26"/>
      <c r="P247" s="26"/>
      <c r="Q247" s="26"/>
      <c r="R247" s="26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6"/>
      <c r="AK247" s="26"/>
      <c r="AL247" s="26"/>
      <c r="AM247" s="28"/>
      <c r="AN247" s="28"/>
      <c r="AO247" s="28"/>
      <c r="AP247" s="28"/>
      <c r="AQ247" s="28"/>
      <c r="AR247" s="26"/>
      <c r="AS247" s="28"/>
      <c r="AT247" s="28"/>
      <c r="AU247" s="28"/>
      <c r="AV247" s="28"/>
      <c r="AW247" s="28"/>
      <c r="AX247" s="29"/>
      <c r="AY247" s="28"/>
      <c r="AZ247" s="28"/>
      <c r="BA247" s="28"/>
      <c r="BB247" s="28" t="s">
        <v>1899</v>
      </c>
      <c r="BC247" s="26"/>
      <c r="BD247" s="26"/>
      <c r="BE247" s="28"/>
      <c r="BF247" s="26"/>
      <c r="BG247" s="26"/>
      <c r="BH247" s="26"/>
      <c r="BI247" s="28"/>
      <c r="BJ247" s="6"/>
    </row>
    <row r="248" spans="1:62" ht="46.5">
      <c r="A248" s="23">
        <v>244</v>
      </c>
      <c r="B248" s="27" t="s">
        <v>2402</v>
      </c>
      <c r="C248" s="27" t="s">
        <v>2113</v>
      </c>
      <c r="D248" s="27" t="s">
        <v>69</v>
      </c>
      <c r="E248" s="27">
        <v>88</v>
      </c>
      <c r="F248" s="27" t="s">
        <v>2836</v>
      </c>
      <c r="G248" s="27" t="s">
        <v>3410</v>
      </c>
      <c r="H248" s="23" t="str">
        <f t="shared" si="6"/>
        <v>楊＊秀英</v>
      </c>
      <c r="I248" s="23" t="str">
        <f t="shared" si="7"/>
        <v>1＊745628</v>
      </c>
      <c r="J248" s="27">
        <v>1130627</v>
      </c>
      <c r="K248" s="27" t="s">
        <v>738</v>
      </c>
      <c r="L248" s="27">
        <v>1173</v>
      </c>
      <c r="M248" s="26"/>
      <c r="N248" s="26"/>
      <c r="O248" s="26"/>
      <c r="P248" s="26"/>
      <c r="Q248" s="26"/>
      <c r="R248" s="26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6"/>
      <c r="AK248" s="26"/>
      <c r="AL248" s="26"/>
      <c r="AM248" s="28"/>
      <c r="AN248" s="28"/>
      <c r="AO248" s="28"/>
      <c r="AP248" s="28"/>
      <c r="AQ248" s="28"/>
      <c r="AR248" s="26"/>
      <c r="AS248" s="28"/>
      <c r="AT248" s="28"/>
      <c r="AU248" s="28"/>
      <c r="AV248" s="28"/>
      <c r="AW248" s="28"/>
      <c r="AX248" s="29"/>
      <c r="AY248" s="28"/>
      <c r="AZ248" s="28" t="s">
        <v>9</v>
      </c>
      <c r="BA248" s="28" t="s">
        <v>9</v>
      </c>
      <c r="BB248" s="28"/>
      <c r="BC248" s="26"/>
      <c r="BD248" s="26"/>
      <c r="BE248" s="28" t="s">
        <v>736</v>
      </c>
      <c r="BF248" s="26"/>
      <c r="BG248" s="26"/>
      <c r="BH248" s="26"/>
      <c r="BI248" s="28"/>
      <c r="BJ248" s="6"/>
    </row>
    <row r="249" spans="1:62" ht="46.5">
      <c r="A249" s="23">
        <v>245</v>
      </c>
      <c r="B249" s="27" t="s">
        <v>3434</v>
      </c>
      <c r="C249" s="27" t="s">
        <v>3435</v>
      </c>
      <c r="D249" s="27" t="s">
        <v>71</v>
      </c>
      <c r="E249" s="27">
        <v>65</v>
      </c>
      <c r="F249" s="27" t="s">
        <v>195</v>
      </c>
      <c r="G249" s="27" t="s">
        <v>195</v>
      </c>
      <c r="H249" s="23" t="str">
        <f t="shared" si="6"/>
        <v>楊＊源</v>
      </c>
      <c r="I249" s="23" t="str">
        <f t="shared" si="7"/>
        <v>0＊958770</v>
      </c>
      <c r="J249" s="27">
        <v>1130628</v>
      </c>
      <c r="K249" s="27" t="s">
        <v>738</v>
      </c>
      <c r="L249" s="27">
        <v>1173</v>
      </c>
      <c r="M249" s="26"/>
      <c r="N249" s="26"/>
      <c r="O249" s="26"/>
      <c r="P249" s="26"/>
      <c r="Q249" s="26"/>
      <c r="R249" s="26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6"/>
      <c r="AK249" s="26"/>
      <c r="AL249" s="26"/>
      <c r="AM249" s="28"/>
      <c r="AN249" s="28"/>
      <c r="AO249" s="28"/>
      <c r="AP249" s="28"/>
      <c r="AQ249" s="28"/>
      <c r="AR249" s="26"/>
      <c r="AS249" s="28"/>
      <c r="AT249" s="28"/>
      <c r="AU249" s="28"/>
      <c r="AV249" s="28"/>
      <c r="AW249" s="28"/>
      <c r="AX249" s="29"/>
      <c r="AY249" s="28"/>
      <c r="AZ249" s="28" t="s">
        <v>9</v>
      </c>
      <c r="BA249" s="28" t="s">
        <v>9</v>
      </c>
      <c r="BB249" s="28"/>
      <c r="BC249" s="26"/>
      <c r="BD249" s="26"/>
      <c r="BE249" s="28"/>
      <c r="BF249" s="26"/>
      <c r="BG249" s="26"/>
      <c r="BH249" s="26"/>
      <c r="BI249" s="28"/>
      <c r="BJ249" s="6"/>
    </row>
    <row r="250" spans="1:62" ht="31">
      <c r="A250" s="23">
        <v>246</v>
      </c>
      <c r="B250" s="27" t="s">
        <v>3436</v>
      </c>
      <c r="C250" s="27" t="s">
        <v>3437</v>
      </c>
      <c r="D250" s="27" t="s">
        <v>71</v>
      </c>
      <c r="E250" s="27">
        <v>63</v>
      </c>
      <c r="F250" s="27" t="s">
        <v>195</v>
      </c>
      <c r="G250" s="27" t="s">
        <v>195</v>
      </c>
      <c r="H250" s="23" t="str">
        <f t="shared" si="6"/>
        <v>陳＊榮</v>
      </c>
      <c r="I250" s="23" t="str">
        <f t="shared" si="7"/>
        <v>0＊568760</v>
      </c>
      <c r="J250" s="27">
        <v>1130628</v>
      </c>
      <c r="K250" s="27" t="s">
        <v>734</v>
      </c>
      <c r="L250" s="27">
        <v>1173</v>
      </c>
      <c r="M250" s="26"/>
      <c r="N250" s="26"/>
      <c r="O250" s="26"/>
      <c r="P250" s="26"/>
      <c r="Q250" s="26"/>
      <c r="R250" s="26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6"/>
      <c r="AK250" s="26"/>
      <c r="AL250" s="26"/>
      <c r="AM250" s="28"/>
      <c r="AN250" s="28"/>
      <c r="AO250" s="28"/>
      <c r="AP250" s="28"/>
      <c r="AQ250" s="28"/>
      <c r="AR250" s="26"/>
      <c r="AS250" s="28"/>
      <c r="AT250" s="28"/>
      <c r="AU250" s="28"/>
      <c r="AV250" s="28"/>
      <c r="AW250" s="28"/>
      <c r="AX250" s="29"/>
      <c r="AY250" s="28"/>
      <c r="AZ250" s="28"/>
      <c r="BA250" s="28" t="s">
        <v>9</v>
      </c>
      <c r="BB250" s="28"/>
      <c r="BC250" s="26"/>
      <c r="BD250" s="26"/>
      <c r="BE250" s="28"/>
      <c r="BF250" s="26"/>
      <c r="BG250" s="26"/>
      <c r="BH250" s="26"/>
      <c r="BI250" s="28"/>
      <c r="BJ250" s="6"/>
    </row>
    <row r="251" spans="1:62" ht="31">
      <c r="A251" s="23">
        <v>247</v>
      </c>
      <c r="B251" s="27" t="s">
        <v>2928</v>
      </c>
      <c r="C251" s="27" t="s">
        <v>999</v>
      </c>
      <c r="D251" s="27" t="s">
        <v>69</v>
      </c>
      <c r="E251" s="27">
        <v>62</v>
      </c>
      <c r="F251" s="27" t="s">
        <v>195</v>
      </c>
      <c r="G251" s="27" t="s">
        <v>195</v>
      </c>
      <c r="H251" s="23" t="str">
        <f t="shared" si="6"/>
        <v>許＊庭</v>
      </c>
      <c r="I251" s="23" t="str">
        <f t="shared" si="7"/>
        <v>1＊158689</v>
      </c>
      <c r="J251" s="27">
        <v>1130628</v>
      </c>
      <c r="K251" s="27" t="s">
        <v>734</v>
      </c>
      <c r="L251" s="27">
        <v>1173</v>
      </c>
      <c r="M251" s="26"/>
      <c r="N251" s="26"/>
      <c r="O251" s="26"/>
      <c r="P251" s="26"/>
      <c r="Q251" s="26"/>
      <c r="R251" s="26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6"/>
      <c r="AK251" s="26"/>
      <c r="AL251" s="26"/>
      <c r="AM251" s="28"/>
      <c r="AN251" s="28"/>
      <c r="AO251" s="28"/>
      <c r="AP251" s="28"/>
      <c r="AQ251" s="28"/>
      <c r="AR251" s="26"/>
      <c r="AS251" s="28"/>
      <c r="AT251" s="28"/>
      <c r="AU251" s="28"/>
      <c r="AV251" s="28"/>
      <c r="AW251" s="28"/>
      <c r="AX251" s="29"/>
      <c r="AY251" s="28"/>
      <c r="AZ251" s="28"/>
      <c r="BA251" s="28" t="s">
        <v>9</v>
      </c>
      <c r="BB251" s="28"/>
      <c r="BC251" s="26"/>
      <c r="BD251" s="26"/>
      <c r="BE251" s="28"/>
      <c r="BF251" s="26"/>
      <c r="BG251" s="26"/>
      <c r="BH251" s="26"/>
      <c r="BI251" s="28"/>
      <c r="BJ251" s="6"/>
    </row>
    <row r="252" spans="1:62" ht="31">
      <c r="A252" s="23">
        <v>248</v>
      </c>
      <c r="B252" s="27" t="s">
        <v>2295</v>
      </c>
      <c r="C252" s="27" t="s">
        <v>2001</v>
      </c>
      <c r="D252" s="27" t="s">
        <v>69</v>
      </c>
      <c r="E252" s="27">
        <v>64</v>
      </c>
      <c r="F252" s="27" t="s">
        <v>195</v>
      </c>
      <c r="G252" s="27" t="s">
        <v>195</v>
      </c>
      <c r="H252" s="23" t="str">
        <f t="shared" si="6"/>
        <v>楊＊瑛</v>
      </c>
      <c r="I252" s="23" t="str">
        <f t="shared" si="7"/>
        <v>1＊810251</v>
      </c>
      <c r="J252" s="27">
        <v>1130628</v>
      </c>
      <c r="K252" s="27" t="s">
        <v>734</v>
      </c>
      <c r="L252" s="27">
        <v>1173</v>
      </c>
      <c r="M252" s="26"/>
      <c r="N252" s="26"/>
      <c r="O252" s="26"/>
      <c r="P252" s="26"/>
      <c r="Q252" s="26"/>
      <c r="R252" s="26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6"/>
      <c r="AK252" s="26"/>
      <c r="AL252" s="26"/>
      <c r="AM252" s="28"/>
      <c r="AN252" s="28"/>
      <c r="AO252" s="28"/>
      <c r="AP252" s="28"/>
      <c r="AQ252" s="28"/>
      <c r="AR252" s="26"/>
      <c r="AS252" s="28"/>
      <c r="AT252" s="28"/>
      <c r="AU252" s="28"/>
      <c r="AV252" s="28"/>
      <c r="AW252" s="28"/>
      <c r="AX252" s="29"/>
      <c r="AY252" s="28"/>
      <c r="AZ252" s="28"/>
      <c r="BA252" s="28" t="s">
        <v>9</v>
      </c>
      <c r="BB252" s="28"/>
      <c r="BC252" s="26"/>
      <c r="BD252" s="26"/>
      <c r="BE252" s="28"/>
      <c r="BF252" s="26"/>
      <c r="BG252" s="26"/>
      <c r="BH252" s="26"/>
      <c r="BI252" s="28"/>
      <c r="BJ252" s="6"/>
    </row>
    <row r="253" spans="1:62" ht="31">
      <c r="A253" s="23">
        <v>249</v>
      </c>
      <c r="B253" s="27" t="s">
        <v>2937</v>
      </c>
      <c r="C253" s="27" t="s">
        <v>831</v>
      </c>
      <c r="D253" s="27" t="s">
        <v>71</v>
      </c>
      <c r="E253" s="27">
        <v>52</v>
      </c>
      <c r="F253" s="27" t="s">
        <v>195</v>
      </c>
      <c r="G253" s="27" t="s">
        <v>195</v>
      </c>
      <c r="H253" s="23" t="str">
        <f t="shared" si="6"/>
        <v>林＊祥</v>
      </c>
      <c r="I253" s="23" t="str">
        <f t="shared" si="7"/>
        <v>2＊025167</v>
      </c>
      <c r="J253" s="27">
        <v>1130628</v>
      </c>
      <c r="K253" s="27" t="s">
        <v>734</v>
      </c>
      <c r="L253" s="27">
        <v>1173</v>
      </c>
      <c r="M253" s="26"/>
      <c r="N253" s="26"/>
      <c r="O253" s="26"/>
      <c r="P253" s="26"/>
      <c r="Q253" s="26"/>
      <c r="R253" s="26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6"/>
      <c r="AK253" s="26"/>
      <c r="AL253" s="26"/>
      <c r="AM253" s="28"/>
      <c r="AN253" s="28"/>
      <c r="AO253" s="28"/>
      <c r="AP253" s="28"/>
      <c r="AQ253" s="28"/>
      <c r="AR253" s="26"/>
      <c r="AS253" s="28"/>
      <c r="AT253" s="28"/>
      <c r="AU253" s="28"/>
      <c r="AV253" s="28"/>
      <c r="AW253" s="28"/>
      <c r="AX253" s="29"/>
      <c r="AY253" s="28"/>
      <c r="AZ253" s="28"/>
      <c r="BA253" s="28" t="s">
        <v>9</v>
      </c>
      <c r="BB253" s="28"/>
      <c r="BC253" s="26"/>
      <c r="BD253" s="26"/>
      <c r="BE253" s="28"/>
      <c r="BF253" s="26"/>
      <c r="BG253" s="26"/>
      <c r="BH253" s="26"/>
      <c r="BI253" s="28"/>
      <c r="BJ253" s="6"/>
    </row>
    <row r="254" spans="1:62">
      <c r="A254" s="23">
        <v>250</v>
      </c>
      <c r="B254" s="27" t="s">
        <v>3438</v>
      </c>
      <c r="C254" s="27" t="s">
        <v>3439</v>
      </c>
      <c r="D254" s="27" t="s">
        <v>71</v>
      </c>
      <c r="E254" s="27">
        <v>51</v>
      </c>
      <c r="F254" s="27" t="s">
        <v>195</v>
      </c>
      <c r="G254" s="27" t="s">
        <v>195</v>
      </c>
      <c r="H254" s="23" t="str">
        <f t="shared" si="6"/>
        <v>林＊志</v>
      </c>
      <c r="I254" s="23" t="str">
        <f t="shared" si="7"/>
        <v>2＊197578</v>
      </c>
      <c r="J254" s="27">
        <v>1130628</v>
      </c>
      <c r="K254" s="27">
        <v>5761300</v>
      </c>
      <c r="L254" s="27">
        <v>1173</v>
      </c>
      <c r="M254" s="26"/>
      <c r="N254" s="26"/>
      <c r="O254" s="26"/>
      <c r="P254" s="26"/>
      <c r="Q254" s="26"/>
      <c r="R254" s="26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6"/>
      <c r="AK254" s="26"/>
      <c r="AL254" s="26"/>
      <c r="AM254" s="28"/>
      <c r="AN254" s="28"/>
      <c r="AO254" s="28"/>
      <c r="AP254" s="28"/>
      <c r="AQ254" s="28"/>
      <c r="AR254" s="26"/>
      <c r="AS254" s="28"/>
      <c r="AT254" s="28"/>
      <c r="AU254" s="28" t="s">
        <v>9</v>
      </c>
      <c r="AV254" s="28"/>
      <c r="AW254" s="28"/>
      <c r="AX254" s="29"/>
      <c r="AY254" s="28"/>
      <c r="AZ254" s="28"/>
      <c r="BA254" s="28"/>
      <c r="BB254" s="28"/>
      <c r="BC254" s="26"/>
      <c r="BD254" s="26"/>
      <c r="BE254" s="28"/>
      <c r="BF254" s="26"/>
      <c r="BG254" s="26"/>
      <c r="BH254" s="26"/>
      <c r="BI254" s="28"/>
      <c r="BJ254" s="6"/>
    </row>
    <row r="255" spans="1:62">
      <c r="A255" s="23">
        <v>251</v>
      </c>
      <c r="B255" s="27" t="s">
        <v>3440</v>
      </c>
      <c r="C255" s="27" t="s">
        <v>3441</v>
      </c>
      <c r="D255" s="27" t="s">
        <v>71</v>
      </c>
      <c r="E255" s="27">
        <v>32</v>
      </c>
      <c r="F255" s="27" t="s">
        <v>195</v>
      </c>
      <c r="G255" s="27" t="s">
        <v>195</v>
      </c>
      <c r="H255" s="23" t="str">
        <f t="shared" si="6"/>
        <v>何＊霖</v>
      </c>
      <c r="I255" s="23" t="str">
        <f t="shared" si="7"/>
        <v>0＊941218</v>
      </c>
      <c r="J255" s="27">
        <v>1130603</v>
      </c>
      <c r="K255" s="27">
        <v>5761300</v>
      </c>
      <c r="L255" s="27">
        <v>1551</v>
      </c>
      <c r="M255" s="26"/>
      <c r="N255" s="26"/>
      <c r="O255" s="26"/>
      <c r="P255" s="26"/>
      <c r="Q255" s="26"/>
      <c r="R255" s="26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6"/>
      <c r="AK255" s="26"/>
      <c r="AL255" s="26"/>
      <c r="AM255" s="28"/>
      <c r="AN255" s="28"/>
      <c r="AO255" s="28"/>
      <c r="AP255" s="28"/>
      <c r="AQ255" s="28"/>
      <c r="AR255" s="26"/>
      <c r="AS255" s="28"/>
      <c r="AT255" s="28"/>
      <c r="AU255" s="28" t="s">
        <v>9</v>
      </c>
      <c r="AV255" s="28"/>
      <c r="AW255" s="28"/>
      <c r="AX255" s="29"/>
      <c r="AY255" s="28"/>
      <c r="AZ255" s="28"/>
      <c r="BA255" s="28"/>
      <c r="BB255" s="28"/>
      <c r="BC255" s="26"/>
      <c r="BD255" s="26"/>
      <c r="BE255" s="28"/>
      <c r="BF255" s="26"/>
      <c r="BG255" s="26"/>
      <c r="BH255" s="26"/>
      <c r="BI255" s="28"/>
      <c r="BJ255" s="6"/>
    </row>
    <row r="256" spans="1:62" ht="46.5">
      <c r="A256" s="23">
        <v>252</v>
      </c>
      <c r="B256" s="27" t="s">
        <v>347</v>
      </c>
      <c r="C256" s="27" t="s">
        <v>348</v>
      </c>
      <c r="D256" s="27" t="s">
        <v>71</v>
      </c>
      <c r="E256" s="27">
        <v>70</v>
      </c>
      <c r="F256" s="27" t="s">
        <v>195</v>
      </c>
      <c r="G256" s="27" t="s">
        <v>195</v>
      </c>
      <c r="H256" s="23" t="str">
        <f t="shared" si="6"/>
        <v>黃＊昌</v>
      </c>
      <c r="I256" s="23" t="str">
        <f t="shared" si="7"/>
        <v>1＊299910</v>
      </c>
      <c r="J256" s="27">
        <v>1130603</v>
      </c>
      <c r="K256" s="27" t="s">
        <v>738</v>
      </c>
      <c r="L256" s="27">
        <v>1551</v>
      </c>
      <c r="M256" s="26"/>
      <c r="N256" s="26"/>
      <c r="O256" s="26"/>
      <c r="P256" s="26"/>
      <c r="Q256" s="26"/>
      <c r="R256" s="26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6"/>
      <c r="AK256" s="26"/>
      <c r="AL256" s="26"/>
      <c r="AM256" s="28"/>
      <c r="AN256" s="28"/>
      <c r="AO256" s="28"/>
      <c r="AP256" s="28"/>
      <c r="AQ256" s="28"/>
      <c r="AR256" s="26"/>
      <c r="AS256" s="28"/>
      <c r="AT256" s="28"/>
      <c r="AU256" s="28"/>
      <c r="AV256" s="28"/>
      <c r="AW256" s="28"/>
      <c r="AX256" s="29"/>
      <c r="AY256" s="28" t="s">
        <v>9</v>
      </c>
      <c r="AZ256" s="28"/>
      <c r="BA256" s="28" t="s">
        <v>9</v>
      </c>
      <c r="BB256" s="28"/>
      <c r="BC256" s="26"/>
      <c r="BD256" s="26"/>
      <c r="BE256" s="28"/>
      <c r="BF256" s="26"/>
      <c r="BG256" s="26"/>
      <c r="BH256" s="26"/>
      <c r="BI256" s="28"/>
      <c r="BJ256" s="6"/>
    </row>
    <row r="257" spans="1:62" ht="31">
      <c r="A257" s="23">
        <v>253</v>
      </c>
      <c r="B257" s="27" t="s">
        <v>672</v>
      </c>
      <c r="C257" s="27" t="s">
        <v>673</v>
      </c>
      <c r="D257" s="27" t="s">
        <v>69</v>
      </c>
      <c r="E257" s="27">
        <v>63</v>
      </c>
      <c r="F257" s="27" t="s">
        <v>195</v>
      </c>
      <c r="G257" s="27" t="s">
        <v>195</v>
      </c>
      <c r="H257" s="23" t="str">
        <f t="shared" si="6"/>
        <v>李＊珍</v>
      </c>
      <c r="I257" s="23" t="str">
        <f t="shared" si="7"/>
        <v>2＊018759</v>
      </c>
      <c r="J257" s="27">
        <v>1130603</v>
      </c>
      <c r="K257" s="27" t="s">
        <v>734</v>
      </c>
      <c r="L257" s="27">
        <v>1551</v>
      </c>
      <c r="M257" s="26"/>
      <c r="N257" s="26"/>
      <c r="O257" s="26"/>
      <c r="P257" s="26"/>
      <c r="Q257" s="26"/>
      <c r="R257" s="26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6"/>
      <c r="AK257" s="26"/>
      <c r="AL257" s="26"/>
      <c r="AM257" s="28"/>
      <c r="AN257" s="28"/>
      <c r="AO257" s="28"/>
      <c r="AP257" s="28"/>
      <c r="AQ257" s="28"/>
      <c r="AR257" s="26"/>
      <c r="AS257" s="28"/>
      <c r="AT257" s="28"/>
      <c r="AU257" s="28"/>
      <c r="AV257" s="28"/>
      <c r="AW257" s="28"/>
      <c r="AX257" s="29"/>
      <c r="AY257" s="28"/>
      <c r="AZ257" s="28"/>
      <c r="BA257" s="28" t="s">
        <v>9</v>
      </c>
      <c r="BB257" s="28"/>
      <c r="BC257" s="26"/>
      <c r="BD257" s="26"/>
      <c r="BE257" s="28"/>
      <c r="BF257" s="26"/>
      <c r="BG257" s="26"/>
      <c r="BH257" s="26"/>
      <c r="BI257" s="28"/>
      <c r="BJ257" s="6"/>
    </row>
    <row r="258" spans="1:62" ht="31">
      <c r="A258" s="23">
        <v>254</v>
      </c>
      <c r="B258" s="27" t="s">
        <v>3442</v>
      </c>
      <c r="C258" s="27" t="s">
        <v>3443</v>
      </c>
      <c r="D258" s="27" t="s">
        <v>71</v>
      </c>
      <c r="E258" s="27">
        <v>66</v>
      </c>
      <c r="F258" s="27" t="s">
        <v>2895</v>
      </c>
      <c r="G258" s="27" t="s">
        <v>3444</v>
      </c>
      <c r="H258" s="23" t="str">
        <f t="shared" si="6"/>
        <v>施＊忠</v>
      </c>
      <c r="I258" s="23" t="str">
        <f t="shared" si="7"/>
        <v>0＊607880</v>
      </c>
      <c r="J258" s="27">
        <v>1130605</v>
      </c>
      <c r="K258" s="27" t="s">
        <v>752</v>
      </c>
      <c r="L258" s="27">
        <v>1551</v>
      </c>
      <c r="M258" s="26"/>
      <c r="N258" s="26"/>
      <c r="O258" s="26"/>
      <c r="P258" s="26"/>
      <c r="Q258" s="26"/>
      <c r="R258" s="26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6"/>
      <c r="AK258" s="26"/>
      <c r="AL258" s="26"/>
      <c r="AM258" s="28"/>
      <c r="AN258" s="28"/>
      <c r="AO258" s="28"/>
      <c r="AP258" s="28"/>
      <c r="AQ258" s="28"/>
      <c r="AR258" s="26"/>
      <c r="AS258" s="28"/>
      <c r="AT258" s="28"/>
      <c r="AU258" s="28"/>
      <c r="AV258" s="28" t="s">
        <v>9</v>
      </c>
      <c r="AW258" s="28"/>
      <c r="AX258" s="29"/>
      <c r="AY258" s="28"/>
      <c r="AZ258" s="28"/>
      <c r="BA258" s="28"/>
      <c r="BB258" s="28"/>
      <c r="BC258" s="26"/>
      <c r="BD258" s="26"/>
      <c r="BE258" s="28"/>
      <c r="BF258" s="26"/>
      <c r="BG258" s="26"/>
      <c r="BH258" s="26"/>
      <c r="BI258" s="28" t="s">
        <v>1034</v>
      </c>
      <c r="BJ258" s="6"/>
    </row>
    <row r="259" spans="1:62" ht="31">
      <c r="A259" s="23">
        <v>255</v>
      </c>
      <c r="B259" s="27" t="s">
        <v>3445</v>
      </c>
      <c r="C259" s="27" t="s">
        <v>1391</v>
      </c>
      <c r="D259" s="27" t="s">
        <v>71</v>
      </c>
      <c r="E259" s="27">
        <v>58</v>
      </c>
      <c r="F259" s="27" t="s">
        <v>195</v>
      </c>
      <c r="G259" s="27" t="s">
        <v>195</v>
      </c>
      <c r="H259" s="23" t="str">
        <f t="shared" si="6"/>
        <v>徐＊正</v>
      </c>
      <c r="I259" s="23" t="str">
        <f t="shared" si="7"/>
        <v>1＊035134</v>
      </c>
      <c r="J259" s="27">
        <v>1130612</v>
      </c>
      <c r="K259" s="27" t="s">
        <v>734</v>
      </c>
      <c r="L259" s="27">
        <v>1551</v>
      </c>
      <c r="M259" s="26"/>
      <c r="N259" s="26"/>
      <c r="O259" s="26"/>
      <c r="P259" s="26"/>
      <c r="Q259" s="26"/>
      <c r="R259" s="26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6"/>
      <c r="AK259" s="26"/>
      <c r="AL259" s="26"/>
      <c r="AM259" s="28"/>
      <c r="AN259" s="28"/>
      <c r="AO259" s="28"/>
      <c r="AP259" s="28"/>
      <c r="AQ259" s="28"/>
      <c r="AR259" s="26"/>
      <c r="AS259" s="28"/>
      <c r="AT259" s="28"/>
      <c r="AU259" s="28"/>
      <c r="AV259" s="28"/>
      <c r="AW259" s="28"/>
      <c r="AX259" s="29"/>
      <c r="AY259" s="28"/>
      <c r="AZ259" s="28"/>
      <c r="BA259" s="28" t="s">
        <v>9</v>
      </c>
      <c r="BB259" s="28"/>
      <c r="BC259" s="26"/>
      <c r="BD259" s="26"/>
      <c r="BE259" s="28"/>
      <c r="BF259" s="26"/>
      <c r="BG259" s="26"/>
      <c r="BH259" s="26"/>
      <c r="BI259" s="28"/>
      <c r="BJ259" s="6"/>
    </row>
    <row r="260" spans="1:62">
      <c r="A260" s="23">
        <v>256</v>
      </c>
      <c r="B260" s="27" t="s">
        <v>3446</v>
      </c>
      <c r="C260" s="27" t="s">
        <v>3447</v>
      </c>
      <c r="D260" s="27" t="s">
        <v>69</v>
      </c>
      <c r="E260" s="27">
        <v>78</v>
      </c>
      <c r="F260" s="27" t="s">
        <v>195</v>
      </c>
      <c r="G260" s="27" t="s">
        <v>195</v>
      </c>
      <c r="H260" s="23" t="str">
        <f t="shared" si="6"/>
        <v>林＊秀英</v>
      </c>
      <c r="I260" s="23" t="str">
        <f t="shared" si="7"/>
        <v>1＊582846</v>
      </c>
      <c r="J260" s="27">
        <v>1130612</v>
      </c>
      <c r="K260" s="27">
        <v>5761300</v>
      </c>
      <c r="L260" s="27">
        <v>1551</v>
      </c>
      <c r="M260" s="26"/>
      <c r="N260" s="26"/>
      <c r="O260" s="26"/>
      <c r="P260" s="26"/>
      <c r="Q260" s="26"/>
      <c r="R260" s="26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6"/>
      <c r="AK260" s="26"/>
      <c r="AL260" s="26"/>
      <c r="AM260" s="28"/>
      <c r="AN260" s="28"/>
      <c r="AO260" s="28"/>
      <c r="AP260" s="28"/>
      <c r="AQ260" s="28"/>
      <c r="AR260" s="26"/>
      <c r="AS260" s="28"/>
      <c r="AT260" s="28"/>
      <c r="AU260" s="28" t="s">
        <v>9</v>
      </c>
      <c r="AV260" s="28"/>
      <c r="AW260" s="28"/>
      <c r="AX260" s="29"/>
      <c r="AY260" s="28"/>
      <c r="AZ260" s="28"/>
      <c r="BA260" s="28"/>
      <c r="BB260" s="28"/>
      <c r="BC260" s="26"/>
      <c r="BD260" s="26"/>
      <c r="BE260" s="28"/>
      <c r="BF260" s="26"/>
      <c r="BG260" s="26"/>
      <c r="BH260" s="26"/>
      <c r="BI260" s="28"/>
      <c r="BJ260" s="6"/>
    </row>
    <row r="261" spans="1:62" ht="31">
      <c r="A261" s="23">
        <v>257</v>
      </c>
      <c r="B261" s="27" t="s">
        <v>2975</v>
      </c>
      <c r="C261" s="27" t="s">
        <v>2976</v>
      </c>
      <c r="D261" s="27" t="s">
        <v>69</v>
      </c>
      <c r="E261" s="27">
        <v>57</v>
      </c>
      <c r="F261" s="27" t="s">
        <v>195</v>
      </c>
      <c r="G261" s="27" t="s">
        <v>195</v>
      </c>
      <c r="H261" s="23" t="str">
        <f t="shared" ref="H261:H310" si="8">REPLACE(B261,2,1,"＊")</f>
        <v>姜＊嫻</v>
      </c>
      <c r="I261" s="23" t="str">
        <f t="shared" ref="I261:I310" si="9">REPLACE(C261,2,1,"＊")</f>
        <v>0＊964913</v>
      </c>
      <c r="J261" s="27">
        <v>1130620</v>
      </c>
      <c r="K261" s="27" t="s">
        <v>734</v>
      </c>
      <c r="L261" s="27">
        <v>1551</v>
      </c>
      <c r="M261" s="26"/>
      <c r="N261" s="26"/>
      <c r="O261" s="26"/>
      <c r="P261" s="26"/>
      <c r="Q261" s="26"/>
      <c r="R261" s="26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6"/>
      <c r="AK261" s="26"/>
      <c r="AL261" s="26"/>
      <c r="AM261" s="28"/>
      <c r="AN261" s="28"/>
      <c r="AO261" s="28"/>
      <c r="AP261" s="28"/>
      <c r="AQ261" s="28"/>
      <c r="AR261" s="26"/>
      <c r="AS261" s="28"/>
      <c r="AT261" s="28"/>
      <c r="AU261" s="28"/>
      <c r="AV261" s="28"/>
      <c r="AW261" s="28"/>
      <c r="AX261" s="29"/>
      <c r="AY261" s="28"/>
      <c r="AZ261" s="28"/>
      <c r="BA261" s="28" t="s">
        <v>9</v>
      </c>
      <c r="BB261" s="28"/>
      <c r="BC261" s="26"/>
      <c r="BD261" s="26"/>
      <c r="BE261" s="28"/>
      <c r="BF261" s="26"/>
      <c r="BG261" s="26"/>
      <c r="BH261" s="26"/>
      <c r="BI261" s="28"/>
      <c r="BJ261" s="6"/>
    </row>
    <row r="262" spans="1:62" ht="31">
      <c r="A262" s="23">
        <v>258</v>
      </c>
      <c r="B262" s="27" t="s">
        <v>2302</v>
      </c>
      <c r="C262" s="27" t="s">
        <v>835</v>
      </c>
      <c r="D262" s="27" t="s">
        <v>69</v>
      </c>
      <c r="E262" s="27">
        <v>94</v>
      </c>
      <c r="F262" s="27" t="s">
        <v>195</v>
      </c>
      <c r="G262" s="27" t="s">
        <v>195</v>
      </c>
      <c r="H262" s="23" t="str">
        <f t="shared" si="8"/>
        <v>方＊梅</v>
      </c>
      <c r="I262" s="23" t="str">
        <f t="shared" si="9"/>
        <v>1＊627472</v>
      </c>
      <c r="J262" s="27">
        <v>1130620</v>
      </c>
      <c r="K262" s="27" t="s">
        <v>734</v>
      </c>
      <c r="L262" s="27">
        <v>1551</v>
      </c>
      <c r="M262" s="26"/>
      <c r="N262" s="26"/>
      <c r="O262" s="26"/>
      <c r="P262" s="26"/>
      <c r="Q262" s="26"/>
      <c r="R262" s="26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6"/>
      <c r="AK262" s="26"/>
      <c r="AL262" s="26"/>
      <c r="AM262" s="28"/>
      <c r="AN262" s="28"/>
      <c r="AO262" s="28"/>
      <c r="AP262" s="28"/>
      <c r="AQ262" s="28"/>
      <c r="AR262" s="26"/>
      <c r="AS262" s="28"/>
      <c r="AT262" s="28"/>
      <c r="AU262" s="28"/>
      <c r="AV262" s="28"/>
      <c r="AW262" s="28"/>
      <c r="AX262" s="29"/>
      <c r="AY262" s="28"/>
      <c r="AZ262" s="28"/>
      <c r="BA262" s="28" t="s">
        <v>9</v>
      </c>
      <c r="BB262" s="28"/>
      <c r="BC262" s="26"/>
      <c r="BD262" s="26"/>
      <c r="BE262" s="28"/>
      <c r="BF262" s="26"/>
      <c r="BG262" s="26"/>
      <c r="BH262" s="26"/>
      <c r="BI262" s="28"/>
      <c r="BJ262" s="6"/>
    </row>
    <row r="263" spans="1:62" ht="46.5">
      <c r="A263" s="23">
        <v>259</v>
      </c>
      <c r="B263" s="27" t="s">
        <v>3448</v>
      </c>
      <c r="C263" s="27" t="s">
        <v>3449</v>
      </c>
      <c r="D263" s="27" t="s">
        <v>71</v>
      </c>
      <c r="E263" s="27">
        <v>50</v>
      </c>
      <c r="F263" s="27" t="s">
        <v>195</v>
      </c>
      <c r="G263" s="27" t="s">
        <v>195</v>
      </c>
      <c r="H263" s="23" t="str">
        <f t="shared" si="8"/>
        <v>聶＊華</v>
      </c>
      <c r="I263" s="23" t="str">
        <f t="shared" si="9"/>
        <v>2＊321087</v>
      </c>
      <c r="J263" s="27">
        <v>1130620</v>
      </c>
      <c r="K263" s="27" t="s">
        <v>738</v>
      </c>
      <c r="L263" s="27">
        <v>1551</v>
      </c>
      <c r="M263" s="26"/>
      <c r="N263" s="26"/>
      <c r="O263" s="26"/>
      <c r="P263" s="26"/>
      <c r="Q263" s="26"/>
      <c r="R263" s="26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6"/>
      <c r="AK263" s="26"/>
      <c r="AL263" s="26"/>
      <c r="AM263" s="28"/>
      <c r="AN263" s="28"/>
      <c r="AO263" s="28"/>
      <c r="AP263" s="28"/>
      <c r="AQ263" s="28"/>
      <c r="AR263" s="26"/>
      <c r="AS263" s="28"/>
      <c r="AT263" s="28"/>
      <c r="AU263" s="28"/>
      <c r="AV263" s="28"/>
      <c r="AW263" s="28"/>
      <c r="AX263" s="29"/>
      <c r="AY263" s="28"/>
      <c r="AZ263" s="28" t="s">
        <v>9</v>
      </c>
      <c r="BA263" s="28" t="s">
        <v>9</v>
      </c>
      <c r="BB263" s="28"/>
      <c r="BC263" s="26"/>
      <c r="BD263" s="26"/>
      <c r="BE263" s="28"/>
      <c r="BF263" s="26"/>
      <c r="BG263" s="26"/>
      <c r="BH263" s="26"/>
      <c r="BI263" s="28"/>
      <c r="BJ263" s="6"/>
    </row>
    <row r="264" spans="1:62" ht="31">
      <c r="A264" s="23">
        <v>260</v>
      </c>
      <c r="B264" s="27" t="s">
        <v>2468</v>
      </c>
      <c r="C264" s="27" t="s">
        <v>1006</v>
      </c>
      <c r="D264" s="27" t="s">
        <v>71</v>
      </c>
      <c r="E264" s="27">
        <v>87</v>
      </c>
      <c r="F264" s="27" t="s">
        <v>195</v>
      </c>
      <c r="G264" s="27" t="s">
        <v>195</v>
      </c>
      <c r="H264" s="23" t="str">
        <f t="shared" si="8"/>
        <v>廖＊福</v>
      </c>
      <c r="I264" s="23" t="str">
        <f t="shared" si="9"/>
        <v>2＊088084</v>
      </c>
      <c r="J264" s="27">
        <v>1130620</v>
      </c>
      <c r="K264" s="27" t="s">
        <v>734</v>
      </c>
      <c r="L264" s="27">
        <v>1551</v>
      </c>
      <c r="M264" s="26"/>
      <c r="N264" s="26"/>
      <c r="O264" s="26"/>
      <c r="P264" s="26"/>
      <c r="Q264" s="26"/>
      <c r="R264" s="26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6"/>
      <c r="AK264" s="26"/>
      <c r="AL264" s="26"/>
      <c r="AM264" s="28"/>
      <c r="AN264" s="28"/>
      <c r="AO264" s="28"/>
      <c r="AP264" s="28"/>
      <c r="AQ264" s="28"/>
      <c r="AR264" s="26"/>
      <c r="AS264" s="28"/>
      <c r="AT264" s="28"/>
      <c r="AU264" s="28"/>
      <c r="AV264" s="28"/>
      <c r="AW264" s="28"/>
      <c r="AX264" s="29"/>
      <c r="AY264" s="28"/>
      <c r="AZ264" s="28"/>
      <c r="BA264" s="28" t="s">
        <v>9</v>
      </c>
      <c r="BB264" s="28"/>
      <c r="BC264" s="26"/>
      <c r="BD264" s="26"/>
      <c r="BE264" s="28"/>
      <c r="BF264" s="26"/>
      <c r="BG264" s="26"/>
      <c r="BH264" s="26"/>
      <c r="BI264" s="28"/>
      <c r="BJ264" s="6"/>
    </row>
    <row r="265" spans="1:62" ht="31">
      <c r="A265" s="23">
        <v>261</v>
      </c>
      <c r="B265" s="27" t="s">
        <v>2505</v>
      </c>
      <c r="C265" s="27" t="s">
        <v>2198</v>
      </c>
      <c r="D265" s="27" t="s">
        <v>71</v>
      </c>
      <c r="E265" s="27">
        <v>50</v>
      </c>
      <c r="F265" s="27" t="s">
        <v>3242</v>
      </c>
      <c r="G265" s="27"/>
      <c r="H265" s="23" t="str">
        <f t="shared" si="8"/>
        <v>李＊福</v>
      </c>
      <c r="I265" s="23" t="str">
        <f t="shared" si="9"/>
        <v>1＊388464</v>
      </c>
      <c r="J265" s="27">
        <v>1130626</v>
      </c>
      <c r="K265" s="27" t="s">
        <v>753</v>
      </c>
      <c r="L265" s="27">
        <v>1551</v>
      </c>
      <c r="M265" s="26"/>
      <c r="N265" s="26"/>
      <c r="O265" s="26"/>
      <c r="P265" s="26"/>
      <c r="Q265" s="26"/>
      <c r="R265" s="26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6"/>
      <c r="AK265" s="26"/>
      <c r="AL265" s="26"/>
      <c r="AM265" s="28"/>
      <c r="AN265" s="28"/>
      <c r="AO265" s="28"/>
      <c r="AP265" s="28"/>
      <c r="AQ265" s="28"/>
      <c r="AR265" s="26" t="s">
        <v>9</v>
      </c>
      <c r="AS265" s="28"/>
      <c r="AT265" s="28"/>
      <c r="AU265" s="28"/>
      <c r="AV265" s="28"/>
      <c r="AW265" s="28"/>
      <c r="AX265" s="29"/>
      <c r="AY265" s="28"/>
      <c r="AZ265" s="28"/>
      <c r="BA265" s="28"/>
      <c r="BB265" s="28"/>
      <c r="BC265" s="26"/>
      <c r="BD265" s="26"/>
      <c r="BE265" s="28"/>
      <c r="BF265" s="26"/>
      <c r="BG265" s="26"/>
      <c r="BH265" s="26"/>
      <c r="BI265" s="28" t="s">
        <v>1034</v>
      </c>
      <c r="BJ265" s="6"/>
    </row>
    <row r="266" spans="1:62">
      <c r="A266" s="23">
        <v>262</v>
      </c>
      <c r="B266" s="27" t="s">
        <v>3450</v>
      </c>
      <c r="C266" s="27" t="s">
        <v>3451</v>
      </c>
      <c r="D266" s="27" t="s">
        <v>69</v>
      </c>
      <c r="E266" s="27">
        <v>58</v>
      </c>
      <c r="F266" s="27" t="s">
        <v>195</v>
      </c>
      <c r="G266" s="27" t="s">
        <v>195</v>
      </c>
      <c r="H266" s="23" t="str">
        <f t="shared" si="8"/>
        <v>謝＊珠</v>
      </c>
      <c r="I266" s="23" t="str">
        <f t="shared" si="9"/>
        <v>1＊793795</v>
      </c>
      <c r="J266" s="27">
        <v>1130626</v>
      </c>
      <c r="K266" s="27">
        <v>5761110</v>
      </c>
      <c r="L266" s="27">
        <v>1551</v>
      </c>
      <c r="M266" s="26"/>
      <c r="N266" s="26"/>
      <c r="O266" s="26"/>
      <c r="P266" s="26"/>
      <c r="Q266" s="26"/>
      <c r="R266" s="26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6"/>
      <c r="AK266" s="26"/>
      <c r="AL266" s="26"/>
      <c r="AM266" s="28"/>
      <c r="AN266" s="28"/>
      <c r="AO266" s="28"/>
      <c r="AP266" s="28"/>
      <c r="AQ266" s="28"/>
      <c r="AR266" s="26"/>
      <c r="AS266" s="28"/>
      <c r="AT266" s="28"/>
      <c r="AU266" s="28"/>
      <c r="AV266" s="28" t="s">
        <v>9</v>
      </c>
      <c r="AW266" s="28"/>
      <c r="AX266" s="29"/>
      <c r="AY266" s="28"/>
      <c r="AZ266" s="28"/>
      <c r="BA266" s="28"/>
      <c r="BB266" s="28"/>
      <c r="BC266" s="26"/>
      <c r="BD266" s="26"/>
      <c r="BE266" s="28"/>
      <c r="BF266" s="26"/>
      <c r="BG266" s="26"/>
      <c r="BH266" s="26"/>
      <c r="BI266" s="28"/>
      <c r="BJ266" s="6"/>
    </row>
    <row r="267" spans="1:62" ht="31">
      <c r="A267" s="23">
        <v>263</v>
      </c>
      <c r="B267" s="27" t="s">
        <v>3452</v>
      </c>
      <c r="C267" s="27" t="s">
        <v>3453</v>
      </c>
      <c r="D267" s="27" t="s">
        <v>69</v>
      </c>
      <c r="E267" s="27">
        <v>77</v>
      </c>
      <c r="F267" s="27" t="s">
        <v>3280</v>
      </c>
      <c r="G267" s="27"/>
      <c r="H267" s="23" t="str">
        <f t="shared" si="8"/>
        <v>張＊銀</v>
      </c>
      <c r="I267" s="23" t="str">
        <f t="shared" si="9"/>
        <v>0＊047239</v>
      </c>
      <c r="J267" s="27">
        <v>1130627</v>
      </c>
      <c r="K267" s="27" t="s">
        <v>752</v>
      </c>
      <c r="L267" s="27">
        <v>1551</v>
      </c>
      <c r="M267" s="26"/>
      <c r="N267" s="26"/>
      <c r="O267" s="26"/>
      <c r="P267" s="26"/>
      <c r="Q267" s="26"/>
      <c r="R267" s="26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6"/>
      <c r="AK267" s="26"/>
      <c r="AL267" s="26"/>
      <c r="AM267" s="28"/>
      <c r="AN267" s="28"/>
      <c r="AO267" s="28"/>
      <c r="AP267" s="28"/>
      <c r="AQ267" s="28"/>
      <c r="AR267" s="26"/>
      <c r="AS267" s="28"/>
      <c r="AT267" s="28"/>
      <c r="AU267" s="28"/>
      <c r="AV267" s="28" t="s">
        <v>9</v>
      </c>
      <c r="AW267" s="28"/>
      <c r="AX267" s="29"/>
      <c r="AY267" s="28"/>
      <c r="AZ267" s="28"/>
      <c r="BA267" s="28"/>
      <c r="BB267" s="28"/>
      <c r="BC267" s="26"/>
      <c r="BD267" s="26"/>
      <c r="BE267" s="28"/>
      <c r="BF267" s="26"/>
      <c r="BG267" s="26"/>
      <c r="BH267" s="26"/>
      <c r="BI267" s="28" t="s">
        <v>1034</v>
      </c>
      <c r="BJ267" s="6"/>
    </row>
    <row r="268" spans="1:62" ht="31">
      <c r="A268" s="23">
        <v>264</v>
      </c>
      <c r="B268" s="27" t="s">
        <v>3454</v>
      </c>
      <c r="C268" s="27" t="s">
        <v>3455</v>
      </c>
      <c r="D268" s="27" t="s">
        <v>69</v>
      </c>
      <c r="E268" s="27">
        <v>67</v>
      </c>
      <c r="F268" s="27" t="s">
        <v>195</v>
      </c>
      <c r="G268" s="27" t="s">
        <v>195</v>
      </c>
      <c r="H268" s="23" t="str">
        <f t="shared" si="8"/>
        <v>邱＊玉幸</v>
      </c>
      <c r="I268" s="23" t="str">
        <f t="shared" si="9"/>
        <v>2＊327843</v>
      </c>
      <c r="J268" s="27">
        <v>1130627</v>
      </c>
      <c r="K268" s="27" t="s">
        <v>734</v>
      </c>
      <c r="L268" s="27">
        <v>1551</v>
      </c>
      <c r="M268" s="26"/>
      <c r="N268" s="26"/>
      <c r="O268" s="26"/>
      <c r="P268" s="26"/>
      <c r="Q268" s="26"/>
      <c r="R268" s="26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6"/>
      <c r="AK268" s="26"/>
      <c r="AL268" s="26"/>
      <c r="AM268" s="28"/>
      <c r="AN268" s="28"/>
      <c r="AO268" s="28"/>
      <c r="AP268" s="28"/>
      <c r="AQ268" s="28"/>
      <c r="AR268" s="26"/>
      <c r="AS268" s="28"/>
      <c r="AT268" s="28"/>
      <c r="AU268" s="28"/>
      <c r="AV268" s="28"/>
      <c r="AW268" s="28"/>
      <c r="AX268" s="29"/>
      <c r="AY268" s="28"/>
      <c r="AZ268" s="28"/>
      <c r="BA268" s="28" t="s">
        <v>9</v>
      </c>
      <c r="BB268" s="28"/>
      <c r="BC268" s="26"/>
      <c r="BD268" s="26"/>
      <c r="BE268" s="28"/>
      <c r="BF268" s="26"/>
      <c r="BG268" s="26"/>
      <c r="BH268" s="26"/>
      <c r="BI268" s="28"/>
      <c r="BJ268" s="6"/>
    </row>
    <row r="269" spans="1:62" ht="46.5">
      <c r="A269" s="23">
        <v>265</v>
      </c>
      <c r="B269" s="27" t="s">
        <v>3456</v>
      </c>
      <c r="C269" s="27" t="s">
        <v>3457</v>
      </c>
      <c r="D269" s="27" t="s">
        <v>71</v>
      </c>
      <c r="E269" s="27">
        <v>52</v>
      </c>
      <c r="F269" s="27" t="s">
        <v>3287</v>
      </c>
      <c r="G269" s="27" t="s">
        <v>3296</v>
      </c>
      <c r="H269" s="23" t="str">
        <f t="shared" si="8"/>
        <v>葉＊堂</v>
      </c>
      <c r="I269" s="23" t="str">
        <f t="shared" si="9"/>
        <v>1＊952588</v>
      </c>
      <c r="J269" s="27">
        <v>1130628</v>
      </c>
      <c r="K269" s="27" t="s">
        <v>3521</v>
      </c>
      <c r="L269" s="27">
        <v>1551</v>
      </c>
      <c r="M269" s="26"/>
      <c r="N269" s="26"/>
      <c r="O269" s="26"/>
      <c r="P269" s="26" t="s">
        <v>9</v>
      </c>
      <c r="Q269" s="26" t="s">
        <v>9</v>
      </c>
      <c r="R269" s="26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6"/>
      <c r="AK269" s="26"/>
      <c r="AL269" s="26"/>
      <c r="AM269" s="28"/>
      <c r="AN269" s="28"/>
      <c r="AO269" s="28"/>
      <c r="AP269" s="28"/>
      <c r="AQ269" s="28"/>
      <c r="AR269" s="26"/>
      <c r="AS269" s="28"/>
      <c r="AT269" s="28"/>
      <c r="AU269" s="28"/>
      <c r="AV269" s="28"/>
      <c r="AW269" s="28"/>
      <c r="AX269" s="29"/>
      <c r="AY269" s="28"/>
      <c r="AZ269" s="28"/>
      <c r="BA269" s="28"/>
      <c r="BB269" s="28"/>
      <c r="BC269" s="26"/>
      <c r="BD269" s="26"/>
      <c r="BE269" s="28"/>
      <c r="BF269" s="26"/>
      <c r="BG269" s="26"/>
      <c r="BH269" s="26"/>
      <c r="BI269" s="28" t="s">
        <v>1034</v>
      </c>
      <c r="BJ269" s="6"/>
    </row>
    <row r="270" spans="1:62" ht="31">
      <c r="A270" s="23">
        <v>266</v>
      </c>
      <c r="B270" s="27" t="s">
        <v>3458</v>
      </c>
      <c r="C270" s="27" t="s">
        <v>3459</v>
      </c>
      <c r="D270" s="27" t="s">
        <v>69</v>
      </c>
      <c r="E270" s="27">
        <v>80</v>
      </c>
      <c r="F270" s="27" t="s">
        <v>2980</v>
      </c>
      <c r="G270" s="27" t="s">
        <v>3301</v>
      </c>
      <c r="H270" s="23" t="str">
        <f t="shared" si="8"/>
        <v>江＊月嬌</v>
      </c>
      <c r="I270" s="23" t="str">
        <f t="shared" si="9"/>
        <v>0＊934059</v>
      </c>
      <c r="J270" s="27">
        <v>1130601</v>
      </c>
      <c r="K270" s="27" t="s">
        <v>752</v>
      </c>
      <c r="L270" s="27">
        <v>1410</v>
      </c>
      <c r="M270" s="26"/>
      <c r="N270" s="26"/>
      <c r="O270" s="26"/>
      <c r="P270" s="26"/>
      <c r="Q270" s="26"/>
      <c r="R270" s="26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6"/>
      <c r="AK270" s="26"/>
      <c r="AL270" s="26"/>
      <c r="AM270" s="28"/>
      <c r="AN270" s="28"/>
      <c r="AO270" s="28"/>
      <c r="AP270" s="28"/>
      <c r="AQ270" s="28"/>
      <c r="AR270" s="26"/>
      <c r="AS270" s="28"/>
      <c r="AT270" s="28"/>
      <c r="AU270" s="28"/>
      <c r="AV270" s="28" t="s">
        <v>9</v>
      </c>
      <c r="AW270" s="28"/>
      <c r="AX270" s="29"/>
      <c r="AY270" s="28"/>
      <c r="AZ270" s="28"/>
      <c r="BA270" s="28"/>
      <c r="BB270" s="28"/>
      <c r="BC270" s="26"/>
      <c r="BD270" s="26"/>
      <c r="BE270" s="28"/>
      <c r="BF270" s="26"/>
      <c r="BG270" s="26"/>
      <c r="BH270" s="26"/>
      <c r="BI270" s="28" t="s">
        <v>1034</v>
      </c>
      <c r="BJ270" s="6"/>
    </row>
    <row r="271" spans="1:62" ht="46.5">
      <c r="A271" s="23">
        <v>267</v>
      </c>
      <c r="B271" s="27" t="s">
        <v>3460</v>
      </c>
      <c r="C271" s="27" t="s">
        <v>3461</v>
      </c>
      <c r="D271" s="27" t="s">
        <v>71</v>
      </c>
      <c r="E271" s="27">
        <v>83</v>
      </c>
      <c r="F271" s="27" t="s">
        <v>2165</v>
      </c>
      <c r="G271" s="27" t="s">
        <v>3273</v>
      </c>
      <c r="H271" s="23" t="str">
        <f t="shared" si="8"/>
        <v>陳＊良</v>
      </c>
      <c r="I271" s="23" t="str">
        <f t="shared" si="9"/>
        <v>0＊272045</v>
      </c>
      <c r="J271" s="27">
        <v>1130603</v>
      </c>
      <c r="K271" s="27" t="s">
        <v>765</v>
      </c>
      <c r="L271" s="27">
        <v>1410</v>
      </c>
      <c r="M271" s="26"/>
      <c r="N271" s="26"/>
      <c r="O271" s="26"/>
      <c r="P271" s="26"/>
      <c r="Q271" s="26"/>
      <c r="R271" s="26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6"/>
      <c r="AK271" s="26"/>
      <c r="AL271" s="26"/>
      <c r="AM271" s="28"/>
      <c r="AN271" s="28"/>
      <c r="AO271" s="28"/>
      <c r="AP271" s="28"/>
      <c r="AQ271" s="28"/>
      <c r="AR271" s="26" t="s">
        <v>9</v>
      </c>
      <c r="AS271" s="28"/>
      <c r="AT271" s="28"/>
      <c r="AU271" s="28"/>
      <c r="AV271" s="28" t="s">
        <v>9</v>
      </c>
      <c r="AW271" s="28"/>
      <c r="AX271" s="29"/>
      <c r="AY271" s="28"/>
      <c r="AZ271" s="28"/>
      <c r="BA271" s="28"/>
      <c r="BB271" s="28"/>
      <c r="BC271" s="26"/>
      <c r="BD271" s="26"/>
      <c r="BE271" s="28"/>
      <c r="BF271" s="26"/>
      <c r="BG271" s="26"/>
      <c r="BH271" s="26"/>
      <c r="BI271" s="28" t="s">
        <v>1034</v>
      </c>
      <c r="BJ271" s="6"/>
    </row>
    <row r="272" spans="1:62" ht="31">
      <c r="A272" s="23">
        <v>268</v>
      </c>
      <c r="B272" s="27" t="s">
        <v>3462</v>
      </c>
      <c r="C272" s="27" t="s">
        <v>3463</v>
      </c>
      <c r="D272" s="27" t="s">
        <v>71</v>
      </c>
      <c r="E272" s="27">
        <v>73</v>
      </c>
      <c r="F272" s="27" t="s">
        <v>3301</v>
      </c>
      <c r="G272" s="27" t="s">
        <v>3236</v>
      </c>
      <c r="H272" s="23" t="str">
        <f t="shared" si="8"/>
        <v>黃＊良</v>
      </c>
      <c r="I272" s="23" t="str">
        <f t="shared" si="9"/>
        <v>0＊641093</v>
      </c>
      <c r="J272" s="27">
        <v>1130605</v>
      </c>
      <c r="K272" s="27" t="s">
        <v>734</v>
      </c>
      <c r="L272" s="27">
        <v>1410</v>
      </c>
      <c r="M272" s="26"/>
      <c r="N272" s="26"/>
      <c r="O272" s="26"/>
      <c r="P272" s="26"/>
      <c r="Q272" s="26"/>
      <c r="R272" s="26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6"/>
      <c r="AK272" s="26"/>
      <c r="AL272" s="26"/>
      <c r="AM272" s="28"/>
      <c r="AN272" s="28"/>
      <c r="AO272" s="28"/>
      <c r="AP272" s="28"/>
      <c r="AQ272" s="28"/>
      <c r="AR272" s="26"/>
      <c r="AS272" s="28"/>
      <c r="AT272" s="28"/>
      <c r="AU272" s="28"/>
      <c r="AV272" s="28"/>
      <c r="AW272" s="28"/>
      <c r="AX272" s="29"/>
      <c r="AY272" s="28"/>
      <c r="AZ272" s="28"/>
      <c r="BA272" s="28" t="s">
        <v>9</v>
      </c>
      <c r="BB272" s="28"/>
      <c r="BC272" s="26"/>
      <c r="BD272" s="26"/>
      <c r="BE272" s="28"/>
      <c r="BF272" s="26"/>
      <c r="BG272" s="26"/>
      <c r="BH272" s="26"/>
      <c r="BI272" s="28"/>
      <c r="BJ272" s="6"/>
    </row>
    <row r="273" spans="1:62" ht="46.5">
      <c r="A273" s="23">
        <v>269</v>
      </c>
      <c r="B273" s="27" t="s">
        <v>3464</v>
      </c>
      <c r="C273" s="27" t="s">
        <v>3465</v>
      </c>
      <c r="D273" s="27" t="s">
        <v>71</v>
      </c>
      <c r="E273" s="27">
        <v>71</v>
      </c>
      <c r="F273" s="27" t="s">
        <v>3013</v>
      </c>
      <c r="G273" s="27"/>
      <c r="H273" s="23" t="str">
        <f t="shared" si="8"/>
        <v>陳＊仁</v>
      </c>
      <c r="I273" s="23" t="str">
        <f t="shared" si="9"/>
        <v>2＊890331</v>
      </c>
      <c r="J273" s="27">
        <v>1130605</v>
      </c>
      <c r="K273" s="27" t="s">
        <v>765</v>
      </c>
      <c r="L273" s="27">
        <v>1410</v>
      </c>
      <c r="M273" s="26"/>
      <c r="N273" s="26"/>
      <c r="O273" s="26"/>
      <c r="P273" s="26"/>
      <c r="Q273" s="26"/>
      <c r="R273" s="26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6"/>
      <c r="AK273" s="26"/>
      <c r="AL273" s="26"/>
      <c r="AM273" s="28"/>
      <c r="AN273" s="28"/>
      <c r="AO273" s="28"/>
      <c r="AP273" s="28"/>
      <c r="AQ273" s="28"/>
      <c r="AR273" s="26" t="s">
        <v>9</v>
      </c>
      <c r="AS273" s="28"/>
      <c r="AT273" s="28"/>
      <c r="AU273" s="28"/>
      <c r="AV273" s="28" t="s">
        <v>9</v>
      </c>
      <c r="AW273" s="28"/>
      <c r="AX273" s="29"/>
      <c r="AY273" s="28"/>
      <c r="AZ273" s="28"/>
      <c r="BA273" s="28"/>
      <c r="BB273" s="28"/>
      <c r="BC273" s="26"/>
      <c r="BD273" s="26"/>
      <c r="BE273" s="28"/>
      <c r="BF273" s="26"/>
      <c r="BG273" s="26"/>
      <c r="BH273" s="26"/>
      <c r="BI273" s="28" t="s">
        <v>1034</v>
      </c>
      <c r="BJ273" s="6"/>
    </row>
    <row r="274" spans="1:62" ht="31">
      <c r="A274" s="23">
        <v>270</v>
      </c>
      <c r="B274" s="27" t="s">
        <v>2309</v>
      </c>
      <c r="C274" s="27" t="s">
        <v>844</v>
      </c>
      <c r="D274" s="27" t="s">
        <v>69</v>
      </c>
      <c r="E274" s="27">
        <v>89</v>
      </c>
      <c r="F274" s="27" t="s">
        <v>195</v>
      </c>
      <c r="G274" s="27" t="s">
        <v>195</v>
      </c>
      <c r="H274" s="23" t="str">
        <f t="shared" si="8"/>
        <v>陳＊喬</v>
      </c>
      <c r="I274" s="23" t="str">
        <f t="shared" si="9"/>
        <v>0＊995644</v>
      </c>
      <c r="J274" s="27">
        <v>1130605</v>
      </c>
      <c r="K274" s="27" t="s">
        <v>734</v>
      </c>
      <c r="L274" s="27">
        <v>1410</v>
      </c>
      <c r="M274" s="26"/>
      <c r="N274" s="26"/>
      <c r="O274" s="26"/>
      <c r="P274" s="26"/>
      <c r="Q274" s="26"/>
      <c r="R274" s="26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6"/>
      <c r="AK274" s="26"/>
      <c r="AL274" s="26"/>
      <c r="AM274" s="28"/>
      <c r="AN274" s="28"/>
      <c r="AO274" s="28"/>
      <c r="AP274" s="28"/>
      <c r="AQ274" s="28"/>
      <c r="AR274" s="26"/>
      <c r="AS274" s="28"/>
      <c r="AT274" s="28"/>
      <c r="AU274" s="28"/>
      <c r="AV274" s="28"/>
      <c r="AW274" s="28"/>
      <c r="AX274" s="29"/>
      <c r="AY274" s="28"/>
      <c r="AZ274" s="28"/>
      <c r="BA274" s="28" t="s">
        <v>9</v>
      </c>
      <c r="BB274" s="28"/>
      <c r="BC274" s="26"/>
      <c r="BD274" s="26"/>
      <c r="BE274" s="28"/>
      <c r="BF274" s="26"/>
      <c r="BG274" s="26"/>
      <c r="BH274" s="26"/>
      <c r="BI274" s="28"/>
      <c r="BJ274" s="6"/>
    </row>
    <row r="275" spans="1:62" ht="31">
      <c r="A275" s="23">
        <v>271</v>
      </c>
      <c r="B275" s="27" t="s">
        <v>3322</v>
      </c>
      <c r="C275" s="27" t="s">
        <v>3323</v>
      </c>
      <c r="D275" s="27" t="s">
        <v>69</v>
      </c>
      <c r="E275" s="27">
        <v>76</v>
      </c>
      <c r="F275" s="27" t="s">
        <v>195</v>
      </c>
      <c r="G275" s="27" t="s">
        <v>195</v>
      </c>
      <c r="H275" s="23" t="str">
        <f t="shared" si="8"/>
        <v>陳＊金連</v>
      </c>
      <c r="I275" s="23" t="str">
        <f t="shared" si="9"/>
        <v>0＊959202</v>
      </c>
      <c r="J275" s="27">
        <v>1130605</v>
      </c>
      <c r="K275" s="27" t="s">
        <v>761</v>
      </c>
      <c r="L275" s="27">
        <v>1410</v>
      </c>
      <c r="M275" s="26"/>
      <c r="N275" s="26"/>
      <c r="O275" s="26"/>
      <c r="P275" s="26"/>
      <c r="Q275" s="26"/>
      <c r="R275" s="26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6"/>
      <c r="AK275" s="26"/>
      <c r="AL275" s="26"/>
      <c r="AM275" s="28"/>
      <c r="AN275" s="28"/>
      <c r="AO275" s="28"/>
      <c r="AP275" s="28"/>
      <c r="AQ275" s="28"/>
      <c r="AR275" s="26"/>
      <c r="AS275" s="28"/>
      <c r="AT275" s="28"/>
      <c r="AU275" s="28"/>
      <c r="AV275" s="28" t="s">
        <v>9</v>
      </c>
      <c r="AW275" s="28"/>
      <c r="AX275" s="29"/>
      <c r="AY275" s="28"/>
      <c r="AZ275" s="28"/>
      <c r="BA275" s="28"/>
      <c r="BB275" s="28"/>
      <c r="BC275" s="26" t="s">
        <v>9</v>
      </c>
      <c r="BD275" s="26"/>
      <c r="BE275" s="28"/>
      <c r="BF275" s="26"/>
      <c r="BG275" s="26"/>
      <c r="BH275" s="26"/>
      <c r="BI275" s="28"/>
      <c r="BJ275" s="6"/>
    </row>
    <row r="276" spans="1:62" ht="31">
      <c r="A276" s="23">
        <v>272</v>
      </c>
      <c r="B276" s="27" t="s">
        <v>355</v>
      </c>
      <c r="C276" s="27" t="s">
        <v>356</v>
      </c>
      <c r="D276" s="27" t="s">
        <v>69</v>
      </c>
      <c r="E276" s="27">
        <v>79</v>
      </c>
      <c r="F276" s="27" t="s">
        <v>195</v>
      </c>
      <c r="G276" s="27" t="s">
        <v>195</v>
      </c>
      <c r="H276" s="23" t="str">
        <f t="shared" si="8"/>
        <v>胡＊碧春</v>
      </c>
      <c r="I276" s="23" t="str">
        <f t="shared" si="9"/>
        <v>0＊100416</v>
      </c>
      <c r="J276" s="27">
        <v>1130605</v>
      </c>
      <c r="K276" s="27" t="s">
        <v>734</v>
      </c>
      <c r="L276" s="27">
        <v>1410</v>
      </c>
      <c r="M276" s="26"/>
      <c r="N276" s="26"/>
      <c r="O276" s="26"/>
      <c r="P276" s="26"/>
      <c r="Q276" s="26"/>
      <c r="R276" s="26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6"/>
      <c r="AK276" s="26"/>
      <c r="AL276" s="26"/>
      <c r="AM276" s="28"/>
      <c r="AN276" s="28"/>
      <c r="AO276" s="28"/>
      <c r="AP276" s="28"/>
      <c r="AQ276" s="28"/>
      <c r="AR276" s="26"/>
      <c r="AS276" s="28"/>
      <c r="AT276" s="28"/>
      <c r="AU276" s="28"/>
      <c r="AV276" s="28"/>
      <c r="AW276" s="28"/>
      <c r="AX276" s="29"/>
      <c r="AY276" s="28"/>
      <c r="AZ276" s="28"/>
      <c r="BA276" s="28" t="s">
        <v>9</v>
      </c>
      <c r="BB276" s="28"/>
      <c r="BC276" s="26"/>
      <c r="BD276" s="26"/>
      <c r="BE276" s="28"/>
      <c r="BF276" s="26"/>
      <c r="BG276" s="26"/>
      <c r="BH276" s="26"/>
      <c r="BI276" s="28"/>
      <c r="BJ276" s="6"/>
    </row>
    <row r="277" spans="1:62" ht="31">
      <c r="A277" s="23">
        <v>273</v>
      </c>
      <c r="B277" s="27" t="s">
        <v>176</v>
      </c>
      <c r="C277" s="27" t="s">
        <v>177</v>
      </c>
      <c r="D277" s="27" t="s">
        <v>71</v>
      </c>
      <c r="E277" s="27">
        <v>60</v>
      </c>
      <c r="F277" s="27" t="s">
        <v>195</v>
      </c>
      <c r="G277" s="27" t="s">
        <v>195</v>
      </c>
      <c r="H277" s="23" t="str">
        <f t="shared" si="8"/>
        <v>高＊興</v>
      </c>
      <c r="I277" s="23" t="str">
        <f t="shared" si="9"/>
        <v>0＊777332</v>
      </c>
      <c r="J277" s="27">
        <v>1130605</v>
      </c>
      <c r="K277" s="27" t="s">
        <v>734</v>
      </c>
      <c r="L277" s="27">
        <v>1410</v>
      </c>
      <c r="M277" s="26"/>
      <c r="N277" s="26"/>
      <c r="O277" s="26"/>
      <c r="P277" s="26"/>
      <c r="Q277" s="26"/>
      <c r="R277" s="26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6"/>
      <c r="AK277" s="26"/>
      <c r="AL277" s="26"/>
      <c r="AM277" s="28"/>
      <c r="AN277" s="28"/>
      <c r="AO277" s="28"/>
      <c r="AP277" s="28"/>
      <c r="AQ277" s="28"/>
      <c r="AR277" s="26"/>
      <c r="AS277" s="28"/>
      <c r="AT277" s="28"/>
      <c r="AU277" s="28"/>
      <c r="AV277" s="28"/>
      <c r="AW277" s="28"/>
      <c r="AX277" s="29"/>
      <c r="AY277" s="28"/>
      <c r="AZ277" s="28"/>
      <c r="BA277" s="28" t="s">
        <v>9</v>
      </c>
      <c r="BB277" s="28"/>
      <c r="BC277" s="26"/>
      <c r="BD277" s="26"/>
      <c r="BE277" s="28"/>
      <c r="BF277" s="26"/>
      <c r="BG277" s="26"/>
      <c r="BH277" s="26"/>
      <c r="BI277" s="28"/>
      <c r="BJ277" s="6"/>
    </row>
    <row r="278" spans="1:62" ht="46.5">
      <c r="A278" s="23">
        <v>274</v>
      </c>
      <c r="B278" s="27" t="s">
        <v>2239</v>
      </c>
      <c r="C278" s="27" t="s">
        <v>859</v>
      </c>
      <c r="D278" s="27" t="s">
        <v>71</v>
      </c>
      <c r="E278" s="27">
        <v>67</v>
      </c>
      <c r="F278" s="27" t="s">
        <v>195</v>
      </c>
      <c r="G278" s="27" t="s">
        <v>195</v>
      </c>
      <c r="H278" s="23" t="str">
        <f t="shared" si="8"/>
        <v>吳＊梯</v>
      </c>
      <c r="I278" s="23" t="str">
        <f t="shared" si="9"/>
        <v>1＊091220</v>
      </c>
      <c r="J278" s="27">
        <v>1130605</v>
      </c>
      <c r="K278" s="27" t="s">
        <v>741</v>
      </c>
      <c r="L278" s="27">
        <v>1410</v>
      </c>
      <c r="M278" s="26"/>
      <c r="N278" s="26"/>
      <c r="O278" s="26"/>
      <c r="P278" s="26"/>
      <c r="Q278" s="26"/>
      <c r="R278" s="26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6"/>
      <c r="AK278" s="26"/>
      <c r="AL278" s="26"/>
      <c r="AM278" s="28"/>
      <c r="AN278" s="28"/>
      <c r="AO278" s="28"/>
      <c r="AP278" s="28"/>
      <c r="AQ278" s="28"/>
      <c r="AR278" s="26"/>
      <c r="AS278" s="28"/>
      <c r="AT278" s="28"/>
      <c r="AU278" s="28"/>
      <c r="AV278" s="28"/>
      <c r="AW278" s="28"/>
      <c r="AX278" s="29"/>
      <c r="AY278" s="28"/>
      <c r="AZ278" s="28" t="s">
        <v>9</v>
      </c>
      <c r="BA278" s="28"/>
      <c r="BB278" s="28" t="s">
        <v>1899</v>
      </c>
      <c r="BC278" s="26"/>
      <c r="BD278" s="26"/>
      <c r="BE278" s="28"/>
      <c r="BF278" s="26"/>
      <c r="BG278" s="26"/>
      <c r="BH278" s="26"/>
      <c r="BI278" s="28"/>
      <c r="BJ278" s="6"/>
    </row>
    <row r="279" spans="1:62" ht="31">
      <c r="A279" s="23">
        <v>275</v>
      </c>
      <c r="B279" s="27" t="s">
        <v>3466</v>
      </c>
      <c r="C279" s="27" t="s">
        <v>3467</v>
      </c>
      <c r="D279" s="27" t="s">
        <v>71</v>
      </c>
      <c r="E279" s="27">
        <v>70</v>
      </c>
      <c r="F279" s="27" t="s">
        <v>195</v>
      </c>
      <c r="G279" s="27" t="s">
        <v>195</v>
      </c>
      <c r="H279" s="23" t="str">
        <f t="shared" si="8"/>
        <v>潘＊木</v>
      </c>
      <c r="I279" s="23" t="str">
        <f t="shared" si="9"/>
        <v>1＊258886</v>
      </c>
      <c r="J279" s="27">
        <v>1130605</v>
      </c>
      <c r="K279" s="27" t="s">
        <v>732</v>
      </c>
      <c r="L279" s="27">
        <v>1410</v>
      </c>
      <c r="M279" s="26"/>
      <c r="N279" s="26"/>
      <c r="O279" s="26"/>
      <c r="P279" s="26"/>
      <c r="Q279" s="26"/>
      <c r="R279" s="26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6"/>
      <c r="AK279" s="26"/>
      <c r="AL279" s="26"/>
      <c r="AM279" s="28"/>
      <c r="AN279" s="28"/>
      <c r="AO279" s="28"/>
      <c r="AP279" s="28"/>
      <c r="AQ279" s="28"/>
      <c r="AR279" s="26"/>
      <c r="AS279" s="28"/>
      <c r="AT279" s="28"/>
      <c r="AU279" s="28"/>
      <c r="AV279" s="28"/>
      <c r="AW279" s="28"/>
      <c r="AX279" s="29"/>
      <c r="AY279" s="28"/>
      <c r="AZ279" s="28"/>
      <c r="BA279" s="28"/>
      <c r="BB279" s="28" t="s">
        <v>1899</v>
      </c>
      <c r="BC279" s="26"/>
      <c r="BD279" s="26"/>
      <c r="BE279" s="28"/>
      <c r="BF279" s="26"/>
      <c r="BG279" s="26"/>
      <c r="BH279" s="26"/>
      <c r="BI279" s="28"/>
      <c r="BJ279" s="6"/>
    </row>
    <row r="280" spans="1:62" ht="31">
      <c r="A280" s="23">
        <v>276</v>
      </c>
      <c r="B280" s="27" t="s">
        <v>3468</v>
      </c>
      <c r="C280" s="27" t="s">
        <v>1570</v>
      </c>
      <c r="D280" s="27" t="s">
        <v>71</v>
      </c>
      <c r="E280" s="27">
        <v>89</v>
      </c>
      <c r="F280" s="27" t="s">
        <v>195</v>
      </c>
      <c r="G280" s="27" t="s">
        <v>195</v>
      </c>
      <c r="H280" s="23" t="str">
        <f t="shared" si="8"/>
        <v>蔡＊洪</v>
      </c>
      <c r="I280" s="23" t="str">
        <f t="shared" si="9"/>
        <v>1＊561471</v>
      </c>
      <c r="J280" s="27">
        <v>1130605</v>
      </c>
      <c r="K280" s="27" t="s">
        <v>732</v>
      </c>
      <c r="L280" s="27">
        <v>1410</v>
      </c>
      <c r="M280" s="26"/>
      <c r="N280" s="26"/>
      <c r="O280" s="26"/>
      <c r="P280" s="26"/>
      <c r="Q280" s="26"/>
      <c r="R280" s="26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6"/>
      <c r="AK280" s="26"/>
      <c r="AL280" s="26"/>
      <c r="AM280" s="28"/>
      <c r="AN280" s="28"/>
      <c r="AO280" s="28"/>
      <c r="AP280" s="28"/>
      <c r="AQ280" s="28"/>
      <c r="AR280" s="26"/>
      <c r="AS280" s="28"/>
      <c r="AT280" s="28"/>
      <c r="AU280" s="28"/>
      <c r="AV280" s="28"/>
      <c r="AW280" s="28"/>
      <c r="AX280" s="29"/>
      <c r="AY280" s="28"/>
      <c r="AZ280" s="28"/>
      <c r="BA280" s="28"/>
      <c r="BB280" s="28" t="s">
        <v>1899</v>
      </c>
      <c r="BC280" s="26"/>
      <c r="BD280" s="26"/>
      <c r="BE280" s="28" t="s">
        <v>736</v>
      </c>
      <c r="BF280" s="26"/>
      <c r="BG280" s="26"/>
      <c r="BH280" s="26"/>
      <c r="BI280" s="28"/>
      <c r="BJ280" s="6"/>
    </row>
    <row r="281" spans="1:62" ht="31">
      <c r="A281" s="23">
        <v>277</v>
      </c>
      <c r="B281" s="27" t="s">
        <v>3469</v>
      </c>
      <c r="C281" s="27" t="s">
        <v>3470</v>
      </c>
      <c r="D281" s="27" t="s">
        <v>71</v>
      </c>
      <c r="E281" s="27">
        <v>82</v>
      </c>
      <c r="F281" s="27" t="s">
        <v>3403</v>
      </c>
      <c r="G281" s="27" t="s">
        <v>3340</v>
      </c>
      <c r="H281" s="23" t="str">
        <f t="shared" si="8"/>
        <v>林＊松</v>
      </c>
      <c r="I281" s="23" t="str">
        <f t="shared" si="9"/>
        <v>1＊627098</v>
      </c>
      <c r="J281" s="27">
        <v>1130605</v>
      </c>
      <c r="K281" s="27" t="s">
        <v>753</v>
      </c>
      <c r="L281" s="27">
        <v>1410</v>
      </c>
      <c r="M281" s="26"/>
      <c r="N281" s="26"/>
      <c r="O281" s="26"/>
      <c r="P281" s="26"/>
      <c r="Q281" s="26"/>
      <c r="R281" s="26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6"/>
      <c r="AK281" s="26"/>
      <c r="AL281" s="26"/>
      <c r="AM281" s="28"/>
      <c r="AN281" s="28"/>
      <c r="AO281" s="28"/>
      <c r="AP281" s="28"/>
      <c r="AQ281" s="28"/>
      <c r="AR281" s="26" t="s">
        <v>9</v>
      </c>
      <c r="AS281" s="28"/>
      <c r="AT281" s="28"/>
      <c r="AU281" s="28"/>
      <c r="AV281" s="28"/>
      <c r="AW281" s="28"/>
      <c r="AX281" s="29"/>
      <c r="AY281" s="28"/>
      <c r="AZ281" s="28"/>
      <c r="BA281" s="28"/>
      <c r="BB281" s="28"/>
      <c r="BC281" s="26"/>
      <c r="BD281" s="26"/>
      <c r="BE281" s="28"/>
      <c r="BF281" s="26"/>
      <c r="BG281" s="26"/>
      <c r="BH281" s="26"/>
      <c r="BI281" s="28" t="s">
        <v>1034</v>
      </c>
      <c r="BJ281" s="6"/>
    </row>
    <row r="282" spans="1:62" ht="46.5">
      <c r="A282" s="23">
        <v>278</v>
      </c>
      <c r="B282" s="27" t="s">
        <v>3471</v>
      </c>
      <c r="C282" s="27" t="s">
        <v>3472</v>
      </c>
      <c r="D282" s="27" t="s">
        <v>71</v>
      </c>
      <c r="E282" s="27">
        <v>61</v>
      </c>
      <c r="F282" s="27" t="s">
        <v>2737</v>
      </c>
      <c r="G282" s="27" t="s">
        <v>3340</v>
      </c>
      <c r="H282" s="23" t="str">
        <f t="shared" si="8"/>
        <v>傅＊龍</v>
      </c>
      <c r="I282" s="23" t="str">
        <f t="shared" si="9"/>
        <v>2＊488633</v>
      </c>
      <c r="J282" s="27">
        <v>1130607</v>
      </c>
      <c r="K282" s="27" t="s">
        <v>765</v>
      </c>
      <c r="L282" s="27">
        <v>1410</v>
      </c>
      <c r="M282" s="26"/>
      <c r="N282" s="26"/>
      <c r="O282" s="26"/>
      <c r="P282" s="26"/>
      <c r="Q282" s="26"/>
      <c r="R282" s="26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6"/>
      <c r="AK282" s="26"/>
      <c r="AL282" s="26"/>
      <c r="AM282" s="28"/>
      <c r="AN282" s="28"/>
      <c r="AO282" s="28"/>
      <c r="AP282" s="28"/>
      <c r="AQ282" s="28"/>
      <c r="AR282" s="26" t="s">
        <v>9</v>
      </c>
      <c r="AS282" s="28"/>
      <c r="AT282" s="28"/>
      <c r="AU282" s="28"/>
      <c r="AV282" s="28" t="s">
        <v>9</v>
      </c>
      <c r="AW282" s="28"/>
      <c r="AX282" s="29"/>
      <c r="AY282" s="28"/>
      <c r="AZ282" s="28"/>
      <c r="BA282" s="28"/>
      <c r="BB282" s="28"/>
      <c r="BC282" s="26"/>
      <c r="BD282" s="26"/>
      <c r="BE282" s="28"/>
      <c r="BF282" s="26"/>
      <c r="BG282" s="26"/>
      <c r="BH282" s="26"/>
      <c r="BI282" s="28" t="s">
        <v>1034</v>
      </c>
      <c r="BJ282" s="6"/>
    </row>
    <row r="283" spans="1:62" ht="31">
      <c r="A283" s="23">
        <v>279</v>
      </c>
      <c r="B283" s="27" t="s">
        <v>3473</v>
      </c>
      <c r="C283" s="27" t="s">
        <v>1560</v>
      </c>
      <c r="D283" s="27" t="s">
        <v>69</v>
      </c>
      <c r="E283" s="27">
        <v>67</v>
      </c>
      <c r="F283" s="27" t="s">
        <v>195</v>
      </c>
      <c r="G283" s="27" t="s">
        <v>195</v>
      </c>
      <c r="H283" s="23" t="str">
        <f t="shared" si="8"/>
        <v>羅＊瑾</v>
      </c>
      <c r="I283" s="23" t="str">
        <f t="shared" si="9"/>
        <v>1＊239109</v>
      </c>
      <c r="J283" s="27">
        <v>1130607</v>
      </c>
      <c r="K283" s="27" t="s">
        <v>732</v>
      </c>
      <c r="L283" s="27">
        <v>1410</v>
      </c>
      <c r="M283" s="26"/>
      <c r="N283" s="26"/>
      <c r="O283" s="26"/>
      <c r="P283" s="26"/>
      <c r="Q283" s="26"/>
      <c r="R283" s="26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6"/>
      <c r="AK283" s="26"/>
      <c r="AL283" s="26"/>
      <c r="AM283" s="28"/>
      <c r="AN283" s="28"/>
      <c r="AO283" s="28"/>
      <c r="AP283" s="28"/>
      <c r="AQ283" s="28"/>
      <c r="AR283" s="26"/>
      <c r="AS283" s="28"/>
      <c r="AT283" s="28"/>
      <c r="AU283" s="28"/>
      <c r="AV283" s="28"/>
      <c r="AW283" s="28"/>
      <c r="AX283" s="29"/>
      <c r="AY283" s="28"/>
      <c r="AZ283" s="28"/>
      <c r="BA283" s="28"/>
      <c r="BB283" s="28" t="s">
        <v>1899</v>
      </c>
      <c r="BC283" s="26"/>
      <c r="BD283" s="26"/>
      <c r="BE283" s="28"/>
      <c r="BF283" s="26"/>
      <c r="BG283" s="26"/>
      <c r="BH283" s="26"/>
      <c r="BI283" s="28"/>
      <c r="BJ283" s="6"/>
    </row>
    <row r="284" spans="1:62" ht="31">
      <c r="A284" s="23">
        <v>280</v>
      </c>
      <c r="B284" s="27" t="s">
        <v>3474</v>
      </c>
      <c r="C284" s="27" t="s">
        <v>3475</v>
      </c>
      <c r="D284" s="27" t="s">
        <v>71</v>
      </c>
      <c r="E284" s="27">
        <v>88</v>
      </c>
      <c r="F284" s="27" t="s">
        <v>3476</v>
      </c>
      <c r="G284" s="27"/>
      <c r="H284" s="23" t="str">
        <f t="shared" si="8"/>
        <v>魏＊豐</v>
      </c>
      <c r="I284" s="23" t="str">
        <f t="shared" si="9"/>
        <v>0＊825932</v>
      </c>
      <c r="J284" s="27">
        <v>1130607</v>
      </c>
      <c r="K284" s="27" t="s">
        <v>752</v>
      </c>
      <c r="L284" s="27">
        <v>1410</v>
      </c>
      <c r="M284" s="26"/>
      <c r="N284" s="26"/>
      <c r="O284" s="26"/>
      <c r="P284" s="26"/>
      <c r="Q284" s="26"/>
      <c r="R284" s="26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6"/>
      <c r="AK284" s="26"/>
      <c r="AL284" s="26"/>
      <c r="AM284" s="28"/>
      <c r="AN284" s="28"/>
      <c r="AO284" s="28"/>
      <c r="AP284" s="28"/>
      <c r="AQ284" s="28"/>
      <c r="AR284" s="26"/>
      <c r="AS284" s="28"/>
      <c r="AT284" s="28"/>
      <c r="AU284" s="28"/>
      <c r="AV284" s="28" t="s">
        <v>9</v>
      </c>
      <c r="AW284" s="28"/>
      <c r="AX284" s="29"/>
      <c r="AY284" s="28"/>
      <c r="AZ284" s="28"/>
      <c r="BA284" s="28"/>
      <c r="BB284" s="28"/>
      <c r="BC284" s="26"/>
      <c r="BD284" s="26"/>
      <c r="BE284" s="28"/>
      <c r="BF284" s="26"/>
      <c r="BG284" s="26"/>
      <c r="BH284" s="26"/>
      <c r="BI284" s="28" t="s">
        <v>1034</v>
      </c>
      <c r="BJ284" s="6"/>
    </row>
    <row r="285" spans="1:62" ht="46.5">
      <c r="A285" s="23">
        <v>281</v>
      </c>
      <c r="B285" s="27" t="s">
        <v>3477</v>
      </c>
      <c r="C285" s="27" t="s">
        <v>3478</v>
      </c>
      <c r="D285" s="27" t="s">
        <v>69</v>
      </c>
      <c r="E285" s="27">
        <v>72</v>
      </c>
      <c r="F285" s="27" t="s">
        <v>3236</v>
      </c>
      <c r="G285" s="27" t="s">
        <v>3415</v>
      </c>
      <c r="H285" s="23" t="str">
        <f t="shared" si="8"/>
        <v>鄭＊秀娥</v>
      </c>
      <c r="I285" s="23" t="str">
        <f t="shared" si="9"/>
        <v>0＊731523</v>
      </c>
      <c r="J285" s="27">
        <v>1130607</v>
      </c>
      <c r="K285" s="27" t="s">
        <v>767</v>
      </c>
      <c r="L285" s="27">
        <v>1410</v>
      </c>
      <c r="M285" s="26"/>
      <c r="N285" s="26"/>
      <c r="O285" s="26"/>
      <c r="P285" s="26"/>
      <c r="Q285" s="26"/>
      <c r="R285" s="26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6"/>
      <c r="AK285" s="26"/>
      <c r="AL285" s="26"/>
      <c r="AM285" s="28"/>
      <c r="AN285" s="28"/>
      <c r="AO285" s="28"/>
      <c r="AP285" s="28"/>
      <c r="AQ285" s="28"/>
      <c r="AR285" s="26"/>
      <c r="AS285" s="28"/>
      <c r="AT285" s="28"/>
      <c r="AU285" s="28"/>
      <c r="AV285" s="28" t="s">
        <v>9</v>
      </c>
      <c r="AW285" s="28"/>
      <c r="AX285" s="29"/>
      <c r="AY285" s="28"/>
      <c r="AZ285" s="28"/>
      <c r="BA285" s="28"/>
      <c r="BB285" s="28"/>
      <c r="BC285" s="26" t="s">
        <v>9</v>
      </c>
      <c r="BD285" s="26"/>
      <c r="BE285" s="28"/>
      <c r="BF285" s="26"/>
      <c r="BG285" s="26"/>
      <c r="BH285" s="26"/>
      <c r="BI285" s="28"/>
      <c r="BJ285" s="6"/>
    </row>
    <row r="286" spans="1:62" ht="31">
      <c r="A286" s="23">
        <v>282</v>
      </c>
      <c r="B286" s="27" t="s">
        <v>3479</v>
      </c>
      <c r="C286" s="27" t="s">
        <v>3480</v>
      </c>
      <c r="D286" s="27" t="s">
        <v>71</v>
      </c>
      <c r="E286" s="27">
        <v>65</v>
      </c>
      <c r="F286" s="27" t="s">
        <v>2165</v>
      </c>
      <c r="G286" s="27"/>
      <c r="H286" s="23" t="str">
        <f t="shared" si="8"/>
        <v>林＊雍</v>
      </c>
      <c r="I286" s="23" t="str">
        <f t="shared" si="9"/>
        <v>0＊515284</v>
      </c>
      <c r="J286" s="27">
        <v>1130612</v>
      </c>
      <c r="K286" s="27" t="s">
        <v>752</v>
      </c>
      <c r="L286" s="27">
        <v>1410</v>
      </c>
      <c r="M286" s="26"/>
      <c r="N286" s="26"/>
      <c r="O286" s="26"/>
      <c r="P286" s="26"/>
      <c r="Q286" s="26"/>
      <c r="R286" s="26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6"/>
      <c r="AK286" s="26"/>
      <c r="AL286" s="26"/>
      <c r="AM286" s="28"/>
      <c r="AN286" s="28"/>
      <c r="AO286" s="28"/>
      <c r="AP286" s="28"/>
      <c r="AQ286" s="28"/>
      <c r="AR286" s="26"/>
      <c r="AS286" s="28"/>
      <c r="AT286" s="28"/>
      <c r="AU286" s="28"/>
      <c r="AV286" s="28" t="s">
        <v>9</v>
      </c>
      <c r="AW286" s="28"/>
      <c r="AX286" s="29"/>
      <c r="AY286" s="28"/>
      <c r="AZ286" s="28"/>
      <c r="BA286" s="28"/>
      <c r="BB286" s="28"/>
      <c r="BC286" s="26"/>
      <c r="BD286" s="26"/>
      <c r="BE286" s="28"/>
      <c r="BF286" s="26"/>
      <c r="BG286" s="26"/>
      <c r="BH286" s="26"/>
      <c r="BI286" s="28" t="s">
        <v>1034</v>
      </c>
      <c r="BJ286" s="6"/>
    </row>
    <row r="287" spans="1:62">
      <c r="A287" s="23">
        <v>283</v>
      </c>
      <c r="B287" s="27" t="s">
        <v>2484</v>
      </c>
      <c r="C287" s="27" t="s">
        <v>2178</v>
      </c>
      <c r="D287" s="27" t="s">
        <v>69</v>
      </c>
      <c r="E287" s="27">
        <v>58</v>
      </c>
      <c r="F287" s="27" t="s">
        <v>195</v>
      </c>
      <c r="G287" s="27" t="s">
        <v>195</v>
      </c>
      <c r="H287" s="23" t="str">
        <f t="shared" si="8"/>
        <v>邱＊如</v>
      </c>
      <c r="I287" s="23" t="str">
        <f t="shared" si="9"/>
        <v>0＊169612</v>
      </c>
      <c r="J287" s="27">
        <v>1130612</v>
      </c>
      <c r="K287" s="27">
        <v>5761110</v>
      </c>
      <c r="L287" s="27">
        <v>1410</v>
      </c>
      <c r="M287" s="26"/>
      <c r="N287" s="26"/>
      <c r="O287" s="26"/>
      <c r="P287" s="26"/>
      <c r="Q287" s="26"/>
      <c r="R287" s="26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6"/>
      <c r="AK287" s="26"/>
      <c r="AL287" s="26"/>
      <c r="AM287" s="28"/>
      <c r="AN287" s="28"/>
      <c r="AO287" s="28"/>
      <c r="AP287" s="28"/>
      <c r="AQ287" s="28"/>
      <c r="AR287" s="26"/>
      <c r="AS287" s="28"/>
      <c r="AT287" s="28"/>
      <c r="AU287" s="28"/>
      <c r="AV287" s="28" t="s">
        <v>9</v>
      </c>
      <c r="AW287" s="28"/>
      <c r="AX287" s="29"/>
      <c r="AY287" s="28"/>
      <c r="AZ287" s="28"/>
      <c r="BA287" s="28"/>
      <c r="BB287" s="28"/>
      <c r="BC287" s="26"/>
      <c r="BD287" s="26"/>
      <c r="BE287" s="28"/>
      <c r="BF287" s="26"/>
      <c r="BG287" s="26"/>
      <c r="BH287" s="26"/>
      <c r="BI287" s="28"/>
      <c r="BJ287" s="6"/>
    </row>
    <row r="288" spans="1:62" ht="31">
      <c r="A288" s="23">
        <v>284</v>
      </c>
      <c r="B288" s="27" t="s">
        <v>3481</v>
      </c>
      <c r="C288" s="27" t="s">
        <v>3482</v>
      </c>
      <c r="D288" s="27" t="s">
        <v>69</v>
      </c>
      <c r="E288" s="27">
        <v>77</v>
      </c>
      <c r="F288" s="27" t="s">
        <v>195</v>
      </c>
      <c r="G288" s="27" t="s">
        <v>195</v>
      </c>
      <c r="H288" s="23" t="str">
        <f t="shared" si="8"/>
        <v>楊＊梅</v>
      </c>
      <c r="I288" s="23" t="str">
        <f t="shared" si="9"/>
        <v>0＊312679</v>
      </c>
      <c r="J288" s="27">
        <v>1130612</v>
      </c>
      <c r="K288" s="27" t="s">
        <v>734</v>
      </c>
      <c r="L288" s="27">
        <v>1410</v>
      </c>
      <c r="M288" s="26"/>
      <c r="N288" s="26"/>
      <c r="O288" s="26"/>
      <c r="P288" s="26"/>
      <c r="Q288" s="26"/>
      <c r="R288" s="26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6"/>
      <c r="AK288" s="26"/>
      <c r="AL288" s="26"/>
      <c r="AM288" s="28"/>
      <c r="AN288" s="28"/>
      <c r="AO288" s="28"/>
      <c r="AP288" s="28"/>
      <c r="AQ288" s="28"/>
      <c r="AR288" s="26"/>
      <c r="AS288" s="28"/>
      <c r="AT288" s="28"/>
      <c r="AU288" s="28"/>
      <c r="AV288" s="28"/>
      <c r="AW288" s="28"/>
      <c r="AX288" s="29"/>
      <c r="AY288" s="28"/>
      <c r="AZ288" s="28"/>
      <c r="BA288" s="28" t="s">
        <v>9</v>
      </c>
      <c r="BB288" s="28"/>
      <c r="BC288" s="26"/>
      <c r="BD288" s="26"/>
      <c r="BE288" s="28"/>
      <c r="BF288" s="26"/>
      <c r="BG288" s="26"/>
      <c r="BH288" s="26"/>
      <c r="BI288" s="28"/>
      <c r="BJ288" s="6"/>
    </row>
    <row r="289" spans="1:62" ht="31">
      <c r="A289" s="23">
        <v>285</v>
      </c>
      <c r="B289" s="27" t="s">
        <v>183</v>
      </c>
      <c r="C289" s="27" t="s">
        <v>184</v>
      </c>
      <c r="D289" s="27" t="s">
        <v>69</v>
      </c>
      <c r="E289" s="27">
        <v>80</v>
      </c>
      <c r="F289" s="27" t="s">
        <v>195</v>
      </c>
      <c r="G289" s="27" t="s">
        <v>195</v>
      </c>
      <c r="H289" s="23" t="str">
        <f t="shared" si="8"/>
        <v>陳＊枝</v>
      </c>
      <c r="I289" s="23" t="str">
        <f t="shared" si="9"/>
        <v>0＊020929</v>
      </c>
      <c r="J289" s="27">
        <v>1130612</v>
      </c>
      <c r="K289" s="27" t="s">
        <v>734</v>
      </c>
      <c r="L289" s="27">
        <v>1410</v>
      </c>
      <c r="M289" s="26"/>
      <c r="N289" s="26"/>
      <c r="O289" s="26"/>
      <c r="P289" s="26"/>
      <c r="Q289" s="26"/>
      <c r="R289" s="26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6"/>
      <c r="AK289" s="26"/>
      <c r="AL289" s="26"/>
      <c r="AM289" s="28"/>
      <c r="AN289" s="28"/>
      <c r="AO289" s="28"/>
      <c r="AP289" s="28"/>
      <c r="AQ289" s="28"/>
      <c r="AR289" s="26"/>
      <c r="AS289" s="28"/>
      <c r="AT289" s="28"/>
      <c r="AU289" s="28"/>
      <c r="AV289" s="28"/>
      <c r="AW289" s="28"/>
      <c r="AX289" s="29"/>
      <c r="AY289" s="28"/>
      <c r="AZ289" s="28"/>
      <c r="BA289" s="28" t="s">
        <v>9</v>
      </c>
      <c r="BB289" s="28"/>
      <c r="BC289" s="26"/>
      <c r="BD289" s="26"/>
      <c r="BE289" s="28"/>
      <c r="BF289" s="26"/>
      <c r="BG289" s="26"/>
      <c r="BH289" s="26"/>
      <c r="BI289" s="28"/>
      <c r="BJ289" s="6"/>
    </row>
    <row r="290" spans="1:62" ht="31">
      <c r="A290" s="23">
        <v>286</v>
      </c>
      <c r="B290" s="27" t="s">
        <v>3226</v>
      </c>
      <c r="C290" s="27" t="s">
        <v>3227</v>
      </c>
      <c r="D290" s="27" t="s">
        <v>69</v>
      </c>
      <c r="E290" s="27">
        <v>67</v>
      </c>
      <c r="F290" s="27" t="s">
        <v>195</v>
      </c>
      <c r="G290" s="27" t="s">
        <v>195</v>
      </c>
      <c r="H290" s="23" t="str">
        <f t="shared" si="8"/>
        <v>胡＊麗</v>
      </c>
      <c r="I290" s="23" t="str">
        <f t="shared" si="9"/>
        <v>0＊380191</v>
      </c>
      <c r="J290" s="27">
        <v>1130612</v>
      </c>
      <c r="K290" s="27" t="s">
        <v>752</v>
      </c>
      <c r="L290" s="27">
        <v>1410</v>
      </c>
      <c r="M290" s="26"/>
      <c r="N290" s="26"/>
      <c r="O290" s="26"/>
      <c r="P290" s="26"/>
      <c r="Q290" s="26"/>
      <c r="R290" s="26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6"/>
      <c r="AK290" s="26"/>
      <c r="AL290" s="26"/>
      <c r="AM290" s="28"/>
      <c r="AN290" s="28"/>
      <c r="AO290" s="28"/>
      <c r="AP290" s="28"/>
      <c r="AQ290" s="28"/>
      <c r="AR290" s="26"/>
      <c r="AS290" s="28"/>
      <c r="AT290" s="28"/>
      <c r="AU290" s="28"/>
      <c r="AV290" s="28" t="s">
        <v>9</v>
      </c>
      <c r="AW290" s="28"/>
      <c r="AX290" s="29"/>
      <c r="AY290" s="28"/>
      <c r="AZ290" s="28"/>
      <c r="BA290" s="28"/>
      <c r="BB290" s="28"/>
      <c r="BC290" s="26"/>
      <c r="BD290" s="26"/>
      <c r="BE290" s="28"/>
      <c r="BF290" s="26"/>
      <c r="BG290" s="26"/>
      <c r="BH290" s="26"/>
      <c r="BI290" s="28" t="s">
        <v>1034</v>
      </c>
      <c r="BJ290" s="6"/>
    </row>
    <row r="291" spans="1:62" ht="31">
      <c r="A291" s="23">
        <v>287</v>
      </c>
      <c r="B291" s="27" t="s">
        <v>179</v>
      </c>
      <c r="C291" s="27" t="s">
        <v>180</v>
      </c>
      <c r="D291" s="27" t="s">
        <v>69</v>
      </c>
      <c r="E291" s="27">
        <v>85</v>
      </c>
      <c r="F291" s="27" t="s">
        <v>195</v>
      </c>
      <c r="G291" s="27" t="s">
        <v>195</v>
      </c>
      <c r="H291" s="23" t="str">
        <f t="shared" si="8"/>
        <v>邵＊政子</v>
      </c>
      <c r="I291" s="23" t="str">
        <f t="shared" si="9"/>
        <v>1＊090400</v>
      </c>
      <c r="J291" s="27">
        <v>1130612</v>
      </c>
      <c r="K291" s="27" t="s">
        <v>734</v>
      </c>
      <c r="L291" s="27">
        <v>1410</v>
      </c>
      <c r="M291" s="26"/>
      <c r="N291" s="26"/>
      <c r="O291" s="26"/>
      <c r="P291" s="26"/>
      <c r="Q291" s="26"/>
      <c r="R291" s="26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6"/>
      <c r="AK291" s="26"/>
      <c r="AL291" s="26"/>
      <c r="AM291" s="28"/>
      <c r="AN291" s="28"/>
      <c r="AO291" s="28"/>
      <c r="AP291" s="28"/>
      <c r="AQ291" s="28"/>
      <c r="AR291" s="26"/>
      <c r="AS291" s="28"/>
      <c r="AT291" s="28"/>
      <c r="AU291" s="28"/>
      <c r="AV291" s="28"/>
      <c r="AW291" s="28"/>
      <c r="AX291" s="29"/>
      <c r="AY291" s="28"/>
      <c r="AZ291" s="28"/>
      <c r="BA291" s="28" t="s">
        <v>9</v>
      </c>
      <c r="BB291" s="28"/>
      <c r="BC291" s="26"/>
      <c r="BD291" s="26"/>
      <c r="BE291" s="28"/>
      <c r="BF291" s="26"/>
      <c r="BG291" s="26"/>
      <c r="BH291" s="26"/>
      <c r="BI291" s="28"/>
      <c r="BJ291" s="6"/>
    </row>
    <row r="292" spans="1:62" ht="46.5">
      <c r="A292" s="23">
        <v>288</v>
      </c>
      <c r="B292" s="27" t="s">
        <v>3483</v>
      </c>
      <c r="C292" s="27" t="s">
        <v>3484</v>
      </c>
      <c r="D292" s="27" t="s">
        <v>71</v>
      </c>
      <c r="E292" s="27">
        <v>87</v>
      </c>
      <c r="F292" s="27" t="s">
        <v>195</v>
      </c>
      <c r="G292" s="27" t="s">
        <v>195</v>
      </c>
      <c r="H292" s="23" t="str">
        <f t="shared" si="8"/>
        <v>李＊棍</v>
      </c>
      <c r="I292" s="23" t="str">
        <f t="shared" si="9"/>
        <v>0＊408008</v>
      </c>
      <c r="J292" s="27">
        <v>1130614</v>
      </c>
      <c r="K292" s="27" t="s">
        <v>767</v>
      </c>
      <c r="L292" s="27">
        <v>1410</v>
      </c>
      <c r="M292" s="26"/>
      <c r="N292" s="26"/>
      <c r="O292" s="26"/>
      <c r="P292" s="26"/>
      <c r="Q292" s="26"/>
      <c r="R292" s="26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6"/>
      <c r="AK292" s="26"/>
      <c r="AL292" s="26"/>
      <c r="AM292" s="28"/>
      <c r="AN292" s="28"/>
      <c r="AO292" s="28"/>
      <c r="AP292" s="28"/>
      <c r="AQ292" s="28"/>
      <c r="AR292" s="26"/>
      <c r="AS292" s="28"/>
      <c r="AT292" s="28"/>
      <c r="AU292" s="28"/>
      <c r="AV292" s="28" t="s">
        <v>9</v>
      </c>
      <c r="AW292" s="28"/>
      <c r="AX292" s="29"/>
      <c r="AY292" s="28"/>
      <c r="AZ292" s="28"/>
      <c r="BA292" s="28"/>
      <c r="BB292" s="28"/>
      <c r="BC292" s="26" t="s">
        <v>9</v>
      </c>
      <c r="BD292" s="26"/>
      <c r="BE292" s="28"/>
      <c r="BF292" s="26"/>
      <c r="BG292" s="26"/>
      <c r="BH292" s="26"/>
      <c r="BI292" s="28"/>
      <c r="BJ292" s="6"/>
    </row>
    <row r="293" spans="1:62" ht="31">
      <c r="A293" s="23">
        <v>289</v>
      </c>
      <c r="B293" s="27" t="s">
        <v>2477</v>
      </c>
      <c r="C293" s="27" t="s">
        <v>2172</v>
      </c>
      <c r="D293" s="27" t="s">
        <v>71</v>
      </c>
      <c r="E293" s="27">
        <v>54</v>
      </c>
      <c r="F293" s="27" t="s">
        <v>195</v>
      </c>
      <c r="G293" s="27" t="s">
        <v>195</v>
      </c>
      <c r="H293" s="23" t="str">
        <f t="shared" si="8"/>
        <v>蔡＊泰</v>
      </c>
      <c r="I293" s="23" t="str">
        <f t="shared" si="9"/>
        <v>1＊102981</v>
      </c>
      <c r="J293" s="27">
        <v>1130617</v>
      </c>
      <c r="K293" s="27" t="s">
        <v>734</v>
      </c>
      <c r="L293" s="27">
        <v>1410</v>
      </c>
      <c r="M293" s="26"/>
      <c r="N293" s="26"/>
      <c r="O293" s="26"/>
      <c r="P293" s="26"/>
      <c r="Q293" s="26"/>
      <c r="R293" s="26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6"/>
      <c r="AK293" s="26"/>
      <c r="AL293" s="26"/>
      <c r="AM293" s="28"/>
      <c r="AN293" s="28"/>
      <c r="AO293" s="28"/>
      <c r="AP293" s="28"/>
      <c r="AQ293" s="28"/>
      <c r="AR293" s="26"/>
      <c r="AS293" s="28"/>
      <c r="AT293" s="28"/>
      <c r="AU293" s="28"/>
      <c r="AV293" s="28"/>
      <c r="AW293" s="28"/>
      <c r="AX293" s="29"/>
      <c r="AY293" s="28"/>
      <c r="AZ293" s="28"/>
      <c r="BA293" s="28" t="s">
        <v>9</v>
      </c>
      <c r="BB293" s="28"/>
      <c r="BC293" s="26"/>
      <c r="BD293" s="26"/>
      <c r="BE293" s="28"/>
      <c r="BF293" s="26"/>
      <c r="BG293" s="26"/>
      <c r="BH293" s="26"/>
      <c r="BI293" s="28"/>
      <c r="BJ293" s="6"/>
    </row>
    <row r="294" spans="1:62" ht="46.5">
      <c r="A294" s="23">
        <v>290</v>
      </c>
      <c r="B294" s="27" t="s">
        <v>294</v>
      </c>
      <c r="C294" s="27" t="s">
        <v>247</v>
      </c>
      <c r="D294" s="27" t="s">
        <v>69</v>
      </c>
      <c r="E294" s="27">
        <v>77</v>
      </c>
      <c r="F294" s="27" t="s">
        <v>195</v>
      </c>
      <c r="G294" s="27" t="s">
        <v>195</v>
      </c>
      <c r="H294" s="23" t="str">
        <f t="shared" si="8"/>
        <v>陳＊</v>
      </c>
      <c r="I294" s="23" t="str">
        <f t="shared" si="9"/>
        <v>1＊496877</v>
      </c>
      <c r="J294" s="27">
        <v>1130619</v>
      </c>
      <c r="K294" s="27" t="s">
        <v>1913</v>
      </c>
      <c r="L294" s="27">
        <v>1410</v>
      </c>
      <c r="M294" s="26"/>
      <c r="N294" s="26"/>
      <c r="O294" s="26"/>
      <c r="P294" s="26"/>
      <c r="Q294" s="26"/>
      <c r="R294" s="26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6"/>
      <c r="AK294" s="26"/>
      <c r="AL294" s="26"/>
      <c r="AM294" s="28"/>
      <c r="AN294" s="28"/>
      <c r="AO294" s="28"/>
      <c r="AP294" s="28"/>
      <c r="AQ294" s="28"/>
      <c r="AR294" s="26"/>
      <c r="AS294" s="28"/>
      <c r="AT294" s="28"/>
      <c r="AU294" s="28" t="s">
        <v>9</v>
      </c>
      <c r="AV294" s="28"/>
      <c r="AW294" s="28"/>
      <c r="AX294" s="29"/>
      <c r="AY294" s="28"/>
      <c r="AZ294" s="28"/>
      <c r="BA294" s="28" t="s">
        <v>9</v>
      </c>
      <c r="BB294" s="28"/>
      <c r="BC294" s="26"/>
      <c r="BD294" s="26"/>
      <c r="BE294" s="28"/>
      <c r="BF294" s="26"/>
      <c r="BG294" s="26"/>
      <c r="BH294" s="26"/>
      <c r="BI294" s="28"/>
      <c r="BJ294" s="6"/>
    </row>
    <row r="295" spans="1:62" ht="31">
      <c r="A295" s="23">
        <v>291</v>
      </c>
      <c r="B295" s="27" t="s">
        <v>3485</v>
      </c>
      <c r="C295" s="27" t="s">
        <v>3486</v>
      </c>
      <c r="D295" s="27" t="s">
        <v>71</v>
      </c>
      <c r="E295" s="27">
        <v>61</v>
      </c>
      <c r="F295" s="27" t="s">
        <v>195</v>
      </c>
      <c r="G295" s="27" t="s">
        <v>195</v>
      </c>
      <c r="H295" s="23" t="str">
        <f t="shared" si="8"/>
        <v>葉＊明</v>
      </c>
      <c r="I295" s="23" t="str">
        <f t="shared" si="9"/>
        <v>1＊295626</v>
      </c>
      <c r="J295" s="27">
        <v>1130619</v>
      </c>
      <c r="K295" s="27" t="s">
        <v>734</v>
      </c>
      <c r="L295" s="27">
        <v>1410</v>
      </c>
      <c r="M295" s="26"/>
      <c r="N295" s="26"/>
      <c r="O295" s="26"/>
      <c r="P295" s="26"/>
      <c r="Q295" s="26"/>
      <c r="R295" s="26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6"/>
      <c r="AK295" s="26"/>
      <c r="AL295" s="26"/>
      <c r="AM295" s="28"/>
      <c r="AN295" s="28"/>
      <c r="AO295" s="28"/>
      <c r="AP295" s="28"/>
      <c r="AQ295" s="28"/>
      <c r="AR295" s="26"/>
      <c r="AS295" s="28"/>
      <c r="AT295" s="28"/>
      <c r="AU295" s="28"/>
      <c r="AV295" s="28"/>
      <c r="AW295" s="28"/>
      <c r="AX295" s="29"/>
      <c r="AY295" s="28"/>
      <c r="AZ295" s="28"/>
      <c r="BA295" s="28" t="s">
        <v>9</v>
      </c>
      <c r="BB295" s="28"/>
      <c r="BC295" s="26"/>
      <c r="BD295" s="26"/>
      <c r="BE295" s="28"/>
      <c r="BF295" s="26"/>
      <c r="BG295" s="26"/>
      <c r="BH295" s="26"/>
      <c r="BI295" s="28"/>
      <c r="BJ295" s="6"/>
    </row>
    <row r="296" spans="1:62" ht="31">
      <c r="A296" s="23">
        <v>292</v>
      </c>
      <c r="B296" s="27" t="s">
        <v>3487</v>
      </c>
      <c r="C296" s="27" t="s">
        <v>3488</v>
      </c>
      <c r="D296" s="27" t="s">
        <v>69</v>
      </c>
      <c r="E296" s="27">
        <v>75</v>
      </c>
      <c r="F296" s="27" t="s">
        <v>195</v>
      </c>
      <c r="G296" s="27" t="s">
        <v>195</v>
      </c>
      <c r="H296" s="23" t="str">
        <f t="shared" si="8"/>
        <v>李＊素</v>
      </c>
      <c r="I296" s="23" t="str">
        <f t="shared" si="9"/>
        <v>1＊318177</v>
      </c>
      <c r="J296" s="27">
        <v>1130619</v>
      </c>
      <c r="K296" s="27" t="s">
        <v>732</v>
      </c>
      <c r="L296" s="27">
        <v>1410</v>
      </c>
      <c r="M296" s="26"/>
      <c r="N296" s="26"/>
      <c r="O296" s="26"/>
      <c r="P296" s="26"/>
      <c r="Q296" s="26"/>
      <c r="R296" s="26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6"/>
      <c r="AK296" s="26"/>
      <c r="AL296" s="26"/>
      <c r="AM296" s="28"/>
      <c r="AN296" s="28"/>
      <c r="AO296" s="28"/>
      <c r="AP296" s="28"/>
      <c r="AQ296" s="28"/>
      <c r="AR296" s="26"/>
      <c r="AS296" s="28"/>
      <c r="AT296" s="28"/>
      <c r="AU296" s="28"/>
      <c r="AV296" s="28"/>
      <c r="AW296" s="28"/>
      <c r="AX296" s="29"/>
      <c r="AY296" s="28"/>
      <c r="AZ296" s="28"/>
      <c r="BA296" s="28"/>
      <c r="BB296" s="28" t="s">
        <v>1879</v>
      </c>
      <c r="BC296" s="26"/>
      <c r="BD296" s="26"/>
      <c r="BE296" s="28"/>
      <c r="BF296" s="26"/>
      <c r="BG296" s="26"/>
      <c r="BH296" s="26"/>
      <c r="BI296" s="28"/>
      <c r="BJ296" s="6"/>
    </row>
    <row r="297" spans="1:62">
      <c r="A297" s="23">
        <v>293</v>
      </c>
      <c r="B297" s="27" t="s">
        <v>3489</v>
      </c>
      <c r="C297" s="27" t="s">
        <v>1354</v>
      </c>
      <c r="D297" s="27" t="s">
        <v>71</v>
      </c>
      <c r="E297" s="27">
        <v>48</v>
      </c>
      <c r="F297" s="27" t="s">
        <v>195</v>
      </c>
      <c r="G297" s="27" t="s">
        <v>195</v>
      </c>
      <c r="H297" s="23" t="str">
        <f t="shared" si="8"/>
        <v>簡＊輝</v>
      </c>
      <c r="I297" s="23" t="str">
        <f t="shared" si="9"/>
        <v>2＊733709</v>
      </c>
      <c r="J297" s="27">
        <v>1130619</v>
      </c>
      <c r="K297" s="27">
        <v>5761300</v>
      </c>
      <c r="L297" s="27">
        <v>1410</v>
      </c>
      <c r="M297" s="26"/>
      <c r="N297" s="26"/>
      <c r="O297" s="26"/>
      <c r="P297" s="26"/>
      <c r="Q297" s="26"/>
      <c r="R297" s="26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6"/>
      <c r="AK297" s="26"/>
      <c r="AL297" s="26"/>
      <c r="AM297" s="28"/>
      <c r="AN297" s="28"/>
      <c r="AO297" s="28"/>
      <c r="AP297" s="28"/>
      <c r="AQ297" s="28"/>
      <c r="AR297" s="26"/>
      <c r="AS297" s="28"/>
      <c r="AT297" s="28"/>
      <c r="AU297" s="28" t="s">
        <v>9</v>
      </c>
      <c r="AV297" s="28"/>
      <c r="AW297" s="28"/>
      <c r="AX297" s="29"/>
      <c r="AY297" s="28"/>
      <c r="AZ297" s="28"/>
      <c r="BA297" s="28"/>
      <c r="BB297" s="28"/>
      <c r="BC297" s="26"/>
      <c r="BD297" s="26"/>
      <c r="BE297" s="28"/>
      <c r="BF297" s="26"/>
      <c r="BG297" s="26"/>
      <c r="BH297" s="26"/>
      <c r="BI297" s="28"/>
      <c r="BJ297" s="6"/>
    </row>
    <row r="298" spans="1:62" ht="46.5">
      <c r="A298" s="23">
        <v>294</v>
      </c>
      <c r="B298" s="27" t="s">
        <v>3490</v>
      </c>
      <c r="C298" s="27" t="s">
        <v>3491</v>
      </c>
      <c r="D298" s="27" t="s">
        <v>69</v>
      </c>
      <c r="E298" s="27">
        <v>82</v>
      </c>
      <c r="F298" s="27" t="s">
        <v>195</v>
      </c>
      <c r="G298" s="27" t="s">
        <v>195</v>
      </c>
      <c r="H298" s="23" t="str">
        <f t="shared" si="8"/>
        <v>鍾＊文</v>
      </c>
      <c r="I298" s="23" t="str">
        <f t="shared" si="9"/>
        <v>2＊794992</v>
      </c>
      <c r="J298" s="27">
        <v>1130619</v>
      </c>
      <c r="K298" s="27" t="s">
        <v>2224</v>
      </c>
      <c r="L298" s="27">
        <v>1410</v>
      </c>
      <c r="M298" s="26"/>
      <c r="N298" s="26"/>
      <c r="O298" s="26"/>
      <c r="P298" s="26"/>
      <c r="Q298" s="26"/>
      <c r="R298" s="26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6"/>
      <c r="AK298" s="26"/>
      <c r="AL298" s="26"/>
      <c r="AM298" s="28"/>
      <c r="AN298" s="28"/>
      <c r="AO298" s="28"/>
      <c r="AP298" s="28"/>
      <c r="AQ298" s="28"/>
      <c r="AR298" s="26"/>
      <c r="AS298" s="28"/>
      <c r="AT298" s="28"/>
      <c r="AU298" s="28"/>
      <c r="AV298" s="28" t="s">
        <v>9</v>
      </c>
      <c r="AW298" s="28"/>
      <c r="AX298" s="29"/>
      <c r="AY298" s="28"/>
      <c r="AZ298" s="28"/>
      <c r="BA298" s="28" t="s">
        <v>9</v>
      </c>
      <c r="BB298" s="28"/>
      <c r="BC298" s="26"/>
      <c r="BD298" s="26"/>
      <c r="BE298" s="28"/>
      <c r="BF298" s="26"/>
      <c r="BG298" s="26"/>
      <c r="BH298" s="26"/>
      <c r="BI298" s="28"/>
      <c r="BJ298" s="6"/>
    </row>
    <row r="299" spans="1:62" ht="31">
      <c r="A299" s="23">
        <v>295</v>
      </c>
      <c r="B299" s="27" t="s">
        <v>2310</v>
      </c>
      <c r="C299" s="27" t="s">
        <v>1009</v>
      </c>
      <c r="D299" s="27" t="s">
        <v>71</v>
      </c>
      <c r="E299" s="27">
        <v>45</v>
      </c>
      <c r="F299" s="27" t="s">
        <v>195</v>
      </c>
      <c r="G299" s="27" t="s">
        <v>195</v>
      </c>
      <c r="H299" s="23" t="str">
        <f t="shared" si="8"/>
        <v>胡＊銘</v>
      </c>
      <c r="I299" s="23" t="str">
        <f t="shared" si="9"/>
        <v>2＊541175</v>
      </c>
      <c r="J299" s="27">
        <v>1130619</v>
      </c>
      <c r="K299" s="27" t="s">
        <v>734</v>
      </c>
      <c r="L299" s="27">
        <v>1410</v>
      </c>
      <c r="M299" s="26"/>
      <c r="N299" s="26"/>
      <c r="O299" s="26"/>
      <c r="P299" s="26"/>
      <c r="Q299" s="26"/>
      <c r="R299" s="26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6"/>
      <c r="AK299" s="26"/>
      <c r="AL299" s="26"/>
      <c r="AM299" s="28"/>
      <c r="AN299" s="28"/>
      <c r="AO299" s="28"/>
      <c r="AP299" s="28"/>
      <c r="AQ299" s="28"/>
      <c r="AR299" s="26"/>
      <c r="AS299" s="28"/>
      <c r="AT299" s="28"/>
      <c r="AU299" s="28"/>
      <c r="AV299" s="28"/>
      <c r="AW299" s="28"/>
      <c r="AX299" s="29"/>
      <c r="AY299" s="28"/>
      <c r="AZ299" s="28"/>
      <c r="BA299" s="28" t="s">
        <v>9</v>
      </c>
      <c r="BB299" s="28"/>
      <c r="BC299" s="26"/>
      <c r="BD299" s="26"/>
      <c r="BE299" s="28"/>
      <c r="BF299" s="26"/>
      <c r="BG299" s="26"/>
      <c r="BH299" s="26"/>
      <c r="BI299" s="28"/>
      <c r="BJ299" s="6"/>
    </row>
    <row r="300" spans="1:62" ht="31">
      <c r="A300" s="23">
        <v>296</v>
      </c>
      <c r="B300" s="27" t="s">
        <v>3174</v>
      </c>
      <c r="C300" s="27" t="s">
        <v>3175</v>
      </c>
      <c r="D300" s="27" t="s">
        <v>71</v>
      </c>
      <c r="E300" s="27">
        <v>48</v>
      </c>
      <c r="F300" s="27" t="s">
        <v>3241</v>
      </c>
      <c r="G300" s="27"/>
      <c r="H300" s="23" t="str">
        <f t="shared" si="8"/>
        <v>李＊華</v>
      </c>
      <c r="I300" s="23" t="str">
        <f t="shared" si="9"/>
        <v>0＊516442</v>
      </c>
      <c r="J300" s="27">
        <v>1130621</v>
      </c>
      <c r="K300" s="27" t="s">
        <v>753</v>
      </c>
      <c r="L300" s="27">
        <v>1410</v>
      </c>
      <c r="M300" s="26"/>
      <c r="N300" s="26"/>
      <c r="O300" s="26"/>
      <c r="P300" s="26"/>
      <c r="Q300" s="26"/>
      <c r="R300" s="26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6"/>
      <c r="AK300" s="26"/>
      <c r="AL300" s="26"/>
      <c r="AM300" s="28"/>
      <c r="AN300" s="28"/>
      <c r="AO300" s="28"/>
      <c r="AP300" s="28"/>
      <c r="AQ300" s="28"/>
      <c r="AR300" s="26" t="s">
        <v>9</v>
      </c>
      <c r="AS300" s="28"/>
      <c r="AT300" s="28"/>
      <c r="AU300" s="28"/>
      <c r="AV300" s="28"/>
      <c r="AW300" s="28"/>
      <c r="AX300" s="29"/>
      <c r="AY300" s="28"/>
      <c r="AZ300" s="28"/>
      <c r="BA300" s="28"/>
      <c r="BB300" s="28"/>
      <c r="BC300" s="26"/>
      <c r="BD300" s="26"/>
      <c r="BE300" s="28"/>
      <c r="BF300" s="26"/>
      <c r="BG300" s="26"/>
      <c r="BH300" s="26"/>
      <c r="BI300" s="28" t="s">
        <v>1034</v>
      </c>
      <c r="BJ300" s="6"/>
    </row>
    <row r="301" spans="1:62" ht="46.5">
      <c r="A301" s="23">
        <v>297</v>
      </c>
      <c r="B301" s="27" t="s">
        <v>3492</v>
      </c>
      <c r="C301" s="27" t="s">
        <v>3493</v>
      </c>
      <c r="D301" s="27" t="s">
        <v>71</v>
      </c>
      <c r="E301" s="27">
        <v>62</v>
      </c>
      <c r="F301" s="27" t="s">
        <v>195</v>
      </c>
      <c r="G301" s="27" t="s">
        <v>195</v>
      </c>
      <c r="H301" s="23" t="str">
        <f t="shared" si="8"/>
        <v>陳＊田</v>
      </c>
      <c r="I301" s="23" t="str">
        <f t="shared" si="9"/>
        <v>0＊313482</v>
      </c>
      <c r="J301" s="27">
        <v>1130621</v>
      </c>
      <c r="K301" s="27" t="s">
        <v>738</v>
      </c>
      <c r="L301" s="27">
        <v>1410</v>
      </c>
      <c r="M301" s="26"/>
      <c r="N301" s="26"/>
      <c r="O301" s="26"/>
      <c r="P301" s="26"/>
      <c r="Q301" s="26"/>
      <c r="R301" s="26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6"/>
      <c r="AK301" s="26"/>
      <c r="AL301" s="26"/>
      <c r="AM301" s="28"/>
      <c r="AN301" s="28"/>
      <c r="AO301" s="28"/>
      <c r="AP301" s="28"/>
      <c r="AQ301" s="28"/>
      <c r="AR301" s="26"/>
      <c r="AS301" s="28"/>
      <c r="AT301" s="28"/>
      <c r="AU301" s="28"/>
      <c r="AV301" s="28"/>
      <c r="AW301" s="28"/>
      <c r="AX301" s="29"/>
      <c r="AY301" s="28"/>
      <c r="AZ301" s="28" t="s">
        <v>9</v>
      </c>
      <c r="BA301" s="28" t="s">
        <v>9</v>
      </c>
      <c r="BB301" s="28"/>
      <c r="BC301" s="26"/>
      <c r="BD301" s="26"/>
      <c r="BE301" s="28"/>
      <c r="BF301" s="26"/>
      <c r="BG301" s="26"/>
      <c r="BH301" s="26"/>
      <c r="BI301" s="28"/>
      <c r="BJ301" s="6"/>
    </row>
    <row r="302" spans="1:62" ht="46.5">
      <c r="A302" s="23">
        <v>298</v>
      </c>
      <c r="B302" s="27" t="s">
        <v>696</v>
      </c>
      <c r="C302" s="27" t="s">
        <v>697</v>
      </c>
      <c r="D302" s="27" t="s">
        <v>71</v>
      </c>
      <c r="E302" s="27">
        <v>56</v>
      </c>
      <c r="F302" s="27" t="s">
        <v>195</v>
      </c>
      <c r="G302" s="27" t="s">
        <v>195</v>
      </c>
      <c r="H302" s="23" t="str">
        <f t="shared" si="8"/>
        <v>黃＊鴻</v>
      </c>
      <c r="I302" s="23" t="str">
        <f t="shared" si="9"/>
        <v>1＊975571</v>
      </c>
      <c r="J302" s="27">
        <v>1130624</v>
      </c>
      <c r="K302" s="27" t="s">
        <v>756</v>
      </c>
      <c r="L302" s="27">
        <v>1410</v>
      </c>
      <c r="M302" s="26"/>
      <c r="N302" s="26"/>
      <c r="O302" s="26"/>
      <c r="P302" s="26"/>
      <c r="Q302" s="26"/>
      <c r="R302" s="26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6"/>
      <c r="AK302" s="26"/>
      <c r="AL302" s="26"/>
      <c r="AM302" s="28"/>
      <c r="AN302" s="28"/>
      <c r="AO302" s="28"/>
      <c r="AP302" s="28"/>
      <c r="AQ302" s="28"/>
      <c r="AR302" s="26"/>
      <c r="AS302" s="28"/>
      <c r="AT302" s="28"/>
      <c r="AU302" s="28"/>
      <c r="AV302" s="28"/>
      <c r="AW302" s="28"/>
      <c r="AX302" s="29"/>
      <c r="AY302" s="28"/>
      <c r="AZ302" s="28"/>
      <c r="BA302" s="28" t="s">
        <v>9</v>
      </c>
      <c r="BB302" s="28"/>
      <c r="BC302" s="26"/>
      <c r="BD302" s="26"/>
      <c r="BE302" s="28"/>
      <c r="BF302" s="26" t="s">
        <v>757</v>
      </c>
      <c r="BG302" s="26"/>
      <c r="BH302" s="26"/>
      <c r="BI302" s="28"/>
      <c r="BJ302" s="6"/>
    </row>
    <row r="303" spans="1:62" ht="31">
      <c r="A303" s="23">
        <v>299</v>
      </c>
      <c r="B303" s="27" t="s">
        <v>3494</v>
      </c>
      <c r="C303" s="27" t="s">
        <v>1571</v>
      </c>
      <c r="D303" s="27" t="s">
        <v>69</v>
      </c>
      <c r="E303" s="27">
        <v>68</v>
      </c>
      <c r="F303" s="27" t="s">
        <v>195</v>
      </c>
      <c r="G303" s="27" t="s">
        <v>195</v>
      </c>
      <c r="H303" s="23" t="str">
        <f t="shared" si="8"/>
        <v>蔡＊秀援</v>
      </c>
      <c r="I303" s="23" t="str">
        <f t="shared" si="9"/>
        <v>2＊842217</v>
      </c>
      <c r="J303" s="27">
        <v>1130624</v>
      </c>
      <c r="K303" s="27" t="s">
        <v>734</v>
      </c>
      <c r="L303" s="27">
        <v>1410</v>
      </c>
      <c r="M303" s="26"/>
      <c r="N303" s="26"/>
      <c r="O303" s="26"/>
      <c r="P303" s="26"/>
      <c r="Q303" s="26"/>
      <c r="R303" s="26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6"/>
      <c r="AK303" s="26"/>
      <c r="AL303" s="26"/>
      <c r="AM303" s="28"/>
      <c r="AN303" s="28"/>
      <c r="AO303" s="28"/>
      <c r="AP303" s="28"/>
      <c r="AQ303" s="28"/>
      <c r="AR303" s="26"/>
      <c r="AS303" s="28"/>
      <c r="AT303" s="28"/>
      <c r="AU303" s="28"/>
      <c r="AV303" s="28"/>
      <c r="AW303" s="28"/>
      <c r="AX303" s="29"/>
      <c r="AY303" s="28"/>
      <c r="AZ303" s="28"/>
      <c r="BA303" s="28" t="s">
        <v>9</v>
      </c>
      <c r="BB303" s="28"/>
      <c r="BC303" s="26"/>
      <c r="BD303" s="26"/>
      <c r="BE303" s="28"/>
      <c r="BF303" s="26"/>
      <c r="BG303" s="26"/>
      <c r="BH303" s="26"/>
      <c r="BI303" s="28"/>
      <c r="BJ303" s="6"/>
    </row>
    <row r="304" spans="1:62">
      <c r="A304" s="23">
        <v>300</v>
      </c>
      <c r="B304" s="27" t="s">
        <v>359</v>
      </c>
      <c r="C304" s="27" t="s">
        <v>220</v>
      </c>
      <c r="D304" s="27" t="s">
        <v>71</v>
      </c>
      <c r="E304" s="27">
        <v>40</v>
      </c>
      <c r="F304" s="27" t="s">
        <v>195</v>
      </c>
      <c r="G304" s="27" t="s">
        <v>195</v>
      </c>
      <c r="H304" s="23" t="str">
        <f t="shared" si="8"/>
        <v>丘＊誠</v>
      </c>
      <c r="I304" s="23" t="str">
        <f t="shared" si="9"/>
        <v>1＊871426</v>
      </c>
      <c r="J304" s="27">
        <v>1130625</v>
      </c>
      <c r="K304" s="27">
        <v>5761300</v>
      </c>
      <c r="L304" s="27">
        <v>1410</v>
      </c>
      <c r="M304" s="26"/>
      <c r="N304" s="26"/>
      <c r="O304" s="26"/>
      <c r="P304" s="26"/>
      <c r="Q304" s="26"/>
      <c r="R304" s="26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6"/>
      <c r="AK304" s="26"/>
      <c r="AL304" s="26"/>
      <c r="AM304" s="28"/>
      <c r="AN304" s="28"/>
      <c r="AO304" s="28"/>
      <c r="AP304" s="28"/>
      <c r="AQ304" s="28"/>
      <c r="AR304" s="26"/>
      <c r="AS304" s="28"/>
      <c r="AT304" s="28"/>
      <c r="AU304" s="28" t="s">
        <v>9</v>
      </c>
      <c r="AV304" s="28"/>
      <c r="AW304" s="28"/>
      <c r="AX304" s="29"/>
      <c r="AY304" s="28"/>
      <c r="AZ304" s="28"/>
      <c r="BA304" s="28"/>
      <c r="BB304" s="28"/>
      <c r="BC304" s="26"/>
      <c r="BD304" s="26"/>
      <c r="BE304" s="28"/>
      <c r="BF304" s="26"/>
      <c r="BG304" s="26"/>
      <c r="BH304" s="26"/>
      <c r="BI304" s="28"/>
      <c r="BJ304" s="6"/>
    </row>
    <row r="305" spans="1:62" ht="46.5">
      <c r="A305" s="23">
        <v>301</v>
      </c>
      <c r="B305" s="27" t="s">
        <v>3495</v>
      </c>
      <c r="C305" s="27" t="s">
        <v>1562</v>
      </c>
      <c r="D305" s="27" t="s">
        <v>69</v>
      </c>
      <c r="E305" s="27">
        <v>81</v>
      </c>
      <c r="F305" s="27" t="s">
        <v>195</v>
      </c>
      <c r="G305" s="27" t="s">
        <v>195</v>
      </c>
      <c r="H305" s="23" t="str">
        <f t="shared" si="8"/>
        <v>江＊美月</v>
      </c>
      <c r="I305" s="23" t="str">
        <f t="shared" si="9"/>
        <v>0＊441871</v>
      </c>
      <c r="J305" s="27">
        <v>1130626</v>
      </c>
      <c r="K305" s="27" t="s">
        <v>3522</v>
      </c>
      <c r="L305" s="27">
        <v>1410</v>
      </c>
      <c r="M305" s="26"/>
      <c r="N305" s="26"/>
      <c r="O305" s="26"/>
      <c r="P305" s="26"/>
      <c r="Q305" s="26"/>
      <c r="R305" s="26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6"/>
      <c r="AK305" s="26"/>
      <c r="AL305" s="26"/>
      <c r="AM305" s="28"/>
      <c r="AN305" s="28"/>
      <c r="AO305" s="28"/>
      <c r="AP305" s="28"/>
      <c r="AQ305" s="28"/>
      <c r="AR305" s="26"/>
      <c r="AS305" s="28"/>
      <c r="AT305" s="28"/>
      <c r="AU305" s="28"/>
      <c r="AV305" s="28"/>
      <c r="AW305" s="28"/>
      <c r="AX305" s="29"/>
      <c r="AY305" s="28"/>
      <c r="AZ305" s="28"/>
      <c r="BA305" s="28"/>
      <c r="BB305" s="28" t="s">
        <v>1899</v>
      </c>
      <c r="BC305" s="26"/>
      <c r="BD305" s="26"/>
      <c r="BE305" s="28"/>
      <c r="BF305" s="26"/>
      <c r="BG305" s="26"/>
      <c r="BH305" s="26"/>
      <c r="BI305" s="28" t="s">
        <v>1043</v>
      </c>
      <c r="BJ305" s="6"/>
    </row>
    <row r="306" spans="1:62" ht="31">
      <c r="A306" s="23">
        <v>302</v>
      </c>
      <c r="B306" s="27" t="s">
        <v>2503</v>
      </c>
      <c r="C306" s="27" t="s">
        <v>1582</v>
      </c>
      <c r="D306" s="27" t="s">
        <v>71</v>
      </c>
      <c r="E306" s="27">
        <v>56</v>
      </c>
      <c r="F306" s="27" t="s">
        <v>195</v>
      </c>
      <c r="G306" s="27" t="s">
        <v>195</v>
      </c>
      <c r="H306" s="23" t="str">
        <f t="shared" si="8"/>
        <v>葉＊青</v>
      </c>
      <c r="I306" s="23" t="str">
        <f t="shared" si="9"/>
        <v>1＊997780</v>
      </c>
      <c r="J306" s="27">
        <v>1130626</v>
      </c>
      <c r="K306" s="27" t="s">
        <v>734</v>
      </c>
      <c r="L306" s="27">
        <v>1410</v>
      </c>
      <c r="M306" s="26"/>
      <c r="N306" s="26"/>
      <c r="O306" s="26"/>
      <c r="P306" s="26"/>
      <c r="Q306" s="26"/>
      <c r="R306" s="26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6"/>
      <c r="AK306" s="26"/>
      <c r="AL306" s="26"/>
      <c r="AM306" s="28"/>
      <c r="AN306" s="28"/>
      <c r="AO306" s="28"/>
      <c r="AP306" s="28"/>
      <c r="AQ306" s="28"/>
      <c r="AR306" s="26"/>
      <c r="AS306" s="28"/>
      <c r="AT306" s="28"/>
      <c r="AU306" s="28"/>
      <c r="AV306" s="28"/>
      <c r="AW306" s="28"/>
      <c r="AX306" s="29"/>
      <c r="AY306" s="28"/>
      <c r="AZ306" s="28"/>
      <c r="BA306" s="28" t="s">
        <v>9</v>
      </c>
      <c r="BB306" s="28"/>
      <c r="BC306" s="26"/>
      <c r="BD306" s="26"/>
      <c r="BE306" s="28"/>
      <c r="BF306" s="26"/>
      <c r="BG306" s="26"/>
      <c r="BH306" s="26"/>
      <c r="BI306" s="28"/>
      <c r="BJ306" s="6"/>
    </row>
    <row r="307" spans="1:62" ht="31">
      <c r="A307" s="23">
        <v>303</v>
      </c>
      <c r="B307" s="27" t="s">
        <v>3496</v>
      </c>
      <c r="C307" s="27" t="s">
        <v>3497</v>
      </c>
      <c r="D307" s="27" t="s">
        <v>71</v>
      </c>
      <c r="E307" s="27">
        <v>64</v>
      </c>
      <c r="F307" s="27" t="s">
        <v>195</v>
      </c>
      <c r="G307" s="27" t="s">
        <v>195</v>
      </c>
      <c r="H307" s="23" t="str">
        <f t="shared" si="8"/>
        <v>王＊勝</v>
      </c>
      <c r="I307" s="23" t="str">
        <f t="shared" si="9"/>
        <v>1＊338106</v>
      </c>
      <c r="J307" s="27">
        <v>1130626</v>
      </c>
      <c r="K307" s="27" t="s">
        <v>753</v>
      </c>
      <c r="L307" s="27">
        <v>1410</v>
      </c>
      <c r="M307" s="26"/>
      <c r="N307" s="26"/>
      <c r="O307" s="26"/>
      <c r="P307" s="26"/>
      <c r="Q307" s="26"/>
      <c r="R307" s="26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6"/>
      <c r="AK307" s="26"/>
      <c r="AL307" s="26"/>
      <c r="AM307" s="28"/>
      <c r="AN307" s="28"/>
      <c r="AO307" s="28"/>
      <c r="AP307" s="28"/>
      <c r="AQ307" s="28"/>
      <c r="AR307" s="26" t="s">
        <v>9</v>
      </c>
      <c r="AS307" s="28"/>
      <c r="AT307" s="28"/>
      <c r="AU307" s="28"/>
      <c r="AV307" s="28"/>
      <c r="AW307" s="28"/>
      <c r="AX307" s="29"/>
      <c r="AY307" s="28"/>
      <c r="AZ307" s="28"/>
      <c r="BA307" s="28"/>
      <c r="BB307" s="28"/>
      <c r="BC307" s="26"/>
      <c r="BD307" s="26"/>
      <c r="BE307" s="28"/>
      <c r="BF307" s="26"/>
      <c r="BG307" s="26"/>
      <c r="BH307" s="26"/>
      <c r="BI307" s="28" t="s">
        <v>1034</v>
      </c>
      <c r="BJ307" s="6"/>
    </row>
    <row r="308" spans="1:62" ht="46.5">
      <c r="A308" s="23">
        <v>304</v>
      </c>
      <c r="B308" s="27" t="s">
        <v>3498</v>
      </c>
      <c r="C308" s="27" t="s">
        <v>3499</v>
      </c>
      <c r="D308" s="27" t="s">
        <v>71</v>
      </c>
      <c r="E308" s="27">
        <v>64</v>
      </c>
      <c r="F308" s="27" t="s">
        <v>3242</v>
      </c>
      <c r="G308" s="27"/>
      <c r="H308" s="23" t="str">
        <f t="shared" si="8"/>
        <v>鄭＊源</v>
      </c>
      <c r="I308" s="23" t="str">
        <f t="shared" si="9"/>
        <v>2＊291438</v>
      </c>
      <c r="J308" s="27">
        <v>1130626</v>
      </c>
      <c r="K308" s="27" t="s">
        <v>758</v>
      </c>
      <c r="L308" s="27">
        <v>1410</v>
      </c>
      <c r="M308" s="26"/>
      <c r="N308" s="26"/>
      <c r="O308" s="26"/>
      <c r="P308" s="26"/>
      <c r="Q308" s="26"/>
      <c r="R308" s="26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6"/>
      <c r="AK308" s="26"/>
      <c r="AL308" s="26"/>
      <c r="AM308" s="28"/>
      <c r="AN308" s="28"/>
      <c r="AO308" s="28"/>
      <c r="AP308" s="28"/>
      <c r="AQ308" s="28"/>
      <c r="AR308" s="26"/>
      <c r="AS308" s="28"/>
      <c r="AT308" s="28"/>
      <c r="AU308" s="28"/>
      <c r="AV308" s="28"/>
      <c r="AW308" s="28"/>
      <c r="AX308" s="29"/>
      <c r="AY308" s="28"/>
      <c r="AZ308" s="28"/>
      <c r="BA308" s="28" t="s">
        <v>1879</v>
      </c>
      <c r="BB308" s="28"/>
      <c r="BC308" s="26"/>
      <c r="BD308" s="26"/>
      <c r="BE308" s="28"/>
      <c r="BF308" s="26"/>
      <c r="BG308" s="26"/>
      <c r="BH308" s="26"/>
      <c r="BI308" s="28" t="s">
        <v>1034</v>
      </c>
      <c r="BJ308" s="6"/>
    </row>
    <row r="309" spans="1:62" ht="31">
      <c r="A309" s="23">
        <v>305</v>
      </c>
      <c r="B309" s="27" t="s">
        <v>266</v>
      </c>
      <c r="C309" s="27" t="s">
        <v>196</v>
      </c>
      <c r="D309" s="27" t="s">
        <v>69</v>
      </c>
      <c r="E309" s="27">
        <v>78</v>
      </c>
      <c r="F309" s="27" t="s">
        <v>195</v>
      </c>
      <c r="G309" s="27" t="s">
        <v>195</v>
      </c>
      <c r="H309" s="23" t="str">
        <f t="shared" si="8"/>
        <v>黃＊雲</v>
      </c>
      <c r="I309" s="23" t="str">
        <f t="shared" si="9"/>
        <v>1＊680977</v>
      </c>
      <c r="J309" s="27">
        <v>1130628</v>
      </c>
      <c r="K309" s="27" t="s">
        <v>732</v>
      </c>
      <c r="L309" s="27">
        <v>1410</v>
      </c>
      <c r="M309" s="26"/>
      <c r="N309" s="26"/>
      <c r="O309" s="26"/>
      <c r="P309" s="26"/>
      <c r="Q309" s="26"/>
      <c r="R309" s="26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6"/>
      <c r="AK309" s="26"/>
      <c r="AL309" s="26"/>
      <c r="AM309" s="28"/>
      <c r="AN309" s="28"/>
      <c r="AO309" s="28"/>
      <c r="AP309" s="28"/>
      <c r="AQ309" s="28"/>
      <c r="AR309" s="26"/>
      <c r="AS309" s="28"/>
      <c r="AT309" s="28"/>
      <c r="AU309" s="28"/>
      <c r="AV309" s="28"/>
      <c r="AW309" s="28"/>
      <c r="AX309" s="29"/>
      <c r="AY309" s="28"/>
      <c r="AZ309" s="28"/>
      <c r="BA309" s="28"/>
      <c r="BB309" s="28" t="s">
        <v>1899</v>
      </c>
      <c r="BC309" s="26"/>
      <c r="BD309" s="26"/>
      <c r="BE309" s="28"/>
      <c r="BF309" s="26"/>
      <c r="BG309" s="26"/>
      <c r="BH309" s="26"/>
      <c r="BI309" s="28"/>
      <c r="BJ309" s="6"/>
    </row>
    <row r="310" spans="1:62" ht="31">
      <c r="A310" s="23">
        <v>306</v>
      </c>
      <c r="B310" s="27" t="s">
        <v>3500</v>
      </c>
      <c r="C310" s="27" t="s">
        <v>3501</v>
      </c>
      <c r="D310" s="27" t="s">
        <v>69</v>
      </c>
      <c r="E310" s="27">
        <v>71</v>
      </c>
      <c r="F310" s="27" t="s">
        <v>3287</v>
      </c>
      <c r="G310" s="27"/>
      <c r="H310" s="23" t="str">
        <f t="shared" si="8"/>
        <v>姜＊娜</v>
      </c>
      <c r="I310" s="23" t="str">
        <f t="shared" si="9"/>
        <v>1＊616846</v>
      </c>
      <c r="J310" s="27">
        <v>1130628</v>
      </c>
      <c r="K310" s="27" t="s">
        <v>752</v>
      </c>
      <c r="L310" s="27">
        <v>1410</v>
      </c>
      <c r="M310" s="26"/>
      <c r="N310" s="26"/>
      <c r="O310" s="26"/>
      <c r="P310" s="26"/>
      <c r="Q310" s="26"/>
      <c r="R310" s="26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6"/>
      <c r="AK310" s="26"/>
      <c r="AL310" s="26"/>
      <c r="AM310" s="28"/>
      <c r="AN310" s="28"/>
      <c r="AO310" s="28"/>
      <c r="AP310" s="28"/>
      <c r="AQ310" s="28"/>
      <c r="AR310" s="26"/>
      <c r="AS310" s="28"/>
      <c r="AT310" s="28"/>
      <c r="AU310" s="28"/>
      <c r="AV310" s="28" t="s">
        <v>9</v>
      </c>
      <c r="AW310" s="28"/>
      <c r="AX310" s="29"/>
      <c r="AY310" s="28"/>
      <c r="AZ310" s="28"/>
      <c r="BA310" s="28"/>
      <c r="BB310" s="28"/>
      <c r="BC310" s="26"/>
      <c r="BD310" s="26"/>
      <c r="BE310" s="28"/>
      <c r="BF310" s="26"/>
      <c r="BG310" s="26"/>
      <c r="BH310" s="26"/>
      <c r="BI310" s="28" t="s">
        <v>1034</v>
      </c>
      <c r="BJ310" s="6"/>
    </row>
    <row r="311" spans="1:62" ht="17">
      <c r="A311" s="9"/>
      <c r="B311" s="16"/>
      <c r="C311" s="16"/>
      <c r="D311" s="16"/>
      <c r="E311" s="16"/>
      <c r="F311" s="16"/>
      <c r="G311" s="16"/>
      <c r="H311" s="16"/>
      <c r="I311" s="16"/>
      <c r="J311" s="16"/>
      <c r="K311" s="17"/>
      <c r="L311" s="18" t="s">
        <v>66</v>
      </c>
      <c r="M311" s="37">
        <f t="shared" ref="M311:R311" si="10">COUNTIF(M5:M310,"V")+COUNTIF(M5:M310,"Bil.")*2</f>
        <v>0</v>
      </c>
      <c r="N311" s="37">
        <f t="shared" si="10"/>
        <v>2</v>
      </c>
      <c r="O311" s="37">
        <f t="shared" si="10"/>
        <v>0</v>
      </c>
      <c r="P311" s="37">
        <f t="shared" si="10"/>
        <v>5</v>
      </c>
      <c r="Q311" s="37">
        <f t="shared" si="10"/>
        <v>10</v>
      </c>
      <c r="R311" s="37">
        <f t="shared" si="10"/>
        <v>2</v>
      </c>
      <c r="S311" s="37">
        <f>COUNTIF(S5:S310,"V")</f>
        <v>0</v>
      </c>
      <c r="T311" s="37">
        <f>COUNTIF(T5:T310,"*")</f>
        <v>0</v>
      </c>
      <c r="U311" s="37">
        <f t="shared" ref="U311:X311" si="11">COUNTIF(U5:U310,"V")</f>
        <v>1</v>
      </c>
      <c r="V311" s="37">
        <f t="shared" si="11"/>
        <v>1</v>
      </c>
      <c r="W311" s="37">
        <f t="shared" si="11"/>
        <v>6</v>
      </c>
      <c r="X311" s="37">
        <f t="shared" si="11"/>
        <v>0</v>
      </c>
      <c r="Y311" s="37">
        <f t="shared" ref="Y311:Z311" si="12">COUNTIF(Y5:Y310,"*")</f>
        <v>1</v>
      </c>
      <c r="Z311" s="37">
        <f t="shared" si="12"/>
        <v>1</v>
      </c>
      <c r="AA311" s="37">
        <f>COUNTIF(AA5:AA310,"V")</f>
        <v>1</v>
      </c>
      <c r="AB311" s="37">
        <f>COUNTIF(AB5:AB310,"*")</f>
        <v>1</v>
      </c>
      <c r="AC311" s="37">
        <f>COUNTIF(AC5:AC310,"V")</f>
        <v>0</v>
      </c>
      <c r="AD311" s="37">
        <f>COUNTIF(AD5:AD310,"*")</f>
        <v>0</v>
      </c>
      <c r="AE311" s="37">
        <f>COUNTIF(AE5:AE310,"V")</f>
        <v>0</v>
      </c>
      <c r="AF311" s="37">
        <f t="shared" ref="AF311:AG311" si="13">COUNTA(AF5:AF310)</f>
        <v>1</v>
      </c>
      <c r="AG311" s="37">
        <f t="shared" si="13"/>
        <v>0</v>
      </c>
      <c r="AH311" s="37">
        <f t="shared" ref="AH311:AJ311" si="14">COUNTIF(AH5:AH310,"V")</f>
        <v>0</v>
      </c>
      <c r="AI311" s="37">
        <f t="shared" si="14"/>
        <v>1</v>
      </c>
      <c r="AJ311" s="37">
        <f t="shared" si="14"/>
        <v>0</v>
      </c>
      <c r="AK311" s="37">
        <f t="shared" ref="AK311:AL311" si="15">COUNTIF(AK5:AK310,"*")</f>
        <v>1</v>
      </c>
      <c r="AL311" s="37">
        <f t="shared" si="15"/>
        <v>0</v>
      </c>
      <c r="AM311" s="37">
        <f t="shared" ref="AM311:AO311" si="16">COUNTIF(AM5:AM310,"V")</f>
        <v>1</v>
      </c>
      <c r="AN311" s="37">
        <f t="shared" si="16"/>
        <v>1</v>
      </c>
      <c r="AO311" s="37">
        <f t="shared" si="16"/>
        <v>0</v>
      </c>
      <c r="AP311" s="37">
        <f t="shared" ref="AP311:AQ311" si="17">COUNTA(AP5:AP310)</f>
        <v>1</v>
      </c>
      <c r="AQ311" s="37">
        <f t="shared" si="17"/>
        <v>0</v>
      </c>
      <c r="AR311" s="37">
        <f t="shared" ref="AR311:AZ311" si="18">COUNTIF(AR5:AR310,"V")</f>
        <v>14</v>
      </c>
      <c r="AS311" s="37">
        <f t="shared" si="18"/>
        <v>5</v>
      </c>
      <c r="AT311" s="37">
        <f t="shared" si="18"/>
        <v>18</v>
      </c>
      <c r="AU311" s="37">
        <f t="shared" si="18"/>
        <v>12</v>
      </c>
      <c r="AV311" s="37">
        <f t="shared" si="18"/>
        <v>29</v>
      </c>
      <c r="AW311" s="37">
        <f t="shared" si="18"/>
        <v>6</v>
      </c>
      <c r="AX311" s="37">
        <f t="shared" si="18"/>
        <v>15</v>
      </c>
      <c r="AY311" s="37">
        <f t="shared" si="18"/>
        <v>6</v>
      </c>
      <c r="AZ311" s="37">
        <f t="shared" si="18"/>
        <v>17</v>
      </c>
      <c r="BA311" s="37">
        <f t="shared" ref="BA311:BB311" si="19">COUNTA(BA5:BA310)</f>
        <v>134</v>
      </c>
      <c r="BB311" s="37">
        <f t="shared" si="19"/>
        <v>44</v>
      </c>
      <c r="BC311" s="37">
        <f>COUNTIF(BC5:BC310,"V")</f>
        <v>5</v>
      </c>
      <c r="BD311" s="37">
        <f t="shared" ref="BD311:BF311" si="20">COUNTIF(BD5:BD310,"*")</f>
        <v>0</v>
      </c>
      <c r="BE311" s="37">
        <f t="shared" si="20"/>
        <v>12</v>
      </c>
      <c r="BF311" s="37">
        <f t="shared" si="20"/>
        <v>4</v>
      </c>
      <c r="BG311" s="37">
        <f t="shared" ref="BG311:BH311" si="21">COUNTIF(BG5:BG310,"V")</f>
        <v>5</v>
      </c>
      <c r="BH311" s="37">
        <f t="shared" si="21"/>
        <v>3</v>
      </c>
      <c r="BI311" s="37">
        <f>COUNTA(BI5:BI310)</f>
        <v>59</v>
      </c>
      <c r="BJ311" s="6"/>
    </row>
    <row r="312" spans="1:62">
      <c r="A312" s="8"/>
      <c r="B312" s="8"/>
      <c r="C312" s="8"/>
      <c r="D312" s="8"/>
      <c r="E312" s="8"/>
      <c r="F312" s="8"/>
      <c r="G312" s="8"/>
      <c r="H312" s="20"/>
      <c r="I312" s="20"/>
      <c r="J312" s="20"/>
      <c r="K312" s="22"/>
      <c r="L312" s="20"/>
      <c r="M312" s="84"/>
      <c r="N312" s="84"/>
      <c r="O312" s="84"/>
      <c r="P312" s="84"/>
      <c r="Q312" s="84"/>
      <c r="R312" s="84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6"/>
    </row>
    <row r="313" spans="1:6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19"/>
      <c r="L313" s="8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146" t="s">
        <v>1921</v>
      </c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146" t="s">
        <v>1879</v>
      </c>
      <c r="BB313" s="146" t="s">
        <v>1879</v>
      </c>
      <c r="BC313" s="33"/>
      <c r="BD313" s="33"/>
      <c r="BE313" s="33"/>
      <c r="BF313" s="33"/>
      <c r="BG313" s="33"/>
      <c r="BH313" s="33"/>
      <c r="BI313" s="50" t="s">
        <v>1034</v>
      </c>
      <c r="BJ313" s="6"/>
    </row>
    <row r="314" spans="1:6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19"/>
      <c r="L314" s="8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147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147"/>
      <c r="BB314" s="147"/>
      <c r="BC314" s="33"/>
      <c r="BD314" s="33"/>
      <c r="BE314" s="33"/>
      <c r="BF314" s="33"/>
      <c r="BG314" s="33"/>
      <c r="BH314" s="33"/>
      <c r="BI314" s="51">
        <f>COUNTIF(BI5:BI310,"*ECHO*")</f>
        <v>48</v>
      </c>
      <c r="BJ314" s="6"/>
    </row>
    <row r="315" spans="1:62" ht="3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19"/>
      <c r="L315" s="8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28" t="s">
        <v>1922</v>
      </c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7">
        <f>COUNTIF(BA5:BA310,"*S*")+COUNTIF(BA5:BA310,"*Central vein*")</f>
        <v>9</v>
      </c>
      <c r="BB315" s="37">
        <f>COUNTIF(BB5:BB310,"*Central vein*")+COUNTIF(BB5:BB310,"*S*")</f>
        <v>37</v>
      </c>
      <c r="BC315" s="33"/>
      <c r="BD315" s="33"/>
      <c r="BE315" s="33"/>
      <c r="BF315" s="33"/>
      <c r="BG315" s="33"/>
      <c r="BH315" s="33"/>
      <c r="BI315" s="50" t="s">
        <v>1043</v>
      </c>
      <c r="BJ315" s="6"/>
    </row>
    <row r="316" spans="1:6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19"/>
      <c r="L316" s="8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53">
        <f>COUNTIF(BA5:BA310,"V")</f>
        <v>125</v>
      </c>
      <c r="BB316" s="53">
        <f>COUNTIF(BB5:BB310,"*a.*")</f>
        <v>7</v>
      </c>
      <c r="BC316" s="33"/>
      <c r="BD316" s="33"/>
      <c r="BE316" s="33"/>
      <c r="BF316" s="33"/>
      <c r="BG316" s="33"/>
      <c r="BH316" s="33"/>
      <c r="BI316" s="54">
        <f>COUNTIF(BI5:BI310,"*Exploration vascular*")</f>
        <v>5</v>
      </c>
      <c r="BJ316" s="6"/>
    </row>
    <row r="317" spans="1:62" ht="46.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19"/>
      <c r="L317" s="8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50" t="s">
        <v>1882</v>
      </c>
      <c r="BJ317" s="6"/>
    </row>
    <row r="318" spans="1:6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19"/>
      <c r="L318" s="8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54">
        <f>COUNTIF(BI5:BI310,"*aneurysm*")</f>
        <v>5</v>
      </c>
      <c r="BJ318" s="6"/>
    </row>
    <row r="319" spans="1:62" ht="124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19"/>
      <c r="L319" s="8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51" t="s">
        <v>3523</v>
      </c>
      <c r="BJ319" s="6"/>
    </row>
    <row r="320" spans="1:6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19"/>
      <c r="L320" s="8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54">
        <f>COUNTIF(BI5:BI310,"*PAD*")</f>
        <v>1</v>
      </c>
      <c r="BJ320" s="6"/>
    </row>
    <row r="321" spans="1:62" ht="3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19"/>
      <c r="L321" s="8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50" t="s">
        <v>3524</v>
      </c>
      <c r="BJ321" s="6"/>
    </row>
    <row r="322" spans="1:6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19"/>
      <c r="L322" s="8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54">
        <f>COUNTIF(BI5:BI310,"*tumor*")</f>
        <v>1</v>
      </c>
      <c r="BJ322" s="6"/>
    </row>
    <row r="323" spans="1:6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19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6"/>
    </row>
    <row r="324" spans="1:6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19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6"/>
    </row>
    <row r="325" spans="1:62" ht="17">
      <c r="A325" s="6"/>
      <c r="B325" s="6"/>
      <c r="C325" s="3"/>
      <c r="D325" s="6"/>
      <c r="E325" s="6"/>
      <c r="F325" s="6"/>
      <c r="G325" s="6"/>
      <c r="H325" s="21"/>
      <c r="I325" s="3"/>
      <c r="J325" s="4"/>
      <c r="K325" s="5"/>
      <c r="L325" s="5"/>
      <c r="M325" s="6" t="s">
        <v>67</v>
      </c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10"/>
      <c r="BJ325" s="6"/>
    </row>
    <row r="326" spans="1:62">
      <c r="A326" s="6"/>
      <c r="B326" s="6"/>
      <c r="C326" s="5"/>
      <c r="D326" s="6"/>
      <c r="E326" s="6"/>
      <c r="F326" s="6"/>
      <c r="G326" s="6"/>
      <c r="H326" s="23" t="str">
        <f>REPLACE(B326,2,1,"＊")</f>
        <v>＊</v>
      </c>
      <c r="I326" s="23" t="str">
        <f>REPLACE(C326,2,1,"＊")</f>
        <v>＊</v>
      </c>
      <c r="J326" s="6"/>
      <c r="L326" s="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10"/>
      <c r="BJ326" s="6"/>
    </row>
    <row r="327" spans="1:62">
      <c r="A327" s="6"/>
      <c r="B327" s="6"/>
      <c r="C327" s="3"/>
      <c r="D327" s="6"/>
      <c r="E327" s="6"/>
      <c r="F327" s="6"/>
      <c r="G327" s="6"/>
      <c r="H327" s="6"/>
      <c r="I327" s="3"/>
      <c r="J327" s="4"/>
      <c r="L327" s="5"/>
      <c r="M327" s="136" t="s">
        <v>68</v>
      </c>
      <c r="N327" s="13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10"/>
      <c r="BJ327" s="6"/>
    </row>
    <row r="328" spans="1:62">
      <c r="A328" s="6"/>
      <c r="B328" s="6"/>
      <c r="C328" s="6"/>
      <c r="D328" s="6"/>
      <c r="E328" s="6"/>
      <c r="F328" s="6"/>
      <c r="G328" s="6"/>
      <c r="I328" s="6"/>
      <c r="J328" s="6"/>
      <c r="L328" s="5"/>
      <c r="M328" s="6"/>
      <c r="N328" s="6"/>
      <c r="O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10"/>
      <c r="BJ328" s="6"/>
    </row>
    <row r="329" spans="1:62">
      <c r="C329" s="6"/>
      <c r="H329" s="136" t="s">
        <v>64</v>
      </c>
      <c r="I329" s="136"/>
      <c r="J329" s="6"/>
      <c r="R329" s="6"/>
    </row>
    <row r="330" spans="1:62">
      <c r="C330" s="6"/>
      <c r="H330" s="136"/>
      <c r="I330" s="136"/>
      <c r="J330" s="6"/>
      <c r="R330" s="6"/>
    </row>
    <row r="331" spans="1:62">
      <c r="H331" s="136"/>
      <c r="I331" s="136"/>
      <c r="R331" s="6"/>
    </row>
    <row r="332" spans="1:62">
      <c r="H332" s="6"/>
      <c r="R332" s="6"/>
    </row>
    <row r="333" spans="1:62">
      <c r="H333" s="6"/>
      <c r="R333" s="6"/>
    </row>
    <row r="334" spans="1:62">
      <c r="R334" s="6"/>
    </row>
    <row r="335" spans="1:62">
      <c r="R335" s="6"/>
    </row>
    <row r="336" spans="1:62">
      <c r="R336" s="6"/>
    </row>
    <row r="337" spans="18:18">
      <c r="R337" s="6"/>
    </row>
    <row r="338" spans="18:18">
      <c r="R338" s="6"/>
    </row>
    <row r="339" spans="18:18">
      <c r="R339" s="6"/>
    </row>
    <row r="340" spans="18:18">
      <c r="R340" s="6"/>
    </row>
    <row r="341" spans="18:18">
      <c r="R341" s="6"/>
    </row>
    <row r="342" spans="18:18">
      <c r="R342" s="6"/>
    </row>
    <row r="343" spans="18:18">
      <c r="R343" s="6"/>
    </row>
    <row r="344" spans="18:18">
      <c r="R344" s="8"/>
    </row>
    <row r="345" spans="18:18">
      <c r="R345" s="6"/>
    </row>
    <row r="346" spans="18:18">
      <c r="R346" s="6"/>
    </row>
    <row r="347" spans="18:18">
      <c r="R347" s="6"/>
    </row>
    <row r="348" spans="18:18">
      <c r="R348" s="6"/>
    </row>
    <row r="349" spans="18:18">
      <c r="R349" s="7"/>
    </row>
    <row r="350" spans="18:18">
      <c r="R350" s="7"/>
    </row>
    <row r="351" spans="18:18">
      <c r="R351" s="7"/>
    </row>
  </sheetData>
  <mergeCells count="61">
    <mergeCell ref="M327:N327"/>
    <mergeCell ref="H329:I331"/>
    <mergeCell ref="AW3:AX3"/>
    <mergeCell ref="AY3:AZ3"/>
    <mergeCell ref="BA3:BB3"/>
    <mergeCell ref="AH3:AI3"/>
    <mergeCell ref="AJ3:AJ4"/>
    <mergeCell ref="AK3:AK4"/>
    <mergeCell ref="AL3:AL4"/>
    <mergeCell ref="AM3:AN3"/>
    <mergeCell ref="AO3:AQ3"/>
    <mergeCell ref="S2:T3"/>
    <mergeCell ref="U2:AB2"/>
    <mergeCell ref="AC2:AD3"/>
    <mergeCell ref="U3:U4"/>
    <mergeCell ref="V3:W3"/>
    <mergeCell ref="AH1:AQ1"/>
    <mergeCell ref="AR1:BG1"/>
    <mergeCell ref="AR2:AR4"/>
    <mergeCell ref="AS2:AT3"/>
    <mergeCell ref="AU2:AV3"/>
    <mergeCell ref="AW2:BG2"/>
    <mergeCell ref="BF3:BF4"/>
    <mergeCell ref="BG3:BG4"/>
    <mergeCell ref="BC3:BC4"/>
    <mergeCell ref="BD3:BD4"/>
    <mergeCell ref="BE3:BE4"/>
    <mergeCell ref="AH2:AL2"/>
    <mergeCell ref="AM2:AQ2"/>
    <mergeCell ref="BH1:BH4"/>
    <mergeCell ref="BI1:BI4"/>
    <mergeCell ref="M2:M4"/>
    <mergeCell ref="N2:N4"/>
    <mergeCell ref="O2:O4"/>
    <mergeCell ref="P2:P4"/>
    <mergeCell ref="AE2:AG2"/>
    <mergeCell ref="AA3:AA4"/>
    <mergeCell ref="AB3:AB4"/>
    <mergeCell ref="AE3:AG3"/>
    <mergeCell ref="M1:R1"/>
    <mergeCell ref="S1:AG1"/>
    <mergeCell ref="Q2:Q4"/>
    <mergeCell ref="R2:R4"/>
    <mergeCell ref="X3:X4"/>
    <mergeCell ref="Y3:Y4"/>
    <mergeCell ref="Y313:Y314"/>
    <mergeCell ref="BA313:BA314"/>
    <mergeCell ref="BB313:BB314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  <mergeCell ref="Z3:Z4"/>
  </mergeCells>
  <phoneticPr fontId="9" type="noConversion"/>
  <pageMargins left="0.19685039370078741" right="0" top="0.43307086614173229" bottom="0.31496062992125984" header="0.23622047244094491" footer="0"/>
  <pageSetup paperSize="9" scale="39" fitToHeight="0" orientation="landscape" r:id="rId1"/>
  <headerFooter>
    <oddHeader xml:space="preserve">&amp;C&amp;"標楷體,粗體"&amp;24新光醫院 113 年 6 月份心臟血管外科年度手術人數申報表&amp;R   </oddHeader>
    <oddFooter>&amp;R&amp;P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BJ464"/>
  <sheetViews>
    <sheetView zoomScale="70" zoomScaleNormal="70" zoomScaleSheetLayoutView="55" workbookViewId="0">
      <pane xSplit="11" ySplit="4" topLeftCell="AG54" activePane="bottomRight" state="frozen"/>
      <selection pane="topRight" activeCell="J1" sqref="J1"/>
      <selection pane="bottomLeft" activeCell="A5" sqref="A5"/>
      <selection pane="bottomRight" activeCell="AH2" sqref="AH2:AQ4"/>
    </sheetView>
  </sheetViews>
  <sheetFormatPr defaultColWidth="14.81640625" defaultRowHeight="15.5"/>
  <cols>
    <col min="1" max="1" width="6.36328125" style="7" bestFit="1" customWidth="1"/>
    <col min="2" max="2" width="19.6328125" style="7" hidden="1" customWidth="1"/>
    <col min="3" max="3" width="11.90625" style="7" hidden="1" customWidth="1"/>
    <col min="4" max="4" width="4.08984375" style="7" hidden="1" customWidth="1"/>
    <col min="5" max="5" width="6.36328125" style="7" hidden="1" customWidth="1"/>
    <col min="6" max="7" width="14.6328125" style="7" hidden="1" customWidth="1"/>
    <col min="8" max="8" width="19.6328125" style="7" customWidth="1"/>
    <col min="9" max="9" width="11.90625" style="7" customWidth="1"/>
    <col min="10" max="10" width="11" style="7" bestFit="1" customWidth="1"/>
    <col min="11" max="11" width="11.81640625" style="6" bestFit="1" customWidth="1"/>
    <col min="12" max="12" width="6.90625" style="7" bestFit="1" customWidth="1"/>
    <col min="13" max="13" width="9.6328125" style="2" bestFit="1" customWidth="1"/>
    <col min="14" max="14" width="6.453125" style="2" bestFit="1" customWidth="1"/>
    <col min="15" max="15" width="4.36328125" style="2" bestFit="1" customWidth="1"/>
    <col min="16" max="16" width="5.90625" style="2" bestFit="1" customWidth="1"/>
    <col min="17" max="17" width="5.453125" style="2" bestFit="1" customWidth="1"/>
    <col min="18" max="18" width="9.54296875" style="2" bestFit="1" customWidth="1"/>
    <col min="19" max="19" width="5.81640625" style="2" bestFit="1" customWidth="1"/>
    <col min="20" max="20" width="4.453125" style="2" bestFit="1" customWidth="1"/>
    <col min="21" max="21" width="5.81640625" style="2" bestFit="1" customWidth="1"/>
    <col min="22" max="22" width="2.90625" style="2" bestFit="1" customWidth="1"/>
    <col min="23" max="23" width="3.1796875" style="2" bestFit="1" customWidth="1"/>
    <col min="24" max="24" width="3.81640625" style="2" bestFit="1" customWidth="1"/>
    <col min="25" max="25" width="14" style="2" customWidth="1"/>
    <col min="26" max="26" width="13.1796875" style="2" customWidth="1"/>
    <col min="27" max="27" width="7.81640625" style="2" bestFit="1" customWidth="1"/>
    <col min="28" max="28" width="8" style="2" customWidth="1"/>
    <col min="29" max="29" width="5.81640625" style="2" bestFit="1" customWidth="1"/>
    <col min="30" max="30" width="5.54296875" style="2" bestFit="1" customWidth="1"/>
    <col min="31" max="31" width="5.81640625" style="2" bestFit="1" customWidth="1"/>
    <col min="32" max="32" width="6.54296875" style="2" bestFit="1" customWidth="1"/>
    <col min="33" max="33" width="7.453125" style="2" customWidth="1"/>
    <col min="34" max="34" width="2.90625" style="2" bestFit="1" customWidth="1"/>
    <col min="35" max="35" width="3.1796875" style="2" bestFit="1" customWidth="1"/>
    <col min="36" max="36" width="3.81640625" style="2" bestFit="1" customWidth="1"/>
    <col min="37" max="37" width="11.6328125" style="2" customWidth="1"/>
    <col min="38" max="38" width="5" style="2" bestFit="1" customWidth="1"/>
    <col min="39" max="39" width="3" style="2" bestFit="1" customWidth="1"/>
    <col min="40" max="40" width="2.81640625" style="2" bestFit="1" customWidth="1"/>
    <col min="41" max="41" width="5.81640625" style="2" bestFit="1" customWidth="1"/>
    <col min="42" max="42" width="9.453125" style="2" customWidth="1"/>
    <col min="43" max="43" width="7.08984375" style="2" customWidth="1"/>
    <col min="44" max="44" width="6.6328125" style="2" bestFit="1" customWidth="1"/>
    <col min="45" max="45" width="3.36328125" style="2" bestFit="1" customWidth="1"/>
    <col min="46" max="48" width="4.453125" style="2" bestFit="1" customWidth="1"/>
    <col min="49" max="49" width="3.81640625" style="2" bestFit="1" customWidth="1"/>
    <col min="50" max="50" width="4.6328125" style="2" customWidth="1"/>
    <col min="51" max="51" width="5.81640625" style="2" bestFit="1" customWidth="1"/>
    <col min="52" max="52" width="5.08984375" style="2" bestFit="1" customWidth="1"/>
    <col min="53" max="53" width="9.81640625" style="2" customWidth="1"/>
    <col min="54" max="54" width="9.90625" style="2" customWidth="1"/>
    <col min="55" max="55" width="3.81640625" style="2" bestFit="1" customWidth="1"/>
    <col min="56" max="56" width="4.6328125" style="2" customWidth="1"/>
    <col min="57" max="57" width="5" style="2" bestFit="1" customWidth="1"/>
    <col min="58" max="58" width="5.81640625" style="2" bestFit="1" customWidth="1"/>
    <col min="59" max="59" width="9.453125" style="2" bestFit="1" customWidth="1"/>
    <col min="60" max="60" width="6" style="2" bestFit="1" customWidth="1"/>
    <col min="61" max="61" width="15.6328125" style="2" customWidth="1"/>
    <col min="62" max="62" width="3.1796875" style="2" bestFit="1" customWidth="1"/>
    <col min="63" max="16384" width="14.81640625" style="2"/>
  </cols>
  <sheetData>
    <row r="1" spans="1:62">
      <c r="A1" s="115" t="s">
        <v>65</v>
      </c>
      <c r="B1" s="115" t="s">
        <v>55</v>
      </c>
      <c r="C1" s="117" t="s">
        <v>56</v>
      </c>
      <c r="D1" s="134" t="s">
        <v>57</v>
      </c>
      <c r="E1" s="134" t="s">
        <v>58</v>
      </c>
      <c r="F1" s="134" t="s">
        <v>59</v>
      </c>
      <c r="G1" s="134" t="s">
        <v>60</v>
      </c>
      <c r="H1" s="115" t="s">
        <v>55</v>
      </c>
      <c r="I1" s="117" t="s">
        <v>56</v>
      </c>
      <c r="J1" s="119" t="s">
        <v>61</v>
      </c>
      <c r="K1" s="113" t="s">
        <v>62</v>
      </c>
      <c r="L1" s="113" t="s">
        <v>63</v>
      </c>
      <c r="M1" s="125" t="s">
        <v>4</v>
      </c>
      <c r="N1" s="126"/>
      <c r="O1" s="126"/>
      <c r="P1" s="126"/>
      <c r="Q1" s="126"/>
      <c r="R1" s="127"/>
      <c r="S1" s="121" t="s">
        <v>5</v>
      </c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1"/>
      <c r="AI1" s="122"/>
      <c r="AJ1" s="122"/>
      <c r="AK1" s="122"/>
      <c r="AL1" s="122"/>
      <c r="AM1" s="122"/>
      <c r="AN1" s="122"/>
      <c r="AO1" s="122"/>
      <c r="AP1" s="122"/>
      <c r="AQ1" s="122"/>
      <c r="AR1" s="126"/>
      <c r="AS1" s="126"/>
      <c r="AT1" s="126"/>
      <c r="AU1" s="126"/>
      <c r="AV1" s="126"/>
      <c r="AW1" s="126"/>
      <c r="AX1" s="126"/>
      <c r="AY1" s="126"/>
      <c r="AZ1" s="126"/>
      <c r="BA1" s="126"/>
      <c r="BB1" s="126"/>
      <c r="BC1" s="126"/>
      <c r="BD1" s="126"/>
      <c r="BE1" s="126"/>
      <c r="BF1" s="126"/>
      <c r="BG1" s="127"/>
      <c r="BH1" s="121" t="s">
        <v>7</v>
      </c>
      <c r="BI1" s="121" t="s">
        <v>8</v>
      </c>
      <c r="BJ1" s="6" t="s">
        <v>9</v>
      </c>
    </row>
    <row r="2" spans="1:62" ht="15.65" customHeight="1">
      <c r="A2" s="116"/>
      <c r="B2" s="133"/>
      <c r="C2" s="118"/>
      <c r="D2" s="135"/>
      <c r="E2" s="135"/>
      <c r="F2" s="135"/>
      <c r="G2" s="135"/>
      <c r="H2" s="116"/>
      <c r="I2" s="118"/>
      <c r="J2" s="116"/>
      <c r="K2" s="133"/>
      <c r="L2" s="116"/>
      <c r="M2" s="123" t="s">
        <v>51</v>
      </c>
      <c r="N2" s="124" t="s">
        <v>10</v>
      </c>
      <c r="O2" s="123" t="s">
        <v>11</v>
      </c>
      <c r="P2" s="123" t="s">
        <v>12</v>
      </c>
      <c r="Q2" s="123" t="s">
        <v>13</v>
      </c>
      <c r="R2" s="128" t="s">
        <v>49</v>
      </c>
      <c r="S2" s="123" t="s">
        <v>14</v>
      </c>
      <c r="T2" s="122"/>
      <c r="U2" s="123" t="s">
        <v>15</v>
      </c>
      <c r="V2" s="122"/>
      <c r="W2" s="122"/>
      <c r="X2" s="122"/>
      <c r="Y2" s="122"/>
      <c r="Z2" s="122"/>
      <c r="AA2" s="122"/>
      <c r="AB2" s="122"/>
      <c r="AC2" s="123" t="s">
        <v>16</v>
      </c>
      <c r="AD2" s="122"/>
      <c r="AE2" s="123" t="s">
        <v>17</v>
      </c>
      <c r="AF2" s="122"/>
      <c r="AG2" s="122"/>
      <c r="AH2" s="137" t="s">
        <v>3502</v>
      </c>
      <c r="AI2" s="138"/>
      <c r="AJ2" s="138"/>
      <c r="AK2" s="138"/>
      <c r="AL2" s="139"/>
      <c r="AM2" s="137" t="s">
        <v>18</v>
      </c>
      <c r="AN2" s="138"/>
      <c r="AO2" s="138"/>
      <c r="AP2" s="138"/>
      <c r="AQ2" s="139"/>
      <c r="AR2" s="123" t="s">
        <v>19</v>
      </c>
      <c r="AS2" s="123" t="s">
        <v>20</v>
      </c>
      <c r="AT2" s="122"/>
      <c r="AU2" s="123" t="s">
        <v>48</v>
      </c>
      <c r="AV2" s="122"/>
      <c r="AW2" s="123" t="s">
        <v>21</v>
      </c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6"/>
    </row>
    <row r="3" spans="1:62">
      <c r="A3" s="116"/>
      <c r="B3" s="133"/>
      <c r="C3" s="118"/>
      <c r="D3" s="135"/>
      <c r="E3" s="135"/>
      <c r="F3" s="135"/>
      <c r="G3" s="135"/>
      <c r="H3" s="116"/>
      <c r="I3" s="118"/>
      <c r="J3" s="116"/>
      <c r="K3" s="133"/>
      <c r="L3" s="116"/>
      <c r="M3" s="122"/>
      <c r="N3" s="122"/>
      <c r="O3" s="122"/>
      <c r="P3" s="122"/>
      <c r="Q3" s="122"/>
      <c r="R3" s="129"/>
      <c r="S3" s="122"/>
      <c r="T3" s="122"/>
      <c r="U3" s="123" t="s">
        <v>22</v>
      </c>
      <c r="V3" s="123" t="s">
        <v>23</v>
      </c>
      <c r="W3" s="122"/>
      <c r="X3" s="123" t="s">
        <v>24</v>
      </c>
      <c r="Y3" s="123" t="s">
        <v>25</v>
      </c>
      <c r="Z3" s="123" t="s">
        <v>26</v>
      </c>
      <c r="AA3" s="123" t="s">
        <v>27</v>
      </c>
      <c r="AB3" s="123" t="s">
        <v>28</v>
      </c>
      <c r="AC3" s="122"/>
      <c r="AD3" s="122"/>
      <c r="AE3" s="123" t="s">
        <v>29</v>
      </c>
      <c r="AF3" s="122"/>
      <c r="AG3" s="122"/>
      <c r="AH3" s="123" t="s">
        <v>23</v>
      </c>
      <c r="AI3" s="122"/>
      <c r="AJ3" s="123" t="s">
        <v>24</v>
      </c>
      <c r="AK3" s="123" t="s">
        <v>25</v>
      </c>
      <c r="AL3" s="123" t="s">
        <v>28</v>
      </c>
      <c r="AM3" s="123" t="s">
        <v>30</v>
      </c>
      <c r="AN3" s="122"/>
      <c r="AO3" s="123" t="s">
        <v>29</v>
      </c>
      <c r="AP3" s="122"/>
      <c r="AQ3" s="122"/>
      <c r="AR3" s="122"/>
      <c r="AS3" s="122"/>
      <c r="AT3" s="122"/>
      <c r="AU3" s="122"/>
      <c r="AV3" s="122"/>
      <c r="AW3" s="123" t="s">
        <v>31</v>
      </c>
      <c r="AX3" s="122"/>
      <c r="AY3" s="123" t="s">
        <v>29</v>
      </c>
      <c r="AZ3" s="122"/>
      <c r="BA3" s="123" t="s">
        <v>23</v>
      </c>
      <c r="BB3" s="122"/>
      <c r="BC3" s="123" t="s">
        <v>24</v>
      </c>
      <c r="BD3" s="123" t="s">
        <v>25</v>
      </c>
      <c r="BE3" s="123" t="s">
        <v>28</v>
      </c>
      <c r="BF3" s="123" t="s">
        <v>32</v>
      </c>
      <c r="BG3" s="123" t="s">
        <v>33</v>
      </c>
      <c r="BH3" s="122"/>
      <c r="BI3" s="122"/>
      <c r="BJ3" s="6"/>
    </row>
    <row r="4" spans="1:62" ht="46.5">
      <c r="A4" s="116"/>
      <c r="B4" s="133"/>
      <c r="C4" s="118"/>
      <c r="D4" s="135"/>
      <c r="E4" s="135"/>
      <c r="F4" s="135"/>
      <c r="G4" s="135"/>
      <c r="H4" s="116"/>
      <c r="I4" s="118"/>
      <c r="J4" s="116"/>
      <c r="K4" s="133"/>
      <c r="L4" s="116"/>
      <c r="M4" s="132"/>
      <c r="N4" s="132"/>
      <c r="O4" s="132"/>
      <c r="P4" s="132"/>
      <c r="Q4" s="132"/>
      <c r="R4" s="129"/>
      <c r="S4" s="24" t="s">
        <v>22</v>
      </c>
      <c r="T4" s="24" t="s">
        <v>34</v>
      </c>
      <c r="U4" s="132"/>
      <c r="V4" s="24" t="s">
        <v>35</v>
      </c>
      <c r="W4" s="24" t="s">
        <v>36</v>
      </c>
      <c r="X4" s="132"/>
      <c r="Y4" s="132"/>
      <c r="Z4" s="132"/>
      <c r="AA4" s="132"/>
      <c r="AB4" s="132"/>
      <c r="AC4" s="24" t="s">
        <v>22</v>
      </c>
      <c r="AD4" s="24" t="s">
        <v>37</v>
      </c>
      <c r="AE4" s="24" t="s">
        <v>22</v>
      </c>
      <c r="AF4" s="24" t="s">
        <v>38</v>
      </c>
      <c r="AG4" s="24" t="s">
        <v>774</v>
      </c>
      <c r="AH4" s="24" t="s">
        <v>35</v>
      </c>
      <c r="AI4" s="24" t="s">
        <v>36</v>
      </c>
      <c r="AJ4" s="132"/>
      <c r="AK4" s="132"/>
      <c r="AL4" s="132"/>
      <c r="AM4" s="24" t="s">
        <v>40</v>
      </c>
      <c r="AN4" s="24" t="s">
        <v>41</v>
      </c>
      <c r="AO4" s="24" t="s">
        <v>22</v>
      </c>
      <c r="AP4" s="24" t="s">
        <v>38</v>
      </c>
      <c r="AQ4" s="24" t="s">
        <v>772</v>
      </c>
      <c r="AR4" s="132"/>
      <c r="AS4" s="24" t="s">
        <v>40</v>
      </c>
      <c r="AT4" s="24" t="s">
        <v>41</v>
      </c>
      <c r="AU4" s="24" t="s">
        <v>40</v>
      </c>
      <c r="AV4" s="24" t="s">
        <v>41</v>
      </c>
      <c r="AW4" s="24" t="s">
        <v>42</v>
      </c>
      <c r="AX4" s="24" t="s">
        <v>43</v>
      </c>
      <c r="AY4" s="24" t="s">
        <v>22</v>
      </c>
      <c r="AZ4" s="24" t="s">
        <v>44</v>
      </c>
      <c r="BA4" s="24" t="s">
        <v>35</v>
      </c>
      <c r="BB4" s="24" t="s">
        <v>36</v>
      </c>
      <c r="BC4" s="132"/>
      <c r="BD4" s="132"/>
      <c r="BE4" s="132"/>
      <c r="BF4" s="132"/>
      <c r="BG4" s="132"/>
      <c r="BH4" s="132"/>
      <c r="BI4" s="132"/>
      <c r="BJ4" s="6"/>
    </row>
    <row r="5" spans="1:62" ht="46.5">
      <c r="A5" s="23">
        <v>1</v>
      </c>
      <c r="B5" s="27" t="s">
        <v>393</v>
      </c>
      <c r="C5" s="27" t="s">
        <v>394</v>
      </c>
      <c r="D5" s="27" t="s">
        <v>69</v>
      </c>
      <c r="E5" s="27">
        <v>30</v>
      </c>
      <c r="F5" s="27" t="s">
        <v>1963</v>
      </c>
      <c r="G5" s="27" t="s">
        <v>2510</v>
      </c>
      <c r="H5" s="23" t="str">
        <f t="shared" ref="H5:H66" si="0">REPLACE(B5,2,1,"＊")</f>
        <v>劉＊伶</v>
      </c>
      <c r="I5" s="23" t="str">
        <f t="shared" ref="I5:I66" si="1">REPLACE(C5,2,1,"＊")</f>
        <v>2＊450296</v>
      </c>
      <c r="J5" s="27">
        <v>1130502</v>
      </c>
      <c r="K5" s="27" t="s">
        <v>1880</v>
      </c>
      <c r="L5" s="27">
        <v>1058</v>
      </c>
      <c r="M5" s="26"/>
      <c r="N5" s="26"/>
      <c r="O5" s="26"/>
      <c r="P5" s="26"/>
      <c r="Q5" s="26" t="s">
        <v>716</v>
      </c>
      <c r="R5" s="26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6"/>
      <c r="AK5" s="26"/>
      <c r="AL5" s="26"/>
      <c r="AM5" s="28"/>
      <c r="AN5" s="28"/>
      <c r="AO5" s="28"/>
      <c r="AP5" s="28"/>
      <c r="AQ5" s="28"/>
      <c r="AR5" s="26"/>
      <c r="AS5" s="28"/>
      <c r="AT5" s="28"/>
      <c r="AU5" s="28"/>
      <c r="AV5" s="28"/>
      <c r="AW5" s="28"/>
      <c r="AX5" s="29"/>
      <c r="AY5" s="28"/>
      <c r="AZ5" s="28"/>
      <c r="BA5" s="26"/>
      <c r="BB5" s="28"/>
      <c r="BC5" s="26"/>
      <c r="BD5" s="26"/>
      <c r="BE5" s="28"/>
      <c r="BF5" s="26"/>
      <c r="BG5" s="26"/>
      <c r="BH5" s="26"/>
      <c r="BI5" s="28" t="s">
        <v>1034</v>
      </c>
      <c r="BJ5" s="6"/>
    </row>
    <row r="6" spans="1:62" ht="46.5">
      <c r="A6" s="23">
        <v>2</v>
      </c>
      <c r="B6" s="27" t="s">
        <v>2512</v>
      </c>
      <c r="C6" s="27" t="s">
        <v>2513</v>
      </c>
      <c r="D6" s="27" t="s">
        <v>69</v>
      </c>
      <c r="E6" s="27">
        <v>64</v>
      </c>
      <c r="F6" s="27"/>
      <c r="G6" s="27"/>
      <c r="H6" s="23" t="str">
        <f t="shared" si="0"/>
        <v>朱＊如</v>
      </c>
      <c r="I6" s="23" t="str">
        <f t="shared" si="1"/>
        <v>0＊539051</v>
      </c>
      <c r="J6" s="27">
        <v>1130506</v>
      </c>
      <c r="K6" s="27" t="s">
        <v>3071</v>
      </c>
      <c r="L6" s="27">
        <v>1058</v>
      </c>
      <c r="M6" s="26"/>
      <c r="N6" s="26"/>
      <c r="O6" s="26"/>
      <c r="P6" s="26" t="s">
        <v>716</v>
      </c>
      <c r="Q6" s="26" t="s">
        <v>9</v>
      </c>
      <c r="R6" s="26" t="s">
        <v>716</v>
      </c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6"/>
      <c r="AK6" s="26"/>
      <c r="AL6" s="26"/>
      <c r="AM6" s="28"/>
      <c r="AN6" s="28"/>
      <c r="AO6" s="28"/>
      <c r="AP6" s="28"/>
      <c r="AQ6" s="28"/>
      <c r="AR6" s="26"/>
      <c r="AS6" s="28"/>
      <c r="AT6" s="28"/>
      <c r="AU6" s="28"/>
      <c r="AV6" s="28"/>
      <c r="AW6" s="28"/>
      <c r="AX6" s="29"/>
      <c r="AY6" s="28"/>
      <c r="AZ6" s="28"/>
      <c r="BA6" s="26"/>
      <c r="BB6" s="28"/>
      <c r="BC6" s="26"/>
      <c r="BD6" s="26"/>
      <c r="BE6" s="28"/>
      <c r="BF6" s="26"/>
      <c r="BG6" s="26"/>
      <c r="BH6" s="26"/>
      <c r="BI6" s="28" t="s">
        <v>1034</v>
      </c>
      <c r="BJ6" s="6"/>
    </row>
    <row r="7" spans="1:62" ht="31">
      <c r="A7" s="23">
        <v>3</v>
      </c>
      <c r="B7" s="27" t="s">
        <v>2515</v>
      </c>
      <c r="C7" s="27" t="s">
        <v>2516</v>
      </c>
      <c r="D7" s="27" t="s">
        <v>69</v>
      </c>
      <c r="E7" s="27">
        <v>71</v>
      </c>
      <c r="F7" s="27" t="s">
        <v>2517</v>
      </c>
      <c r="G7" s="27" t="s">
        <v>2518</v>
      </c>
      <c r="H7" s="23" t="str">
        <f t="shared" si="0"/>
        <v>林＊秀</v>
      </c>
      <c r="I7" s="23" t="str">
        <f t="shared" si="1"/>
        <v>1＊220906</v>
      </c>
      <c r="J7" s="27">
        <v>1130509</v>
      </c>
      <c r="K7" s="27" t="s">
        <v>715</v>
      </c>
      <c r="L7" s="27">
        <v>1058</v>
      </c>
      <c r="M7" s="26"/>
      <c r="N7" s="26"/>
      <c r="O7" s="26"/>
      <c r="P7" s="26" t="s">
        <v>9</v>
      </c>
      <c r="Q7" s="26"/>
      <c r="R7" s="26" t="s">
        <v>716</v>
      </c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6"/>
      <c r="AK7" s="26"/>
      <c r="AL7" s="26"/>
      <c r="AM7" s="28"/>
      <c r="AN7" s="28"/>
      <c r="AO7" s="28"/>
      <c r="AP7" s="28"/>
      <c r="AQ7" s="28"/>
      <c r="AR7" s="26"/>
      <c r="AS7" s="28"/>
      <c r="AT7" s="28"/>
      <c r="AU7" s="28"/>
      <c r="AV7" s="28"/>
      <c r="AW7" s="28"/>
      <c r="AX7" s="29"/>
      <c r="AY7" s="28"/>
      <c r="AZ7" s="28"/>
      <c r="BA7" s="26"/>
      <c r="BB7" s="28"/>
      <c r="BC7" s="26"/>
      <c r="BD7" s="26"/>
      <c r="BE7" s="28"/>
      <c r="BF7" s="26"/>
      <c r="BG7" s="26"/>
      <c r="BH7" s="26"/>
      <c r="BI7" s="28" t="s">
        <v>1034</v>
      </c>
      <c r="BJ7" s="6"/>
    </row>
    <row r="8" spans="1:62" ht="31">
      <c r="A8" s="23">
        <v>4</v>
      </c>
      <c r="B8" s="27" t="s">
        <v>2519</v>
      </c>
      <c r="C8" s="27" t="s">
        <v>1332</v>
      </c>
      <c r="D8" s="27" t="s">
        <v>69</v>
      </c>
      <c r="E8" s="27">
        <v>61</v>
      </c>
      <c r="F8" s="27"/>
      <c r="G8" s="27"/>
      <c r="H8" s="23" t="str">
        <f t="shared" si="0"/>
        <v>張＊美</v>
      </c>
      <c r="I8" s="23" t="str">
        <f t="shared" si="1"/>
        <v>1＊025850</v>
      </c>
      <c r="J8" s="27">
        <v>1130509</v>
      </c>
      <c r="K8" s="27" t="s">
        <v>3072</v>
      </c>
      <c r="L8" s="27">
        <v>1058</v>
      </c>
      <c r="M8" s="26" t="s">
        <v>716</v>
      </c>
      <c r="N8" s="26"/>
      <c r="O8" s="26"/>
      <c r="P8" s="26" t="s">
        <v>9</v>
      </c>
      <c r="Q8" s="26"/>
      <c r="R8" s="26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6"/>
      <c r="AK8" s="26"/>
      <c r="AL8" s="26"/>
      <c r="AM8" s="28"/>
      <c r="AN8" s="28"/>
      <c r="AO8" s="28"/>
      <c r="AP8" s="28"/>
      <c r="AQ8" s="28"/>
      <c r="AR8" s="26"/>
      <c r="AS8" s="28"/>
      <c r="AT8" s="28"/>
      <c r="AU8" s="28"/>
      <c r="AV8" s="28"/>
      <c r="AW8" s="28"/>
      <c r="AX8" s="29"/>
      <c r="AY8" s="28"/>
      <c r="AZ8" s="28"/>
      <c r="BA8" s="28"/>
      <c r="BB8" s="28"/>
      <c r="BC8" s="26"/>
      <c r="BD8" s="26"/>
      <c r="BE8" s="28"/>
      <c r="BF8" s="26"/>
      <c r="BG8" s="26"/>
      <c r="BH8" s="26"/>
      <c r="BI8" s="28" t="s">
        <v>1034</v>
      </c>
      <c r="BJ8" s="6"/>
    </row>
    <row r="9" spans="1:62">
      <c r="A9" s="23">
        <v>5</v>
      </c>
      <c r="B9" s="27" t="s">
        <v>2520</v>
      </c>
      <c r="C9" s="27" t="s">
        <v>2521</v>
      </c>
      <c r="D9" s="27" t="s">
        <v>71</v>
      </c>
      <c r="E9" s="27">
        <v>59</v>
      </c>
      <c r="F9" s="27"/>
      <c r="G9" s="27"/>
      <c r="H9" s="23" t="str">
        <f t="shared" si="0"/>
        <v>葉＊卿</v>
      </c>
      <c r="I9" s="23" t="str">
        <f t="shared" si="1"/>
        <v>1＊394869</v>
      </c>
      <c r="J9" s="27">
        <v>1130509</v>
      </c>
      <c r="K9" s="27" t="s">
        <v>70</v>
      </c>
      <c r="L9" s="27">
        <v>1058</v>
      </c>
      <c r="M9" s="26"/>
      <c r="N9" s="26"/>
      <c r="O9" s="26"/>
      <c r="P9" s="26"/>
      <c r="Q9" s="26"/>
      <c r="R9" s="26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6"/>
      <c r="AK9" s="26"/>
      <c r="AL9" s="26"/>
      <c r="AM9" s="28"/>
      <c r="AN9" s="28"/>
      <c r="AO9" s="28"/>
      <c r="AP9" s="28"/>
      <c r="AQ9" s="28"/>
      <c r="AR9" s="26"/>
      <c r="AS9" s="28"/>
      <c r="AT9" s="28" t="s">
        <v>9</v>
      </c>
      <c r="AU9" s="28"/>
      <c r="AV9" s="28"/>
      <c r="AW9" s="28"/>
      <c r="AX9" s="29"/>
      <c r="AY9" s="28"/>
      <c r="AZ9" s="28"/>
      <c r="BA9" s="28"/>
      <c r="BB9" s="28"/>
      <c r="BC9" s="26"/>
      <c r="BD9" s="26"/>
      <c r="BE9" s="28"/>
      <c r="BF9" s="26"/>
      <c r="BG9" s="26"/>
      <c r="BH9" s="26"/>
      <c r="BI9" s="28"/>
      <c r="BJ9" s="6"/>
    </row>
    <row r="10" spans="1:62">
      <c r="A10" s="23">
        <v>6</v>
      </c>
      <c r="B10" s="27" t="s">
        <v>2524</v>
      </c>
      <c r="C10" s="27" t="s">
        <v>2525</v>
      </c>
      <c r="D10" s="27" t="s">
        <v>69</v>
      </c>
      <c r="E10" s="27">
        <v>50</v>
      </c>
      <c r="F10" s="27"/>
      <c r="G10" s="27"/>
      <c r="H10" s="23" t="str">
        <f t="shared" si="0"/>
        <v>鄭＊娣</v>
      </c>
      <c r="I10" s="23" t="str">
        <f t="shared" si="1"/>
        <v>1＊154407</v>
      </c>
      <c r="J10" s="27">
        <v>1130516</v>
      </c>
      <c r="K10" s="27" t="s">
        <v>70</v>
      </c>
      <c r="L10" s="27">
        <v>1058</v>
      </c>
      <c r="M10" s="26"/>
      <c r="N10" s="26"/>
      <c r="O10" s="26"/>
      <c r="P10" s="26"/>
      <c r="Q10" s="26"/>
      <c r="R10" s="26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6"/>
      <c r="AK10" s="26"/>
      <c r="AL10" s="26"/>
      <c r="AM10" s="28"/>
      <c r="AN10" s="28"/>
      <c r="AO10" s="28"/>
      <c r="AP10" s="28"/>
      <c r="AQ10" s="28"/>
      <c r="AR10" s="26"/>
      <c r="AS10" s="28" t="s">
        <v>9</v>
      </c>
      <c r="AT10" s="28"/>
      <c r="AU10" s="28"/>
      <c r="AV10" s="28"/>
      <c r="AW10" s="28"/>
      <c r="AX10" s="29"/>
      <c r="AY10" s="28"/>
      <c r="AZ10" s="28"/>
      <c r="BA10" s="28"/>
      <c r="BB10" s="28"/>
      <c r="BC10" s="26"/>
      <c r="BD10" s="26"/>
      <c r="BE10" s="28"/>
      <c r="BF10" s="26"/>
      <c r="BG10" s="26"/>
      <c r="BH10" s="26"/>
      <c r="BI10" s="28"/>
      <c r="BJ10" s="6"/>
    </row>
    <row r="11" spans="1:62" ht="46.5">
      <c r="A11" s="23">
        <v>7</v>
      </c>
      <c r="B11" s="27" t="s">
        <v>2527</v>
      </c>
      <c r="C11" s="27" t="s">
        <v>2528</v>
      </c>
      <c r="D11" s="27" t="s">
        <v>71</v>
      </c>
      <c r="E11" s="27">
        <v>47</v>
      </c>
      <c r="F11" s="27"/>
      <c r="G11" s="27"/>
      <c r="H11" s="23" t="str">
        <f t="shared" si="0"/>
        <v>邱＊明</v>
      </c>
      <c r="I11" s="23" t="str">
        <f t="shared" si="1"/>
        <v>1＊193496</v>
      </c>
      <c r="J11" s="27">
        <v>1130516</v>
      </c>
      <c r="K11" s="27" t="s">
        <v>1035</v>
      </c>
      <c r="L11" s="27">
        <v>1058</v>
      </c>
      <c r="M11" s="26"/>
      <c r="N11" s="26"/>
      <c r="O11" s="26"/>
      <c r="P11" s="26" t="s">
        <v>9</v>
      </c>
      <c r="Q11" s="26" t="s">
        <v>9</v>
      </c>
      <c r="R11" s="26" t="s">
        <v>716</v>
      </c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6"/>
      <c r="AK11" s="26"/>
      <c r="AL11" s="26"/>
      <c r="AM11" s="28"/>
      <c r="AN11" s="28"/>
      <c r="AO11" s="28"/>
      <c r="AP11" s="28"/>
      <c r="AQ11" s="28"/>
      <c r="AR11" s="26"/>
      <c r="AS11" s="28"/>
      <c r="AT11" s="28"/>
      <c r="AU11" s="28"/>
      <c r="AV11" s="28"/>
      <c r="AW11" s="28"/>
      <c r="AX11" s="29"/>
      <c r="AY11" s="28"/>
      <c r="AZ11" s="28"/>
      <c r="BA11" s="28"/>
      <c r="BB11" s="28"/>
      <c r="BC11" s="26"/>
      <c r="BD11" s="26"/>
      <c r="BE11" s="28"/>
      <c r="BF11" s="26"/>
      <c r="BG11" s="26"/>
      <c r="BH11" s="26"/>
      <c r="BI11" s="28" t="s">
        <v>1034</v>
      </c>
      <c r="BJ11" s="6"/>
    </row>
    <row r="12" spans="1:62">
      <c r="A12" s="23">
        <v>8</v>
      </c>
      <c r="B12" s="27" t="s">
        <v>2450</v>
      </c>
      <c r="C12" s="27" t="s">
        <v>2148</v>
      </c>
      <c r="D12" s="27" t="s">
        <v>69</v>
      </c>
      <c r="E12" s="27">
        <v>50</v>
      </c>
      <c r="F12" s="27"/>
      <c r="G12" s="27"/>
      <c r="H12" s="23" t="str">
        <f t="shared" si="0"/>
        <v>陳＊琴</v>
      </c>
      <c r="I12" s="23" t="str">
        <f t="shared" si="1"/>
        <v>0＊849462</v>
      </c>
      <c r="J12" s="27">
        <v>1130516</v>
      </c>
      <c r="K12" s="27" t="s">
        <v>72</v>
      </c>
      <c r="L12" s="27">
        <v>1058</v>
      </c>
      <c r="M12" s="26"/>
      <c r="N12" s="26"/>
      <c r="O12" s="26"/>
      <c r="P12" s="26"/>
      <c r="Q12" s="26"/>
      <c r="R12" s="26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6"/>
      <c r="AK12" s="26"/>
      <c r="AL12" s="26"/>
      <c r="AM12" s="28"/>
      <c r="AN12" s="28"/>
      <c r="AO12" s="28"/>
      <c r="AP12" s="28"/>
      <c r="AQ12" s="28"/>
      <c r="AR12" s="26"/>
      <c r="AS12" s="28"/>
      <c r="AT12" s="28"/>
      <c r="AU12" s="28"/>
      <c r="AV12" s="28"/>
      <c r="AW12" s="28"/>
      <c r="AX12" s="29" t="s">
        <v>9</v>
      </c>
      <c r="AY12" s="28"/>
      <c r="AZ12" s="28"/>
      <c r="BA12" s="28"/>
      <c r="BB12" s="28"/>
      <c r="BC12" s="26"/>
      <c r="BD12" s="26"/>
      <c r="BE12" s="28"/>
      <c r="BF12" s="26"/>
      <c r="BG12" s="26"/>
      <c r="BH12" s="26"/>
      <c r="BI12" s="28"/>
      <c r="BJ12" s="6"/>
    </row>
    <row r="13" spans="1:62">
      <c r="A13" s="23">
        <v>9</v>
      </c>
      <c r="B13" s="27" t="s">
        <v>2529</v>
      </c>
      <c r="C13" s="27" t="s">
        <v>2530</v>
      </c>
      <c r="D13" s="27" t="s">
        <v>71</v>
      </c>
      <c r="E13" s="27">
        <v>76</v>
      </c>
      <c r="F13" s="27"/>
      <c r="G13" s="27"/>
      <c r="H13" s="23" t="str">
        <f t="shared" si="0"/>
        <v>黃＊木</v>
      </c>
      <c r="I13" s="23" t="str">
        <f t="shared" si="1"/>
        <v>0＊443062</v>
      </c>
      <c r="J13" s="27">
        <v>1130523</v>
      </c>
      <c r="K13" s="27" t="s">
        <v>70</v>
      </c>
      <c r="L13" s="27">
        <v>1058</v>
      </c>
      <c r="M13" s="26"/>
      <c r="N13" s="26"/>
      <c r="O13" s="26"/>
      <c r="P13" s="26"/>
      <c r="Q13" s="26"/>
      <c r="R13" s="26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6"/>
      <c r="AK13" s="26"/>
      <c r="AL13" s="26"/>
      <c r="AM13" s="28"/>
      <c r="AN13" s="28"/>
      <c r="AO13" s="28"/>
      <c r="AP13" s="28"/>
      <c r="AQ13" s="28"/>
      <c r="AR13" s="26"/>
      <c r="AS13" s="28"/>
      <c r="AT13" s="28" t="s">
        <v>9</v>
      </c>
      <c r="AU13" s="28"/>
      <c r="AV13" s="28"/>
      <c r="AW13" s="28"/>
      <c r="AX13" s="29"/>
      <c r="AY13" s="28"/>
      <c r="AZ13" s="28"/>
      <c r="BA13" s="28"/>
      <c r="BB13" s="28"/>
      <c r="BC13" s="26"/>
      <c r="BD13" s="26"/>
      <c r="BE13" s="28"/>
      <c r="BF13" s="26"/>
      <c r="BG13" s="26"/>
      <c r="BH13" s="26"/>
      <c r="BI13" s="28"/>
      <c r="BJ13" s="6"/>
    </row>
    <row r="14" spans="1:62" ht="31">
      <c r="A14" s="23">
        <v>10</v>
      </c>
      <c r="B14" s="27" t="s">
        <v>151</v>
      </c>
      <c r="C14" s="27" t="s">
        <v>152</v>
      </c>
      <c r="D14" s="27" t="s">
        <v>69</v>
      </c>
      <c r="E14" s="27">
        <v>53</v>
      </c>
      <c r="F14" s="27"/>
      <c r="G14" s="27"/>
      <c r="H14" s="23" t="str">
        <f t="shared" si="0"/>
        <v>李＊君</v>
      </c>
      <c r="I14" s="23" t="str">
        <f t="shared" si="1"/>
        <v>1＊805014</v>
      </c>
      <c r="J14" s="27">
        <v>1130530</v>
      </c>
      <c r="K14" s="27" t="s">
        <v>3073</v>
      </c>
      <c r="L14" s="27">
        <v>1058</v>
      </c>
      <c r="M14" s="26"/>
      <c r="N14" s="26"/>
      <c r="O14" s="26"/>
      <c r="P14" s="26"/>
      <c r="Q14" s="26"/>
      <c r="R14" s="26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6"/>
      <c r="AK14" s="26"/>
      <c r="AL14" s="26"/>
      <c r="AM14" s="28"/>
      <c r="AN14" s="28"/>
      <c r="AO14" s="28"/>
      <c r="AP14" s="28"/>
      <c r="AQ14" s="28"/>
      <c r="AR14" s="26"/>
      <c r="AS14" s="28"/>
      <c r="AT14" s="28"/>
      <c r="AU14" s="28"/>
      <c r="AV14" s="28"/>
      <c r="AW14" s="28"/>
      <c r="AX14" s="29"/>
      <c r="AY14" s="28"/>
      <c r="AZ14" s="28" t="s">
        <v>9</v>
      </c>
      <c r="BA14" s="28"/>
      <c r="BB14" s="28" t="s">
        <v>1879</v>
      </c>
      <c r="BC14" s="26"/>
      <c r="BD14" s="26"/>
      <c r="BE14" s="28"/>
      <c r="BF14" s="26"/>
      <c r="BG14" s="26"/>
      <c r="BH14" s="26"/>
      <c r="BI14" s="28"/>
      <c r="BJ14" s="6"/>
    </row>
    <row r="15" spans="1:62" ht="31">
      <c r="A15" s="23">
        <v>11</v>
      </c>
      <c r="B15" s="27" t="s">
        <v>2535</v>
      </c>
      <c r="C15" s="27" t="s">
        <v>2536</v>
      </c>
      <c r="D15" s="27" t="s">
        <v>69</v>
      </c>
      <c r="E15" s="27">
        <v>68</v>
      </c>
      <c r="F15" s="27" t="s">
        <v>2514</v>
      </c>
      <c r="G15" s="27" t="s">
        <v>2517</v>
      </c>
      <c r="H15" s="23" t="str">
        <f t="shared" si="0"/>
        <v>蘇＊蓮</v>
      </c>
      <c r="I15" s="23" t="str">
        <f t="shared" si="1"/>
        <v>0＊107823</v>
      </c>
      <c r="J15" s="27">
        <v>1130507</v>
      </c>
      <c r="K15" s="27" t="s">
        <v>1040</v>
      </c>
      <c r="L15" s="27">
        <v>1125</v>
      </c>
      <c r="M15" s="26"/>
      <c r="N15" s="26" t="s">
        <v>9</v>
      </c>
      <c r="O15" s="26"/>
      <c r="P15" s="26" t="s">
        <v>9</v>
      </c>
      <c r="Q15" s="26"/>
      <c r="R15" s="26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6"/>
      <c r="AK15" s="26"/>
      <c r="AL15" s="26"/>
      <c r="AM15" s="28"/>
      <c r="AN15" s="28"/>
      <c r="AO15" s="28"/>
      <c r="AP15" s="28"/>
      <c r="AQ15" s="28"/>
      <c r="AR15" s="26"/>
      <c r="AS15" s="28"/>
      <c r="AT15" s="28"/>
      <c r="AU15" s="28"/>
      <c r="AV15" s="28"/>
      <c r="AW15" s="28"/>
      <c r="AX15" s="29"/>
      <c r="AY15" s="28"/>
      <c r="AZ15" s="28"/>
      <c r="BA15" s="28"/>
      <c r="BB15" s="28"/>
      <c r="BC15" s="26"/>
      <c r="BD15" s="26"/>
      <c r="BE15" s="28"/>
      <c r="BF15" s="26"/>
      <c r="BG15" s="26"/>
      <c r="BH15" s="26"/>
      <c r="BI15" s="28" t="s">
        <v>1034</v>
      </c>
      <c r="BJ15" s="6"/>
    </row>
    <row r="16" spans="1:62">
      <c r="A16" s="23">
        <v>12</v>
      </c>
      <c r="B16" s="27" t="s">
        <v>2537</v>
      </c>
      <c r="C16" s="27" t="s">
        <v>2538</v>
      </c>
      <c r="D16" s="27" t="s">
        <v>69</v>
      </c>
      <c r="E16" s="27">
        <v>73</v>
      </c>
      <c r="F16" s="27"/>
      <c r="G16" s="27"/>
      <c r="H16" s="23" t="str">
        <f t="shared" si="0"/>
        <v>邱＊真</v>
      </c>
      <c r="I16" s="23" t="str">
        <f t="shared" si="1"/>
        <v>0＊659555</v>
      </c>
      <c r="J16" s="27">
        <v>1130514</v>
      </c>
      <c r="K16" s="27" t="s">
        <v>72</v>
      </c>
      <c r="L16" s="27">
        <v>1125</v>
      </c>
      <c r="M16" s="26"/>
      <c r="N16" s="26"/>
      <c r="O16" s="26"/>
      <c r="P16" s="26"/>
      <c r="Q16" s="26"/>
      <c r="R16" s="26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6"/>
      <c r="AK16" s="26"/>
      <c r="AL16" s="26"/>
      <c r="AM16" s="28"/>
      <c r="AN16" s="28"/>
      <c r="AO16" s="28"/>
      <c r="AP16" s="28"/>
      <c r="AQ16" s="28"/>
      <c r="AR16" s="26"/>
      <c r="AS16" s="28"/>
      <c r="AT16" s="28"/>
      <c r="AU16" s="28"/>
      <c r="AV16" s="28"/>
      <c r="AW16" s="28"/>
      <c r="AX16" s="29" t="s">
        <v>9</v>
      </c>
      <c r="AY16" s="28"/>
      <c r="AZ16" s="28"/>
      <c r="BA16" s="28"/>
      <c r="BB16" s="28"/>
      <c r="BC16" s="26"/>
      <c r="BD16" s="26"/>
      <c r="BE16" s="28"/>
      <c r="BF16" s="26"/>
      <c r="BG16" s="26"/>
      <c r="BH16" s="26"/>
      <c r="BI16" s="28"/>
      <c r="BJ16" s="6"/>
    </row>
    <row r="17" spans="1:62" ht="31">
      <c r="A17" s="23">
        <v>13</v>
      </c>
      <c r="B17" s="27" t="s">
        <v>2540</v>
      </c>
      <c r="C17" s="27" t="s">
        <v>2541</v>
      </c>
      <c r="D17" s="27" t="s">
        <v>71</v>
      </c>
      <c r="E17" s="27">
        <v>74</v>
      </c>
      <c r="F17" s="27"/>
      <c r="G17" s="27"/>
      <c r="H17" s="23" t="str">
        <f t="shared" si="0"/>
        <v>陳＊塗</v>
      </c>
      <c r="I17" s="23" t="str">
        <f t="shared" si="1"/>
        <v>1＊438347</v>
      </c>
      <c r="J17" s="27">
        <v>1130514</v>
      </c>
      <c r="K17" s="27" t="s">
        <v>720</v>
      </c>
      <c r="L17" s="27">
        <v>1125</v>
      </c>
      <c r="M17" s="26"/>
      <c r="N17" s="26"/>
      <c r="O17" s="26"/>
      <c r="P17" s="26"/>
      <c r="Q17" s="26"/>
      <c r="R17" s="26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6"/>
      <c r="AK17" s="26"/>
      <c r="AL17" s="26"/>
      <c r="AM17" s="28"/>
      <c r="AN17" s="28"/>
      <c r="AO17" s="28"/>
      <c r="AP17" s="28"/>
      <c r="AQ17" s="28"/>
      <c r="AR17" s="26"/>
      <c r="AS17" s="28"/>
      <c r="AT17" s="28"/>
      <c r="AU17" s="28"/>
      <c r="AV17" s="28"/>
      <c r="AW17" s="28"/>
      <c r="AX17" s="29"/>
      <c r="AY17" s="28" t="s">
        <v>9</v>
      </c>
      <c r="AZ17" s="28"/>
      <c r="BA17" s="28" t="s">
        <v>9</v>
      </c>
      <c r="BB17" s="28"/>
      <c r="BC17" s="26"/>
      <c r="BD17" s="26"/>
      <c r="BE17" s="28"/>
      <c r="BF17" s="26"/>
      <c r="BG17" s="26"/>
      <c r="BH17" s="26"/>
      <c r="BI17" s="28"/>
      <c r="BJ17" s="6"/>
    </row>
    <row r="18" spans="1:62" ht="31">
      <c r="A18" s="23">
        <v>14</v>
      </c>
      <c r="B18" s="27" t="s">
        <v>311</v>
      </c>
      <c r="C18" s="27" t="s">
        <v>240</v>
      </c>
      <c r="D18" s="27" t="s">
        <v>71</v>
      </c>
      <c r="E18" s="27">
        <v>82</v>
      </c>
      <c r="F18" s="27"/>
      <c r="G18" s="27"/>
      <c r="H18" s="23" t="str">
        <f t="shared" si="0"/>
        <v>張＊清</v>
      </c>
      <c r="I18" s="23" t="str">
        <f t="shared" si="1"/>
        <v>1＊763688</v>
      </c>
      <c r="J18" s="27">
        <v>1130514</v>
      </c>
      <c r="K18" s="27" t="s">
        <v>82</v>
      </c>
      <c r="L18" s="27">
        <v>1125</v>
      </c>
      <c r="M18" s="26"/>
      <c r="N18" s="26"/>
      <c r="O18" s="26"/>
      <c r="P18" s="26"/>
      <c r="Q18" s="26"/>
      <c r="R18" s="26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6"/>
      <c r="AK18" s="26"/>
      <c r="AL18" s="26"/>
      <c r="AM18" s="28"/>
      <c r="AN18" s="28"/>
      <c r="AO18" s="28"/>
      <c r="AP18" s="28"/>
      <c r="AQ18" s="28"/>
      <c r="AR18" s="26"/>
      <c r="AS18" s="28"/>
      <c r="AT18" s="28"/>
      <c r="AU18" s="28"/>
      <c r="AV18" s="28"/>
      <c r="AW18" s="28"/>
      <c r="AX18" s="29"/>
      <c r="AY18" s="28"/>
      <c r="AZ18" s="28"/>
      <c r="BA18" s="28"/>
      <c r="BB18" s="28"/>
      <c r="BC18" s="26"/>
      <c r="BD18" s="26"/>
      <c r="BE18" s="28"/>
      <c r="BF18" s="26"/>
      <c r="BG18" s="26"/>
      <c r="BH18" s="26"/>
      <c r="BI18" s="28" t="s">
        <v>1043</v>
      </c>
      <c r="BJ18" s="6"/>
    </row>
    <row r="19" spans="1:62" ht="31">
      <c r="A19" s="23">
        <v>15</v>
      </c>
      <c r="B19" s="27" t="s">
        <v>129</v>
      </c>
      <c r="C19" s="27" t="s">
        <v>130</v>
      </c>
      <c r="D19" s="27" t="s">
        <v>69</v>
      </c>
      <c r="E19" s="27">
        <v>73</v>
      </c>
      <c r="F19" s="27"/>
      <c r="G19" s="27"/>
      <c r="H19" s="23" t="str">
        <f t="shared" si="0"/>
        <v>李＊美蓮</v>
      </c>
      <c r="I19" s="23" t="str">
        <f t="shared" si="1"/>
        <v>0＊285651</v>
      </c>
      <c r="J19" s="27">
        <v>1130514</v>
      </c>
      <c r="K19" s="27" t="s">
        <v>77</v>
      </c>
      <c r="L19" s="27">
        <v>1125</v>
      </c>
      <c r="M19" s="26"/>
      <c r="N19" s="26"/>
      <c r="O19" s="26"/>
      <c r="P19" s="26"/>
      <c r="Q19" s="26"/>
      <c r="R19" s="26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6"/>
      <c r="AK19" s="26"/>
      <c r="AL19" s="26"/>
      <c r="AM19" s="28"/>
      <c r="AN19" s="28"/>
      <c r="AO19" s="28"/>
      <c r="AP19" s="28"/>
      <c r="AQ19" s="28"/>
      <c r="AR19" s="26"/>
      <c r="AS19" s="28"/>
      <c r="AT19" s="28"/>
      <c r="AU19" s="28"/>
      <c r="AV19" s="28"/>
      <c r="AW19" s="28"/>
      <c r="AX19" s="29"/>
      <c r="AY19" s="28"/>
      <c r="AZ19" s="28"/>
      <c r="BA19" s="26"/>
      <c r="BB19" s="28"/>
      <c r="BC19" s="26"/>
      <c r="BD19" s="26"/>
      <c r="BE19" s="28"/>
      <c r="BF19" s="26"/>
      <c r="BG19" s="26"/>
      <c r="BH19" s="26"/>
      <c r="BI19" s="28" t="s">
        <v>1882</v>
      </c>
      <c r="BJ19" s="6"/>
    </row>
    <row r="20" spans="1:62" ht="31">
      <c r="A20" s="23">
        <v>16</v>
      </c>
      <c r="B20" s="27" t="s">
        <v>2542</v>
      </c>
      <c r="C20" s="27" t="s">
        <v>2543</v>
      </c>
      <c r="D20" s="27" t="s">
        <v>71</v>
      </c>
      <c r="E20" s="27">
        <v>68</v>
      </c>
      <c r="F20" s="27"/>
      <c r="G20" s="27"/>
      <c r="H20" s="23" t="str">
        <f t="shared" si="0"/>
        <v>潘＊華</v>
      </c>
      <c r="I20" s="23" t="str">
        <f t="shared" si="1"/>
        <v>2＊268318</v>
      </c>
      <c r="J20" s="27">
        <v>1130514</v>
      </c>
      <c r="K20" s="27" t="s">
        <v>1897</v>
      </c>
      <c r="L20" s="27">
        <v>1125</v>
      </c>
      <c r="M20" s="26"/>
      <c r="N20" s="26"/>
      <c r="O20" s="26"/>
      <c r="P20" s="26"/>
      <c r="Q20" s="26"/>
      <c r="R20" s="26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6"/>
      <c r="AK20" s="26"/>
      <c r="AL20" s="26"/>
      <c r="AM20" s="28"/>
      <c r="AN20" s="28"/>
      <c r="AO20" s="28"/>
      <c r="AP20" s="28"/>
      <c r="AQ20" s="28"/>
      <c r="AR20" s="26"/>
      <c r="AS20" s="28"/>
      <c r="AT20" s="28"/>
      <c r="AU20" s="28"/>
      <c r="AV20" s="28"/>
      <c r="AW20" s="28"/>
      <c r="AX20" s="29" t="s">
        <v>9</v>
      </c>
      <c r="AY20" s="28"/>
      <c r="AZ20" s="28"/>
      <c r="BA20" s="28" t="s">
        <v>9</v>
      </c>
      <c r="BB20" s="28"/>
      <c r="BC20" s="26"/>
      <c r="BD20" s="26"/>
      <c r="BE20" s="28"/>
      <c r="BF20" s="26"/>
      <c r="BG20" s="26"/>
      <c r="BH20" s="26"/>
      <c r="BI20" s="28"/>
      <c r="BJ20" s="6"/>
    </row>
    <row r="21" spans="1:62">
      <c r="A21" s="23">
        <v>17</v>
      </c>
      <c r="B21" s="27" t="s">
        <v>2544</v>
      </c>
      <c r="C21" s="27" t="s">
        <v>2545</v>
      </c>
      <c r="D21" s="27" t="s">
        <v>69</v>
      </c>
      <c r="E21" s="27">
        <v>67</v>
      </c>
      <c r="F21" s="27"/>
      <c r="G21" s="27"/>
      <c r="H21" s="23" t="str">
        <f t="shared" si="0"/>
        <v>陳＊㲆</v>
      </c>
      <c r="I21" s="23" t="str">
        <f t="shared" si="1"/>
        <v>0＊322533</v>
      </c>
      <c r="J21" s="27">
        <v>1130514</v>
      </c>
      <c r="K21" s="27" t="s">
        <v>72</v>
      </c>
      <c r="L21" s="27">
        <v>1125</v>
      </c>
      <c r="M21" s="26"/>
      <c r="N21" s="26"/>
      <c r="O21" s="26"/>
      <c r="P21" s="26"/>
      <c r="Q21" s="26"/>
      <c r="R21" s="26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6"/>
      <c r="AK21" s="26"/>
      <c r="AL21" s="26"/>
      <c r="AM21" s="28"/>
      <c r="AN21" s="28"/>
      <c r="AO21" s="28"/>
      <c r="AP21" s="28"/>
      <c r="AQ21" s="28"/>
      <c r="AR21" s="26"/>
      <c r="AS21" s="28"/>
      <c r="AT21" s="28"/>
      <c r="AU21" s="28"/>
      <c r="AV21" s="28"/>
      <c r="AW21" s="28"/>
      <c r="AX21" s="29" t="s">
        <v>9</v>
      </c>
      <c r="AY21" s="28"/>
      <c r="AZ21" s="28"/>
      <c r="BA21" s="26"/>
      <c r="BB21" s="28"/>
      <c r="BC21" s="26"/>
      <c r="BD21" s="26"/>
      <c r="BE21" s="28"/>
      <c r="BF21" s="26"/>
      <c r="BG21" s="26"/>
      <c r="BH21" s="26"/>
      <c r="BI21" s="28"/>
      <c r="BJ21" s="6"/>
    </row>
    <row r="22" spans="1:62">
      <c r="A22" s="23">
        <v>18</v>
      </c>
      <c r="B22" s="27" t="s">
        <v>2546</v>
      </c>
      <c r="C22" s="27" t="s">
        <v>2547</v>
      </c>
      <c r="D22" s="27" t="s">
        <v>69</v>
      </c>
      <c r="E22" s="27">
        <v>42</v>
      </c>
      <c r="F22" s="27"/>
      <c r="G22" s="27"/>
      <c r="H22" s="23" t="str">
        <f t="shared" si="0"/>
        <v>陳＊盈</v>
      </c>
      <c r="I22" s="23" t="str">
        <f t="shared" si="1"/>
        <v>2＊611487</v>
      </c>
      <c r="J22" s="27">
        <v>1130514</v>
      </c>
      <c r="K22" s="27" t="s">
        <v>72</v>
      </c>
      <c r="L22" s="27">
        <v>1125</v>
      </c>
      <c r="M22" s="26"/>
      <c r="N22" s="26"/>
      <c r="O22" s="26"/>
      <c r="P22" s="26"/>
      <c r="Q22" s="26"/>
      <c r="R22" s="26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6"/>
      <c r="AK22" s="26"/>
      <c r="AL22" s="26"/>
      <c r="AM22" s="28"/>
      <c r="AN22" s="28"/>
      <c r="AO22" s="28"/>
      <c r="AP22" s="28"/>
      <c r="AQ22" s="28"/>
      <c r="AR22" s="26"/>
      <c r="AS22" s="28"/>
      <c r="AT22" s="28"/>
      <c r="AU22" s="28"/>
      <c r="AV22" s="28"/>
      <c r="AW22" s="28"/>
      <c r="AX22" s="29" t="s">
        <v>9</v>
      </c>
      <c r="AY22" s="28"/>
      <c r="AZ22" s="28"/>
      <c r="BA22" s="28"/>
      <c r="BB22" s="28"/>
      <c r="BC22" s="26"/>
      <c r="BD22" s="26"/>
      <c r="BE22" s="28"/>
      <c r="BF22" s="26"/>
      <c r="BG22" s="26"/>
      <c r="BH22" s="26"/>
      <c r="BI22" s="28"/>
      <c r="BJ22" s="6"/>
    </row>
    <row r="23" spans="1:62">
      <c r="A23" s="23">
        <v>19</v>
      </c>
      <c r="B23" s="27" t="s">
        <v>2551</v>
      </c>
      <c r="C23" s="27" t="s">
        <v>1005</v>
      </c>
      <c r="D23" s="27" t="s">
        <v>69</v>
      </c>
      <c r="E23" s="27">
        <v>53</v>
      </c>
      <c r="F23" s="27"/>
      <c r="G23" s="27"/>
      <c r="H23" s="23" t="str">
        <f t="shared" si="0"/>
        <v>何＊卿</v>
      </c>
      <c r="I23" s="23" t="str">
        <f t="shared" si="1"/>
        <v>0＊235322</v>
      </c>
      <c r="J23" s="27">
        <v>1130521</v>
      </c>
      <c r="K23" s="27" t="s">
        <v>72</v>
      </c>
      <c r="L23" s="27">
        <v>1125</v>
      </c>
      <c r="M23" s="26"/>
      <c r="N23" s="26"/>
      <c r="O23" s="26"/>
      <c r="P23" s="26"/>
      <c r="Q23" s="26"/>
      <c r="R23" s="26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6"/>
      <c r="AK23" s="26"/>
      <c r="AL23" s="26"/>
      <c r="AM23" s="28"/>
      <c r="AN23" s="28"/>
      <c r="AO23" s="28"/>
      <c r="AP23" s="28"/>
      <c r="AQ23" s="28"/>
      <c r="AR23" s="26"/>
      <c r="AS23" s="28"/>
      <c r="AT23" s="28"/>
      <c r="AU23" s="28"/>
      <c r="AV23" s="28"/>
      <c r="AW23" s="28"/>
      <c r="AX23" s="29" t="s">
        <v>9</v>
      </c>
      <c r="AY23" s="28"/>
      <c r="AZ23" s="28"/>
      <c r="BA23" s="28"/>
      <c r="BB23" s="28"/>
      <c r="BC23" s="26"/>
      <c r="BD23" s="26"/>
      <c r="BE23" s="28"/>
      <c r="BF23" s="26"/>
      <c r="BG23" s="26"/>
      <c r="BH23" s="26"/>
      <c r="BI23" s="28"/>
      <c r="BJ23" s="6"/>
    </row>
    <row r="24" spans="1:62">
      <c r="A24" s="23">
        <v>20</v>
      </c>
      <c r="B24" s="27" t="s">
        <v>600</v>
      </c>
      <c r="C24" s="27" t="s">
        <v>232</v>
      </c>
      <c r="D24" s="27" t="s">
        <v>71</v>
      </c>
      <c r="E24" s="27">
        <v>74</v>
      </c>
      <c r="F24" s="27"/>
      <c r="G24" s="27"/>
      <c r="H24" s="23" t="str">
        <f t="shared" si="0"/>
        <v>游＊芳</v>
      </c>
      <c r="I24" s="23" t="str">
        <f t="shared" si="1"/>
        <v>1＊521523</v>
      </c>
      <c r="J24" s="27">
        <v>1130521</v>
      </c>
      <c r="K24" s="27" t="s">
        <v>72</v>
      </c>
      <c r="L24" s="27">
        <v>1125</v>
      </c>
      <c r="M24" s="26"/>
      <c r="N24" s="26"/>
      <c r="O24" s="26"/>
      <c r="P24" s="26"/>
      <c r="Q24" s="26"/>
      <c r="R24" s="26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6"/>
      <c r="AK24" s="26"/>
      <c r="AL24" s="26"/>
      <c r="AM24" s="28"/>
      <c r="AN24" s="28"/>
      <c r="AO24" s="28"/>
      <c r="AP24" s="28"/>
      <c r="AQ24" s="28"/>
      <c r="AR24" s="26"/>
      <c r="AS24" s="28"/>
      <c r="AT24" s="28"/>
      <c r="AU24" s="28"/>
      <c r="AV24" s="28"/>
      <c r="AW24" s="28"/>
      <c r="AX24" s="29" t="s">
        <v>9</v>
      </c>
      <c r="AY24" s="28"/>
      <c r="AZ24" s="28"/>
      <c r="BA24" s="26"/>
      <c r="BB24" s="28"/>
      <c r="BC24" s="26"/>
      <c r="BD24" s="26"/>
      <c r="BE24" s="28"/>
      <c r="BF24" s="26"/>
      <c r="BG24" s="26"/>
      <c r="BH24" s="26"/>
      <c r="BI24" s="28"/>
      <c r="BJ24" s="6"/>
    </row>
    <row r="25" spans="1:62">
      <c r="A25" s="23">
        <v>21</v>
      </c>
      <c r="B25" s="27" t="s">
        <v>2553</v>
      </c>
      <c r="C25" s="27" t="s">
        <v>2554</v>
      </c>
      <c r="D25" s="27" t="s">
        <v>71</v>
      </c>
      <c r="E25" s="27">
        <v>75</v>
      </c>
      <c r="F25" s="27"/>
      <c r="G25" s="27"/>
      <c r="H25" s="23" t="str">
        <f t="shared" si="0"/>
        <v>張＊俊</v>
      </c>
      <c r="I25" s="23" t="str">
        <f t="shared" si="1"/>
        <v>1＊375663</v>
      </c>
      <c r="J25" s="27">
        <v>1130521</v>
      </c>
      <c r="K25" s="27" t="s">
        <v>72</v>
      </c>
      <c r="L25" s="27">
        <v>1125</v>
      </c>
      <c r="M25" s="26"/>
      <c r="N25" s="26"/>
      <c r="O25" s="26"/>
      <c r="P25" s="26"/>
      <c r="Q25" s="26"/>
      <c r="R25" s="26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6"/>
      <c r="AK25" s="26"/>
      <c r="AL25" s="26"/>
      <c r="AM25" s="28"/>
      <c r="AN25" s="28"/>
      <c r="AO25" s="28"/>
      <c r="AP25" s="28"/>
      <c r="AQ25" s="28"/>
      <c r="AR25" s="26"/>
      <c r="AS25" s="28"/>
      <c r="AT25" s="28"/>
      <c r="AU25" s="28"/>
      <c r="AV25" s="28"/>
      <c r="AW25" s="28"/>
      <c r="AX25" s="29" t="s">
        <v>9</v>
      </c>
      <c r="AY25" s="28"/>
      <c r="AZ25" s="28"/>
      <c r="BA25" s="28"/>
      <c r="BB25" s="28"/>
      <c r="BC25" s="26"/>
      <c r="BD25" s="26"/>
      <c r="BE25" s="28"/>
      <c r="BF25" s="26"/>
      <c r="BG25" s="26"/>
      <c r="BH25" s="26"/>
      <c r="BI25" s="30"/>
      <c r="BJ25" s="6"/>
    </row>
    <row r="26" spans="1:62" ht="31">
      <c r="A26" s="23">
        <v>22</v>
      </c>
      <c r="B26" s="27" t="s">
        <v>2555</v>
      </c>
      <c r="C26" s="27" t="s">
        <v>822</v>
      </c>
      <c r="D26" s="27" t="s">
        <v>71</v>
      </c>
      <c r="E26" s="27">
        <v>75</v>
      </c>
      <c r="F26" s="27" t="s">
        <v>2523</v>
      </c>
      <c r="G26" s="27" t="s">
        <v>2531</v>
      </c>
      <c r="H26" s="23" t="str">
        <f t="shared" si="0"/>
        <v>張＊</v>
      </c>
      <c r="I26" s="23" t="str">
        <f t="shared" si="1"/>
        <v>0＊862141</v>
      </c>
      <c r="J26" s="27">
        <v>1130523</v>
      </c>
      <c r="K26" s="27" t="s">
        <v>3074</v>
      </c>
      <c r="L26" s="27">
        <v>1125</v>
      </c>
      <c r="M26" s="26"/>
      <c r="N26" s="26"/>
      <c r="O26" s="26"/>
      <c r="P26" s="26"/>
      <c r="Q26" s="26"/>
      <c r="R26" s="26"/>
      <c r="S26" s="28"/>
      <c r="T26" s="28"/>
      <c r="U26" s="28"/>
      <c r="V26" s="28"/>
      <c r="W26" s="28"/>
      <c r="X26" s="28" t="s">
        <v>9</v>
      </c>
      <c r="Y26" s="28"/>
      <c r="Z26" s="28"/>
      <c r="AA26" s="28"/>
      <c r="AB26" s="28"/>
      <c r="AC26" s="28"/>
      <c r="AD26" s="28"/>
      <c r="AE26" s="28" t="s">
        <v>9</v>
      </c>
      <c r="AF26" s="28"/>
      <c r="AG26" s="28"/>
      <c r="AH26" s="28"/>
      <c r="AI26" s="28"/>
      <c r="AJ26" s="26"/>
      <c r="AK26" s="26"/>
      <c r="AL26" s="26"/>
      <c r="AM26" s="28"/>
      <c r="AN26" s="28"/>
      <c r="AO26" s="28"/>
      <c r="AP26" s="28"/>
      <c r="AQ26" s="28"/>
      <c r="AR26" s="26"/>
      <c r="AS26" s="28"/>
      <c r="AT26" s="28"/>
      <c r="AU26" s="28"/>
      <c r="AV26" s="28"/>
      <c r="AW26" s="28"/>
      <c r="AX26" s="29"/>
      <c r="AY26" s="28"/>
      <c r="AZ26" s="28"/>
      <c r="BA26" s="26"/>
      <c r="BB26" s="28"/>
      <c r="BC26" s="26"/>
      <c r="BD26" s="26"/>
      <c r="BE26" s="28"/>
      <c r="BF26" s="26"/>
      <c r="BG26" s="26"/>
      <c r="BH26" s="26"/>
      <c r="BI26" s="28"/>
      <c r="BJ26" s="6"/>
    </row>
    <row r="27" spans="1:62" ht="31">
      <c r="A27" s="23">
        <v>23</v>
      </c>
      <c r="B27" s="27" t="s">
        <v>2557</v>
      </c>
      <c r="C27" s="27" t="s">
        <v>2558</v>
      </c>
      <c r="D27" s="27" t="s">
        <v>71</v>
      </c>
      <c r="E27" s="27">
        <v>74</v>
      </c>
      <c r="F27" s="27"/>
      <c r="G27" s="27"/>
      <c r="H27" s="23" t="str">
        <f t="shared" si="0"/>
        <v>吳＊奠</v>
      </c>
      <c r="I27" s="23" t="str">
        <f t="shared" si="1"/>
        <v>0＊157206</v>
      </c>
      <c r="J27" s="27">
        <v>1130503</v>
      </c>
      <c r="K27" s="27" t="s">
        <v>3075</v>
      </c>
      <c r="L27" s="31" t="s">
        <v>721</v>
      </c>
      <c r="M27" s="26"/>
      <c r="N27" s="26"/>
      <c r="O27" s="26"/>
      <c r="P27" s="26"/>
      <c r="Q27" s="26"/>
      <c r="R27" s="26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6"/>
      <c r="AK27" s="26"/>
      <c r="AL27" s="26"/>
      <c r="AM27" s="28"/>
      <c r="AN27" s="28"/>
      <c r="AO27" s="28"/>
      <c r="AP27" s="28"/>
      <c r="AQ27" s="28"/>
      <c r="AR27" s="26"/>
      <c r="AS27" s="28"/>
      <c r="AT27" s="28"/>
      <c r="AU27" s="28"/>
      <c r="AV27" s="28"/>
      <c r="AW27" s="28"/>
      <c r="AX27" s="29"/>
      <c r="AY27" s="28"/>
      <c r="AZ27" s="28" t="s">
        <v>9</v>
      </c>
      <c r="BA27" s="28" t="s">
        <v>9</v>
      </c>
      <c r="BB27" s="28"/>
      <c r="BC27" s="26"/>
      <c r="BD27" s="26"/>
      <c r="BE27" s="28"/>
      <c r="BF27" s="26"/>
      <c r="BG27" s="26"/>
      <c r="BH27" s="26"/>
      <c r="BI27" s="28"/>
      <c r="BJ27" s="6"/>
    </row>
    <row r="28" spans="1:62" ht="31">
      <c r="A28" s="23">
        <v>24</v>
      </c>
      <c r="B28" s="27" t="s">
        <v>367</v>
      </c>
      <c r="C28" s="27" t="s">
        <v>84</v>
      </c>
      <c r="D28" s="27" t="s">
        <v>69</v>
      </c>
      <c r="E28" s="27">
        <v>70</v>
      </c>
      <c r="F28" s="27"/>
      <c r="G28" s="27"/>
      <c r="H28" s="23" t="str">
        <f t="shared" si="0"/>
        <v>黃＊珠</v>
      </c>
      <c r="I28" s="23" t="str">
        <f t="shared" si="1"/>
        <v>1＊127224</v>
      </c>
      <c r="J28" s="27">
        <v>1130503</v>
      </c>
      <c r="K28" s="27" t="s">
        <v>720</v>
      </c>
      <c r="L28" s="31" t="s">
        <v>721</v>
      </c>
      <c r="M28" s="26"/>
      <c r="N28" s="26"/>
      <c r="O28" s="26"/>
      <c r="P28" s="26"/>
      <c r="Q28" s="26"/>
      <c r="R28" s="26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6"/>
      <c r="AK28" s="26"/>
      <c r="AL28" s="26"/>
      <c r="AM28" s="28"/>
      <c r="AN28" s="28"/>
      <c r="AO28" s="28"/>
      <c r="AP28" s="28"/>
      <c r="AQ28" s="28"/>
      <c r="AR28" s="26"/>
      <c r="AS28" s="28"/>
      <c r="AT28" s="28"/>
      <c r="AU28" s="28"/>
      <c r="AV28" s="28"/>
      <c r="AW28" s="28"/>
      <c r="AX28" s="29"/>
      <c r="AY28" s="28"/>
      <c r="AZ28" s="28" t="s">
        <v>9</v>
      </c>
      <c r="BA28" s="28" t="s">
        <v>9</v>
      </c>
      <c r="BB28" s="28"/>
      <c r="BC28" s="26"/>
      <c r="BD28" s="26"/>
      <c r="BE28" s="28" t="s">
        <v>736</v>
      </c>
      <c r="BF28" s="26"/>
      <c r="BG28" s="26"/>
      <c r="BH28" s="26"/>
      <c r="BI28" s="28"/>
      <c r="BJ28" s="6"/>
    </row>
    <row r="29" spans="1:62">
      <c r="A29" s="23">
        <v>25</v>
      </c>
      <c r="B29" s="27" t="s">
        <v>439</v>
      </c>
      <c r="C29" s="27" t="s">
        <v>440</v>
      </c>
      <c r="D29" s="27" t="s">
        <v>71</v>
      </c>
      <c r="E29" s="27">
        <v>82</v>
      </c>
      <c r="F29" s="27"/>
      <c r="G29" s="27"/>
      <c r="H29" s="23" t="str">
        <f t="shared" si="0"/>
        <v>江＊通</v>
      </c>
      <c r="I29" s="23" t="str">
        <f t="shared" si="1"/>
        <v>2＊492579</v>
      </c>
      <c r="J29" s="27">
        <v>1130503</v>
      </c>
      <c r="K29" s="27" t="s">
        <v>73</v>
      </c>
      <c r="L29" s="31" t="s">
        <v>721</v>
      </c>
      <c r="M29" s="26"/>
      <c r="N29" s="26"/>
      <c r="O29" s="26"/>
      <c r="P29" s="26"/>
      <c r="Q29" s="26"/>
      <c r="R29" s="26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6"/>
      <c r="AK29" s="26"/>
      <c r="AL29" s="26"/>
      <c r="AM29" s="28"/>
      <c r="AN29" s="28"/>
      <c r="AO29" s="28"/>
      <c r="AP29" s="28"/>
      <c r="AQ29" s="28"/>
      <c r="AR29" s="26"/>
      <c r="AS29" s="28"/>
      <c r="AT29" s="28"/>
      <c r="AU29" s="28"/>
      <c r="AV29" s="28"/>
      <c r="AW29" s="28"/>
      <c r="AX29" s="29"/>
      <c r="AY29" s="28"/>
      <c r="AZ29" s="28"/>
      <c r="BA29" s="28" t="s">
        <v>9</v>
      </c>
      <c r="BB29" s="28"/>
      <c r="BC29" s="26"/>
      <c r="BD29" s="26"/>
      <c r="BE29" s="28"/>
      <c r="BF29" s="26"/>
      <c r="BG29" s="26"/>
      <c r="BH29" s="26"/>
      <c r="BI29" s="28"/>
      <c r="BJ29" s="6"/>
    </row>
    <row r="30" spans="1:62">
      <c r="A30" s="23">
        <v>26</v>
      </c>
      <c r="B30" s="27" t="s">
        <v>343</v>
      </c>
      <c r="C30" s="27" t="s">
        <v>250</v>
      </c>
      <c r="D30" s="27" t="s">
        <v>69</v>
      </c>
      <c r="E30" s="27">
        <v>61</v>
      </c>
      <c r="F30" s="27"/>
      <c r="G30" s="27"/>
      <c r="H30" s="23" t="str">
        <f t="shared" si="0"/>
        <v>林＊姬</v>
      </c>
      <c r="I30" s="23" t="str">
        <f t="shared" si="1"/>
        <v>2＊491366</v>
      </c>
      <c r="J30" s="27">
        <v>1130503</v>
      </c>
      <c r="K30" s="27" t="s">
        <v>73</v>
      </c>
      <c r="L30" s="31" t="s">
        <v>721</v>
      </c>
      <c r="M30" s="26"/>
      <c r="N30" s="26"/>
      <c r="O30" s="26"/>
      <c r="P30" s="26"/>
      <c r="Q30" s="26"/>
      <c r="R30" s="26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6"/>
      <c r="AK30" s="26"/>
      <c r="AL30" s="26"/>
      <c r="AM30" s="28"/>
      <c r="AN30" s="28"/>
      <c r="AO30" s="28"/>
      <c r="AP30" s="28"/>
      <c r="AQ30" s="28"/>
      <c r="AR30" s="26"/>
      <c r="AS30" s="28"/>
      <c r="AT30" s="28"/>
      <c r="AU30" s="28"/>
      <c r="AV30" s="28"/>
      <c r="AW30" s="28"/>
      <c r="AX30" s="29"/>
      <c r="AY30" s="28"/>
      <c r="AZ30" s="28"/>
      <c r="BA30" s="28" t="s">
        <v>9</v>
      </c>
      <c r="BB30" s="28"/>
      <c r="BC30" s="26"/>
      <c r="BD30" s="26"/>
      <c r="BE30" s="28"/>
      <c r="BF30" s="26"/>
      <c r="BG30" s="26"/>
      <c r="BH30" s="26"/>
      <c r="BI30" s="28"/>
      <c r="BJ30" s="6"/>
    </row>
    <row r="31" spans="1:62">
      <c r="A31" s="23">
        <v>27</v>
      </c>
      <c r="B31" s="27" t="s">
        <v>2370</v>
      </c>
      <c r="C31" s="27" t="s">
        <v>870</v>
      </c>
      <c r="D31" s="27" t="s">
        <v>69</v>
      </c>
      <c r="E31" s="27">
        <v>85</v>
      </c>
      <c r="F31" s="27"/>
      <c r="G31" s="27"/>
      <c r="H31" s="23" t="str">
        <f t="shared" si="0"/>
        <v>洪＊春</v>
      </c>
      <c r="I31" s="23" t="str">
        <f t="shared" si="1"/>
        <v>1＊407560</v>
      </c>
      <c r="J31" s="27">
        <v>1130506</v>
      </c>
      <c r="K31" s="27" t="s">
        <v>80</v>
      </c>
      <c r="L31" s="31" t="s">
        <v>721</v>
      </c>
      <c r="M31" s="26"/>
      <c r="N31" s="26"/>
      <c r="O31" s="26"/>
      <c r="P31" s="26"/>
      <c r="Q31" s="26"/>
      <c r="R31" s="26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6"/>
      <c r="AK31" s="26"/>
      <c r="AL31" s="26"/>
      <c r="AM31" s="28"/>
      <c r="AN31" s="28"/>
      <c r="AO31" s="28"/>
      <c r="AP31" s="28"/>
      <c r="AQ31" s="28"/>
      <c r="AR31" s="26"/>
      <c r="AS31" s="28"/>
      <c r="AT31" s="28"/>
      <c r="AU31" s="28"/>
      <c r="AV31" s="28"/>
      <c r="AW31" s="28" t="s">
        <v>9</v>
      </c>
      <c r="AX31" s="29"/>
      <c r="AY31" s="28"/>
      <c r="AZ31" s="28"/>
      <c r="BA31" s="28"/>
      <c r="BB31" s="28"/>
      <c r="BC31" s="26"/>
      <c r="BD31" s="26"/>
      <c r="BE31" s="28"/>
      <c r="BF31" s="26"/>
      <c r="BG31" s="26"/>
      <c r="BH31" s="26"/>
      <c r="BI31" s="28"/>
      <c r="BJ31" s="6"/>
    </row>
    <row r="32" spans="1:62">
      <c r="A32" s="23">
        <v>28</v>
      </c>
      <c r="B32" s="27" t="s">
        <v>2559</v>
      </c>
      <c r="C32" s="27" t="s">
        <v>2560</v>
      </c>
      <c r="D32" s="27" t="s">
        <v>71</v>
      </c>
      <c r="E32" s="27">
        <v>45</v>
      </c>
      <c r="F32" s="27"/>
      <c r="G32" s="27"/>
      <c r="H32" s="23" t="str">
        <f t="shared" si="0"/>
        <v>蔡＊達</v>
      </c>
      <c r="I32" s="23" t="str">
        <f t="shared" si="1"/>
        <v>2＊625709</v>
      </c>
      <c r="J32" s="27">
        <v>1130506</v>
      </c>
      <c r="K32" s="27" t="s">
        <v>72</v>
      </c>
      <c r="L32" s="31" t="s">
        <v>721</v>
      </c>
      <c r="M32" s="26"/>
      <c r="N32" s="26"/>
      <c r="O32" s="26"/>
      <c r="P32" s="26"/>
      <c r="Q32" s="26"/>
      <c r="R32" s="26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6"/>
      <c r="AK32" s="26"/>
      <c r="AL32" s="26"/>
      <c r="AM32" s="28"/>
      <c r="AN32" s="28"/>
      <c r="AO32" s="28"/>
      <c r="AP32" s="28"/>
      <c r="AQ32" s="28"/>
      <c r="AR32" s="26"/>
      <c r="AS32" s="28"/>
      <c r="AT32" s="28"/>
      <c r="AU32" s="28"/>
      <c r="AV32" s="28"/>
      <c r="AW32" s="28"/>
      <c r="AX32" s="29" t="s">
        <v>9</v>
      </c>
      <c r="AY32" s="28"/>
      <c r="AZ32" s="28"/>
      <c r="BA32" s="28"/>
      <c r="BB32" s="28"/>
      <c r="BC32" s="26"/>
      <c r="BD32" s="26"/>
      <c r="BE32" s="28"/>
      <c r="BF32" s="26"/>
      <c r="BG32" s="26"/>
      <c r="BH32" s="26"/>
      <c r="BI32" s="28"/>
      <c r="BJ32" s="6"/>
    </row>
    <row r="33" spans="1:62">
      <c r="A33" s="23">
        <v>29</v>
      </c>
      <c r="B33" s="27" t="s">
        <v>2561</v>
      </c>
      <c r="C33" s="27" t="s">
        <v>2562</v>
      </c>
      <c r="D33" s="27" t="s">
        <v>71</v>
      </c>
      <c r="E33" s="27">
        <v>59</v>
      </c>
      <c r="F33" s="27"/>
      <c r="G33" s="27"/>
      <c r="H33" s="23" t="str">
        <f t="shared" si="0"/>
        <v>張＊中</v>
      </c>
      <c r="I33" s="23" t="str">
        <f t="shared" si="1"/>
        <v>2＊630375</v>
      </c>
      <c r="J33" s="27">
        <v>1130506</v>
      </c>
      <c r="K33" s="27" t="s">
        <v>72</v>
      </c>
      <c r="L33" s="31" t="s">
        <v>721</v>
      </c>
      <c r="M33" s="26"/>
      <c r="N33" s="26"/>
      <c r="O33" s="26"/>
      <c r="P33" s="26"/>
      <c r="Q33" s="26"/>
      <c r="R33" s="26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6"/>
      <c r="AK33" s="26"/>
      <c r="AL33" s="26"/>
      <c r="AM33" s="28"/>
      <c r="AN33" s="28"/>
      <c r="AO33" s="28"/>
      <c r="AP33" s="28"/>
      <c r="AQ33" s="28"/>
      <c r="AR33" s="26"/>
      <c r="AS33" s="28"/>
      <c r="AT33" s="28"/>
      <c r="AU33" s="28"/>
      <c r="AV33" s="28"/>
      <c r="AW33" s="28"/>
      <c r="AX33" s="29" t="s">
        <v>9</v>
      </c>
      <c r="AY33" s="28"/>
      <c r="AZ33" s="28"/>
      <c r="BA33" s="28"/>
      <c r="BB33" s="28"/>
      <c r="BC33" s="26"/>
      <c r="BD33" s="26"/>
      <c r="BE33" s="28"/>
      <c r="BF33" s="26"/>
      <c r="BG33" s="26"/>
      <c r="BH33" s="26"/>
      <c r="BI33" s="28"/>
      <c r="BJ33" s="6"/>
    </row>
    <row r="34" spans="1:62">
      <c r="A34" s="23">
        <v>30</v>
      </c>
      <c r="B34" s="27" t="s">
        <v>2563</v>
      </c>
      <c r="C34" s="27" t="s">
        <v>2564</v>
      </c>
      <c r="D34" s="27" t="s">
        <v>71</v>
      </c>
      <c r="E34" s="27">
        <v>84</v>
      </c>
      <c r="F34" s="27"/>
      <c r="G34" s="27"/>
      <c r="H34" s="23" t="str">
        <f t="shared" si="0"/>
        <v>彭＊雄</v>
      </c>
      <c r="I34" s="23" t="str">
        <f t="shared" si="1"/>
        <v>2＊308829</v>
      </c>
      <c r="J34" s="27">
        <v>1130506</v>
      </c>
      <c r="K34" s="27" t="s">
        <v>70</v>
      </c>
      <c r="L34" s="31" t="s">
        <v>721</v>
      </c>
      <c r="M34" s="26"/>
      <c r="N34" s="26"/>
      <c r="O34" s="26"/>
      <c r="P34" s="26"/>
      <c r="Q34" s="26"/>
      <c r="R34" s="26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6"/>
      <c r="AK34" s="26"/>
      <c r="AL34" s="26"/>
      <c r="AM34" s="28"/>
      <c r="AN34" s="28"/>
      <c r="AO34" s="28"/>
      <c r="AP34" s="28"/>
      <c r="AQ34" s="28"/>
      <c r="AR34" s="26"/>
      <c r="AS34" s="28"/>
      <c r="AT34" s="28" t="s">
        <v>9</v>
      </c>
      <c r="AU34" s="28"/>
      <c r="AV34" s="28"/>
      <c r="AW34" s="28"/>
      <c r="AX34" s="29"/>
      <c r="AY34" s="28"/>
      <c r="AZ34" s="28"/>
      <c r="BA34" s="28"/>
      <c r="BB34" s="28"/>
      <c r="BC34" s="26"/>
      <c r="BD34" s="26"/>
      <c r="BE34" s="28"/>
      <c r="BF34" s="26"/>
      <c r="BG34" s="26"/>
      <c r="BH34" s="26"/>
      <c r="BI34" s="28"/>
      <c r="BJ34" s="6"/>
    </row>
    <row r="35" spans="1:62">
      <c r="A35" s="23">
        <v>31</v>
      </c>
      <c r="B35" s="27" t="s">
        <v>2565</v>
      </c>
      <c r="C35" s="27" t="s">
        <v>2566</v>
      </c>
      <c r="D35" s="27" t="s">
        <v>69</v>
      </c>
      <c r="E35" s="27">
        <v>73</v>
      </c>
      <c r="F35" s="27"/>
      <c r="G35" s="27"/>
      <c r="H35" s="23" t="str">
        <f t="shared" si="0"/>
        <v>劉＊華</v>
      </c>
      <c r="I35" s="23" t="str">
        <f t="shared" si="1"/>
        <v>2＊392022</v>
      </c>
      <c r="J35" s="27">
        <v>1130506</v>
      </c>
      <c r="K35" s="27" t="s">
        <v>72</v>
      </c>
      <c r="L35" s="31" t="s">
        <v>721</v>
      </c>
      <c r="M35" s="26"/>
      <c r="N35" s="26"/>
      <c r="O35" s="26"/>
      <c r="P35" s="26"/>
      <c r="Q35" s="26"/>
      <c r="R35" s="26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6"/>
      <c r="AK35" s="26"/>
      <c r="AL35" s="26"/>
      <c r="AM35" s="28"/>
      <c r="AN35" s="28"/>
      <c r="AO35" s="28"/>
      <c r="AP35" s="28"/>
      <c r="AQ35" s="28"/>
      <c r="AR35" s="26"/>
      <c r="AS35" s="28"/>
      <c r="AT35" s="28"/>
      <c r="AU35" s="28"/>
      <c r="AV35" s="28"/>
      <c r="AW35" s="28"/>
      <c r="AX35" s="29" t="s">
        <v>9</v>
      </c>
      <c r="AY35" s="28"/>
      <c r="AZ35" s="28"/>
      <c r="BA35" s="28"/>
      <c r="BB35" s="28"/>
      <c r="BC35" s="26"/>
      <c r="BD35" s="26"/>
      <c r="BE35" s="28"/>
      <c r="BF35" s="26"/>
      <c r="BG35" s="26"/>
      <c r="BH35" s="26"/>
      <c r="BI35" s="28"/>
      <c r="BJ35" s="6"/>
    </row>
    <row r="36" spans="1:62">
      <c r="A36" s="23">
        <v>32</v>
      </c>
      <c r="B36" s="27" t="s">
        <v>2567</v>
      </c>
      <c r="C36" s="27" t="s">
        <v>2568</v>
      </c>
      <c r="D36" s="27" t="s">
        <v>69</v>
      </c>
      <c r="E36" s="27">
        <v>71</v>
      </c>
      <c r="F36" s="27"/>
      <c r="G36" s="27"/>
      <c r="H36" s="23" t="str">
        <f t="shared" si="0"/>
        <v>黃＊美</v>
      </c>
      <c r="I36" s="23" t="str">
        <f t="shared" si="1"/>
        <v>2＊558200</v>
      </c>
      <c r="J36" s="27">
        <v>1130508</v>
      </c>
      <c r="K36" s="27" t="s">
        <v>72</v>
      </c>
      <c r="L36" s="31" t="s">
        <v>721</v>
      </c>
      <c r="M36" s="26"/>
      <c r="N36" s="26"/>
      <c r="O36" s="26"/>
      <c r="P36" s="26"/>
      <c r="Q36" s="26"/>
      <c r="R36" s="26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6"/>
      <c r="AK36" s="26"/>
      <c r="AL36" s="26"/>
      <c r="AM36" s="28"/>
      <c r="AN36" s="28"/>
      <c r="AO36" s="28"/>
      <c r="AP36" s="28"/>
      <c r="AQ36" s="28"/>
      <c r="AR36" s="26"/>
      <c r="AS36" s="28"/>
      <c r="AT36" s="28"/>
      <c r="AU36" s="28"/>
      <c r="AV36" s="28"/>
      <c r="AW36" s="28"/>
      <c r="AX36" s="29" t="s">
        <v>9</v>
      </c>
      <c r="AY36" s="28"/>
      <c r="AZ36" s="28"/>
      <c r="BA36" s="28"/>
      <c r="BB36" s="28"/>
      <c r="BC36" s="26"/>
      <c r="BD36" s="26"/>
      <c r="BE36" s="28"/>
      <c r="BF36" s="26"/>
      <c r="BG36" s="26"/>
      <c r="BH36" s="26"/>
      <c r="BI36" s="28"/>
      <c r="BJ36" s="6"/>
    </row>
    <row r="37" spans="1:62">
      <c r="A37" s="23">
        <v>33</v>
      </c>
      <c r="B37" s="27" t="s">
        <v>2569</v>
      </c>
      <c r="C37" s="27" t="s">
        <v>2570</v>
      </c>
      <c r="D37" s="27" t="s">
        <v>69</v>
      </c>
      <c r="E37" s="27">
        <v>60</v>
      </c>
      <c r="F37" s="27"/>
      <c r="G37" s="27"/>
      <c r="H37" s="23" t="str">
        <f t="shared" si="0"/>
        <v>林＊曼</v>
      </c>
      <c r="I37" s="23" t="str">
        <f t="shared" si="1"/>
        <v>1＊149730</v>
      </c>
      <c r="J37" s="27">
        <v>1130508</v>
      </c>
      <c r="K37" s="27" t="s">
        <v>300</v>
      </c>
      <c r="L37" s="31" t="s">
        <v>721</v>
      </c>
      <c r="M37" s="26"/>
      <c r="N37" s="26"/>
      <c r="O37" s="26"/>
      <c r="P37" s="26" t="s">
        <v>9</v>
      </c>
      <c r="Q37" s="26"/>
      <c r="R37" s="26" t="s">
        <v>9</v>
      </c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6"/>
      <c r="AK37" s="26"/>
      <c r="AL37" s="26"/>
      <c r="AM37" s="28"/>
      <c r="AN37" s="28"/>
      <c r="AO37" s="28"/>
      <c r="AP37" s="28"/>
      <c r="AQ37" s="28"/>
      <c r="AR37" s="26"/>
      <c r="AS37" s="28"/>
      <c r="AT37" s="28"/>
      <c r="AU37" s="28"/>
      <c r="AV37" s="28"/>
      <c r="AW37" s="28"/>
      <c r="AX37" s="29"/>
      <c r="AY37" s="28"/>
      <c r="AZ37" s="28"/>
      <c r="BA37" s="28"/>
      <c r="BB37" s="28"/>
      <c r="BC37" s="26"/>
      <c r="BD37" s="26"/>
      <c r="BE37" s="28"/>
      <c r="BF37" s="26"/>
      <c r="BG37" s="26"/>
      <c r="BH37" s="26"/>
      <c r="BI37" s="28"/>
      <c r="BJ37" s="6"/>
    </row>
    <row r="38" spans="1:62">
      <c r="A38" s="23">
        <v>34</v>
      </c>
      <c r="B38" s="27" t="s">
        <v>2571</v>
      </c>
      <c r="C38" s="27" t="s">
        <v>2572</v>
      </c>
      <c r="D38" s="27" t="s">
        <v>69</v>
      </c>
      <c r="E38" s="27">
        <v>65</v>
      </c>
      <c r="F38" s="27"/>
      <c r="G38" s="27"/>
      <c r="H38" s="23" t="str">
        <f t="shared" si="0"/>
        <v>楊＊琴</v>
      </c>
      <c r="I38" s="23" t="str">
        <f t="shared" si="1"/>
        <v>1＊685315</v>
      </c>
      <c r="J38" s="27">
        <v>1130508</v>
      </c>
      <c r="K38" s="27" t="s">
        <v>300</v>
      </c>
      <c r="L38" s="31" t="s">
        <v>721</v>
      </c>
      <c r="M38" s="26"/>
      <c r="N38" s="26"/>
      <c r="O38" s="26"/>
      <c r="P38" s="26" t="s">
        <v>9</v>
      </c>
      <c r="Q38" s="26"/>
      <c r="R38" s="26" t="s">
        <v>9</v>
      </c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6"/>
      <c r="AK38" s="26"/>
      <c r="AL38" s="26"/>
      <c r="AM38" s="28"/>
      <c r="AN38" s="28"/>
      <c r="AO38" s="28"/>
      <c r="AP38" s="28"/>
      <c r="AQ38" s="28"/>
      <c r="AR38" s="26"/>
      <c r="AS38" s="28"/>
      <c r="AT38" s="28"/>
      <c r="AU38" s="28"/>
      <c r="AV38" s="28"/>
      <c r="AW38" s="28"/>
      <c r="AX38" s="29"/>
      <c r="AY38" s="28"/>
      <c r="AZ38" s="28"/>
      <c r="BA38" s="28"/>
      <c r="BB38" s="28"/>
      <c r="BC38" s="26"/>
      <c r="BD38" s="26"/>
      <c r="BE38" s="28"/>
      <c r="BF38" s="26"/>
      <c r="BG38" s="26"/>
      <c r="BH38" s="26"/>
      <c r="BI38" s="28"/>
      <c r="BJ38" s="6"/>
    </row>
    <row r="39" spans="1:62">
      <c r="A39" s="23">
        <v>35</v>
      </c>
      <c r="B39" s="27" t="s">
        <v>2574</v>
      </c>
      <c r="C39" s="27" t="s">
        <v>2575</v>
      </c>
      <c r="D39" s="27" t="s">
        <v>71</v>
      </c>
      <c r="E39" s="27">
        <v>50</v>
      </c>
      <c r="F39" s="27"/>
      <c r="G39" s="27"/>
      <c r="H39" s="23" t="str">
        <f t="shared" si="0"/>
        <v>呂＊德</v>
      </c>
      <c r="I39" s="23" t="str">
        <f t="shared" si="1"/>
        <v>2＊640996</v>
      </c>
      <c r="J39" s="27">
        <v>1130510</v>
      </c>
      <c r="K39" s="27" t="s">
        <v>300</v>
      </c>
      <c r="L39" s="31" t="s">
        <v>721</v>
      </c>
      <c r="M39" s="26"/>
      <c r="N39" s="26" t="s">
        <v>9</v>
      </c>
      <c r="O39" s="26"/>
      <c r="P39" s="26" t="s">
        <v>9</v>
      </c>
      <c r="Q39" s="26"/>
      <c r="R39" s="26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6"/>
      <c r="AK39" s="26"/>
      <c r="AL39" s="26"/>
      <c r="AM39" s="28"/>
      <c r="AN39" s="28"/>
      <c r="AO39" s="28"/>
      <c r="AP39" s="28"/>
      <c r="AQ39" s="28"/>
      <c r="AR39" s="26"/>
      <c r="AS39" s="28"/>
      <c r="AT39" s="28"/>
      <c r="AU39" s="28"/>
      <c r="AV39" s="28"/>
      <c r="AW39" s="28"/>
      <c r="AX39" s="29"/>
      <c r="AY39" s="28"/>
      <c r="AZ39" s="28"/>
      <c r="BA39" s="28"/>
      <c r="BB39" s="28"/>
      <c r="BC39" s="26"/>
      <c r="BD39" s="26"/>
      <c r="BE39" s="28"/>
      <c r="BF39" s="26"/>
      <c r="BG39" s="26"/>
      <c r="BH39" s="26"/>
      <c r="BI39" s="28"/>
      <c r="BJ39" s="6"/>
    </row>
    <row r="40" spans="1:62">
      <c r="A40" s="23">
        <v>36</v>
      </c>
      <c r="B40" s="27" t="s">
        <v>2576</v>
      </c>
      <c r="C40" s="27" t="s">
        <v>2577</v>
      </c>
      <c r="D40" s="27" t="s">
        <v>69</v>
      </c>
      <c r="E40" s="27">
        <v>87</v>
      </c>
      <c r="F40" s="27"/>
      <c r="G40" s="27"/>
      <c r="H40" s="23" t="str">
        <f t="shared" si="0"/>
        <v>高＊美榕</v>
      </c>
      <c r="I40" s="23" t="str">
        <f t="shared" si="1"/>
        <v>2＊614342</v>
      </c>
      <c r="J40" s="27">
        <v>1130513</v>
      </c>
      <c r="K40" s="27" t="s">
        <v>72</v>
      </c>
      <c r="L40" s="31" t="s">
        <v>721</v>
      </c>
      <c r="M40" s="26"/>
      <c r="N40" s="26"/>
      <c r="O40" s="26"/>
      <c r="P40" s="26"/>
      <c r="Q40" s="26"/>
      <c r="R40" s="26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6"/>
      <c r="AK40" s="26"/>
      <c r="AL40" s="26"/>
      <c r="AM40" s="28"/>
      <c r="AN40" s="28"/>
      <c r="AO40" s="28"/>
      <c r="AP40" s="28"/>
      <c r="AQ40" s="28"/>
      <c r="AR40" s="26"/>
      <c r="AS40" s="28"/>
      <c r="AT40" s="28"/>
      <c r="AU40" s="28"/>
      <c r="AV40" s="28"/>
      <c r="AW40" s="28"/>
      <c r="AX40" s="29" t="s">
        <v>9</v>
      </c>
      <c r="AY40" s="28"/>
      <c r="AZ40" s="28"/>
      <c r="BA40" s="28"/>
      <c r="BB40" s="28"/>
      <c r="BC40" s="26"/>
      <c r="BD40" s="26"/>
      <c r="BE40" s="28"/>
      <c r="BF40" s="26"/>
      <c r="BG40" s="26"/>
      <c r="BH40" s="26"/>
      <c r="BI40" s="28"/>
      <c r="BJ40" s="6"/>
    </row>
    <row r="41" spans="1:62">
      <c r="A41" s="23">
        <v>37</v>
      </c>
      <c r="B41" s="27" t="s">
        <v>2578</v>
      </c>
      <c r="C41" s="27" t="s">
        <v>2579</v>
      </c>
      <c r="D41" s="27" t="s">
        <v>69</v>
      </c>
      <c r="E41" s="27">
        <v>53</v>
      </c>
      <c r="F41" s="27"/>
      <c r="G41" s="27"/>
      <c r="H41" s="23" t="str">
        <f t="shared" si="0"/>
        <v>文＊娟</v>
      </c>
      <c r="I41" s="23" t="str">
        <f t="shared" si="1"/>
        <v>0＊481530</v>
      </c>
      <c r="J41" s="27">
        <v>1130513</v>
      </c>
      <c r="K41" s="27" t="s">
        <v>73</v>
      </c>
      <c r="L41" s="31" t="s">
        <v>721</v>
      </c>
      <c r="M41" s="26"/>
      <c r="N41" s="26"/>
      <c r="O41" s="26"/>
      <c r="P41" s="26"/>
      <c r="Q41" s="26"/>
      <c r="R41" s="26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6"/>
      <c r="AK41" s="26"/>
      <c r="AL41" s="26"/>
      <c r="AM41" s="28"/>
      <c r="AN41" s="28"/>
      <c r="AO41" s="28"/>
      <c r="AP41" s="28"/>
      <c r="AQ41" s="28"/>
      <c r="AR41" s="26"/>
      <c r="AS41" s="28"/>
      <c r="AT41" s="28"/>
      <c r="AU41" s="28"/>
      <c r="AV41" s="28"/>
      <c r="AW41" s="28"/>
      <c r="AX41" s="29"/>
      <c r="AY41" s="28"/>
      <c r="AZ41" s="28"/>
      <c r="BA41" s="28" t="s">
        <v>9</v>
      </c>
      <c r="BB41" s="28"/>
      <c r="BC41" s="26"/>
      <c r="BD41" s="26"/>
      <c r="BE41" s="28"/>
      <c r="BF41" s="26"/>
      <c r="BG41" s="26"/>
      <c r="BH41" s="26"/>
      <c r="BI41" s="28"/>
      <c r="BJ41" s="6"/>
    </row>
    <row r="42" spans="1:62" ht="31">
      <c r="A42" s="23">
        <v>38</v>
      </c>
      <c r="B42" s="27" t="s">
        <v>583</v>
      </c>
      <c r="C42" s="27" t="s">
        <v>584</v>
      </c>
      <c r="D42" s="27" t="s">
        <v>71</v>
      </c>
      <c r="E42" s="27">
        <v>62</v>
      </c>
      <c r="F42" s="27"/>
      <c r="G42" s="27"/>
      <c r="H42" s="23" t="str">
        <f t="shared" si="0"/>
        <v>張＊財</v>
      </c>
      <c r="I42" s="23" t="str">
        <f t="shared" si="1"/>
        <v>0＊118837</v>
      </c>
      <c r="J42" s="27">
        <v>1130513</v>
      </c>
      <c r="K42" s="27" t="s">
        <v>77</v>
      </c>
      <c r="L42" s="31" t="s">
        <v>721</v>
      </c>
      <c r="M42" s="26"/>
      <c r="N42" s="26"/>
      <c r="O42" s="26"/>
      <c r="P42" s="26"/>
      <c r="Q42" s="26"/>
      <c r="R42" s="26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6"/>
      <c r="AK42" s="26"/>
      <c r="AL42" s="26"/>
      <c r="AM42" s="28"/>
      <c r="AN42" s="28"/>
      <c r="AO42" s="28"/>
      <c r="AP42" s="28"/>
      <c r="AQ42" s="28"/>
      <c r="AR42" s="26"/>
      <c r="AS42" s="28"/>
      <c r="AT42" s="28"/>
      <c r="AU42" s="28"/>
      <c r="AV42" s="28"/>
      <c r="AW42" s="28"/>
      <c r="AX42" s="29"/>
      <c r="AY42" s="28"/>
      <c r="AZ42" s="28"/>
      <c r="BA42" s="28"/>
      <c r="BB42" s="28"/>
      <c r="BC42" s="26"/>
      <c r="BD42" s="26"/>
      <c r="BE42" s="28"/>
      <c r="BF42" s="26"/>
      <c r="BG42" s="26"/>
      <c r="BH42" s="26"/>
      <c r="BI42" s="28" t="s">
        <v>1882</v>
      </c>
      <c r="BJ42" s="6"/>
    </row>
    <row r="43" spans="1:62" ht="31">
      <c r="A43" s="23">
        <v>39</v>
      </c>
      <c r="B43" s="27" t="s">
        <v>2397</v>
      </c>
      <c r="C43" s="27" t="s">
        <v>2108</v>
      </c>
      <c r="D43" s="27" t="s">
        <v>71</v>
      </c>
      <c r="E43" s="27">
        <v>62</v>
      </c>
      <c r="F43" s="27"/>
      <c r="G43" s="27"/>
      <c r="H43" s="23" t="str">
        <f t="shared" si="0"/>
        <v>李＊山</v>
      </c>
      <c r="I43" s="23" t="str">
        <f t="shared" si="1"/>
        <v>0＊529821</v>
      </c>
      <c r="J43" s="27">
        <v>1130513</v>
      </c>
      <c r="K43" s="27" t="s">
        <v>77</v>
      </c>
      <c r="L43" s="31" t="s">
        <v>721</v>
      </c>
      <c r="M43" s="26"/>
      <c r="N43" s="26"/>
      <c r="O43" s="26"/>
      <c r="P43" s="26"/>
      <c r="Q43" s="26"/>
      <c r="R43" s="26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6"/>
      <c r="AK43" s="26"/>
      <c r="AL43" s="26"/>
      <c r="AM43" s="28"/>
      <c r="AN43" s="28"/>
      <c r="AO43" s="28"/>
      <c r="AP43" s="28"/>
      <c r="AQ43" s="28"/>
      <c r="AR43" s="26"/>
      <c r="AS43" s="28"/>
      <c r="AT43" s="28"/>
      <c r="AU43" s="28"/>
      <c r="AV43" s="28"/>
      <c r="AW43" s="28"/>
      <c r="AX43" s="29"/>
      <c r="AY43" s="28"/>
      <c r="AZ43" s="28"/>
      <c r="BA43" s="28"/>
      <c r="BB43" s="28"/>
      <c r="BC43" s="26"/>
      <c r="BD43" s="26"/>
      <c r="BE43" s="28"/>
      <c r="BF43" s="26"/>
      <c r="BG43" s="26"/>
      <c r="BH43" s="26"/>
      <c r="BI43" s="28" t="s">
        <v>1882</v>
      </c>
      <c r="BJ43" s="6"/>
    </row>
    <row r="44" spans="1:62">
      <c r="A44" s="23">
        <v>40</v>
      </c>
      <c r="B44" s="27" t="s">
        <v>2580</v>
      </c>
      <c r="C44" s="27" t="s">
        <v>2581</v>
      </c>
      <c r="D44" s="27" t="s">
        <v>69</v>
      </c>
      <c r="E44" s="27">
        <v>64</v>
      </c>
      <c r="F44" s="27" t="s">
        <v>2522</v>
      </c>
      <c r="G44" s="27" t="s">
        <v>2526</v>
      </c>
      <c r="H44" s="23" t="str">
        <f t="shared" si="0"/>
        <v>林＊華</v>
      </c>
      <c r="I44" s="23" t="str">
        <f t="shared" si="1"/>
        <v>0＊000835</v>
      </c>
      <c r="J44" s="27">
        <v>1130515</v>
      </c>
      <c r="K44" s="27" t="s">
        <v>70</v>
      </c>
      <c r="L44" s="31" t="s">
        <v>721</v>
      </c>
      <c r="M44" s="26"/>
      <c r="N44" s="26"/>
      <c r="O44" s="26"/>
      <c r="P44" s="26"/>
      <c r="Q44" s="26"/>
      <c r="R44" s="26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6"/>
      <c r="AK44" s="26"/>
      <c r="AL44" s="26"/>
      <c r="AM44" s="28"/>
      <c r="AN44" s="28"/>
      <c r="AO44" s="28"/>
      <c r="AP44" s="28"/>
      <c r="AQ44" s="28"/>
      <c r="AR44" s="26"/>
      <c r="AS44" s="28"/>
      <c r="AT44" s="28" t="s">
        <v>9</v>
      </c>
      <c r="AU44" s="28"/>
      <c r="AV44" s="28"/>
      <c r="AW44" s="28"/>
      <c r="AX44" s="29"/>
      <c r="AY44" s="28"/>
      <c r="AZ44" s="28"/>
      <c r="BA44" s="28"/>
      <c r="BB44" s="28"/>
      <c r="BC44" s="26"/>
      <c r="BD44" s="26"/>
      <c r="BE44" s="28"/>
      <c r="BF44" s="26"/>
      <c r="BG44" s="26"/>
      <c r="BH44" s="26"/>
      <c r="BI44" s="28"/>
      <c r="BJ44" s="6"/>
    </row>
    <row r="45" spans="1:62">
      <c r="A45" s="23">
        <v>41</v>
      </c>
      <c r="B45" s="27" t="s">
        <v>2368</v>
      </c>
      <c r="C45" s="27" t="s">
        <v>1409</v>
      </c>
      <c r="D45" s="27" t="s">
        <v>69</v>
      </c>
      <c r="E45" s="27">
        <v>74</v>
      </c>
      <c r="F45" s="27"/>
      <c r="G45" s="27"/>
      <c r="H45" s="23" t="str">
        <f t="shared" si="0"/>
        <v>林＊金</v>
      </c>
      <c r="I45" s="23" t="str">
        <f t="shared" si="1"/>
        <v>1＊625045</v>
      </c>
      <c r="J45" s="27">
        <v>1130515</v>
      </c>
      <c r="K45" s="27" t="s">
        <v>80</v>
      </c>
      <c r="L45" s="31" t="s">
        <v>721</v>
      </c>
      <c r="M45" s="26"/>
      <c r="N45" s="26"/>
      <c r="O45" s="26"/>
      <c r="P45" s="26"/>
      <c r="Q45" s="26"/>
      <c r="R45" s="26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6"/>
      <c r="AK45" s="26"/>
      <c r="AL45" s="26"/>
      <c r="AM45" s="28"/>
      <c r="AN45" s="28"/>
      <c r="AO45" s="28"/>
      <c r="AP45" s="28"/>
      <c r="AQ45" s="28"/>
      <c r="AR45" s="26"/>
      <c r="AS45" s="28"/>
      <c r="AT45" s="28"/>
      <c r="AU45" s="28"/>
      <c r="AV45" s="28"/>
      <c r="AW45" s="28" t="s">
        <v>9</v>
      </c>
      <c r="AX45" s="29"/>
      <c r="AY45" s="28"/>
      <c r="AZ45" s="28"/>
      <c r="BA45" s="28"/>
      <c r="BB45" s="28"/>
      <c r="BC45" s="26"/>
      <c r="BD45" s="26"/>
      <c r="BE45" s="28"/>
      <c r="BF45" s="26"/>
      <c r="BG45" s="26"/>
      <c r="BH45" s="26"/>
      <c r="BI45" s="28"/>
      <c r="BJ45" s="6"/>
    </row>
    <row r="46" spans="1:62">
      <c r="A46" s="23">
        <v>42</v>
      </c>
      <c r="B46" s="27" t="s">
        <v>2582</v>
      </c>
      <c r="C46" s="27" t="s">
        <v>2583</v>
      </c>
      <c r="D46" s="27" t="s">
        <v>71</v>
      </c>
      <c r="E46" s="27">
        <v>51</v>
      </c>
      <c r="F46" s="27"/>
      <c r="G46" s="27"/>
      <c r="H46" s="23" t="str">
        <f t="shared" si="0"/>
        <v>王＊偉</v>
      </c>
      <c r="I46" s="23" t="str">
        <f t="shared" si="1"/>
        <v>2＊381128</v>
      </c>
      <c r="J46" s="27">
        <v>1130520</v>
      </c>
      <c r="K46" s="27" t="s">
        <v>72</v>
      </c>
      <c r="L46" s="31" t="s">
        <v>721</v>
      </c>
      <c r="M46" s="26"/>
      <c r="N46" s="26"/>
      <c r="O46" s="26"/>
      <c r="P46" s="26"/>
      <c r="Q46" s="26"/>
      <c r="R46" s="26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6"/>
      <c r="AK46" s="26"/>
      <c r="AL46" s="26"/>
      <c r="AM46" s="28"/>
      <c r="AN46" s="28"/>
      <c r="AO46" s="28"/>
      <c r="AP46" s="28"/>
      <c r="AQ46" s="28"/>
      <c r="AR46" s="26"/>
      <c r="AS46" s="28"/>
      <c r="AT46" s="28"/>
      <c r="AU46" s="28"/>
      <c r="AV46" s="28"/>
      <c r="AW46" s="28"/>
      <c r="AX46" s="29" t="s">
        <v>9</v>
      </c>
      <c r="AY46" s="28"/>
      <c r="AZ46" s="28"/>
      <c r="BA46" s="28"/>
      <c r="BB46" s="28"/>
      <c r="BC46" s="26"/>
      <c r="BD46" s="26"/>
      <c r="BE46" s="28"/>
      <c r="BF46" s="26"/>
      <c r="BG46" s="26"/>
      <c r="BH46" s="26"/>
      <c r="BI46" s="28"/>
      <c r="BJ46" s="6"/>
    </row>
    <row r="47" spans="1:62">
      <c r="A47" s="23">
        <v>43</v>
      </c>
      <c r="B47" s="27" t="s">
        <v>2584</v>
      </c>
      <c r="C47" s="27" t="s">
        <v>1350</v>
      </c>
      <c r="D47" s="27" t="s">
        <v>71</v>
      </c>
      <c r="E47" s="27">
        <v>75</v>
      </c>
      <c r="F47" s="27"/>
      <c r="G47" s="27"/>
      <c r="H47" s="23" t="str">
        <f t="shared" si="0"/>
        <v>張＊生</v>
      </c>
      <c r="I47" s="23" t="str">
        <f t="shared" si="1"/>
        <v>0＊243444</v>
      </c>
      <c r="J47" s="27">
        <v>1130520</v>
      </c>
      <c r="K47" s="27" t="s">
        <v>80</v>
      </c>
      <c r="L47" s="31" t="s">
        <v>721</v>
      </c>
      <c r="M47" s="26"/>
      <c r="N47" s="26"/>
      <c r="O47" s="26"/>
      <c r="P47" s="26"/>
      <c r="Q47" s="26"/>
      <c r="R47" s="26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6"/>
      <c r="AK47" s="26"/>
      <c r="AL47" s="26"/>
      <c r="AM47" s="28"/>
      <c r="AN47" s="28"/>
      <c r="AO47" s="28"/>
      <c r="AP47" s="28"/>
      <c r="AQ47" s="28"/>
      <c r="AR47" s="26"/>
      <c r="AS47" s="28"/>
      <c r="AT47" s="28"/>
      <c r="AU47" s="28"/>
      <c r="AV47" s="28"/>
      <c r="AW47" s="28" t="s">
        <v>9</v>
      </c>
      <c r="AX47" s="29"/>
      <c r="AY47" s="28"/>
      <c r="AZ47" s="28"/>
      <c r="BA47" s="28"/>
      <c r="BB47" s="28"/>
      <c r="BC47" s="26"/>
      <c r="BD47" s="26"/>
      <c r="BE47" s="28"/>
      <c r="BF47" s="26"/>
      <c r="BG47" s="26"/>
      <c r="BH47" s="26"/>
      <c r="BI47" s="28"/>
      <c r="BJ47" s="6"/>
    </row>
    <row r="48" spans="1:62">
      <c r="A48" s="23">
        <v>44</v>
      </c>
      <c r="B48" s="27" t="s">
        <v>2585</v>
      </c>
      <c r="C48" s="27" t="s">
        <v>2586</v>
      </c>
      <c r="D48" s="27" t="s">
        <v>71</v>
      </c>
      <c r="E48" s="27">
        <v>60</v>
      </c>
      <c r="F48" s="27"/>
      <c r="G48" s="27"/>
      <c r="H48" s="23" t="str">
        <f t="shared" si="0"/>
        <v>曾＊潔</v>
      </c>
      <c r="I48" s="23" t="str">
        <f t="shared" si="1"/>
        <v>2＊496762</v>
      </c>
      <c r="J48" s="27">
        <v>1130520</v>
      </c>
      <c r="K48" s="27" t="s">
        <v>70</v>
      </c>
      <c r="L48" s="31" t="s">
        <v>721</v>
      </c>
      <c r="M48" s="26"/>
      <c r="N48" s="26"/>
      <c r="O48" s="26"/>
      <c r="P48" s="26"/>
      <c r="Q48" s="26"/>
      <c r="R48" s="26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6"/>
      <c r="AK48" s="26"/>
      <c r="AL48" s="26"/>
      <c r="AM48" s="28"/>
      <c r="AN48" s="28"/>
      <c r="AO48" s="28"/>
      <c r="AP48" s="28"/>
      <c r="AQ48" s="28"/>
      <c r="AR48" s="26"/>
      <c r="AS48" s="28"/>
      <c r="AT48" s="28" t="s">
        <v>9</v>
      </c>
      <c r="AU48" s="28"/>
      <c r="AV48" s="28"/>
      <c r="AW48" s="28"/>
      <c r="AX48" s="29"/>
      <c r="AY48" s="28"/>
      <c r="AZ48" s="28"/>
      <c r="BA48" s="28"/>
      <c r="BB48" s="28"/>
      <c r="BC48" s="26"/>
      <c r="BD48" s="26"/>
      <c r="BE48" s="28"/>
      <c r="BF48" s="26"/>
      <c r="BG48" s="26"/>
      <c r="BH48" s="26"/>
      <c r="BI48" s="28"/>
      <c r="BJ48" s="6"/>
    </row>
    <row r="49" spans="1:62">
      <c r="A49" s="23">
        <v>45</v>
      </c>
      <c r="B49" s="27" t="s">
        <v>2587</v>
      </c>
      <c r="C49" s="27" t="s">
        <v>2588</v>
      </c>
      <c r="D49" s="27" t="s">
        <v>71</v>
      </c>
      <c r="E49" s="27">
        <v>83</v>
      </c>
      <c r="F49" s="27"/>
      <c r="G49" s="27"/>
      <c r="H49" s="23" t="str">
        <f t="shared" si="0"/>
        <v>江＊仁</v>
      </c>
      <c r="I49" s="23" t="str">
        <f t="shared" si="1"/>
        <v>0＊730048</v>
      </c>
      <c r="J49" s="27">
        <v>1130520</v>
      </c>
      <c r="K49" s="27" t="s">
        <v>80</v>
      </c>
      <c r="L49" s="31" t="s">
        <v>721</v>
      </c>
      <c r="M49" s="26"/>
      <c r="N49" s="26"/>
      <c r="O49" s="26"/>
      <c r="P49" s="26"/>
      <c r="Q49" s="26"/>
      <c r="R49" s="26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6"/>
      <c r="AK49" s="26"/>
      <c r="AL49" s="26"/>
      <c r="AM49" s="28"/>
      <c r="AN49" s="28"/>
      <c r="AO49" s="28"/>
      <c r="AP49" s="28"/>
      <c r="AQ49" s="28"/>
      <c r="AR49" s="26"/>
      <c r="AS49" s="28"/>
      <c r="AT49" s="28"/>
      <c r="AU49" s="28"/>
      <c r="AV49" s="28"/>
      <c r="AW49" s="28" t="s">
        <v>9</v>
      </c>
      <c r="AX49" s="29"/>
      <c r="AY49" s="28"/>
      <c r="AZ49" s="28"/>
      <c r="BA49" s="28"/>
      <c r="BB49" s="28"/>
      <c r="BC49" s="26"/>
      <c r="BD49" s="26"/>
      <c r="BE49" s="28"/>
      <c r="BF49" s="26"/>
      <c r="BG49" s="26"/>
      <c r="BH49" s="26"/>
      <c r="BI49" s="28"/>
      <c r="BJ49" s="6"/>
    </row>
    <row r="50" spans="1:62" ht="31">
      <c r="A50" s="23">
        <v>46</v>
      </c>
      <c r="B50" s="27" t="s">
        <v>2407</v>
      </c>
      <c r="C50" s="27" t="s">
        <v>817</v>
      </c>
      <c r="D50" s="27" t="s">
        <v>69</v>
      </c>
      <c r="E50" s="27">
        <v>63</v>
      </c>
      <c r="F50" s="27"/>
      <c r="G50" s="27"/>
      <c r="H50" s="23" t="str">
        <f t="shared" si="0"/>
        <v>王＊孌</v>
      </c>
      <c r="I50" s="23" t="str">
        <f t="shared" si="1"/>
        <v>2＊379189</v>
      </c>
      <c r="J50" s="27">
        <v>1130522</v>
      </c>
      <c r="K50" s="27" t="s">
        <v>82</v>
      </c>
      <c r="L50" s="31" t="s">
        <v>721</v>
      </c>
      <c r="M50" s="26"/>
      <c r="N50" s="26"/>
      <c r="O50" s="26"/>
      <c r="P50" s="26"/>
      <c r="Q50" s="26"/>
      <c r="R50" s="26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6"/>
      <c r="AK50" s="26"/>
      <c r="AL50" s="26"/>
      <c r="AM50" s="28"/>
      <c r="AN50" s="28"/>
      <c r="AO50" s="28"/>
      <c r="AP50" s="28"/>
      <c r="AQ50" s="28"/>
      <c r="AR50" s="26"/>
      <c r="AS50" s="28"/>
      <c r="AT50" s="28"/>
      <c r="AU50" s="28"/>
      <c r="AV50" s="28"/>
      <c r="AW50" s="28"/>
      <c r="AX50" s="29"/>
      <c r="AY50" s="28"/>
      <c r="AZ50" s="28"/>
      <c r="BA50" s="28"/>
      <c r="BB50" s="28"/>
      <c r="BC50" s="26"/>
      <c r="BD50" s="26"/>
      <c r="BE50" s="28"/>
      <c r="BF50" s="26"/>
      <c r="BG50" s="26"/>
      <c r="BH50" s="26"/>
      <c r="BI50" s="28" t="s">
        <v>1043</v>
      </c>
      <c r="BJ50" s="6"/>
    </row>
    <row r="51" spans="1:62">
      <c r="A51" s="23">
        <v>47</v>
      </c>
      <c r="B51" s="27" t="s">
        <v>367</v>
      </c>
      <c r="C51" s="27" t="s">
        <v>84</v>
      </c>
      <c r="D51" s="27" t="s">
        <v>69</v>
      </c>
      <c r="E51" s="27">
        <v>70</v>
      </c>
      <c r="F51" s="27"/>
      <c r="G51" s="27"/>
      <c r="H51" s="23" t="str">
        <f t="shared" si="0"/>
        <v>黃＊珠</v>
      </c>
      <c r="I51" s="23" t="str">
        <f t="shared" si="1"/>
        <v>1＊127224</v>
      </c>
      <c r="J51" s="27">
        <v>1130522</v>
      </c>
      <c r="K51" s="27" t="s">
        <v>72</v>
      </c>
      <c r="L51" s="31" t="s">
        <v>721</v>
      </c>
      <c r="M51" s="26"/>
      <c r="N51" s="26"/>
      <c r="O51" s="26"/>
      <c r="P51" s="26"/>
      <c r="Q51" s="26"/>
      <c r="R51" s="26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6"/>
      <c r="AK51" s="26"/>
      <c r="AL51" s="26"/>
      <c r="AM51" s="28"/>
      <c r="AN51" s="28"/>
      <c r="AO51" s="28"/>
      <c r="AP51" s="28"/>
      <c r="AQ51" s="28"/>
      <c r="AR51" s="26"/>
      <c r="AS51" s="28"/>
      <c r="AT51" s="28"/>
      <c r="AU51" s="28"/>
      <c r="AV51" s="28"/>
      <c r="AW51" s="28"/>
      <c r="AX51" s="29" t="s">
        <v>9</v>
      </c>
      <c r="AY51" s="28"/>
      <c r="AZ51" s="28"/>
      <c r="BA51" s="28"/>
      <c r="BB51" s="28"/>
      <c r="BC51" s="26"/>
      <c r="BD51" s="26"/>
      <c r="BE51" s="28"/>
      <c r="BF51" s="26"/>
      <c r="BG51" s="26"/>
      <c r="BH51" s="26"/>
      <c r="BI51" s="28"/>
      <c r="BJ51" s="6"/>
    </row>
    <row r="52" spans="1:62" ht="31">
      <c r="A52" s="23">
        <v>48</v>
      </c>
      <c r="B52" s="27" t="s">
        <v>2589</v>
      </c>
      <c r="C52" s="27" t="s">
        <v>2590</v>
      </c>
      <c r="D52" s="27" t="s">
        <v>69</v>
      </c>
      <c r="E52" s="27">
        <v>73</v>
      </c>
      <c r="F52" s="27"/>
      <c r="G52" s="27"/>
      <c r="H52" s="23" t="str">
        <f t="shared" si="0"/>
        <v>吳＊月娥</v>
      </c>
      <c r="I52" s="23" t="str">
        <f t="shared" si="1"/>
        <v>0＊432861</v>
      </c>
      <c r="J52" s="27">
        <v>1130527</v>
      </c>
      <c r="K52" s="27" t="s">
        <v>82</v>
      </c>
      <c r="L52" s="31" t="s">
        <v>721</v>
      </c>
      <c r="M52" s="26"/>
      <c r="N52" s="26"/>
      <c r="O52" s="26"/>
      <c r="P52" s="26"/>
      <c r="Q52" s="26"/>
      <c r="R52" s="26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6"/>
      <c r="AK52" s="26"/>
      <c r="AL52" s="26"/>
      <c r="AM52" s="28"/>
      <c r="AN52" s="28"/>
      <c r="AO52" s="28"/>
      <c r="AP52" s="28"/>
      <c r="AQ52" s="28"/>
      <c r="AR52" s="26"/>
      <c r="AS52" s="28"/>
      <c r="AT52" s="28"/>
      <c r="AU52" s="28"/>
      <c r="AV52" s="28"/>
      <c r="AW52" s="28"/>
      <c r="AX52" s="29"/>
      <c r="AY52" s="28"/>
      <c r="AZ52" s="28"/>
      <c r="BA52" s="28"/>
      <c r="BB52" s="28"/>
      <c r="BC52" s="26"/>
      <c r="BD52" s="26"/>
      <c r="BE52" s="28"/>
      <c r="BF52" s="26"/>
      <c r="BG52" s="26"/>
      <c r="BH52" s="26"/>
      <c r="BI52" s="28" t="s">
        <v>1043</v>
      </c>
      <c r="BJ52" s="6"/>
    </row>
    <row r="53" spans="1:62">
      <c r="A53" s="23">
        <v>49</v>
      </c>
      <c r="B53" s="27" t="s">
        <v>2592</v>
      </c>
      <c r="C53" s="27" t="s">
        <v>2593</v>
      </c>
      <c r="D53" s="27" t="s">
        <v>71</v>
      </c>
      <c r="E53" s="27">
        <v>52</v>
      </c>
      <c r="F53" s="27"/>
      <c r="G53" s="27"/>
      <c r="H53" s="23" t="str">
        <f t="shared" si="0"/>
        <v>黃＊鍾</v>
      </c>
      <c r="I53" s="23" t="str">
        <f t="shared" si="1"/>
        <v>2＊365072</v>
      </c>
      <c r="J53" s="27">
        <v>1130527</v>
      </c>
      <c r="K53" s="27" t="s">
        <v>70</v>
      </c>
      <c r="L53" s="31" t="s">
        <v>721</v>
      </c>
      <c r="M53" s="26"/>
      <c r="N53" s="26"/>
      <c r="O53" s="26"/>
      <c r="P53" s="26"/>
      <c r="Q53" s="26"/>
      <c r="R53" s="26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6"/>
      <c r="AK53" s="26"/>
      <c r="AL53" s="26"/>
      <c r="AM53" s="28"/>
      <c r="AN53" s="28"/>
      <c r="AO53" s="28"/>
      <c r="AP53" s="28"/>
      <c r="AQ53" s="28"/>
      <c r="AR53" s="26"/>
      <c r="AS53" s="28" t="s">
        <v>9</v>
      </c>
      <c r="AT53" s="28"/>
      <c r="AU53" s="28"/>
      <c r="AV53" s="28"/>
      <c r="AW53" s="28"/>
      <c r="AX53" s="29"/>
      <c r="AY53" s="28"/>
      <c r="AZ53" s="28"/>
      <c r="BA53" s="28"/>
      <c r="BB53" s="28"/>
      <c r="BC53" s="26"/>
      <c r="BD53" s="26"/>
      <c r="BE53" s="28"/>
      <c r="BF53" s="26"/>
      <c r="BG53" s="26"/>
      <c r="BH53" s="26"/>
      <c r="BI53" s="28"/>
      <c r="BJ53" s="6"/>
    </row>
    <row r="54" spans="1:62">
      <c r="A54" s="23">
        <v>50</v>
      </c>
      <c r="B54" s="27" t="s">
        <v>2594</v>
      </c>
      <c r="C54" s="27" t="s">
        <v>2595</v>
      </c>
      <c r="D54" s="27" t="s">
        <v>69</v>
      </c>
      <c r="E54" s="27">
        <v>73</v>
      </c>
      <c r="F54" s="27"/>
      <c r="G54" s="27"/>
      <c r="H54" s="23" t="str">
        <f t="shared" si="0"/>
        <v>吳＊兼</v>
      </c>
      <c r="I54" s="23" t="str">
        <f t="shared" si="1"/>
        <v>0＊918961</v>
      </c>
      <c r="J54" s="27">
        <v>1130527</v>
      </c>
      <c r="K54" s="27" t="s">
        <v>351</v>
      </c>
      <c r="L54" s="31" t="s">
        <v>721</v>
      </c>
      <c r="M54" s="26"/>
      <c r="N54" s="26" t="s">
        <v>9</v>
      </c>
      <c r="O54" s="26"/>
      <c r="P54" s="26" t="s">
        <v>9</v>
      </c>
      <c r="Q54" s="26"/>
      <c r="R54" s="26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6"/>
      <c r="AK54" s="26"/>
      <c r="AL54" s="26"/>
      <c r="AM54" s="28"/>
      <c r="AN54" s="28"/>
      <c r="AO54" s="28"/>
      <c r="AP54" s="28"/>
      <c r="AQ54" s="28"/>
      <c r="AR54" s="26"/>
      <c r="AS54" s="28"/>
      <c r="AT54" s="28"/>
      <c r="AU54" s="28"/>
      <c r="AV54" s="28"/>
      <c r="AW54" s="28"/>
      <c r="AX54" s="29"/>
      <c r="AY54" s="28"/>
      <c r="AZ54" s="28"/>
      <c r="BA54" s="28"/>
      <c r="BB54" s="28"/>
      <c r="BC54" s="26"/>
      <c r="BD54" s="26"/>
      <c r="BE54" s="28"/>
      <c r="BF54" s="26"/>
      <c r="BG54" s="26"/>
      <c r="BH54" s="26"/>
      <c r="BI54" s="28"/>
      <c r="BJ54" s="6"/>
    </row>
    <row r="55" spans="1:62">
      <c r="A55" s="23">
        <v>51</v>
      </c>
      <c r="B55" s="27" t="s">
        <v>601</v>
      </c>
      <c r="C55" s="27" t="s">
        <v>602</v>
      </c>
      <c r="D55" s="27" t="s">
        <v>69</v>
      </c>
      <c r="E55" s="27">
        <v>81</v>
      </c>
      <c r="F55" s="27"/>
      <c r="G55" s="27"/>
      <c r="H55" s="23" t="str">
        <f t="shared" si="0"/>
        <v>黃＊霞</v>
      </c>
      <c r="I55" s="23" t="str">
        <f t="shared" si="1"/>
        <v>2＊736152</v>
      </c>
      <c r="J55" s="27">
        <v>1130529</v>
      </c>
      <c r="K55" s="27" t="s">
        <v>80</v>
      </c>
      <c r="L55" s="31" t="s">
        <v>721</v>
      </c>
      <c r="M55" s="26"/>
      <c r="N55" s="26"/>
      <c r="O55" s="26"/>
      <c r="P55" s="26"/>
      <c r="Q55" s="26"/>
      <c r="R55" s="26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6"/>
      <c r="AK55" s="26"/>
      <c r="AL55" s="26"/>
      <c r="AM55" s="28"/>
      <c r="AN55" s="28"/>
      <c r="AO55" s="28"/>
      <c r="AP55" s="28"/>
      <c r="AQ55" s="28"/>
      <c r="AR55" s="26"/>
      <c r="AS55" s="28"/>
      <c r="AT55" s="28"/>
      <c r="AU55" s="28"/>
      <c r="AV55" s="28"/>
      <c r="AW55" s="28" t="s">
        <v>9</v>
      </c>
      <c r="AX55" s="29"/>
      <c r="AY55" s="28"/>
      <c r="AZ55" s="28"/>
      <c r="BA55" s="28"/>
      <c r="BB55" s="28"/>
      <c r="BC55" s="26"/>
      <c r="BD55" s="26"/>
      <c r="BE55" s="28"/>
      <c r="BF55" s="26"/>
      <c r="BG55" s="26"/>
      <c r="BH55" s="26"/>
      <c r="BI55" s="28"/>
      <c r="BJ55" s="6"/>
    </row>
    <row r="56" spans="1:62">
      <c r="A56" s="23">
        <v>52</v>
      </c>
      <c r="B56" s="27" t="s">
        <v>2596</v>
      </c>
      <c r="C56" s="27" t="s">
        <v>1469</v>
      </c>
      <c r="D56" s="27" t="s">
        <v>71</v>
      </c>
      <c r="E56" s="27">
        <v>75</v>
      </c>
      <c r="F56" s="27"/>
      <c r="G56" s="27"/>
      <c r="H56" s="23" t="str">
        <f t="shared" si="0"/>
        <v>林＊永</v>
      </c>
      <c r="I56" s="23" t="str">
        <f t="shared" si="1"/>
        <v>2＊740955</v>
      </c>
      <c r="J56" s="27">
        <v>1130529</v>
      </c>
      <c r="K56" s="27" t="s">
        <v>80</v>
      </c>
      <c r="L56" s="31" t="s">
        <v>721</v>
      </c>
      <c r="M56" s="26"/>
      <c r="N56" s="26"/>
      <c r="O56" s="26"/>
      <c r="P56" s="26"/>
      <c r="Q56" s="26"/>
      <c r="R56" s="26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6"/>
      <c r="AK56" s="26"/>
      <c r="AL56" s="26"/>
      <c r="AM56" s="28"/>
      <c r="AN56" s="28"/>
      <c r="AO56" s="28"/>
      <c r="AP56" s="28"/>
      <c r="AQ56" s="28"/>
      <c r="AR56" s="26"/>
      <c r="AS56" s="28"/>
      <c r="AT56" s="28"/>
      <c r="AU56" s="28"/>
      <c r="AV56" s="28"/>
      <c r="AW56" s="28" t="s">
        <v>9</v>
      </c>
      <c r="AX56" s="29"/>
      <c r="AY56" s="28"/>
      <c r="AZ56" s="28"/>
      <c r="BA56" s="28"/>
      <c r="BB56" s="28"/>
      <c r="BC56" s="26"/>
      <c r="BD56" s="26"/>
      <c r="BE56" s="28"/>
      <c r="BF56" s="26"/>
      <c r="BG56" s="26"/>
      <c r="BH56" s="26"/>
      <c r="BI56" s="28"/>
      <c r="BJ56" s="6"/>
    </row>
    <row r="57" spans="1:62" ht="31">
      <c r="A57" s="23">
        <v>53</v>
      </c>
      <c r="B57" s="27" t="s">
        <v>2597</v>
      </c>
      <c r="C57" s="27" t="s">
        <v>2598</v>
      </c>
      <c r="D57" s="27" t="s">
        <v>71</v>
      </c>
      <c r="E57" s="27">
        <v>63</v>
      </c>
      <c r="F57" s="27"/>
      <c r="G57" s="27"/>
      <c r="H57" s="23" t="str">
        <f t="shared" si="0"/>
        <v>蔡＊明</v>
      </c>
      <c r="I57" s="23" t="str">
        <f t="shared" si="1"/>
        <v>2＊737550</v>
      </c>
      <c r="J57" s="27">
        <v>1130529</v>
      </c>
      <c r="K57" s="27" t="s">
        <v>77</v>
      </c>
      <c r="L57" s="31" t="s">
        <v>721</v>
      </c>
      <c r="M57" s="26"/>
      <c r="N57" s="26"/>
      <c r="O57" s="26"/>
      <c r="P57" s="26"/>
      <c r="Q57" s="26"/>
      <c r="R57" s="26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6"/>
      <c r="AK57" s="26"/>
      <c r="AL57" s="26"/>
      <c r="AM57" s="28"/>
      <c r="AN57" s="28"/>
      <c r="AO57" s="28"/>
      <c r="AP57" s="28"/>
      <c r="AQ57" s="28"/>
      <c r="AR57" s="26"/>
      <c r="AS57" s="28"/>
      <c r="AT57" s="28"/>
      <c r="AU57" s="28"/>
      <c r="AV57" s="28"/>
      <c r="AW57" s="28"/>
      <c r="AX57" s="29"/>
      <c r="AY57" s="28"/>
      <c r="AZ57" s="28"/>
      <c r="BA57" s="28"/>
      <c r="BB57" s="28"/>
      <c r="BC57" s="26"/>
      <c r="BD57" s="26"/>
      <c r="BE57" s="28"/>
      <c r="BF57" s="26"/>
      <c r="BG57" s="26"/>
      <c r="BH57" s="26"/>
      <c r="BI57" s="28" t="s">
        <v>1882</v>
      </c>
      <c r="BJ57" s="6"/>
    </row>
    <row r="58" spans="1:62">
      <c r="A58" s="23">
        <v>54</v>
      </c>
      <c r="B58" s="27" t="s">
        <v>2599</v>
      </c>
      <c r="C58" s="27" t="s">
        <v>2600</v>
      </c>
      <c r="D58" s="27" t="s">
        <v>69</v>
      </c>
      <c r="E58" s="27">
        <v>48</v>
      </c>
      <c r="F58" s="27"/>
      <c r="G58" s="27"/>
      <c r="H58" s="23" t="str">
        <f t="shared" si="0"/>
        <v>胡＊慧</v>
      </c>
      <c r="I58" s="23" t="str">
        <f t="shared" si="1"/>
        <v>2＊636386</v>
      </c>
      <c r="J58" s="27">
        <v>1130529</v>
      </c>
      <c r="K58" s="27" t="s">
        <v>70</v>
      </c>
      <c r="L58" s="31" t="s">
        <v>721</v>
      </c>
      <c r="M58" s="26"/>
      <c r="N58" s="26"/>
      <c r="O58" s="26"/>
      <c r="P58" s="26"/>
      <c r="Q58" s="26"/>
      <c r="R58" s="26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6"/>
      <c r="AK58" s="26"/>
      <c r="AL58" s="26"/>
      <c r="AM58" s="28"/>
      <c r="AN58" s="28"/>
      <c r="AO58" s="28"/>
      <c r="AP58" s="28"/>
      <c r="AQ58" s="28"/>
      <c r="AR58" s="26"/>
      <c r="AS58" s="28"/>
      <c r="AT58" s="28" t="s">
        <v>9</v>
      </c>
      <c r="AU58" s="28"/>
      <c r="AV58" s="28"/>
      <c r="AW58" s="28"/>
      <c r="AX58" s="29"/>
      <c r="AY58" s="28"/>
      <c r="AZ58" s="28"/>
      <c r="BA58" s="28"/>
      <c r="BB58" s="28"/>
      <c r="BC58" s="26"/>
      <c r="BD58" s="26"/>
      <c r="BE58" s="28"/>
      <c r="BF58" s="26"/>
      <c r="BG58" s="26"/>
      <c r="BH58" s="26"/>
      <c r="BI58" s="28"/>
      <c r="BJ58" s="6"/>
    </row>
    <row r="59" spans="1:62">
      <c r="A59" s="23">
        <v>55</v>
      </c>
      <c r="B59" s="27" t="s">
        <v>275</v>
      </c>
      <c r="C59" s="27" t="s">
        <v>276</v>
      </c>
      <c r="D59" s="27" t="s">
        <v>69</v>
      </c>
      <c r="E59" s="27">
        <v>78</v>
      </c>
      <c r="F59" s="27"/>
      <c r="G59" s="27"/>
      <c r="H59" s="23" t="str">
        <f t="shared" si="0"/>
        <v>江＊葉</v>
      </c>
      <c r="I59" s="23" t="str">
        <f t="shared" si="1"/>
        <v>0＊829084</v>
      </c>
      <c r="J59" s="27">
        <v>1130529</v>
      </c>
      <c r="K59" s="27" t="s">
        <v>73</v>
      </c>
      <c r="L59" s="31" t="s">
        <v>721</v>
      </c>
      <c r="M59" s="26"/>
      <c r="N59" s="26"/>
      <c r="O59" s="26"/>
      <c r="P59" s="26"/>
      <c r="Q59" s="26"/>
      <c r="R59" s="26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6"/>
      <c r="AK59" s="26"/>
      <c r="AL59" s="26"/>
      <c r="AM59" s="28"/>
      <c r="AN59" s="28"/>
      <c r="AO59" s="28"/>
      <c r="AP59" s="28"/>
      <c r="AQ59" s="28"/>
      <c r="AR59" s="26"/>
      <c r="AS59" s="28"/>
      <c r="AT59" s="28"/>
      <c r="AU59" s="28"/>
      <c r="AV59" s="28"/>
      <c r="AW59" s="28"/>
      <c r="AX59" s="29"/>
      <c r="AY59" s="28"/>
      <c r="AZ59" s="28"/>
      <c r="BA59" s="28" t="s">
        <v>9</v>
      </c>
      <c r="BB59" s="28"/>
      <c r="BC59" s="26"/>
      <c r="BD59" s="26"/>
      <c r="BE59" s="28"/>
      <c r="BF59" s="26"/>
      <c r="BG59" s="26"/>
      <c r="BH59" s="26"/>
      <c r="BI59" s="28"/>
      <c r="BJ59" s="6"/>
    </row>
    <row r="60" spans="1:62" ht="31">
      <c r="A60" s="23">
        <v>56</v>
      </c>
      <c r="B60" s="27" t="s">
        <v>2603</v>
      </c>
      <c r="C60" s="27" t="s">
        <v>2604</v>
      </c>
      <c r="D60" s="27" t="s">
        <v>71</v>
      </c>
      <c r="E60" s="27">
        <v>41</v>
      </c>
      <c r="F60" s="27" t="s">
        <v>1963</v>
      </c>
      <c r="G60" s="27"/>
      <c r="H60" s="23" t="str">
        <f t="shared" si="0"/>
        <v>林＊祥</v>
      </c>
      <c r="I60" s="23" t="str">
        <f t="shared" si="1"/>
        <v>2＊532918</v>
      </c>
      <c r="J60" s="27">
        <v>1130502</v>
      </c>
      <c r="K60" s="27" t="s">
        <v>731</v>
      </c>
      <c r="L60" s="27">
        <v>1173</v>
      </c>
      <c r="M60" s="26"/>
      <c r="N60" s="26"/>
      <c r="O60" s="26"/>
      <c r="P60" s="26"/>
      <c r="Q60" s="26"/>
      <c r="R60" s="26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6"/>
      <c r="AK60" s="26"/>
      <c r="AL60" s="26"/>
      <c r="AM60" s="28"/>
      <c r="AN60" s="28"/>
      <c r="AO60" s="28"/>
      <c r="AP60" s="28"/>
      <c r="AQ60" s="28"/>
      <c r="AR60" s="26"/>
      <c r="AS60" s="28"/>
      <c r="AT60" s="28"/>
      <c r="AU60" s="28"/>
      <c r="AV60" s="28" t="s">
        <v>9</v>
      </c>
      <c r="AW60" s="28"/>
      <c r="AX60" s="29"/>
      <c r="AY60" s="28"/>
      <c r="AZ60" s="28"/>
      <c r="BA60" s="28"/>
      <c r="BB60" s="28"/>
      <c r="BC60" s="26"/>
      <c r="BD60" s="26"/>
      <c r="BE60" s="28"/>
      <c r="BF60" s="26"/>
      <c r="BG60" s="26"/>
      <c r="BH60" s="26"/>
      <c r="BI60" s="28" t="s">
        <v>1034</v>
      </c>
      <c r="BJ60" s="6"/>
    </row>
    <row r="61" spans="1:62" ht="31">
      <c r="A61" s="23">
        <v>57</v>
      </c>
      <c r="B61" s="27" t="s">
        <v>2605</v>
      </c>
      <c r="C61" s="27" t="s">
        <v>2606</v>
      </c>
      <c r="D61" s="27" t="s">
        <v>69</v>
      </c>
      <c r="E61" s="27">
        <v>76</v>
      </c>
      <c r="F61" s="27" t="s">
        <v>1990</v>
      </c>
      <c r="G61" s="27" t="s">
        <v>2539</v>
      </c>
      <c r="H61" s="23" t="str">
        <f t="shared" si="0"/>
        <v>黃＊秀</v>
      </c>
      <c r="I61" s="23" t="str">
        <f t="shared" si="1"/>
        <v>1＊335041</v>
      </c>
      <c r="J61" s="27">
        <v>1130502</v>
      </c>
      <c r="K61" s="27" t="s">
        <v>731</v>
      </c>
      <c r="L61" s="27">
        <v>1173</v>
      </c>
      <c r="M61" s="26"/>
      <c r="N61" s="26"/>
      <c r="O61" s="26"/>
      <c r="P61" s="26"/>
      <c r="Q61" s="26"/>
      <c r="R61" s="26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6"/>
      <c r="AK61" s="26"/>
      <c r="AL61" s="26"/>
      <c r="AM61" s="28"/>
      <c r="AN61" s="28"/>
      <c r="AO61" s="28"/>
      <c r="AP61" s="28"/>
      <c r="AQ61" s="28"/>
      <c r="AR61" s="26"/>
      <c r="AS61" s="28"/>
      <c r="AT61" s="28"/>
      <c r="AU61" s="28"/>
      <c r="AV61" s="28" t="s">
        <v>9</v>
      </c>
      <c r="AW61" s="28"/>
      <c r="AX61" s="29"/>
      <c r="AY61" s="28"/>
      <c r="AZ61" s="28"/>
      <c r="BA61" s="28"/>
      <c r="BB61" s="28"/>
      <c r="BC61" s="26"/>
      <c r="BD61" s="26"/>
      <c r="BE61" s="28"/>
      <c r="BF61" s="26"/>
      <c r="BG61" s="26"/>
      <c r="BH61" s="26"/>
      <c r="BI61" s="28" t="s">
        <v>1034</v>
      </c>
      <c r="BJ61" s="6"/>
    </row>
    <row r="62" spans="1:62" ht="31">
      <c r="A62" s="23">
        <v>58</v>
      </c>
      <c r="B62" s="27" t="s">
        <v>2454</v>
      </c>
      <c r="C62" s="27" t="s">
        <v>2151</v>
      </c>
      <c r="D62" s="27" t="s">
        <v>71</v>
      </c>
      <c r="E62" s="27">
        <v>91</v>
      </c>
      <c r="F62" s="27"/>
      <c r="G62" s="27"/>
      <c r="H62" s="23" t="str">
        <f t="shared" si="0"/>
        <v>張＊珍</v>
      </c>
      <c r="I62" s="23" t="str">
        <f t="shared" si="1"/>
        <v>0＊025949</v>
      </c>
      <c r="J62" s="27">
        <v>1130503</v>
      </c>
      <c r="K62" s="27" t="s">
        <v>720</v>
      </c>
      <c r="L62" s="27">
        <v>1173</v>
      </c>
      <c r="M62" s="26"/>
      <c r="N62" s="26"/>
      <c r="O62" s="26"/>
      <c r="P62" s="26"/>
      <c r="Q62" s="26"/>
      <c r="R62" s="26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6"/>
      <c r="AK62" s="26"/>
      <c r="AL62" s="26"/>
      <c r="AM62" s="28"/>
      <c r="AN62" s="28"/>
      <c r="AO62" s="28"/>
      <c r="AP62" s="28"/>
      <c r="AQ62" s="28"/>
      <c r="AR62" s="26"/>
      <c r="AS62" s="28"/>
      <c r="AT62" s="28"/>
      <c r="AU62" s="28"/>
      <c r="AV62" s="28"/>
      <c r="AW62" s="28"/>
      <c r="AX62" s="29"/>
      <c r="AY62" s="28"/>
      <c r="AZ62" s="28" t="s">
        <v>9</v>
      </c>
      <c r="BA62" s="28" t="s">
        <v>9</v>
      </c>
      <c r="BB62" s="28"/>
      <c r="BC62" s="26"/>
      <c r="BD62" s="26"/>
      <c r="BE62" s="28" t="s">
        <v>736</v>
      </c>
      <c r="BF62" s="26"/>
      <c r="BG62" s="26"/>
      <c r="BH62" s="26"/>
      <c r="BI62" s="28"/>
      <c r="BJ62" s="6"/>
    </row>
    <row r="63" spans="1:62" ht="31">
      <c r="A63" s="23">
        <v>59</v>
      </c>
      <c r="B63" s="27" t="s">
        <v>467</v>
      </c>
      <c r="C63" s="27" t="s">
        <v>377</v>
      </c>
      <c r="D63" s="27" t="s">
        <v>71</v>
      </c>
      <c r="E63" s="27">
        <v>85</v>
      </c>
      <c r="F63" s="27"/>
      <c r="G63" s="27"/>
      <c r="H63" s="23" t="str">
        <f t="shared" si="0"/>
        <v>王＊雄</v>
      </c>
      <c r="I63" s="23" t="str">
        <f t="shared" si="1"/>
        <v>0＊442859</v>
      </c>
      <c r="J63" s="27">
        <v>1130503</v>
      </c>
      <c r="K63" s="27" t="s">
        <v>2205</v>
      </c>
      <c r="L63" s="27">
        <v>1173</v>
      </c>
      <c r="M63" s="26"/>
      <c r="N63" s="26"/>
      <c r="O63" s="26"/>
      <c r="P63" s="26"/>
      <c r="Q63" s="26"/>
      <c r="R63" s="26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6"/>
      <c r="AK63" s="26"/>
      <c r="AL63" s="26"/>
      <c r="AM63" s="28"/>
      <c r="AN63" s="28"/>
      <c r="AO63" s="28"/>
      <c r="AP63" s="28"/>
      <c r="AQ63" s="28"/>
      <c r="AR63" s="26"/>
      <c r="AS63" s="28"/>
      <c r="AT63" s="28"/>
      <c r="AU63" s="28"/>
      <c r="AV63" s="28" t="s">
        <v>9</v>
      </c>
      <c r="AW63" s="28"/>
      <c r="AX63" s="29"/>
      <c r="AY63" s="28"/>
      <c r="AZ63" s="28"/>
      <c r="BA63" s="28" t="s">
        <v>9</v>
      </c>
      <c r="BB63" s="28"/>
      <c r="BC63" s="26"/>
      <c r="BD63" s="26"/>
      <c r="BE63" s="28"/>
      <c r="BF63" s="26"/>
      <c r="BG63" s="26"/>
      <c r="BH63" s="26"/>
      <c r="BI63" s="28"/>
      <c r="BJ63" s="6"/>
    </row>
    <row r="64" spans="1:62" ht="77.5">
      <c r="A64" s="23">
        <v>60</v>
      </c>
      <c r="B64" s="27" t="s">
        <v>2607</v>
      </c>
      <c r="C64" s="27" t="s">
        <v>2608</v>
      </c>
      <c r="D64" s="27" t="s">
        <v>71</v>
      </c>
      <c r="E64" s="27">
        <v>69</v>
      </c>
      <c r="F64" s="27" t="s">
        <v>2609</v>
      </c>
      <c r="G64" s="27" t="s">
        <v>2518</v>
      </c>
      <c r="H64" s="23" t="str">
        <f t="shared" si="0"/>
        <v>李＊陽</v>
      </c>
      <c r="I64" s="23" t="str">
        <f t="shared" si="1"/>
        <v>0＊758495</v>
      </c>
      <c r="J64" s="27">
        <v>1130506</v>
      </c>
      <c r="K64" s="27" t="s">
        <v>77</v>
      </c>
      <c r="L64" s="27">
        <v>1173</v>
      </c>
      <c r="M64" s="26"/>
      <c r="N64" s="26"/>
      <c r="O64" s="26"/>
      <c r="P64" s="26"/>
      <c r="Q64" s="26"/>
      <c r="R64" s="26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6"/>
      <c r="AK64" s="26"/>
      <c r="AL64" s="26"/>
      <c r="AM64" s="28"/>
      <c r="AN64" s="28"/>
      <c r="AO64" s="28"/>
      <c r="AP64" s="28"/>
      <c r="AQ64" s="28"/>
      <c r="AR64" s="26"/>
      <c r="AS64" s="28"/>
      <c r="AT64" s="28"/>
      <c r="AU64" s="28"/>
      <c r="AV64" s="28"/>
      <c r="AW64" s="28"/>
      <c r="AX64" s="29"/>
      <c r="AY64" s="28"/>
      <c r="AZ64" s="28"/>
      <c r="BA64" s="28"/>
      <c r="BB64" s="28"/>
      <c r="BC64" s="26"/>
      <c r="BD64" s="26"/>
      <c r="BE64" s="28"/>
      <c r="BF64" s="26"/>
      <c r="BG64" s="26"/>
      <c r="BH64" s="26"/>
      <c r="BI64" s="28" t="s">
        <v>3076</v>
      </c>
      <c r="BJ64" s="6"/>
    </row>
    <row r="65" spans="1:62">
      <c r="A65" s="23">
        <v>61</v>
      </c>
      <c r="B65" s="27" t="s">
        <v>2610</v>
      </c>
      <c r="C65" s="27" t="s">
        <v>1522</v>
      </c>
      <c r="D65" s="27" t="s">
        <v>69</v>
      </c>
      <c r="E65" s="27">
        <v>72</v>
      </c>
      <c r="F65" s="27"/>
      <c r="G65" s="27"/>
      <c r="H65" s="23" t="str">
        <f t="shared" si="0"/>
        <v>張＊珠</v>
      </c>
      <c r="I65" s="23" t="str">
        <f t="shared" si="1"/>
        <v>0＊442950</v>
      </c>
      <c r="J65" s="27">
        <v>1130506</v>
      </c>
      <c r="K65" s="27" t="s">
        <v>72</v>
      </c>
      <c r="L65" s="27">
        <v>1173</v>
      </c>
      <c r="M65" s="26"/>
      <c r="N65" s="26"/>
      <c r="O65" s="26"/>
      <c r="P65" s="26"/>
      <c r="Q65" s="26"/>
      <c r="R65" s="26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6"/>
      <c r="AK65" s="26"/>
      <c r="AL65" s="26"/>
      <c r="AM65" s="28"/>
      <c r="AN65" s="28"/>
      <c r="AO65" s="28"/>
      <c r="AP65" s="28"/>
      <c r="AQ65" s="28"/>
      <c r="AR65" s="26"/>
      <c r="AS65" s="28"/>
      <c r="AT65" s="28"/>
      <c r="AU65" s="28"/>
      <c r="AV65" s="28"/>
      <c r="AW65" s="28"/>
      <c r="AX65" s="29" t="s">
        <v>9</v>
      </c>
      <c r="AY65" s="28"/>
      <c r="AZ65" s="28"/>
      <c r="BA65" s="28"/>
      <c r="BB65" s="28"/>
      <c r="BC65" s="26"/>
      <c r="BD65" s="26"/>
      <c r="BE65" s="28"/>
      <c r="BF65" s="26"/>
      <c r="BG65" s="26"/>
      <c r="BH65" s="26"/>
      <c r="BI65" s="28"/>
      <c r="BJ65" s="6"/>
    </row>
    <row r="66" spans="1:62">
      <c r="A66" s="23">
        <v>62</v>
      </c>
      <c r="B66" s="27" t="s">
        <v>2285</v>
      </c>
      <c r="C66" s="27" t="s">
        <v>1988</v>
      </c>
      <c r="D66" s="27" t="s">
        <v>69</v>
      </c>
      <c r="E66" s="27">
        <v>68</v>
      </c>
      <c r="F66" s="27"/>
      <c r="G66" s="27"/>
      <c r="H66" s="23" t="str">
        <f t="shared" si="0"/>
        <v>程＊莉</v>
      </c>
      <c r="I66" s="23" t="str">
        <f t="shared" si="1"/>
        <v>2＊618234</v>
      </c>
      <c r="J66" s="27">
        <v>1130514</v>
      </c>
      <c r="K66" s="27" t="s">
        <v>80</v>
      </c>
      <c r="L66" s="27">
        <v>1173</v>
      </c>
      <c r="M66" s="26"/>
      <c r="N66" s="26"/>
      <c r="O66" s="26"/>
      <c r="P66" s="26"/>
      <c r="Q66" s="26"/>
      <c r="R66" s="26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6"/>
      <c r="AK66" s="26"/>
      <c r="AL66" s="26"/>
      <c r="AM66" s="28"/>
      <c r="AN66" s="28"/>
      <c r="AO66" s="28"/>
      <c r="AP66" s="28"/>
      <c r="AQ66" s="28"/>
      <c r="AR66" s="26"/>
      <c r="AS66" s="28"/>
      <c r="AT66" s="28"/>
      <c r="AU66" s="28"/>
      <c r="AV66" s="28"/>
      <c r="AW66" s="28" t="s">
        <v>9</v>
      </c>
      <c r="AX66" s="29"/>
      <c r="AY66" s="28"/>
      <c r="AZ66" s="28"/>
      <c r="BA66" s="28"/>
      <c r="BB66" s="28"/>
      <c r="BC66" s="26"/>
      <c r="BD66" s="26"/>
      <c r="BE66" s="28"/>
      <c r="BF66" s="26"/>
      <c r="BG66" s="26"/>
      <c r="BH66" s="26"/>
      <c r="BI66" s="28"/>
      <c r="BJ66" s="6"/>
    </row>
    <row r="67" spans="1:62">
      <c r="A67" s="23">
        <v>63</v>
      </c>
      <c r="B67" s="27" t="s">
        <v>2611</v>
      </c>
      <c r="C67" s="27" t="s">
        <v>2612</v>
      </c>
      <c r="D67" s="27" t="s">
        <v>69</v>
      </c>
      <c r="E67" s="27">
        <v>58</v>
      </c>
      <c r="F67" s="27"/>
      <c r="G67" s="27"/>
      <c r="H67" s="27" t="s">
        <v>3101</v>
      </c>
      <c r="I67" s="23" t="str">
        <f>REPLACE(C67,2,1,"＊")</f>
        <v>2＊638214</v>
      </c>
      <c r="J67" s="27">
        <v>1130517</v>
      </c>
      <c r="K67" s="27" t="s">
        <v>70</v>
      </c>
      <c r="L67" s="27">
        <v>1173</v>
      </c>
      <c r="M67" s="26"/>
      <c r="N67" s="26"/>
      <c r="O67" s="26"/>
      <c r="P67" s="26"/>
      <c r="Q67" s="26"/>
      <c r="R67" s="26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6"/>
      <c r="AK67" s="26"/>
      <c r="AL67" s="26"/>
      <c r="AM67" s="28"/>
      <c r="AN67" s="28"/>
      <c r="AO67" s="28"/>
      <c r="AP67" s="28"/>
      <c r="AQ67" s="28"/>
      <c r="AR67" s="26"/>
      <c r="AS67" s="28"/>
      <c r="AT67" s="28" t="s">
        <v>9</v>
      </c>
      <c r="AU67" s="28"/>
      <c r="AV67" s="28"/>
      <c r="AW67" s="28"/>
      <c r="AX67" s="29"/>
      <c r="AY67" s="28"/>
      <c r="AZ67" s="28"/>
      <c r="BA67" s="28"/>
      <c r="BB67" s="28"/>
      <c r="BC67" s="26"/>
      <c r="BD67" s="26"/>
      <c r="BE67" s="28"/>
      <c r="BF67" s="26"/>
      <c r="BG67" s="26"/>
      <c r="BH67" s="26"/>
      <c r="BI67" s="28"/>
      <c r="BJ67" s="6"/>
    </row>
    <row r="68" spans="1:62">
      <c r="A68" s="23">
        <v>64</v>
      </c>
      <c r="B68" s="27" t="s">
        <v>2613</v>
      </c>
      <c r="C68" s="27" t="s">
        <v>2614</v>
      </c>
      <c r="D68" s="27" t="s">
        <v>69</v>
      </c>
      <c r="E68" s="27">
        <v>51</v>
      </c>
      <c r="F68" s="27"/>
      <c r="G68" s="27"/>
      <c r="H68" s="23" t="str">
        <f t="shared" ref="H68:H102" si="2">REPLACE(B68,2,1,"＊")</f>
        <v>余＊芸</v>
      </c>
      <c r="I68" s="23" t="str">
        <f t="shared" ref="I68:I102" si="3">REPLACE(C68,2,1,"＊")</f>
        <v>2＊023103</v>
      </c>
      <c r="J68" s="27">
        <v>1130517</v>
      </c>
      <c r="K68" s="27" t="s">
        <v>70</v>
      </c>
      <c r="L68" s="27">
        <v>1173</v>
      </c>
      <c r="M68" s="26"/>
      <c r="N68" s="26"/>
      <c r="O68" s="26"/>
      <c r="P68" s="26"/>
      <c r="Q68" s="26"/>
      <c r="R68" s="26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6"/>
      <c r="AK68" s="26"/>
      <c r="AL68" s="26"/>
      <c r="AM68" s="28"/>
      <c r="AN68" s="28"/>
      <c r="AO68" s="28"/>
      <c r="AP68" s="28"/>
      <c r="AQ68" s="28"/>
      <c r="AR68" s="26"/>
      <c r="AS68" s="28"/>
      <c r="AT68" s="28" t="s">
        <v>9</v>
      </c>
      <c r="AU68" s="28"/>
      <c r="AV68" s="28"/>
      <c r="AW68" s="28"/>
      <c r="AX68" s="29"/>
      <c r="AY68" s="28"/>
      <c r="AZ68" s="28"/>
      <c r="BA68" s="28"/>
      <c r="BB68" s="28"/>
      <c r="BC68" s="26"/>
      <c r="BD68" s="26"/>
      <c r="BE68" s="28"/>
      <c r="BF68" s="26"/>
      <c r="BG68" s="26"/>
      <c r="BH68" s="26"/>
      <c r="BI68" s="28"/>
      <c r="BJ68" s="6"/>
    </row>
    <row r="69" spans="1:62" ht="46.5">
      <c r="A69" s="23">
        <v>65</v>
      </c>
      <c r="B69" s="27" t="s">
        <v>2615</v>
      </c>
      <c r="C69" s="27" t="s">
        <v>1374</v>
      </c>
      <c r="D69" s="27" t="s">
        <v>71</v>
      </c>
      <c r="E69" s="27">
        <v>41</v>
      </c>
      <c r="F69" s="27" t="s">
        <v>2526</v>
      </c>
      <c r="G69" s="27" t="s">
        <v>2550</v>
      </c>
      <c r="H69" s="23" t="str">
        <f t="shared" si="2"/>
        <v>周＊福</v>
      </c>
      <c r="I69" s="23" t="str">
        <f t="shared" si="3"/>
        <v>2＊375871</v>
      </c>
      <c r="J69" s="27">
        <v>1130517</v>
      </c>
      <c r="K69" s="27" t="s">
        <v>1886</v>
      </c>
      <c r="L69" s="27">
        <v>1173</v>
      </c>
      <c r="M69" s="26"/>
      <c r="N69" s="26"/>
      <c r="O69" s="26"/>
      <c r="P69" s="26"/>
      <c r="Q69" s="26"/>
      <c r="R69" s="26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6"/>
      <c r="AK69" s="28" t="s">
        <v>3077</v>
      </c>
      <c r="AL69" s="26"/>
      <c r="AM69" s="28"/>
      <c r="AN69" s="28"/>
      <c r="AO69" s="28"/>
      <c r="AP69" s="28"/>
      <c r="AQ69" s="28"/>
      <c r="AR69" s="26"/>
      <c r="AS69" s="28"/>
      <c r="AT69" s="28"/>
      <c r="AU69" s="28"/>
      <c r="AV69" s="28"/>
      <c r="AW69" s="28"/>
      <c r="AX69" s="29"/>
      <c r="AY69" s="28"/>
      <c r="AZ69" s="28"/>
      <c r="BA69" s="28"/>
      <c r="BB69" s="28"/>
      <c r="BC69" s="26"/>
      <c r="BD69" s="26"/>
      <c r="BE69" s="28"/>
      <c r="BF69" s="26"/>
      <c r="BG69" s="26"/>
      <c r="BH69" s="26"/>
      <c r="BI69" s="28" t="s">
        <v>1034</v>
      </c>
      <c r="BJ69" s="6"/>
    </row>
    <row r="70" spans="1:62">
      <c r="A70" s="23">
        <v>66</v>
      </c>
      <c r="B70" s="27" t="s">
        <v>2616</v>
      </c>
      <c r="C70" s="27" t="s">
        <v>2617</v>
      </c>
      <c r="D70" s="27" t="s">
        <v>71</v>
      </c>
      <c r="E70" s="27">
        <v>56</v>
      </c>
      <c r="F70" s="27" t="s">
        <v>2609</v>
      </c>
      <c r="G70" s="27"/>
      <c r="H70" s="23" t="str">
        <f t="shared" si="2"/>
        <v>吳＊江</v>
      </c>
      <c r="I70" s="23" t="str">
        <f t="shared" si="3"/>
        <v>1＊172410</v>
      </c>
      <c r="J70" s="27">
        <v>1130517</v>
      </c>
      <c r="K70" s="27" t="s">
        <v>70</v>
      </c>
      <c r="L70" s="27">
        <v>1173</v>
      </c>
      <c r="M70" s="26"/>
      <c r="N70" s="26"/>
      <c r="O70" s="26"/>
      <c r="P70" s="26"/>
      <c r="Q70" s="26"/>
      <c r="R70" s="26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6"/>
      <c r="AK70" s="26"/>
      <c r="AL70" s="26"/>
      <c r="AM70" s="28"/>
      <c r="AN70" s="28"/>
      <c r="AO70" s="28"/>
      <c r="AP70" s="28"/>
      <c r="AQ70" s="28"/>
      <c r="AR70" s="26"/>
      <c r="AS70" s="28"/>
      <c r="AT70" s="28" t="s">
        <v>9</v>
      </c>
      <c r="AU70" s="28"/>
      <c r="AV70" s="28"/>
      <c r="AW70" s="28"/>
      <c r="AX70" s="29"/>
      <c r="AY70" s="28"/>
      <c r="AZ70" s="28"/>
      <c r="BA70" s="28"/>
      <c r="BB70" s="28"/>
      <c r="BC70" s="26"/>
      <c r="BD70" s="26"/>
      <c r="BE70" s="28"/>
      <c r="BF70" s="26"/>
      <c r="BG70" s="26"/>
      <c r="BH70" s="26"/>
      <c r="BI70" s="28"/>
      <c r="BJ70" s="6"/>
    </row>
    <row r="71" spans="1:62">
      <c r="A71" s="23">
        <v>67</v>
      </c>
      <c r="B71" s="27" t="s">
        <v>2428</v>
      </c>
      <c r="C71" s="27" t="s">
        <v>1547</v>
      </c>
      <c r="D71" s="27" t="s">
        <v>69</v>
      </c>
      <c r="E71" s="27">
        <v>75</v>
      </c>
      <c r="F71" s="27"/>
      <c r="G71" s="27"/>
      <c r="H71" s="23" t="str">
        <f t="shared" si="2"/>
        <v>陳＊惠</v>
      </c>
      <c r="I71" s="23" t="str">
        <f t="shared" si="3"/>
        <v>1＊182620</v>
      </c>
      <c r="J71" s="27">
        <v>1130520</v>
      </c>
      <c r="K71" s="27" t="s">
        <v>72</v>
      </c>
      <c r="L71" s="27">
        <v>1173</v>
      </c>
      <c r="M71" s="26"/>
      <c r="N71" s="26"/>
      <c r="O71" s="26"/>
      <c r="P71" s="26"/>
      <c r="Q71" s="26"/>
      <c r="R71" s="26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6"/>
      <c r="AK71" s="26"/>
      <c r="AL71" s="26"/>
      <c r="AM71" s="28"/>
      <c r="AN71" s="28"/>
      <c r="AO71" s="28"/>
      <c r="AP71" s="28"/>
      <c r="AQ71" s="28"/>
      <c r="AR71" s="26"/>
      <c r="AS71" s="28"/>
      <c r="AT71" s="28"/>
      <c r="AU71" s="28"/>
      <c r="AV71" s="28"/>
      <c r="AW71" s="28"/>
      <c r="AX71" s="29" t="s">
        <v>9</v>
      </c>
      <c r="AY71" s="28"/>
      <c r="AZ71" s="28"/>
      <c r="BA71" s="28"/>
      <c r="BB71" s="28"/>
      <c r="BC71" s="26"/>
      <c r="BD71" s="26"/>
      <c r="BE71" s="28"/>
      <c r="BF71" s="26"/>
      <c r="BG71" s="26"/>
      <c r="BH71" s="26"/>
      <c r="BI71" s="28"/>
      <c r="BJ71" s="6"/>
    </row>
    <row r="72" spans="1:62">
      <c r="A72" s="23">
        <v>68</v>
      </c>
      <c r="B72" s="27" t="s">
        <v>2618</v>
      </c>
      <c r="C72" s="27" t="s">
        <v>1462</v>
      </c>
      <c r="D72" s="27" t="s">
        <v>71</v>
      </c>
      <c r="E72" s="27">
        <v>76</v>
      </c>
      <c r="F72" s="27"/>
      <c r="G72" s="27"/>
      <c r="H72" s="23" t="str">
        <f t="shared" si="2"/>
        <v>丁＊木</v>
      </c>
      <c r="I72" s="23" t="str">
        <f t="shared" si="3"/>
        <v>0＊640578</v>
      </c>
      <c r="J72" s="27">
        <v>1130520</v>
      </c>
      <c r="K72" s="27" t="s">
        <v>72</v>
      </c>
      <c r="L72" s="27">
        <v>1173</v>
      </c>
      <c r="M72" s="26"/>
      <c r="N72" s="26"/>
      <c r="O72" s="26"/>
      <c r="P72" s="26"/>
      <c r="Q72" s="26"/>
      <c r="R72" s="26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6"/>
      <c r="AK72" s="26"/>
      <c r="AL72" s="26"/>
      <c r="AM72" s="28"/>
      <c r="AN72" s="28"/>
      <c r="AO72" s="28"/>
      <c r="AP72" s="28"/>
      <c r="AQ72" s="28"/>
      <c r="AR72" s="26"/>
      <c r="AS72" s="28"/>
      <c r="AT72" s="28"/>
      <c r="AU72" s="28"/>
      <c r="AV72" s="28"/>
      <c r="AW72" s="28"/>
      <c r="AX72" s="29" t="s">
        <v>9</v>
      </c>
      <c r="AY72" s="28"/>
      <c r="AZ72" s="28"/>
      <c r="BA72" s="28"/>
      <c r="BB72" s="28"/>
      <c r="BC72" s="26"/>
      <c r="BD72" s="26"/>
      <c r="BE72" s="28"/>
      <c r="BF72" s="26"/>
      <c r="BG72" s="26"/>
      <c r="BH72" s="26"/>
      <c r="BI72" s="28"/>
      <c r="BJ72" s="6"/>
    </row>
    <row r="73" spans="1:62">
      <c r="A73" s="23">
        <v>69</v>
      </c>
      <c r="B73" s="27" t="s">
        <v>2619</v>
      </c>
      <c r="C73" s="27" t="s">
        <v>2620</v>
      </c>
      <c r="D73" s="27" t="s">
        <v>69</v>
      </c>
      <c r="E73" s="27">
        <v>74</v>
      </c>
      <c r="F73" s="27"/>
      <c r="G73" s="27"/>
      <c r="H73" s="23" t="str">
        <f t="shared" si="2"/>
        <v>薛＊勲</v>
      </c>
      <c r="I73" s="23" t="str">
        <f t="shared" si="3"/>
        <v>1＊499877</v>
      </c>
      <c r="J73" s="27">
        <v>1130524</v>
      </c>
      <c r="K73" s="27" t="s">
        <v>70</v>
      </c>
      <c r="L73" s="27">
        <v>1173</v>
      </c>
      <c r="M73" s="26"/>
      <c r="N73" s="26"/>
      <c r="O73" s="26"/>
      <c r="P73" s="26"/>
      <c r="Q73" s="26"/>
      <c r="R73" s="26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6"/>
      <c r="AK73" s="26"/>
      <c r="AL73" s="26"/>
      <c r="AM73" s="28"/>
      <c r="AN73" s="28"/>
      <c r="AO73" s="28"/>
      <c r="AP73" s="28"/>
      <c r="AQ73" s="28"/>
      <c r="AR73" s="26"/>
      <c r="AS73" s="28"/>
      <c r="AT73" s="28" t="s">
        <v>9</v>
      </c>
      <c r="AU73" s="28"/>
      <c r="AV73" s="28"/>
      <c r="AW73" s="28"/>
      <c r="AX73" s="29"/>
      <c r="AY73" s="28"/>
      <c r="AZ73" s="28"/>
      <c r="BA73" s="28"/>
      <c r="BB73" s="28"/>
      <c r="BC73" s="26"/>
      <c r="BD73" s="26"/>
      <c r="BE73" s="28"/>
      <c r="BF73" s="26"/>
      <c r="BG73" s="26"/>
      <c r="BH73" s="26"/>
      <c r="BI73" s="28"/>
      <c r="BJ73" s="6"/>
    </row>
    <row r="74" spans="1:62">
      <c r="A74" s="23">
        <v>70</v>
      </c>
      <c r="B74" s="27" t="s">
        <v>2621</v>
      </c>
      <c r="C74" s="27" t="s">
        <v>2622</v>
      </c>
      <c r="D74" s="27" t="s">
        <v>71</v>
      </c>
      <c r="E74" s="27">
        <v>55</v>
      </c>
      <c r="F74" s="27"/>
      <c r="G74" s="27"/>
      <c r="H74" s="23" t="str">
        <f t="shared" si="2"/>
        <v>陳＊宏</v>
      </c>
      <c r="I74" s="23" t="str">
        <f t="shared" si="3"/>
        <v>0＊713608</v>
      </c>
      <c r="J74" s="27">
        <v>1130524</v>
      </c>
      <c r="K74" s="27" t="s">
        <v>72</v>
      </c>
      <c r="L74" s="27">
        <v>1173</v>
      </c>
      <c r="M74" s="26"/>
      <c r="N74" s="26"/>
      <c r="O74" s="26"/>
      <c r="P74" s="26"/>
      <c r="Q74" s="26"/>
      <c r="R74" s="26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6"/>
      <c r="AK74" s="26"/>
      <c r="AL74" s="26"/>
      <c r="AM74" s="28"/>
      <c r="AN74" s="28"/>
      <c r="AO74" s="28"/>
      <c r="AP74" s="28"/>
      <c r="AQ74" s="28"/>
      <c r="AR74" s="26"/>
      <c r="AS74" s="28"/>
      <c r="AT74" s="28"/>
      <c r="AU74" s="28"/>
      <c r="AV74" s="28"/>
      <c r="AW74" s="28"/>
      <c r="AX74" s="29" t="s">
        <v>9</v>
      </c>
      <c r="AY74" s="28"/>
      <c r="AZ74" s="28"/>
      <c r="BA74" s="28"/>
      <c r="BB74" s="28"/>
      <c r="BC74" s="26"/>
      <c r="BD74" s="26"/>
      <c r="BE74" s="28"/>
      <c r="BF74" s="26"/>
      <c r="BG74" s="26"/>
      <c r="BH74" s="26"/>
      <c r="BI74" s="28"/>
      <c r="BJ74" s="6"/>
    </row>
    <row r="75" spans="1:62">
      <c r="A75" s="23">
        <v>71</v>
      </c>
      <c r="B75" s="27" t="s">
        <v>293</v>
      </c>
      <c r="C75" s="27" t="s">
        <v>191</v>
      </c>
      <c r="D75" s="27" t="s">
        <v>69</v>
      </c>
      <c r="E75" s="27">
        <v>63</v>
      </c>
      <c r="F75" s="27"/>
      <c r="G75" s="27"/>
      <c r="H75" s="23" t="str">
        <f t="shared" si="2"/>
        <v>黃＊蘭</v>
      </c>
      <c r="I75" s="23" t="str">
        <f t="shared" si="3"/>
        <v>0＊553163</v>
      </c>
      <c r="J75" s="27">
        <v>1130524</v>
      </c>
      <c r="K75" s="27" t="s">
        <v>73</v>
      </c>
      <c r="L75" s="27">
        <v>1173</v>
      </c>
      <c r="M75" s="26"/>
      <c r="N75" s="26"/>
      <c r="O75" s="26"/>
      <c r="P75" s="26"/>
      <c r="Q75" s="26"/>
      <c r="R75" s="26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6"/>
      <c r="AK75" s="26"/>
      <c r="AL75" s="26"/>
      <c r="AM75" s="28"/>
      <c r="AN75" s="28"/>
      <c r="AO75" s="28"/>
      <c r="AP75" s="28"/>
      <c r="AQ75" s="28"/>
      <c r="AR75" s="26"/>
      <c r="AS75" s="28"/>
      <c r="AT75" s="28"/>
      <c r="AU75" s="28"/>
      <c r="AV75" s="28"/>
      <c r="AW75" s="28"/>
      <c r="AX75" s="29"/>
      <c r="AY75" s="28"/>
      <c r="AZ75" s="28"/>
      <c r="BA75" s="28" t="s">
        <v>9</v>
      </c>
      <c r="BB75" s="28"/>
      <c r="BC75" s="26"/>
      <c r="BD75" s="26"/>
      <c r="BE75" s="28"/>
      <c r="BF75" s="26"/>
      <c r="BG75" s="26"/>
      <c r="BH75" s="26"/>
      <c r="BI75" s="28"/>
      <c r="BJ75" s="6"/>
    </row>
    <row r="76" spans="1:62">
      <c r="A76" s="23">
        <v>72</v>
      </c>
      <c r="B76" s="27" t="s">
        <v>657</v>
      </c>
      <c r="C76" s="27" t="s">
        <v>389</v>
      </c>
      <c r="D76" s="27" t="s">
        <v>71</v>
      </c>
      <c r="E76" s="27">
        <v>62</v>
      </c>
      <c r="F76" s="27"/>
      <c r="G76" s="27"/>
      <c r="H76" s="23" t="str">
        <f t="shared" si="2"/>
        <v>陳＊村</v>
      </c>
      <c r="I76" s="23" t="str">
        <f t="shared" si="3"/>
        <v>2＊816830</v>
      </c>
      <c r="J76" s="27">
        <v>1130524</v>
      </c>
      <c r="K76" s="27" t="s">
        <v>72</v>
      </c>
      <c r="L76" s="27">
        <v>1173</v>
      </c>
      <c r="M76" s="26"/>
      <c r="N76" s="26"/>
      <c r="O76" s="26"/>
      <c r="P76" s="26"/>
      <c r="Q76" s="26"/>
      <c r="R76" s="26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6"/>
      <c r="AK76" s="26"/>
      <c r="AL76" s="26"/>
      <c r="AM76" s="28"/>
      <c r="AN76" s="28"/>
      <c r="AO76" s="28"/>
      <c r="AP76" s="28"/>
      <c r="AQ76" s="28"/>
      <c r="AR76" s="26"/>
      <c r="AS76" s="28"/>
      <c r="AT76" s="28"/>
      <c r="AU76" s="28"/>
      <c r="AV76" s="28"/>
      <c r="AW76" s="28"/>
      <c r="AX76" s="29" t="s">
        <v>9</v>
      </c>
      <c r="AY76" s="28"/>
      <c r="AZ76" s="28"/>
      <c r="BA76" s="28"/>
      <c r="BB76" s="28"/>
      <c r="BC76" s="26"/>
      <c r="BD76" s="26"/>
      <c r="BE76" s="28"/>
      <c r="BF76" s="26"/>
      <c r="BG76" s="26"/>
      <c r="BH76" s="26"/>
      <c r="BI76" s="28"/>
      <c r="BJ76" s="6"/>
    </row>
    <row r="77" spans="1:62" ht="31">
      <c r="A77" s="23">
        <v>73</v>
      </c>
      <c r="B77" s="27" t="s">
        <v>2623</v>
      </c>
      <c r="C77" s="27" t="s">
        <v>2624</v>
      </c>
      <c r="D77" s="27" t="s">
        <v>71</v>
      </c>
      <c r="E77" s="27">
        <v>66</v>
      </c>
      <c r="F77" s="27" t="s">
        <v>2539</v>
      </c>
      <c r="G77" s="27"/>
      <c r="H77" s="23" t="str">
        <f t="shared" si="2"/>
        <v>王＊智</v>
      </c>
      <c r="I77" s="23" t="str">
        <f t="shared" si="3"/>
        <v>2＊355202</v>
      </c>
      <c r="J77" s="27">
        <v>1130524</v>
      </c>
      <c r="K77" s="27" t="s">
        <v>731</v>
      </c>
      <c r="L77" s="27">
        <v>1173</v>
      </c>
      <c r="M77" s="26"/>
      <c r="N77" s="26"/>
      <c r="O77" s="26"/>
      <c r="P77" s="26"/>
      <c r="Q77" s="26"/>
      <c r="R77" s="26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6"/>
      <c r="AK77" s="26"/>
      <c r="AL77" s="26"/>
      <c r="AM77" s="28"/>
      <c r="AN77" s="28"/>
      <c r="AO77" s="28"/>
      <c r="AP77" s="28"/>
      <c r="AQ77" s="28"/>
      <c r="AR77" s="26"/>
      <c r="AS77" s="28"/>
      <c r="AT77" s="28"/>
      <c r="AU77" s="28"/>
      <c r="AV77" s="28" t="s">
        <v>9</v>
      </c>
      <c r="AW77" s="28"/>
      <c r="AX77" s="29"/>
      <c r="AY77" s="28"/>
      <c r="AZ77" s="28"/>
      <c r="BA77" s="28"/>
      <c r="BB77" s="28"/>
      <c r="BC77" s="26"/>
      <c r="BD77" s="26"/>
      <c r="BE77" s="28"/>
      <c r="BF77" s="26"/>
      <c r="BG77" s="26"/>
      <c r="BH77" s="26"/>
      <c r="BI77" s="28" t="s">
        <v>1034</v>
      </c>
      <c r="BJ77" s="6"/>
    </row>
    <row r="78" spans="1:62" ht="31">
      <c r="A78" s="23">
        <v>74</v>
      </c>
      <c r="B78" s="27" t="s">
        <v>124</v>
      </c>
      <c r="C78" s="27" t="s">
        <v>125</v>
      </c>
      <c r="D78" s="27" t="s">
        <v>69</v>
      </c>
      <c r="E78" s="27">
        <v>83</v>
      </c>
      <c r="F78" s="27" t="s">
        <v>2523</v>
      </c>
      <c r="G78" s="27"/>
      <c r="H78" s="23" t="str">
        <f t="shared" si="2"/>
        <v>林＊蕊</v>
      </c>
      <c r="I78" s="23" t="str">
        <f t="shared" si="3"/>
        <v>0＊415425</v>
      </c>
      <c r="J78" s="27">
        <v>1130524</v>
      </c>
      <c r="K78" s="27" t="s">
        <v>729</v>
      </c>
      <c r="L78" s="27">
        <v>1173</v>
      </c>
      <c r="M78" s="26"/>
      <c r="N78" s="26"/>
      <c r="O78" s="26"/>
      <c r="P78" s="26"/>
      <c r="Q78" s="26"/>
      <c r="R78" s="26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6"/>
      <c r="AK78" s="26"/>
      <c r="AL78" s="26"/>
      <c r="AM78" s="28"/>
      <c r="AN78" s="28"/>
      <c r="AO78" s="28"/>
      <c r="AP78" s="28"/>
      <c r="AQ78" s="28"/>
      <c r="AR78" s="26" t="s">
        <v>9</v>
      </c>
      <c r="AS78" s="28"/>
      <c r="AT78" s="28"/>
      <c r="AU78" s="28"/>
      <c r="AV78" s="28"/>
      <c r="AW78" s="28"/>
      <c r="AX78" s="29"/>
      <c r="AY78" s="28"/>
      <c r="AZ78" s="28"/>
      <c r="BA78" s="28"/>
      <c r="BB78" s="28"/>
      <c r="BC78" s="26"/>
      <c r="BD78" s="26"/>
      <c r="BE78" s="28"/>
      <c r="BF78" s="26"/>
      <c r="BG78" s="26"/>
      <c r="BH78" s="26"/>
      <c r="BI78" s="28" t="s">
        <v>1034</v>
      </c>
      <c r="BJ78" s="6"/>
    </row>
    <row r="79" spans="1:62">
      <c r="A79" s="23">
        <v>75</v>
      </c>
      <c r="B79" s="27" t="s">
        <v>2625</v>
      </c>
      <c r="C79" s="27" t="s">
        <v>2626</v>
      </c>
      <c r="D79" s="27" t="s">
        <v>69</v>
      </c>
      <c r="E79" s="27">
        <v>44</v>
      </c>
      <c r="F79" s="27"/>
      <c r="G79" s="27"/>
      <c r="H79" s="23" t="str">
        <f t="shared" si="2"/>
        <v>林＊徵</v>
      </c>
      <c r="I79" s="23" t="str">
        <f t="shared" si="3"/>
        <v>1＊579368</v>
      </c>
      <c r="J79" s="27">
        <v>1130524</v>
      </c>
      <c r="K79" s="27" t="s">
        <v>70</v>
      </c>
      <c r="L79" s="27">
        <v>1173</v>
      </c>
      <c r="M79" s="26"/>
      <c r="N79" s="26"/>
      <c r="O79" s="26"/>
      <c r="P79" s="26"/>
      <c r="Q79" s="26"/>
      <c r="R79" s="26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6"/>
      <c r="AK79" s="26"/>
      <c r="AL79" s="26"/>
      <c r="AM79" s="28"/>
      <c r="AN79" s="28"/>
      <c r="AO79" s="28"/>
      <c r="AP79" s="28"/>
      <c r="AQ79" s="28"/>
      <c r="AR79" s="26"/>
      <c r="AS79" s="28"/>
      <c r="AT79" s="28" t="s">
        <v>9</v>
      </c>
      <c r="AU79" s="28"/>
      <c r="AV79" s="28"/>
      <c r="AW79" s="28"/>
      <c r="AX79" s="29"/>
      <c r="AY79" s="28"/>
      <c r="AZ79" s="28"/>
      <c r="BA79" s="28"/>
      <c r="BB79" s="28"/>
      <c r="BC79" s="26"/>
      <c r="BD79" s="26"/>
      <c r="BE79" s="28"/>
      <c r="BF79" s="26"/>
      <c r="BG79" s="26"/>
      <c r="BH79" s="26"/>
      <c r="BI79" s="28"/>
      <c r="BJ79" s="6"/>
    </row>
    <row r="80" spans="1:62">
      <c r="A80" s="23">
        <v>76</v>
      </c>
      <c r="B80" s="27" t="s">
        <v>2627</v>
      </c>
      <c r="C80" s="27" t="s">
        <v>2628</v>
      </c>
      <c r="D80" s="27" t="s">
        <v>69</v>
      </c>
      <c r="E80" s="27">
        <v>60</v>
      </c>
      <c r="F80" s="27"/>
      <c r="G80" s="27"/>
      <c r="H80" s="23" t="str">
        <f t="shared" si="2"/>
        <v>鄭＊美</v>
      </c>
      <c r="I80" s="23" t="str">
        <f t="shared" si="3"/>
        <v>2＊627213</v>
      </c>
      <c r="J80" s="27">
        <v>1130527</v>
      </c>
      <c r="K80" s="27" t="s">
        <v>70</v>
      </c>
      <c r="L80" s="27">
        <v>1173</v>
      </c>
      <c r="M80" s="26"/>
      <c r="N80" s="26"/>
      <c r="O80" s="26"/>
      <c r="P80" s="26"/>
      <c r="Q80" s="26"/>
      <c r="R80" s="26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6"/>
      <c r="AK80" s="26"/>
      <c r="AL80" s="26"/>
      <c r="AM80" s="28"/>
      <c r="AN80" s="28"/>
      <c r="AO80" s="28"/>
      <c r="AP80" s="28"/>
      <c r="AQ80" s="28"/>
      <c r="AR80" s="26"/>
      <c r="AS80" s="28"/>
      <c r="AT80" s="28" t="s">
        <v>9</v>
      </c>
      <c r="AU80" s="28"/>
      <c r="AV80" s="28"/>
      <c r="AW80" s="28"/>
      <c r="AX80" s="29"/>
      <c r="AY80" s="28"/>
      <c r="AZ80" s="28"/>
      <c r="BA80" s="28"/>
      <c r="BB80" s="28"/>
      <c r="BC80" s="26"/>
      <c r="BD80" s="26"/>
      <c r="BE80" s="28"/>
      <c r="BF80" s="26"/>
      <c r="BG80" s="26"/>
      <c r="BH80" s="26"/>
      <c r="BI80" s="28"/>
      <c r="BJ80" s="6"/>
    </row>
    <row r="81" spans="1:62">
      <c r="A81" s="23">
        <v>77</v>
      </c>
      <c r="B81" s="27" t="s">
        <v>2629</v>
      </c>
      <c r="C81" s="27" t="s">
        <v>1384</v>
      </c>
      <c r="D81" s="27" t="s">
        <v>69</v>
      </c>
      <c r="E81" s="27">
        <v>83</v>
      </c>
      <c r="F81" s="27"/>
      <c r="G81" s="27"/>
      <c r="H81" s="23" t="str">
        <f t="shared" si="2"/>
        <v>郭＊</v>
      </c>
      <c r="I81" s="23" t="str">
        <f t="shared" si="3"/>
        <v>1＊660478</v>
      </c>
      <c r="J81" s="27">
        <v>1130528</v>
      </c>
      <c r="K81" s="27" t="s">
        <v>72</v>
      </c>
      <c r="L81" s="27">
        <v>1173</v>
      </c>
      <c r="M81" s="26"/>
      <c r="N81" s="26"/>
      <c r="O81" s="26"/>
      <c r="P81" s="26"/>
      <c r="Q81" s="26"/>
      <c r="R81" s="26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6"/>
      <c r="AK81" s="26"/>
      <c r="AL81" s="26"/>
      <c r="AM81" s="28"/>
      <c r="AN81" s="28"/>
      <c r="AO81" s="28"/>
      <c r="AP81" s="28"/>
      <c r="AQ81" s="28"/>
      <c r="AR81" s="26"/>
      <c r="AS81" s="28"/>
      <c r="AT81" s="28"/>
      <c r="AU81" s="28"/>
      <c r="AV81" s="28"/>
      <c r="AW81" s="28"/>
      <c r="AX81" s="29" t="s">
        <v>9</v>
      </c>
      <c r="AY81" s="28"/>
      <c r="AZ81" s="28"/>
      <c r="BA81" s="28"/>
      <c r="BB81" s="28"/>
      <c r="BC81" s="26"/>
      <c r="BD81" s="26"/>
      <c r="BE81" s="28"/>
      <c r="BF81" s="26"/>
      <c r="BG81" s="26"/>
      <c r="BH81" s="26"/>
      <c r="BI81" s="28"/>
      <c r="BJ81" s="6"/>
    </row>
    <row r="82" spans="1:62">
      <c r="A82" s="23">
        <v>78</v>
      </c>
      <c r="B82" s="27" t="s">
        <v>2631</v>
      </c>
      <c r="C82" s="27" t="s">
        <v>2632</v>
      </c>
      <c r="D82" s="27" t="s">
        <v>71</v>
      </c>
      <c r="E82" s="27">
        <v>81</v>
      </c>
      <c r="F82" s="27" t="s">
        <v>2633</v>
      </c>
      <c r="G82" s="27"/>
      <c r="H82" s="23" t="str">
        <f t="shared" si="2"/>
        <v>林＊欽</v>
      </c>
      <c r="I82" s="23" t="str">
        <f t="shared" si="3"/>
        <v>0＊855627</v>
      </c>
      <c r="J82" s="27">
        <v>1130528</v>
      </c>
      <c r="K82" s="27" t="s">
        <v>79</v>
      </c>
      <c r="L82" s="27">
        <v>1173</v>
      </c>
      <c r="M82" s="26"/>
      <c r="N82" s="26"/>
      <c r="O82" s="26"/>
      <c r="P82" s="26"/>
      <c r="Q82" s="26"/>
      <c r="R82" s="26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6"/>
      <c r="AK82" s="26"/>
      <c r="AL82" s="26"/>
      <c r="AM82" s="28"/>
      <c r="AN82" s="28"/>
      <c r="AO82" s="28"/>
      <c r="AP82" s="28"/>
      <c r="AQ82" s="28"/>
      <c r="AR82" s="26"/>
      <c r="AS82" s="28"/>
      <c r="AT82" s="28"/>
      <c r="AU82" s="28"/>
      <c r="AV82" s="28" t="s">
        <v>9</v>
      </c>
      <c r="AW82" s="28"/>
      <c r="AX82" s="29"/>
      <c r="AY82" s="28"/>
      <c r="AZ82" s="28"/>
      <c r="BA82" s="28"/>
      <c r="BB82" s="28"/>
      <c r="BC82" s="26"/>
      <c r="BD82" s="26"/>
      <c r="BE82" s="28"/>
      <c r="BF82" s="26"/>
      <c r="BG82" s="26"/>
      <c r="BH82" s="26"/>
      <c r="BI82" s="28"/>
      <c r="BJ82" s="6"/>
    </row>
    <row r="83" spans="1:62" ht="31">
      <c r="A83" s="23">
        <v>79</v>
      </c>
      <c r="B83" s="27" t="s">
        <v>2634</v>
      </c>
      <c r="C83" s="27" t="s">
        <v>2635</v>
      </c>
      <c r="D83" s="27" t="s">
        <v>69</v>
      </c>
      <c r="E83" s="27">
        <v>88</v>
      </c>
      <c r="F83" s="27"/>
      <c r="G83" s="27"/>
      <c r="H83" s="23" t="str">
        <f t="shared" si="2"/>
        <v>劉＊素蘭</v>
      </c>
      <c r="I83" s="23" t="str">
        <f t="shared" si="3"/>
        <v>0＊874830</v>
      </c>
      <c r="J83" s="27">
        <v>1130528</v>
      </c>
      <c r="K83" s="27" t="s">
        <v>720</v>
      </c>
      <c r="L83" s="27">
        <v>1173</v>
      </c>
      <c r="M83" s="26"/>
      <c r="N83" s="26"/>
      <c r="O83" s="26"/>
      <c r="P83" s="26"/>
      <c r="Q83" s="26"/>
      <c r="R83" s="26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6"/>
      <c r="AK83" s="26"/>
      <c r="AL83" s="26"/>
      <c r="AM83" s="28"/>
      <c r="AN83" s="28"/>
      <c r="AO83" s="28"/>
      <c r="AP83" s="28"/>
      <c r="AQ83" s="28"/>
      <c r="AR83" s="26"/>
      <c r="AS83" s="28"/>
      <c r="AT83" s="28"/>
      <c r="AU83" s="28"/>
      <c r="AV83" s="28"/>
      <c r="AW83" s="28"/>
      <c r="AX83" s="29"/>
      <c r="AY83" s="28"/>
      <c r="AZ83" s="28" t="s">
        <v>9</v>
      </c>
      <c r="BA83" s="28" t="s">
        <v>9</v>
      </c>
      <c r="BB83" s="28"/>
      <c r="BC83" s="26"/>
      <c r="BD83" s="26"/>
      <c r="BE83" s="28"/>
      <c r="BF83" s="26"/>
      <c r="BG83" s="26"/>
      <c r="BH83" s="26"/>
      <c r="BI83" s="28"/>
      <c r="BJ83" s="6"/>
    </row>
    <row r="84" spans="1:62">
      <c r="A84" s="23">
        <v>80</v>
      </c>
      <c r="B84" s="27" t="s">
        <v>2636</v>
      </c>
      <c r="C84" s="27" t="s">
        <v>2637</v>
      </c>
      <c r="D84" s="27" t="s">
        <v>71</v>
      </c>
      <c r="E84" s="27">
        <v>61</v>
      </c>
      <c r="F84" s="27" t="s">
        <v>2550</v>
      </c>
      <c r="G84" s="27" t="s">
        <v>2531</v>
      </c>
      <c r="H84" s="23" t="str">
        <f t="shared" si="2"/>
        <v>楊＊付</v>
      </c>
      <c r="I84" s="23" t="str">
        <f t="shared" si="3"/>
        <v>2＊648822</v>
      </c>
      <c r="J84" s="27">
        <v>1130528</v>
      </c>
      <c r="K84" s="27" t="s">
        <v>70</v>
      </c>
      <c r="L84" s="27">
        <v>1173</v>
      </c>
      <c r="M84" s="26"/>
      <c r="N84" s="26"/>
      <c r="O84" s="26"/>
      <c r="P84" s="26"/>
      <c r="Q84" s="26"/>
      <c r="R84" s="26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6"/>
      <c r="AK84" s="26"/>
      <c r="AL84" s="26"/>
      <c r="AM84" s="28"/>
      <c r="AN84" s="28"/>
      <c r="AO84" s="28"/>
      <c r="AP84" s="28"/>
      <c r="AQ84" s="28"/>
      <c r="AR84" s="26"/>
      <c r="AS84" s="28"/>
      <c r="AT84" s="28" t="s">
        <v>9</v>
      </c>
      <c r="AU84" s="28"/>
      <c r="AV84" s="28"/>
      <c r="AW84" s="28"/>
      <c r="AX84" s="29"/>
      <c r="AY84" s="28"/>
      <c r="AZ84" s="28"/>
      <c r="BA84" s="28"/>
      <c r="BB84" s="28"/>
      <c r="BC84" s="26"/>
      <c r="BD84" s="26"/>
      <c r="BE84" s="28"/>
      <c r="BF84" s="26"/>
      <c r="BG84" s="26"/>
      <c r="BH84" s="26"/>
      <c r="BI84" s="28"/>
      <c r="BJ84" s="6"/>
    </row>
    <row r="85" spans="1:62" ht="31">
      <c r="A85" s="23">
        <v>81</v>
      </c>
      <c r="B85" s="27" t="s">
        <v>2638</v>
      </c>
      <c r="C85" s="27" t="s">
        <v>2639</v>
      </c>
      <c r="D85" s="27" t="s">
        <v>69</v>
      </c>
      <c r="E85" s="27">
        <v>91</v>
      </c>
      <c r="F85" s="27" t="s">
        <v>2534</v>
      </c>
      <c r="G85" s="27"/>
      <c r="H85" s="23" t="str">
        <f t="shared" si="2"/>
        <v>陳＊秋美</v>
      </c>
      <c r="I85" s="23" t="str">
        <f t="shared" si="3"/>
        <v>0＊009565</v>
      </c>
      <c r="J85" s="27">
        <v>1130528</v>
      </c>
      <c r="K85" s="27" t="s">
        <v>731</v>
      </c>
      <c r="L85" s="27">
        <v>1173</v>
      </c>
      <c r="M85" s="26"/>
      <c r="N85" s="26"/>
      <c r="O85" s="26"/>
      <c r="P85" s="26"/>
      <c r="Q85" s="26"/>
      <c r="R85" s="26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6"/>
      <c r="AK85" s="26"/>
      <c r="AL85" s="26"/>
      <c r="AM85" s="28"/>
      <c r="AN85" s="28"/>
      <c r="AO85" s="28"/>
      <c r="AP85" s="28"/>
      <c r="AQ85" s="28"/>
      <c r="AR85" s="26"/>
      <c r="AS85" s="28"/>
      <c r="AT85" s="28"/>
      <c r="AU85" s="28"/>
      <c r="AV85" s="28" t="s">
        <v>9</v>
      </c>
      <c r="AW85" s="28"/>
      <c r="AX85" s="29"/>
      <c r="AY85" s="28"/>
      <c r="AZ85" s="28"/>
      <c r="BA85" s="28"/>
      <c r="BB85" s="28"/>
      <c r="BC85" s="26"/>
      <c r="BD85" s="26"/>
      <c r="BE85" s="28"/>
      <c r="BF85" s="26"/>
      <c r="BG85" s="26"/>
      <c r="BH85" s="26"/>
      <c r="BI85" s="28" t="s">
        <v>1034</v>
      </c>
      <c r="BJ85" s="6"/>
    </row>
    <row r="86" spans="1:62" ht="31">
      <c r="A86" s="23">
        <v>82</v>
      </c>
      <c r="B86" s="27" t="s">
        <v>2640</v>
      </c>
      <c r="C86" s="27" t="s">
        <v>2641</v>
      </c>
      <c r="D86" s="27" t="s">
        <v>69</v>
      </c>
      <c r="E86" s="27">
        <v>83</v>
      </c>
      <c r="F86" s="27" t="s">
        <v>2548</v>
      </c>
      <c r="G86" s="27"/>
      <c r="H86" s="23" t="str">
        <f t="shared" si="2"/>
        <v>李＊貴</v>
      </c>
      <c r="I86" s="23" t="str">
        <f t="shared" si="3"/>
        <v>1＊826766</v>
      </c>
      <c r="J86" s="27">
        <v>1130531</v>
      </c>
      <c r="K86" s="27" t="s">
        <v>729</v>
      </c>
      <c r="L86" s="27">
        <v>1173</v>
      </c>
      <c r="M86" s="26"/>
      <c r="N86" s="26"/>
      <c r="O86" s="26"/>
      <c r="P86" s="26"/>
      <c r="Q86" s="26"/>
      <c r="R86" s="26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6"/>
      <c r="AK86" s="26"/>
      <c r="AL86" s="26"/>
      <c r="AM86" s="28"/>
      <c r="AN86" s="28"/>
      <c r="AO86" s="28"/>
      <c r="AP86" s="28"/>
      <c r="AQ86" s="28"/>
      <c r="AR86" s="26" t="s">
        <v>9</v>
      </c>
      <c r="AS86" s="28"/>
      <c r="AT86" s="28"/>
      <c r="AU86" s="28"/>
      <c r="AV86" s="28"/>
      <c r="AW86" s="28"/>
      <c r="AX86" s="29"/>
      <c r="AY86" s="28"/>
      <c r="AZ86" s="28"/>
      <c r="BA86" s="28"/>
      <c r="BB86" s="28"/>
      <c r="BC86" s="26"/>
      <c r="BD86" s="26"/>
      <c r="BE86" s="28"/>
      <c r="BF86" s="26"/>
      <c r="BG86" s="26"/>
      <c r="BH86" s="26"/>
      <c r="BI86" s="28" t="s">
        <v>1034</v>
      </c>
      <c r="BJ86" s="6"/>
    </row>
    <row r="87" spans="1:62">
      <c r="A87" s="23">
        <v>83</v>
      </c>
      <c r="B87" s="27" t="s">
        <v>2642</v>
      </c>
      <c r="C87" s="27" t="s">
        <v>2643</v>
      </c>
      <c r="D87" s="27" t="s">
        <v>69</v>
      </c>
      <c r="E87" s="27">
        <v>72</v>
      </c>
      <c r="F87" s="27"/>
      <c r="G87" s="27"/>
      <c r="H87" s="23" t="str">
        <f t="shared" si="2"/>
        <v>林＊素鑾</v>
      </c>
      <c r="I87" s="23" t="str">
        <f t="shared" si="3"/>
        <v>1＊081214</v>
      </c>
      <c r="J87" s="27">
        <v>1130506</v>
      </c>
      <c r="K87" s="27" t="s">
        <v>70</v>
      </c>
      <c r="L87" s="27">
        <v>1551</v>
      </c>
      <c r="M87" s="26"/>
      <c r="N87" s="26"/>
      <c r="O87" s="26"/>
      <c r="P87" s="26"/>
      <c r="Q87" s="26"/>
      <c r="R87" s="26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6"/>
      <c r="AK87" s="26"/>
      <c r="AL87" s="26"/>
      <c r="AM87" s="28"/>
      <c r="AN87" s="28"/>
      <c r="AO87" s="28"/>
      <c r="AP87" s="28"/>
      <c r="AQ87" s="28"/>
      <c r="AR87" s="26"/>
      <c r="AS87" s="28" t="s">
        <v>9</v>
      </c>
      <c r="AT87" s="28"/>
      <c r="AU87" s="28"/>
      <c r="AV87" s="28"/>
      <c r="AW87" s="28"/>
      <c r="AX87" s="29"/>
      <c r="AY87" s="28"/>
      <c r="AZ87" s="28"/>
      <c r="BA87" s="28"/>
      <c r="BB87" s="28"/>
      <c r="BC87" s="26"/>
      <c r="BD87" s="26"/>
      <c r="BE87" s="28"/>
      <c r="BF87" s="26"/>
      <c r="BG87" s="26"/>
      <c r="BH87" s="26"/>
      <c r="BI87" s="28"/>
      <c r="BJ87" s="6"/>
    </row>
    <row r="88" spans="1:62">
      <c r="A88" s="23">
        <v>84</v>
      </c>
      <c r="B88" s="27" t="s">
        <v>2644</v>
      </c>
      <c r="C88" s="27" t="s">
        <v>2645</v>
      </c>
      <c r="D88" s="27" t="s">
        <v>69</v>
      </c>
      <c r="E88" s="27">
        <v>68</v>
      </c>
      <c r="F88" s="27" t="s">
        <v>1941</v>
      </c>
      <c r="G88" s="27" t="s">
        <v>2534</v>
      </c>
      <c r="H88" s="23" t="str">
        <f t="shared" si="2"/>
        <v>陳＊宥鎂</v>
      </c>
      <c r="I88" s="23" t="str">
        <f t="shared" si="3"/>
        <v>0＊688965</v>
      </c>
      <c r="J88" s="27">
        <v>1130507</v>
      </c>
      <c r="K88" s="27" t="s">
        <v>70</v>
      </c>
      <c r="L88" s="27">
        <v>1551</v>
      </c>
      <c r="M88" s="26"/>
      <c r="N88" s="26"/>
      <c r="O88" s="26"/>
      <c r="P88" s="26"/>
      <c r="Q88" s="26"/>
      <c r="R88" s="26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6"/>
      <c r="AK88" s="26"/>
      <c r="AL88" s="26"/>
      <c r="AM88" s="28"/>
      <c r="AN88" s="28"/>
      <c r="AO88" s="28"/>
      <c r="AP88" s="28"/>
      <c r="AQ88" s="28"/>
      <c r="AR88" s="26"/>
      <c r="AS88" s="28"/>
      <c r="AT88" s="28" t="s">
        <v>9</v>
      </c>
      <c r="AU88" s="28"/>
      <c r="AV88" s="28"/>
      <c r="AW88" s="28"/>
      <c r="AX88" s="29"/>
      <c r="AY88" s="28"/>
      <c r="AZ88" s="28"/>
      <c r="BA88" s="28"/>
      <c r="BB88" s="28"/>
      <c r="BC88" s="26"/>
      <c r="BD88" s="26"/>
      <c r="BE88" s="28"/>
      <c r="BF88" s="26"/>
      <c r="BG88" s="26"/>
      <c r="BH88" s="26"/>
      <c r="BI88" s="28"/>
      <c r="BJ88" s="6"/>
    </row>
    <row r="89" spans="1:62">
      <c r="A89" s="23">
        <v>85</v>
      </c>
      <c r="B89" s="27" t="s">
        <v>2646</v>
      </c>
      <c r="C89" s="27" t="s">
        <v>2647</v>
      </c>
      <c r="D89" s="27" t="s">
        <v>69</v>
      </c>
      <c r="E89" s="27">
        <v>45</v>
      </c>
      <c r="F89" s="27"/>
      <c r="G89" s="27"/>
      <c r="H89" s="23" t="str">
        <f t="shared" si="2"/>
        <v>莊＊荃</v>
      </c>
      <c r="I89" s="23" t="str">
        <f t="shared" si="3"/>
        <v>1＊712634</v>
      </c>
      <c r="J89" s="27">
        <v>1130509</v>
      </c>
      <c r="K89" s="27" t="s">
        <v>70</v>
      </c>
      <c r="L89" s="27">
        <v>1551</v>
      </c>
      <c r="M89" s="26"/>
      <c r="N89" s="26"/>
      <c r="O89" s="26"/>
      <c r="P89" s="26"/>
      <c r="Q89" s="26"/>
      <c r="R89" s="26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6"/>
      <c r="AK89" s="26"/>
      <c r="AL89" s="26"/>
      <c r="AM89" s="28"/>
      <c r="AN89" s="28"/>
      <c r="AO89" s="28"/>
      <c r="AP89" s="28"/>
      <c r="AQ89" s="28"/>
      <c r="AR89" s="26"/>
      <c r="AS89" s="28"/>
      <c r="AT89" s="28" t="s">
        <v>9</v>
      </c>
      <c r="AU89" s="28"/>
      <c r="AV89" s="28"/>
      <c r="AW89" s="28"/>
      <c r="AX89" s="29"/>
      <c r="AY89" s="28"/>
      <c r="AZ89" s="28"/>
      <c r="BA89" s="28"/>
      <c r="BB89" s="28"/>
      <c r="BC89" s="26"/>
      <c r="BD89" s="26"/>
      <c r="BE89" s="28"/>
      <c r="BF89" s="26"/>
      <c r="BG89" s="26"/>
      <c r="BH89" s="26"/>
      <c r="BI89" s="28"/>
      <c r="BJ89" s="6"/>
    </row>
    <row r="90" spans="1:62">
      <c r="A90" s="23">
        <v>86</v>
      </c>
      <c r="B90" s="27" t="s">
        <v>2648</v>
      </c>
      <c r="C90" s="27" t="s">
        <v>2649</v>
      </c>
      <c r="D90" s="27" t="s">
        <v>71</v>
      </c>
      <c r="E90" s="27">
        <v>68</v>
      </c>
      <c r="F90" s="27"/>
      <c r="G90" s="27"/>
      <c r="H90" s="23" t="str">
        <f t="shared" si="2"/>
        <v>劉＊田</v>
      </c>
      <c r="I90" s="23" t="str">
        <f t="shared" si="3"/>
        <v>1＊194193</v>
      </c>
      <c r="J90" s="27">
        <v>1130510</v>
      </c>
      <c r="K90" s="27" t="s">
        <v>70</v>
      </c>
      <c r="L90" s="27">
        <v>1551</v>
      </c>
      <c r="M90" s="26"/>
      <c r="N90" s="26"/>
      <c r="O90" s="26"/>
      <c r="P90" s="26"/>
      <c r="Q90" s="26"/>
      <c r="R90" s="26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6"/>
      <c r="AK90" s="26"/>
      <c r="AL90" s="26"/>
      <c r="AM90" s="28"/>
      <c r="AN90" s="28"/>
      <c r="AO90" s="28"/>
      <c r="AP90" s="28"/>
      <c r="AQ90" s="28"/>
      <c r="AR90" s="26"/>
      <c r="AS90" s="28"/>
      <c r="AT90" s="28" t="s">
        <v>9</v>
      </c>
      <c r="AU90" s="28"/>
      <c r="AV90" s="28"/>
      <c r="AW90" s="28"/>
      <c r="AX90" s="29"/>
      <c r="AY90" s="28"/>
      <c r="AZ90" s="28"/>
      <c r="BA90" s="28"/>
      <c r="BB90" s="28"/>
      <c r="BC90" s="26"/>
      <c r="BD90" s="26"/>
      <c r="BE90" s="28"/>
      <c r="BF90" s="26"/>
      <c r="BG90" s="26"/>
      <c r="BH90" s="26"/>
      <c r="BI90" s="28"/>
      <c r="BJ90" s="6"/>
    </row>
    <row r="91" spans="1:62" ht="31">
      <c r="A91" s="23">
        <v>87</v>
      </c>
      <c r="B91" s="27" t="s">
        <v>2650</v>
      </c>
      <c r="C91" s="27" t="s">
        <v>2651</v>
      </c>
      <c r="D91" s="27" t="s">
        <v>69</v>
      </c>
      <c r="E91" s="27">
        <v>52</v>
      </c>
      <c r="F91" s="27"/>
      <c r="G91" s="27"/>
      <c r="H91" s="23" t="str">
        <f t="shared" si="2"/>
        <v>徐＊香</v>
      </c>
      <c r="I91" s="23" t="str">
        <f t="shared" si="3"/>
        <v>2＊629798</v>
      </c>
      <c r="J91" s="27">
        <v>1130510</v>
      </c>
      <c r="K91" s="27" t="s">
        <v>728</v>
      </c>
      <c r="L91" s="27">
        <v>1551</v>
      </c>
      <c r="M91" s="26"/>
      <c r="N91" s="26"/>
      <c r="O91" s="26"/>
      <c r="P91" s="26"/>
      <c r="Q91" s="26"/>
      <c r="R91" s="26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6"/>
      <c r="AK91" s="26"/>
      <c r="AL91" s="26"/>
      <c r="AM91" s="28"/>
      <c r="AN91" s="28"/>
      <c r="AO91" s="28"/>
      <c r="AP91" s="28"/>
      <c r="AQ91" s="28"/>
      <c r="AR91" s="26"/>
      <c r="AS91" s="28"/>
      <c r="AT91" s="28" t="s">
        <v>9</v>
      </c>
      <c r="AU91" s="28"/>
      <c r="AV91" s="28"/>
      <c r="AW91" s="28"/>
      <c r="AX91" s="29"/>
      <c r="AY91" s="28"/>
      <c r="AZ91" s="28"/>
      <c r="BA91" s="28"/>
      <c r="BB91" s="28"/>
      <c r="BC91" s="26"/>
      <c r="BD91" s="26"/>
      <c r="BE91" s="28"/>
      <c r="BF91" s="26"/>
      <c r="BG91" s="26"/>
      <c r="BH91" s="26"/>
      <c r="BI91" s="28" t="s">
        <v>1034</v>
      </c>
      <c r="BJ91" s="6"/>
    </row>
    <row r="92" spans="1:62" ht="108.5">
      <c r="A92" s="23">
        <v>88</v>
      </c>
      <c r="B92" s="27" t="s">
        <v>2233</v>
      </c>
      <c r="C92" s="27" t="s">
        <v>1931</v>
      </c>
      <c r="D92" s="27" t="s">
        <v>69</v>
      </c>
      <c r="E92" s="27">
        <v>64</v>
      </c>
      <c r="F92" s="27" t="s">
        <v>2652</v>
      </c>
      <c r="G92" s="27" t="s">
        <v>2531</v>
      </c>
      <c r="H92" s="23" t="str">
        <f t="shared" si="2"/>
        <v>王＊桂</v>
      </c>
      <c r="I92" s="23" t="str">
        <f t="shared" si="3"/>
        <v>2＊330358</v>
      </c>
      <c r="J92" s="27">
        <v>1130511</v>
      </c>
      <c r="K92" s="27" t="s">
        <v>72</v>
      </c>
      <c r="L92" s="27">
        <v>1551</v>
      </c>
      <c r="M92" s="26"/>
      <c r="N92" s="26"/>
      <c r="O92" s="26"/>
      <c r="P92" s="26"/>
      <c r="Q92" s="26"/>
      <c r="R92" s="26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6"/>
      <c r="AK92" s="26"/>
      <c r="AL92" s="26"/>
      <c r="AM92" s="28"/>
      <c r="AN92" s="28"/>
      <c r="AO92" s="28"/>
      <c r="AP92" s="28"/>
      <c r="AQ92" s="28"/>
      <c r="AR92" s="26"/>
      <c r="AS92" s="28"/>
      <c r="AT92" s="28"/>
      <c r="AU92" s="28"/>
      <c r="AV92" s="28"/>
      <c r="AW92" s="28"/>
      <c r="AX92" s="29"/>
      <c r="AY92" s="28"/>
      <c r="AZ92" s="28"/>
      <c r="BA92" s="28"/>
      <c r="BB92" s="28"/>
      <c r="BC92" s="26"/>
      <c r="BD92" s="26"/>
      <c r="BE92" s="28"/>
      <c r="BF92" s="26"/>
      <c r="BG92" s="26"/>
      <c r="BH92" s="26"/>
      <c r="BI92" s="28" t="s">
        <v>3078</v>
      </c>
      <c r="BJ92" s="6"/>
    </row>
    <row r="93" spans="1:62">
      <c r="A93" s="23">
        <v>89</v>
      </c>
      <c r="B93" s="27" t="s">
        <v>2653</v>
      </c>
      <c r="C93" s="27" t="s">
        <v>2654</v>
      </c>
      <c r="D93" s="27" t="s">
        <v>71</v>
      </c>
      <c r="E93" s="27">
        <v>69</v>
      </c>
      <c r="F93" s="27" t="s">
        <v>1946</v>
      </c>
      <c r="G93" s="27"/>
      <c r="H93" s="23" t="str">
        <f t="shared" si="2"/>
        <v>李＊發</v>
      </c>
      <c r="I93" s="23" t="str">
        <f t="shared" si="3"/>
        <v>0＊191204</v>
      </c>
      <c r="J93" s="27">
        <v>1130513</v>
      </c>
      <c r="K93" s="27" t="s">
        <v>70</v>
      </c>
      <c r="L93" s="27">
        <v>1551</v>
      </c>
      <c r="M93" s="26"/>
      <c r="N93" s="26"/>
      <c r="O93" s="26"/>
      <c r="P93" s="26"/>
      <c r="Q93" s="26"/>
      <c r="R93" s="26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6"/>
      <c r="AK93" s="26"/>
      <c r="AL93" s="26"/>
      <c r="AM93" s="28"/>
      <c r="AN93" s="28"/>
      <c r="AO93" s="28"/>
      <c r="AP93" s="28"/>
      <c r="AQ93" s="28"/>
      <c r="AR93" s="26"/>
      <c r="AS93" s="28"/>
      <c r="AT93" s="28" t="s">
        <v>9</v>
      </c>
      <c r="AU93" s="28"/>
      <c r="AV93" s="28"/>
      <c r="AW93" s="28"/>
      <c r="AX93" s="29"/>
      <c r="AY93" s="28"/>
      <c r="AZ93" s="28"/>
      <c r="BA93" s="28"/>
      <c r="BB93" s="28"/>
      <c r="BC93" s="26"/>
      <c r="BD93" s="26"/>
      <c r="BE93" s="28"/>
      <c r="BF93" s="26"/>
      <c r="BG93" s="26"/>
      <c r="BH93" s="26"/>
      <c r="BI93" s="28"/>
      <c r="BJ93" s="6"/>
    </row>
    <row r="94" spans="1:62">
      <c r="A94" s="23">
        <v>90</v>
      </c>
      <c r="B94" s="27" t="s">
        <v>2655</v>
      </c>
      <c r="C94" s="27" t="s">
        <v>2656</v>
      </c>
      <c r="D94" s="27" t="s">
        <v>71</v>
      </c>
      <c r="E94" s="27">
        <v>42</v>
      </c>
      <c r="F94" s="27"/>
      <c r="G94" s="27"/>
      <c r="H94" s="23" t="str">
        <f t="shared" si="2"/>
        <v>楊＊誠</v>
      </c>
      <c r="I94" s="23" t="str">
        <f t="shared" si="3"/>
        <v>2＊425493</v>
      </c>
      <c r="J94" s="27">
        <v>1130517</v>
      </c>
      <c r="K94" s="27" t="s">
        <v>79</v>
      </c>
      <c r="L94" s="27">
        <v>1551</v>
      </c>
      <c r="M94" s="26"/>
      <c r="N94" s="26"/>
      <c r="O94" s="26"/>
      <c r="P94" s="26"/>
      <c r="Q94" s="26"/>
      <c r="R94" s="26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6"/>
      <c r="AK94" s="26"/>
      <c r="AL94" s="26"/>
      <c r="AM94" s="28"/>
      <c r="AN94" s="28"/>
      <c r="AO94" s="28"/>
      <c r="AP94" s="28"/>
      <c r="AQ94" s="28"/>
      <c r="AR94" s="26"/>
      <c r="AS94" s="28"/>
      <c r="AT94" s="28"/>
      <c r="AU94" s="28"/>
      <c r="AV94" s="28" t="s">
        <v>9</v>
      </c>
      <c r="AW94" s="28"/>
      <c r="AX94" s="29"/>
      <c r="AY94" s="28"/>
      <c r="AZ94" s="28"/>
      <c r="BA94" s="28"/>
      <c r="BB94" s="28"/>
      <c r="BC94" s="26"/>
      <c r="BD94" s="26"/>
      <c r="BE94" s="28"/>
      <c r="BF94" s="26"/>
      <c r="BG94" s="26"/>
      <c r="BH94" s="26"/>
      <c r="BI94" s="28"/>
      <c r="BJ94" s="6"/>
    </row>
    <row r="95" spans="1:62">
      <c r="A95" s="23">
        <v>91</v>
      </c>
      <c r="B95" s="27" t="s">
        <v>2657</v>
      </c>
      <c r="C95" s="27" t="s">
        <v>2658</v>
      </c>
      <c r="D95" s="27" t="s">
        <v>69</v>
      </c>
      <c r="E95" s="27">
        <v>76</v>
      </c>
      <c r="F95" s="27"/>
      <c r="G95" s="27"/>
      <c r="H95" s="23" t="str">
        <f t="shared" si="2"/>
        <v>鄧＊瑞月</v>
      </c>
      <c r="I95" s="23" t="str">
        <f t="shared" si="3"/>
        <v>0＊422606</v>
      </c>
      <c r="J95" s="27">
        <v>1130520</v>
      </c>
      <c r="K95" s="27" t="s">
        <v>70</v>
      </c>
      <c r="L95" s="27">
        <v>1551</v>
      </c>
      <c r="M95" s="26"/>
      <c r="N95" s="26"/>
      <c r="O95" s="26"/>
      <c r="P95" s="26"/>
      <c r="Q95" s="26"/>
      <c r="R95" s="26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6"/>
      <c r="AK95" s="26"/>
      <c r="AL95" s="26"/>
      <c r="AM95" s="28"/>
      <c r="AN95" s="28"/>
      <c r="AO95" s="28"/>
      <c r="AP95" s="28"/>
      <c r="AQ95" s="28"/>
      <c r="AR95" s="26"/>
      <c r="AS95" s="28"/>
      <c r="AT95" s="28" t="s">
        <v>9</v>
      </c>
      <c r="AU95" s="28"/>
      <c r="AV95" s="28"/>
      <c r="AW95" s="28"/>
      <c r="AX95" s="29"/>
      <c r="AY95" s="28"/>
      <c r="AZ95" s="28"/>
      <c r="BA95" s="28"/>
      <c r="BB95" s="28"/>
      <c r="BC95" s="26"/>
      <c r="BD95" s="26"/>
      <c r="BE95" s="28"/>
      <c r="BF95" s="26"/>
      <c r="BG95" s="26"/>
      <c r="BH95" s="26"/>
      <c r="BI95" s="28"/>
      <c r="BJ95" s="6"/>
    </row>
    <row r="96" spans="1:62">
      <c r="A96" s="23">
        <v>92</v>
      </c>
      <c r="B96" s="27" t="s">
        <v>2659</v>
      </c>
      <c r="C96" s="27" t="s">
        <v>2660</v>
      </c>
      <c r="D96" s="27" t="s">
        <v>69</v>
      </c>
      <c r="E96" s="27">
        <v>39</v>
      </c>
      <c r="F96" s="27"/>
      <c r="G96" s="27"/>
      <c r="H96" s="23" t="str">
        <f t="shared" si="2"/>
        <v>張＊怡</v>
      </c>
      <c r="I96" s="23" t="str">
        <f t="shared" si="3"/>
        <v>1＊015978</v>
      </c>
      <c r="J96" s="27">
        <v>1130521</v>
      </c>
      <c r="K96" s="27" t="s">
        <v>70</v>
      </c>
      <c r="L96" s="27">
        <v>1551</v>
      </c>
      <c r="M96" s="26"/>
      <c r="N96" s="26"/>
      <c r="O96" s="26"/>
      <c r="P96" s="26"/>
      <c r="Q96" s="26"/>
      <c r="R96" s="26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6"/>
      <c r="AK96" s="26"/>
      <c r="AL96" s="26"/>
      <c r="AM96" s="28"/>
      <c r="AN96" s="28"/>
      <c r="AO96" s="28"/>
      <c r="AP96" s="28"/>
      <c r="AQ96" s="28"/>
      <c r="AR96" s="26"/>
      <c r="AS96" s="28"/>
      <c r="AT96" s="28" t="s">
        <v>9</v>
      </c>
      <c r="AU96" s="28"/>
      <c r="AV96" s="28"/>
      <c r="AW96" s="28"/>
      <c r="AX96" s="29"/>
      <c r="AY96" s="28"/>
      <c r="AZ96" s="28"/>
      <c r="BA96" s="28"/>
      <c r="BB96" s="28"/>
      <c r="BC96" s="26"/>
      <c r="BD96" s="26"/>
      <c r="BE96" s="28"/>
      <c r="BF96" s="26"/>
      <c r="BG96" s="26"/>
      <c r="BH96" s="26"/>
      <c r="BI96" s="28"/>
      <c r="BJ96" s="6"/>
    </row>
    <row r="97" spans="1:62">
      <c r="A97" s="23">
        <v>93</v>
      </c>
      <c r="B97" s="27" t="s">
        <v>2661</v>
      </c>
      <c r="C97" s="27" t="s">
        <v>2662</v>
      </c>
      <c r="D97" s="27" t="s">
        <v>71</v>
      </c>
      <c r="E97" s="27">
        <v>83</v>
      </c>
      <c r="F97" s="27"/>
      <c r="G97" s="27"/>
      <c r="H97" s="23" t="str">
        <f t="shared" si="2"/>
        <v>曾＊超</v>
      </c>
      <c r="I97" s="23" t="str">
        <f t="shared" si="3"/>
        <v>1＊054080</v>
      </c>
      <c r="J97" s="27">
        <v>1130523</v>
      </c>
      <c r="K97" s="27" t="s">
        <v>70</v>
      </c>
      <c r="L97" s="27">
        <v>1551</v>
      </c>
      <c r="M97" s="26"/>
      <c r="N97" s="26"/>
      <c r="O97" s="26"/>
      <c r="P97" s="26"/>
      <c r="Q97" s="26"/>
      <c r="R97" s="26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6"/>
      <c r="AK97" s="26"/>
      <c r="AL97" s="26"/>
      <c r="AM97" s="28"/>
      <c r="AN97" s="28"/>
      <c r="AO97" s="28"/>
      <c r="AP97" s="28"/>
      <c r="AQ97" s="28"/>
      <c r="AR97" s="26"/>
      <c r="AS97" s="28"/>
      <c r="AT97" s="28" t="s">
        <v>9</v>
      </c>
      <c r="AU97" s="28"/>
      <c r="AV97" s="28"/>
      <c r="AW97" s="28"/>
      <c r="AX97" s="29"/>
      <c r="AY97" s="28"/>
      <c r="AZ97" s="28"/>
      <c r="BA97" s="28"/>
      <c r="BB97" s="28"/>
      <c r="BC97" s="26"/>
      <c r="BD97" s="26"/>
      <c r="BE97" s="28"/>
      <c r="BF97" s="26"/>
      <c r="BG97" s="26"/>
      <c r="BH97" s="26"/>
      <c r="BI97" s="28"/>
      <c r="BJ97" s="6"/>
    </row>
    <row r="98" spans="1:62">
      <c r="A98" s="23">
        <v>94</v>
      </c>
      <c r="B98" s="27" t="s">
        <v>2663</v>
      </c>
      <c r="C98" s="27" t="s">
        <v>2664</v>
      </c>
      <c r="D98" s="27" t="s">
        <v>69</v>
      </c>
      <c r="E98" s="27">
        <v>41</v>
      </c>
      <c r="F98" s="27"/>
      <c r="G98" s="27"/>
      <c r="H98" s="23" t="str">
        <f t="shared" si="2"/>
        <v>張＊綾</v>
      </c>
      <c r="I98" s="23" t="str">
        <f t="shared" si="3"/>
        <v>1＊640403</v>
      </c>
      <c r="J98" s="27">
        <v>1130527</v>
      </c>
      <c r="K98" s="27" t="s">
        <v>70</v>
      </c>
      <c r="L98" s="27">
        <v>1551</v>
      </c>
      <c r="M98" s="26"/>
      <c r="N98" s="26"/>
      <c r="O98" s="26"/>
      <c r="P98" s="26"/>
      <c r="Q98" s="26"/>
      <c r="R98" s="26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6"/>
      <c r="AK98" s="26"/>
      <c r="AL98" s="26"/>
      <c r="AM98" s="28"/>
      <c r="AN98" s="28"/>
      <c r="AO98" s="28"/>
      <c r="AP98" s="28"/>
      <c r="AQ98" s="28"/>
      <c r="AR98" s="26"/>
      <c r="AS98" s="28"/>
      <c r="AT98" s="28" t="s">
        <v>9</v>
      </c>
      <c r="AU98" s="28"/>
      <c r="AV98" s="28"/>
      <c r="AW98" s="28"/>
      <c r="AX98" s="29"/>
      <c r="AY98" s="28"/>
      <c r="AZ98" s="28"/>
      <c r="BA98" s="28"/>
      <c r="BB98" s="28"/>
      <c r="BC98" s="26"/>
      <c r="BD98" s="26"/>
      <c r="BE98" s="28"/>
      <c r="BF98" s="26"/>
      <c r="BG98" s="26"/>
      <c r="BH98" s="26"/>
      <c r="BI98" s="28"/>
      <c r="BJ98" s="6"/>
    </row>
    <row r="99" spans="1:62">
      <c r="A99" s="23">
        <v>95</v>
      </c>
      <c r="B99" s="27" t="s">
        <v>2665</v>
      </c>
      <c r="C99" s="27" t="s">
        <v>2666</v>
      </c>
      <c r="D99" s="27" t="s">
        <v>69</v>
      </c>
      <c r="E99" s="27">
        <v>65</v>
      </c>
      <c r="F99" s="27" t="s">
        <v>2511</v>
      </c>
      <c r="G99" s="27" t="s">
        <v>2667</v>
      </c>
      <c r="H99" s="23" t="str">
        <f t="shared" si="2"/>
        <v>魏＊珠</v>
      </c>
      <c r="I99" s="23" t="str">
        <f t="shared" si="3"/>
        <v>1＊845928</v>
      </c>
      <c r="J99" s="27">
        <v>1130503</v>
      </c>
      <c r="K99" s="27" t="s">
        <v>2668</v>
      </c>
      <c r="L99" s="27">
        <v>1410</v>
      </c>
      <c r="M99" s="26"/>
      <c r="N99" s="26" t="s">
        <v>716</v>
      </c>
      <c r="O99" s="26"/>
      <c r="P99" s="26"/>
      <c r="Q99" s="26"/>
      <c r="R99" s="26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6"/>
      <c r="AK99" s="26"/>
      <c r="AL99" s="26"/>
      <c r="AM99" s="28"/>
      <c r="AN99" s="28"/>
      <c r="AO99" s="28"/>
      <c r="AP99" s="28"/>
      <c r="AQ99" s="28"/>
      <c r="AR99" s="26"/>
      <c r="AS99" s="28"/>
      <c r="AT99" s="28"/>
      <c r="AU99" s="28"/>
      <c r="AV99" s="28"/>
      <c r="AW99" s="28"/>
      <c r="AX99" s="29"/>
      <c r="AY99" s="28"/>
      <c r="AZ99" s="28"/>
      <c r="BA99" s="28"/>
      <c r="BB99" s="28"/>
      <c r="BC99" s="26"/>
      <c r="BD99" s="26"/>
      <c r="BE99" s="28"/>
      <c r="BF99" s="26"/>
      <c r="BG99" s="26"/>
      <c r="BH99" s="26"/>
      <c r="BI99" s="28"/>
      <c r="BJ99" s="6"/>
    </row>
    <row r="100" spans="1:62" ht="31">
      <c r="A100" s="23">
        <v>96</v>
      </c>
      <c r="B100" s="27" t="s">
        <v>2669</v>
      </c>
      <c r="C100" s="27" t="s">
        <v>2670</v>
      </c>
      <c r="D100" s="27" t="s">
        <v>71</v>
      </c>
      <c r="E100" s="27">
        <v>62</v>
      </c>
      <c r="F100" s="27" t="s">
        <v>2511</v>
      </c>
      <c r="G100" s="27" t="s">
        <v>2556</v>
      </c>
      <c r="H100" s="23" t="str">
        <f t="shared" si="2"/>
        <v>謝＊田</v>
      </c>
      <c r="I100" s="23" t="str">
        <f t="shared" si="3"/>
        <v>2＊703269</v>
      </c>
      <c r="J100" s="27">
        <v>1130503</v>
      </c>
      <c r="K100" s="27" t="s">
        <v>731</v>
      </c>
      <c r="L100" s="27">
        <v>1410</v>
      </c>
      <c r="M100" s="26"/>
      <c r="N100" s="26"/>
      <c r="O100" s="26"/>
      <c r="P100" s="26"/>
      <c r="Q100" s="26"/>
      <c r="R100" s="26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6"/>
      <c r="AK100" s="26"/>
      <c r="AL100" s="26"/>
      <c r="AM100" s="28"/>
      <c r="AN100" s="28"/>
      <c r="AO100" s="28"/>
      <c r="AP100" s="28"/>
      <c r="AQ100" s="28"/>
      <c r="AR100" s="26"/>
      <c r="AS100" s="28"/>
      <c r="AT100" s="28"/>
      <c r="AU100" s="28"/>
      <c r="AV100" s="28" t="s">
        <v>9</v>
      </c>
      <c r="AW100" s="28"/>
      <c r="AX100" s="29"/>
      <c r="AY100" s="28"/>
      <c r="AZ100" s="28"/>
      <c r="BA100" s="28"/>
      <c r="BB100" s="28"/>
      <c r="BC100" s="26"/>
      <c r="BD100" s="26"/>
      <c r="BE100" s="28"/>
      <c r="BF100" s="26"/>
      <c r="BG100" s="26"/>
      <c r="BH100" s="26"/>
      <c r="BI100" s="28" t="s">
        <v>1034</v>
      </c>
      <c r="BJ100" s="6"/>
    </row>
    <row r="101" spans="1:62">
      <c r="A101" s="23">
        <v>97</v>
      </c>
      <c r="B101" s="27" t="s">
        <v>2503</v>
      </c>
      <c r="C101" s="27" t="s">
        <v>1582</v>
      </c>
      <c r="D101" s="27" t="s">
        <v>71</v>
      </c>
      <c r="E101" s="27">
        <v>56</v>
      </c>
      <c r="F101" s="27"/>
      <c r="G101" s="27"/>
      <c r="H101" s="23" t="str">
        <f t="shared" si="2"/>
        <v>葉＊青</v>
      </c>
      <c r="I101" s="23" t="str">
        <f t="shared" si="3"/>
        <v>1＊997780</v>
      </c>
      <c r="J101" s="27">
        <v>1130506</v>
      </c>
      <c r="K101" s="27" t="s">
        <v>72</v>
      </c>
      <c r="L101" s="27">
        <v>1410</v>
      </c>
      <c r="M101" s="26"/>
      <c r="N101" s="26"/>
      <c r="O101" s="26"/>
      <c r="P101" s="26"/>
      <c r="Q101" s="26"/>
      <c r="R101" s="26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6"/>
      <c r="AK101" s="26"/>
      <c r="AL101" s="26"/>
      <c r="AM101" s="28"/>
      <c r="AN101" s="28"/>
      <c r="AO101" s="28"/>
      <c r="AP101" s="28"/>
      <c r="AQ101" s="28"/>
      <c r="AR101" s="26"/>
      <c r="AS101" s="28"/>
      <c r="AT101" s="28"/>
      <c r="AU101" s="28"/>
      <c r="AV101" s="28"/>
      <c r="AW101" s="28"/>
      <c r="AX101" s="29" t="s">
        <v>9</v>
      </c>
      <c r="AY101" s="28"/>
      <c r="AZ101" s="28"/>
      <c r="BA101" s="28"/>
      <c r="BB101" s="28"/>
      <c r="BC101" s="26"/>
      <c r="BD101" s="26"/>
      <c r="BE101" s="28"/>
      <c r="BF101" s="26"/>
      <c r="BG101" s="26"/>
      <c r="BH101" s="26"/>
      <c r="BI101" s="28"/>
      <c r="BJ101" s="6"/>
    </row>
    <row r="102" spans="1:62">
      <c r="A102" s="23">
        <v>98</v>
      </c>
      <c r="B102" s="27" t="s">
        <v>2671</v>
      </c>
      <c r="C102" s="27" t="s">
        <v>2672</v>
      </c>
      <c r="D102" s="27" t="s">
        <v>69</v>
      </c>
      <c r="E102" s="27">
        <v>60</v>
      </c>
      <c r="F102" s="27"/>
      <c r="G102" s="27"/>
      <c r="H102" s="23" t="str">
        <f t="shared" si="2"/>
        <v>邱＊英</v>
      </c>
      <c r="I102" s="23" t="str">
        <f t="shared" si="3"/>
        <v>1＊539733</v>
      </c>
      <c r="J102" s="27">
        <v>1130506</v>
      </c>
      <c r="K102" s="27" t="s">
        <v>70</v>
      </c>
      <c r="L102" s="27">
        <v>1410</v>
      </c>
      <c r="M102" s="26"/>
      <c r="N102" s="26"/>
      <c r="O102" s="26"/>
      <c r="P102" s="26"/>
      <c r="Q102" s="26"/>
      <c r="R102" s="26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6"/>
      <c r="AK102" s="26"/>
      <c r="AL102" s="26"/>
      <c r="AM102" s="28"/>
      <c r="AN102" s="28"/>
      <c r="AO102" s="28"/>
      <c r="AP102" s="28"/>
      <c r="AQ102" s="28"/>
      <c r="AR102" s="26"/>
      <c r="AS102" s="28"/>
      <c r="AT102" s="28" t="s">
        <v>9</v>
      </c>
      <c r="AU102" s="28"/>
      <c r="AV102" s="28"/>
      <c r="AW102" s="28"/>
      <c r="AX102" s="29"/>
      <c r="AY102" s="28"/>
      <c r="AZ102" s="28"/>
      <c r="BA102" s="28"/>
      <c r="BB102" s="28"/>
      <c r="BC102" s="26"/>
      <c r="BD102" s="26"/>
      <c r="BE102" s="28"/>
      <c r="BF102" s="26"/>
      <c r="BG102" s="26"/>
      <c r="BH102" s="26"/>
      <c r="BI102" s="28"/>
      <c r="BJ102" s="6"/>
    </row>
    <row r="103" spans="1:62" ht="31">
      <c r="A103" s="23">
        <v>99</v>
      </c>
      <c r="B103" s="27" t="s">
        <v>2673</v>
      </c>
      <c r="C103" s="27" t="s">
        <v>2674</v>
      </c>
      <c r="D103" s="27" t="s">
        <v>71</v>
      </c>
      <c r="E103" s="27">
        <v>47</v>
      </c>
      <c r="F103" s="27"/>
      <c r="G103" s="27"/>
      <c r="H103" s="27" t="s">
        <v>3102</v>
      </c>
      <c r="I103" s="23" t="str">
        <f>REPLACE(C103,2,1,"＊")</f>
        <v>2＊583254</v>
      </c>
      <c r="J103" s="27">
        <v>1130506</v>
      </c>
      <c r="K103" s="27" t="s">
        <v>728</v>
      </c>
      <c r="L103" s="27">
        <v>1410</v>
      </c>
      <c r="M103" s="26"/>
      <c r="N103" s="26"/>
      <c r="O103" s="26"/>
      <c r="P103" s="26"/>
      <c r="Q103" s="26"/>
      <c r="R103" s="26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6"/>
      <c r="AK103" s="26"/>
      <c r="AL103" s="26"/>
      <c r="AM103" s="28"/>
      <c r="AN103" s="28"/>
      <c r="AO103" s="28"/>
      <c r="AP103" s="28"/>
      <c r="AQ103" s="28"/>
      <c r="AR103" s="26"/>
      <c r="AS103" s="28"/>
      <c r="AT103" s="28" t="s">
        <v>9</v>
      </c>
      <c r="AU103" s="28"/>
      <c r="AV103" s="28"/>
      <c r="AW103" s="28"/>
      <c r="AX103" s="29"/>
      <c r="AY103" s="28"/>
      <c r="AZ103" s="28"/>
      <c r="BA103" s="28"/>
      <c r="BB103" s="28"/>
      <c r="BC103" s="26"/>
      <c r="BD103" s="26"/>
      <c r="BE103" s="28"/>
      <c r="BF103" s="26"/>
      <c r="BG103" s="26"/>
      <c r="BH103" s="26"/>
      <c r="BI103" s="28" t="s">
        <v>1034</v>
      </c>
      <c r="BJ103" s="6"/>
    </row>
    <row r="104" spans="1:62">
      <c r="A104" s="23">
        <v>100</v>
      </c>
      <c r="B104" s="27" t="s">
        <v>2675</v>
      </c>
      <c r="C104" s="27" t="s">
        <v>2676</v>
      </c>
      <c r="D104" s="27" t="s">
        <v>71</v>
      </c>
      <c r="E104" s="27">
        <v>67</v>
      </c>
      <c r="F104" s="27"/>
      <c r="G104" s="27"/>
      <c r="H104" s="23" t="str">
        <f t="shared" ref="H104:H167" si="4">REPLACE(B104,2,1,"＊")</f>
        <v>陳＊堉</v>
      </c>
      <c r="I104" s="23" t="str">
        <f t="shared" ref="I104:I167" si="5">REPLACE(C104,2,1,"＊")</f>
        <v>2＊043839</v>
      </c>
      <c r="J104" s="27">
        <v>1130510</v>
      </c>
      <c r="K104" s="27" t="s">
        <v>70</v>
      </c>
      <c r="L104" s="27">
        <v>1410</v>
      </c>
      <c r="M104" s="26"/>
      <c r="N104" s="26"/>
      <c r="O104" s="26"/>
      <c r="P104" s="26"/>
      <c r="Q104" s="26"/>
      <c r="R104" s="26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6"/>
      <c r="AK104" s="26"/>
      <c r="AL104" s="26"/>
      <c r="AM104" s="28"/>
      <c r="AN104" s="28"/>
      <c r="AO104" s="28"/>
      <c r="AP104" s="28"/>
      <c r="AQ104" s="28"/>
      <c r="AR104" s="26"/>
      <c r="AS104" s="28" t="s">
        <v>9</v>
      </c>
      <c r="AT104" s="28"/>
      <c r="AU104" s="28"/>
      <c r="AV104" s="28"/>
      <c r="AW104" s="28"/>
      <c r="AX104" s="29"/>
      <c r="AY104" s="28"/>
      <c r="AZ104" s="28"/>
      <c r="BA104" s="28"/>
      <c r="BB104" s="28"/>
      <c r="BC104" s="26"/>
      <c r="BD104" s="26"/>
      <c r="BE104" s="28"/>
      <c r="BF104" s="26"/>
      <c r="BG104" s="26"/>
      <c r="BH104" s="26"/>
      <c r="BI104" s="28"/>
      <c r="BJ104" s="6"/>
    </row>
    <row r="105" spans="1:62">
      <c r="A105" s="23">
        <v>101</v>
      </c>
      <c r="B105" s="27" t="s">
        <v>2478</v>
      </c>
      <c r="C105" s="27" t="s">
        <v>2173</v>
      </c>
      <c r="D105" s="27" t="s">
        <v>69</v>
      </c>
      <c r="E105" s="27">
        <v>64</v>
      </c>
      <c r="F105" s="27"/>
      <c r="G105" s="27"/>
      <c r="H105" s="23" t="str">
        <f t="shared" si="4"/>
        <v>郭＊碧</v>
      </c>
      <c r="I105" s="23" t="str">
        <f t="shared" si="5"/>
        <v>2＊412119</v>
      </c>
      <c r="J105" s="27">
        <v>1130513</v>
      </c>
      <c r="K105" s="27" t="s">
        <v>72</v>
      </c>
      <c r="L105" s="27">
        <v>1410</v>
      </c>
      <c r="M105" s="26"/>
      <c r="N105" s="26"/>
      <c r="O105" s="26"/>
      <c r="P105" s="26"/>
      <c r="Q105" s="26"/>
      <c r="R105" s="26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6"/>
      <c r="AK105" s="26"/>
      <c r="AL105" s="26"/>
      <c r="AM105" s="28"/>
      <c r="AN105" s="28"/>
      <c r="AO105" s="28"/>
      <c r="AP105" s="28"/>
      <c r="AQ105" s="28"/>
      <c r="AR105" s="26"/>
      <c r="AS105" s="28"/>
      <c r="AT105" s="28"/>
      <c r="AU105" s="28"/>
      <c r="AV105" s="28"/>
      <c r="AW105" s="28"/>
      <c r="AX105" s="29" t="s">
        <v>9</v>
      </c>
      <c r="AY105" s="28"/>
      <c r="AZ105" s="28"/>
      <c r="BA105" s="28"/>
      <c r="BB105" s="28"/>
      <c r="BC105" s="26"/>
      <c r="BD105" s="26"/>
      <c r="BE105" s="28"/>
      <c r="BF105" s="26"/>
      <c r="BG105" s="26"/>
      <c r="BH105" s="26"/>
      <c r="BI105" s="28"/>
      <c r="BJ105" s="6"/>
    </row>
    <row r="106" spans="1:62">
      <c r="A106" s="23">
        <v>102</v>
      </c>
      <c r="B106" s="27" t="s">
        <v>2677</v>
      </c>
      <c r="C106" s="27" t="s">
        <v>2678</v>
      </c>
      <c r="D106" s="27" t="s">
        <v>71</v>
      </c>
      <c r="E106" s="27">
        <v>74</v>
      </c>
      <c r="F106" s="27" t="s">
        <v>2518</v>
      </c>
      <c r="G106" s="27" t="s">
        <v>2548</v>
      </c>
      <c r="H106" s="23" t="str">
        <f t="shared" si="4"/>
        <v>祝＊卿</v>
      </c>
      <c r="I106" s="23" t="str">
        <f t="shared" si="5"/>
        <v>0＊216678</v>
      </c>
      <c r="J106" s="27">
        <v>1130513</v>
      </c>
      <c r="K106" s="27" t="s">
        <v>70</v>
      </c>
      <c r="L106" s="27">
        <v>1410</v>
      </c>
      <c r="M106" s="26"/>
      <c r="N106" s="26"/>
      <c r="O106" s="26"/>
      <c r="P106" s="26"/>
      <c r="Q106" s="26"/>
      <c r="R106" s="26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6"/>
      <c r="AK106" s="26"/>
      <c r="AL106" s="26"/>
      <c r="AM106" s="28"/>
      <c r="AN106" s="28"/>
      <c r="AO106" s="28"/>
      <c r="AP106" s="28"/>
      <c r="AQ106" s="28"/>
      <c r="AR106" s="26"/>
      <c r="AS106" s="28" t="s">
        <v>9</v>
      </c>
      <c r="AT106" s="28"/>
      <c r="AU106" s="28"/>
      <c r="AV106" s="28"/>
      <c r="AW106" s="28"/>
      <c r="AX106" s="29"/>
      <c r="AY106" s="28"/>
      <c r="AZ106" s="28"/>
      <c r="BA106" s="28"/>
      <c r="BB106" s="28"/>
      <c r="BC106" s="26"/>
      <c r="BD106" s="26"/>
      <c r="BE106" s="28"/>
      <c r="BF106" s="26"/>
      <c r="BG106" s="26"/>
      <c r="BH106" s="26"/>
      <c r="BI106" s="28"/>
      <c r="BJ106" s="6"/>
    </row>
    <row r="107" spans="1:62">
      <c r="A107" s="23">
        <v>103</v>
      </c>
      <c r="B107" s="27" t="s">
        <v>2669</v>
      </c>
      <c r="C107" s="27" t="s">
        <v>2670</v>
      </c>
      <c r="D107" s="27" t="s">
        <v>71</v>
      </c>
      <c r="E107" s="27">
        <v>62</v>
      </c>
      <c r="F107" s="27" t="s">
        <v>2511</v>
      </c>
      <c r="G107" s="27" t="s">
        <v>2556</v>
      </c>
      <c r="H107" s="23" t="str">
        <f t="shared" si="4"/>
        <v>謝＊田</v>
      </c>
      <c r="I107" s="23" t="str">
        <f t="shared" si="5"/>
        <v>2＊703269</v>
      </c>
      <c r="J107" s="27">
        <v>1130520</v>
      </c>
      <c r="K107" s="27" t="s">
        <v>72</v>
      </c>
      <c r="L107" s="27">
        <v>1410</v>
      </c>
      <c r="M107" s="26"/>
      <c r="N107" s="26"/>
      <c r="O107" s="26"/>
      <c r="P107" s="26"/>
      <c r="Q107" s="26"/>
      <c r="R107" s="26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6"/>
      <c r="AK107" s="26"/>
      <c r="AL107" s="26"/>
      <c r="AM107" s="28"/>
      <c r="AN107" s="28"/>
      <c r="AO107" s="28"/>
      <c r="AP107" s="28"/>
      <c r="AQ107" s="28"/>
      <c r="AR107" s="26"/>
      <c r="AS107" s="28"/>
      <c r="AT107" s="28"/>
      <c r="AU107" s="28"/>
      <c r="AV107" s="28"/>
      <c r="AW107" s="28"/>
      <c r="AX107" s="29" t="s">
        <v>9</v>
      </c>
      <c r="AY107" s="28"/>
      <c r="AZ107" s="28"/>
      <c r="BA107" s="28"/>
      <c r="BB107" s="28"/>
      <c r="BC107" s="26"/>
      <c r="BD107" s="26"/>
      <c r="BE107" s="28"/>
      <c r="BF107" s="26"/>
      <c r="BG107" s="26"/>
      <c r="BH107" s="26"/>
      <c r="BI107" s="28"/>
      <c r="BJ107" s="6"/>
    </row>
    <row r="108" spans="1:62">
      <c r="A108" s="23">
        <v>104</v>
      </c>
      <c r="B108" s="27" t="s">
        <v>2679</v>
      </c>
      <c r="C108" s="27" t="s">
        <v>1031</v>
      </c>
      <c r="D108" s="27" t="s">
        <v>71</v>
      </c>
      <c r="E108" s="27">
        <v>64</v>
      </c>
      <c r="F108" s="27"/>
      <c r="G108" s="27"/>
      <c r="H108" s="23" t="str">
        <f t="shared" si="4"/>
        <v>李＊和</v>
      </c>
      <c r="I108" s="23" t="str">
        <f t="shared" si="5"/>
        <v>2＊919400</v>
      </c>
      <c r="J108" s="27">
        <v>1130520</v>
      </c>
      <c r="K108" s="27" t="s">
        <v>72</v>
      </c>
      <c r="L108" s="27">
        <v>1410</v>
      </c>
      <c r="M108" s="26"/>
      <c r="N108" s="26"/>
      <c r="O108" s="26"/>
      <c r="P108" s="26"/>
      <c r="Q108" s="26"/>
      <c r="R108" s="26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6"/>
      <c r="AK108" s="26"/>
      <c r="AL108" s="26"/>
      <c r="AM108" s="28"/>
      <c r="AN108" s="28"/>
      <c r="AO108" s="28"/>
      <c r="AP108" s="28"/>
      <c r="AQ108" s="28"/>
      <c r="AR108" s="26"/>
      <c r="AS108" s="28"/>
      <c r="AT108" s="28"/>
      <c r="AU108" s="28"/>
      <c r="AV108" s="28"/>
      <c r="AW108" s="28"/>
      <c r="AX108" s="29" t="s">
        <v>9</v>
      </c>
      <c r="AY108" s="28"/>
      <c r="AZ108" s="28"/>
      <c r="BA108" s="28"/>
      <c r="BB108" s="28"/>
      <c r="BC108" s="26"/>
      <c r="BD108" s="26"/>
      <c r="BE108" s="28"/>
      <c r="BF108" s="26"/>
      <c r="BG108" s="26"/>
      <c r="BH108" s="26"/>
      <c r="BI108" s="28"/>
      <c r="BJ108" s="6"/>
    </row>
    <row r="109" spans="1:62">
      <c r="A109" s="23">
        <v>105</v>
      </c>
      <c r="B109" s="27" t="s">
        <v>2680</v>
      </c>
      <c r="C109" s="27" t="s">
        <v>2681</v>
      </c>
      <c r="D109" s="27" t="s">
        <v>71</v>
      </c>
      <c r="E109" s="27">
        <v>75</v>
      </c>
      <c r="F109" s="27" t="s">
        <v>2017</v>
      </c>
      <c r="G109" s="27"/>
      <c r="H109" s="23" t="str">
        <f t="shared" si="4"/>
        <v>邱＊南</v>
      </c>
      <c r="I109" s="23" t="str">
        <f t="shared" si="5"/>
        <v>1＊891202</v>
      </c>
      <c r="J109" s="27">
        <v>1130520</v>
      </c>
      <c r="K109" s="27" t="s">
        <v>79</v>
      </c>
      <c r="L109" s="27">
        <v>1410</v>
      </c>
      <c r="M109" s="26"/>
      <c r="N109" s="26"/>
      <c r="O109" s="26"/>
      <c r="P109" s="26"/>
      <c r="Q109" s="26"/>
      <c r="R109" s="26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6"/>
      <c r="AK109" s="26"/>
      <c r="AL109" s="26"/>
      <c r="AM109" s="28"/>
      <c r="AN109" s="28"/>
      <c r="AO109" s="28"/>
      <c r="AP109" s="28"/>
      <c r="AQ109" s="28"/>
      <c r="AR109" s="26"/>
      <c r="AS109" s="28"/>
      <c r="AT109" s="28"/>
      <c r="AU109" s="28"/>
      <c r="AV109" s="28" t="s">
        <v>9</v>
      </c>
      <c r="AW109" s="28"/>
      <c r="AX109" s="29"/>
      <c r="AY109" s="28"/>
      <c r="AZ109" s="28"/>
      <c r="BA109" s="28"/>
      <c r="BB109" s="28"/>
      <c r="BC109" s="26"/>
      <c r="BD109" s="26"/>
      <c r="BE109" s="28"/>
      <c r="BF109" s="26"/>
      <c r="BG109" s="26"/>
      <c r="BH109" s="26"/>
      <c r="BI109" s="28"/>
      <c r="BJ109" s="6"/>
    </row>
    <row r="110" spans="1:62" ht="31">
      <c r="A110" s="23">
        <v>106</v>
      </c>
      <c r="B110" s="27" t="s">
        <v>2601</v>
      </c>
      <c r="C110" s="27" t="s">
        <v>2602</v>
      </c>
      <c r="D110" s="27" t="s">
        <v>71</v>
      </c>
      <c r="E110" s="27">
        <v>56</v>
      </c>
      <c r="F110" s="27" t="s">
        <v>2549</v>
      </c>
      <c r="G110" s="27"/>
      <c r="H110" s="23" t="str">
        <f t="shared" si="4"/>
        <v>林＊全</v>
      </c>
      <c r="I110" s="23" t="str">
        <f t="shared" si="5"/>
        <v>1＊873505</v>
      </c>
      <c r="J110" s="27">
        <v>1130525</v>
      </c>
      <c r="K110" s="27" t="s">
        <v>731</v>
      </c>
      <c r="L110" s="27">
        <v>1410</v>
      </c>
      <c r="M110" s="26"/>
      <c r="N110" s="26"/>
      <c r="O110" s="26"/>
      <c r="P110" s="26"/>
      <c r="Q110" s="26"/>
      <c r="R110" s="26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6"/>
      <c r="AK110" s="26"/>
      <c r="AL110" s="26"/>
      <c r="AM110" s="28"/>
      <c r="AN110" s="28"/>
      <c r="AO110" s="28"/>
      <c r="AP110" s="28"/>
      <c r="AQ110" s="28"/>
      <c r="AR110" s="26"/>
      <c r="AS110" s="28"/>
      <c r="AT110" s="28"/>
      <c r="AU110" s="28"/>
      <c r="AV110" s="28" t="s">
        <v>9</v>
      </c>
      <c r="AW110" s="28"/>
      <c r="AX110" s="29"/>
      <c r="AY110" s="28"/>
      <c r="AZ110" s="28"/>
      <c r="BA110" s="28"/>
      <c r="BB110" s="28"/>
      <c r="BC110" s="26"/>
      <c r="BD110" s="26"/>
      <c r="BE110" s="28"/>
      <c r="BF110" s="26"/>
      <c r="BG110" s="26"/>
      <c r="BH110" s="26"/>
      <c r="BI110" s="28" t="s">
        <v>1034</v>
      </c>
      <c r="BJ110" s="6"/>
    </row>
    <row r="111" spans="1:62" ht="31">
      <c r="A111" s="23">
        <v>107</v>
      </c>
      <c r="B111" s="27" t="s">
        <v>2682</v>
      </c>
      <c r="C111" s="27" t="s">
        <v>2683</v>
      </c>
      <c r="D111" s="27" t="s">
        <v>71</v>
      </c>
      <c r="E111" s="27">
        <v>48</v>
      </c>
      <c r="F111" s="27"/>
      <c r="G111" s="27"/>
      <c r="H111" s="23" t="str">
        <f t="shared" si="4"/>
        <v>林＊哲</v>
      </c>
      <c r="I111" s="23" t="str">
        <f t="shared" si="5"/>
        <v>1＊954258</v>
      </c>
      <c r="J111" s="27">
        <v>1130527</v>
      </c>
      <c r="K111" s="27" t="s">
        <v>82</v>
      </c>
      <c r="L111" s="27">
        <v>1410</v>
      </c>
      <c r="M111" s="26"/>
      <c r="N111" s="26"/>
      <c r="O111" s="26"/>
      <c r="P111" s="26"/>
      <c r="Q111" s="26"/>
      <c r="R111" s="26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6"/>
      <c r="AK111" s="26"/>
      <c r="AL111" s="26"/>
      <c r="AM111" s="28"/>
      <c r="AN111" s="28"/>
      <c r="AO111" s="28"/>
      <c r="AP111" s="28"/>
      <c r="AQ111" s="28"/>
      <c r="AR111" s="26"/>
      <c r="AS111" s="28"/>
      <c r="AT111" s="28"/>
      <c r="AU111" s="28"/>
      <c r="AV111" s="28"/>
      <c r="AW111" s="28"/>
      <c r="AX111" s="29"/>
      <c r="AY111" s="28"/>
      <c r="AZ111" s="28"/>
      <c r="BA111" s="28"/>
      <c r="BB111" s="28"/>
      <c r="BC111" s="26"/>
      <c r="BD111" s="26"/>
      <c r="BE111" s="28"/>
      <c r="BF111" s="26"/>
      <c r="BG111" s="26"/>
      <c r="BH111" s="26"/>
      <c r="BI111" s="28" t="s">
        <v>1043</v>
      </c>
      <c r="BJ111" s="6"/>
    </row>
    <row r="112" spans="1:62">
      <c r="A112" s="23">
        <v>108</v>
      </c>
      <c r="B112" s="27" t="s">
        <v>2684</v>
      </c>
      <c r="C112" s="27" t="s">
        <v>2685</v>
      </c>
      <c r="D112" s="27" t="s">
        <v>71</v>
      </c>
      <c r="E112" s="27">
        <v>78</v>
      </c>
      <c r="F112" s="27" t="s">
        <v>2591</v>
      </c>
      <c r="G112" s="27" t="s">
        <v>2573</v>
      </c>
      <c r="H112" s="23" t="str">
        <f t="shared" si="4"/>
        <v>林＊樹</v>
      </c>
      <c r="I112" s="23" t="str">
        <f t="shared" si="5"/>
        <v>2＊631959</v>
      </c>
      <c r="J112" s="27">
        <v>1130527</v>
      </c>
      <c r="K112" s="27" t="s">
        <v>70</v>
      </c>
      <c r="L112" s="27">
        <v>1410</v>
      </c>
      <c r="M112" s="26"/>
      <c r="N112" s="26"/>
      <c r="O112" s="26"/>
      <c r="P112" s="26"/>
      <c r="Q112" s="26"/>
      <c r="R112" s="26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6"/>
      <c r="AK112" s="26"/>
      <c r="AL112" s="26"/>
      <c r="AM112" s="28"/>
      <c r="AN112" s="28"/>
      <c r="AO112" s="28"/>
      <c r="AP112" s="28"/>
      <c r="AQ112" s="28"/>
      <c r="AR112" s="26"/>
      <c r="AS112" s="28"/>
      <c r="AT112" s="28" t="s">
        <v>9</v>
      </c>
      <c r="AU112" s="28"/>
      <c r="AV112" s="28"/>
      <c r="AW112" s="28"/>
      <c r="AX112" s="29"/>
      <c r="AY112" s="28"/>
      <c r="AZ112" s="28"/>
      <c r="BA112" s="28"/>
      <c r="BB112" s="28"/>
      <c r="BC112" s="26"/>
      <c r="BD112" s="26"/>
      <c r="BE112" s="28"/>
      <c r="BF112" s="26"/>
      <c r="BG112" s="26"/>
      <c r="BH112" s="26"/>
      <c r="BI112" s="28"/>
      <c r="BJ112" s="6"/>
    </row>
    <row r="113" spans="1:62">
      <c r="A113" s="23">
        <v>109</v>
      </c>
      <c r="B113" s="27" t="s">
        <v>2686</v>
      </c>
      <c r="C113" s="27" t="s">
        <v>2687</v>
      </c>
      <c r="D113" s="27" t="s">
        <v>71</v>
      </c>
      <c r="E113" s="27">
        <v>55</v>
      </c>
      <c r="F113" s="27" t="s">
        <v>2688</v>
      </c>
      <c r="G113" s="27" t="s">
        <v>2630</v>
      </c>
      <c r="H113" s="23" t="str">
        <f t="shared" si="4"/>
        <v>蔡＊全</v>
      </c>
      <c r="I113" s="23" t="str">
        <f t="shared" si="5"/>
        <v>1＊137580</v>
      </c>
      <c r="J113" s="27">
        <v>1130527</v>
      </c>
      <c r="K113" s="27" t="s">
        <v>847</v>
      </c>
      <c r="L113" s="27">
        <v>1410</v>
      </c>
      <c r="M113" s="26"/>
      <c r="N113" s="26"/>
      <c r="O113" s="26"/>
      <c r="P113" s="26"/>
      <c r="Q113" s="26"/>
      <c r="R113" s="26" t="s">
        <v>716</v>
      </c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6"/>
      <c r="AK113" s="26"/>
      <c r="AL113" s="26"/>
      <c r="AM113" s="28"/>
      <c r="AN113" s="28"/>
      <c r="AO113" s="28"/>
      <c r="AP113" s="28"/>
      <c r="AQ113" s="28"/>
      <c r="AR113" s="26"/>
      <c r="AS113" s="28"/>
      <c r="AT113" s="28"/>
      <c r="AU113" s="28"/>
      <c r="AV113" s="28"/>
      <c r="AW113" s="28"/>
      <c r="AX113" s="29"/>
      <c r="AY113" s="28"/>
      <c r="AZ113" s="28"/>
      <c r="BA113" s="28"/>
      <c r="BB113" s="28"/>
      <c r="BC113" s="26"/>
      <c r="BD113" s="26"/>
      <c r="BE113" s="28"/>
      <c r="BF113" s="26"/>
      <c r="BG113" s="26"/>
      <c r="BH113" s="26"/>
      <c r="BI113" s="28"/>
      <c r="BJ113" s="6"/>
    </row>
    <row r="114" spans="1:62">
      <c r="A114" s="23">
        <v>110</v>
      </c>
      <c r="B114" s="27" t="s">
        <v>2677</v>
      </c>
      <c r="C114" s="27" t="s">
        <v>2678</v>
      </c>
      <c r="D114" s="27" t="s">
        <v>71</v>
      </c>
      <c r="E114" s="27">
        <v>74</v>
      </c>
      <c r="F114" s="27" t="s">
        <v>2688</v>
      </c>
      <c r="G114" s="27" t="s">
        <v>2630</v>
      </c>
      <c r="H114" s="23" t="str">
        <f t="shared" si="4"/>
        <v>祝＊卿</v>
      </c>
      <c r="I114" s="23" t="str">
        <f t="shared" si="5"/>
        <v>0＊216678</v>
      </c>
      <c r="J114" s="27">
        <v>1130527</v>
      </c>
      <c r="K114" s="27" t="s">
        <v>70</v>
      </c>
      <c r="L114" s="27">
        <v>1410</v>
      </c>
      <c r="M114" s="26"/>
      <c r="N114" s="26"/>
      <c r="O114" s="26"/>
      <c r="P114" s="26"/>
      <c r="Q114" s="26"/>
      <c r="R114" s="26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6"/>
      <c r="AK114" s="26"/>
      <c r="AL114" s="26"/>
      <c r="AM114" s="28"/>
      <c r="AN114" s="28"/>
      <c r="AO114" s="28"/>
      <c r="AP114" s="28"/>
      <c r="AQ114" s="28"/>
      <c r="AR114" s="26"/>
      <c r="AS114" s="28"/>
      <c r="AT114" s="28" t="s">
        <v>9</v>
      </c>
      <c r="AU114" s="28"/>
      <c r="AV114" s="28"/>
      <c r="AW114" s="28"/>
      <c r="AX114" s="29"/>
      <c r="AY114" s="28"/>
      <c r="AZ114" s="28"/>
      <c r="BA114" s="28"/>
      <c r="BB114" s="28"/>
      <c r="BC114" s="26"/>
      <c r="BD114" s="26"/>
      <c r="BE114" s="28"/>
      <c r="BF114" s="26"/>
      <c r="BG114" s="26"/>
      <c r="BH114" s="26"/>
      <c r="BI114" s="28"/>
      <c r="BJ114" s="6"/>
    </row>
    <row r="115" spans="1:62">
      <c r="A115" s="23">
        <v>111</v>
      </c>
      <c r="B115" s="27" t="s">
        <v>2689</v>
      </c>
      <c r="C115" s="27" t="s">
        <v>2690</v>
      </c>
      <c r="D115" s="27" t="s">
        <v>69</v>
      </c>
      <c r="E115" s="27">
        <v>90</v>
      </c>
      <c r="F115" s="27" t="s">
        <v>2688</v>
      </c>
      <c r="G115" s="27" t="s">
        <v>2630</v>
      </c>
      <c r="H115" s="23" t="str">
        <f t="shared" si="4"/>
        <v>吳＊香蓮</v>
      </c>
      <c r="I115" s="23" t="str">
        <f t="shared" si="5"/>
        <v>1＊778863</v>
      </c>
      <c r="J115" s="27">
        <v>1130527</v>
      </c>
      <c r="K115" s="27" t="s">
        <v>847</v>
      </c>
      <c r="L115" s="27">
        <v>1410</v>
      </c>
      <c r="M115" s="26"/>
      <c r="N115" s="26"/>
      <c r="O115" s="26"/>
      <c r="P115" s="26"/>
      <c r="Q115" s="26"/>
      <c r="R115" s="26" t="s">
        <v>716</v>
      </c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6"/>
      <c r="AK115" s="26"/>
      <c r="AL115" s="26"/>
      <c r="AM115" s="28"/>
      <c r="AN115" s="28"/>
      <c r="AO115" s="28"/>
      <c r="AP115" s="28"/>
      <c r="AQ115" s="28"/>
      <c r="AR115" s="26"/>
      <c r="AS115" s="28"/>
      <c r="AT115" s="28"/>
      <c r="AU115" s="28"/>
      <c r="AV115" s="28"/>
      <c r="AW115" s="28"/>
      <c r="AX115" s="29"/>
      <c r="AY115" s="28"/>
      <c r="AZ115" s="28"/>
      <c r="BA115" s="28"/>
      <c r="BB115" s="28"/>
      <c r="BC115" s="26"/>
      <c r="BD115" s="26"/>
      <c r="BE115" s="28"/>
      <c r="BF115" s="26"/>
      <c r="BG115" s="26"/>
      <c r="BH115" s="26"/>
      <c r="BI115" s="28"/>
      <c r="BJ115" s="6"/>
    </row>
    <row r="116" spans="1:62">
      <c r="A116" s="23">
        <v>112</v>
      </c>
      <c r="B116" s="27" t="s">
        <v>2691</v>
      </c>
      <c r="C116" s="27" t="s">
        <v>2692</v>
      </c>
      <c r="D116" s="27" t="s">
        <v>69</v>
      </c>
      <c r="E116" s="27">
        <v>66</v>
      </c>
      <c r="F116" s="27" t="s">
        <v>2552</v>
      </c>
      <c r="G116" s="27"/>
      <c r="H116" s="23" t="str">
        <f t="shared" si="4"/>
        <v>盧＊枝</v>
      </c>
      <c r="I116" s="23" t="str">
        <f t="shared" si="5"/>
        <v>1＊191098</v>
      </c>
      <c r="J116" s="27">
        <v>1130527</v>
      </c>
      <c r="K116" s="27" t="s">
        <v>70</v>
      </c>
      <c r="L116" s="27">
        <v>1410</v>
      </c>
      <c r="M116" s="26"/>
      <c r="N116" s="26"/>
      <c r="O116" s="26"/>
      <c r="P116" s="26"/>
      <c r="Q116" s="26"/>
      <c r="R116" s="26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6"/>
      <c r="AK116" s="26"/>
      <c r="AL116" s="26"/>
      <c r="AM116" s="28"/>
      <c r="AN116" s="28"/>
      <c r="AO116" s="28"/>
      <c r="AP116" s="28"/>
      <c r="AQ116" s="28"/>
      <c r="AR116" s="26"/>
      <c r="AS116" s="28" t="s">
        <v>9</v>
      </c>
      <c r="AT116" s="28"/>
      <c r="AU116" s="28"/>
      <c r="AV116" s="28"/>
      <c r="AW116" s="28"/>
      <c r="AX116" s="29"/>
      <c r="AY116" s="28"/>
      <c r="AZ116" s="28"/>
      <c r="BA116" s="28"/>
      <c r="BB116" s="28"/>
      <c r="BC116" s="26"/>
      <c r="BD116" s="26"/>
      <c r="BE116" s="28"/>
      <c r="BF116" s="26"/>
      <c r="BG116" s="26"/>
      <c r="BH116" s="26"/>
      <c r="BI116" s="28"/>
      <c r="BJ116" s="6"/>
    </row>
    <row r="117" spans="1:62">
      <c r="A117" s="23">
        <v>113</v>
      </c>
      <c r="B117" s="27" t="s">
        <v>2693</v>
      </c>
      <c r="C117" s="27" t="s">
        <v>1577</v>
      </c>
      <c r="D117" s="27" t="s">
        <v>71</v>
      </c>
      <c r="E117" s="27">
        <v>78</v>
      </c>
      <c r="F117" s="27"/>
      <c r="G117" s="27"/>
      <c r="H117" s="23" t="str">
        <f t="shared" si="4"/>
        <v>姜＊文</v>
      </c>
      <c r="I117" s="23" t="str">
        <f t="shared" si="5"/>
        <v>0＊019526</v>
      </c>
      <c r="J117" s="27">
        <v>1130528</v>
      </c>
      <c r="K117" s="27" t="s">
        <v>74</v>
      </c>
      <c r="L117" s="27">
        <v>1410</v>
      </c>
      <c r="M117" s="26"/>
      <c r="N117" s="26"/>
      <c r="O117" s="26"/>
      <c r="P117" s="26"/>
      <c r="Q117" s="26"/>
      <c r="R117" s="26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6"/>
      <c r="AK117" s="26"/>
      <c r="AL117" s="26"/>
      <c r="AM117" s="28"/>
      <c r="AN117" s="28"/>
      <c r="AO117" s="28"/>
      <c r="AP117" s="28"/>
      <c r="AQ117" s="28"/>
      <c r="AR117" s="26"/>
      <c r="AS117" s="28"/>
      <c r="AT117" s="28"/>
      <c r="AU117" s="28"/>
      <c r="AV117" s="28"/>
      <c r="AW117" s="28"/>
      <c r="AX117" s="29"/>
      <c r="AY117" s="28"/>
      <c r="AZ117" s="28"/>
      <c r="BA117" s="28"/>
      <c r="BB117" s="28" t="s">
        <v>747</v>
      </c>
      <c r="BC117" s="26"/>
      <c r="BD117" s="26"/>
      <c r="BE117" s="28"/>
      <c r="BF117" s="26"/>
      <c r="BG117" s="26"/>
      <c r="BH117" s="26"/>
      <c r="BI117" s="28"/>
      <c r="BJ117" s="6"/>
    </row>
    <row r="118" spans="1:62" ht="31">
      <c r="A118" s="23">
        <v>114</v>
      </c>
      <c r="B118" s="27" t="s">
        <v>512</v>
      </c>
      <c r="C118" s="27" t="s">
        <v>513</v>
      </c>
      <c r="D118" s="27" t="s">
        <v>69</v>
      </c>
      <c r="E118" s="27">
        <v>62</v>
      </c>
      <c r="F118" s="27" t="s">
        <v>195</v>
      </c>
      <c r="G118" s="27" t="s">
        <v>195</v>
      </c>
      <c r="H118" s="23" t="str">
        <f t="shared" si="4"/>
        <v>陳＊華</v>
      </c>
      <c r="I118" s="23" t="str">
        <f t="shared" si="5"/>
        <v>0＊634546</v>
      </c>
      <c r="J118" s="27">
        <v>1130502</v>
      </c>
      <c r="K118" s="27" t="s">
        <v>734</v>
      </c>
      <c r="L118" s="27">
        <v>1058</v>
      </c>
      <c r="M118" s="26"/>
      <c r="N118" s="26"/>
      <c r="O118" s="26"/>
      <c r="P118" s="26"/>
      <c r="Q118" s="26"/>
      <c r="R118" s="26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6"/>
      <c r="AK118" s="26"/>
      <c r="AL118" s="26"/>
      <c r="AM118" s="28"/>
      <c r="AN118" s="28"/>
      <c r="AO118" s="28"/>
      <c r="AP118" s="28"/>
      <c r="AQ118" s="28"/>
      <c r="AR118" s="26"/>
      <c r="AS118" s="28"/>
      <c r="AT118" s="28"/>
      <c r="AU118" s="28"/>
      <c r="AV118" s="28"/>
      <c r="AW118" s="28"/>
      <c r="AX118" s="29"/>
      <c r="AY118" s="28"/>
      <c r="AZ118" s="28"/>
      <c r="BA118" s="28" t="s">
        <v>9</v>
      </c>
      <c r="BB118" s="28"/>
      <c r="BC118" s="26"/>
      <c r="BD118" s="26"/>
      <c r="BE118" s="28"/>
      <c r="BF118" s="26"/>
      <c r="BG118" s="26"/>
      <c r="BH118" s="26"/>
      <c r="BI118" s="28"/>
      <c r="BJ118" s="6"/>
    </row>
    <row r="119" spans="1:62" ht="46.5">
      <c r="A119" s="23">
        <v>115</v>
      </c>
      <c r="B119" s="27" t="s">
        <v>2694</v>
      </c>
      <c r="C119" s="27" t="s">
        <v>2695</v>
      </c>
      <c r="D119" s="27" t="s">
        <v>69</v>
      </c>
      <c r="E119" s="27">
        <v>76</v>
      </c>
      <c r="F119" s="27" t="s">
        <v>2153</v>
      </c>
      <c r="G119" s="27" t="s">
        <v>2696</v>
      </c>
      <c r="H119" s="23" t="str">
        <f t="shared" si="4"/>
        <v>張＊琴</v>
      </c>
      <c r="I119" s="23" t="str">
        <f t="shared" si="5"/>
        <v>1＊306121</v>
      </c>
      <c r="J119" s="27">
        <v>1130502</v>
      </c>
      <c r="K119" s="27" t="s">
        <v>748</v>
      </c>
      <c r="L119" s="27">
        <v>1058</v>
      </c>
      <c r="M119" s="26"/>
      <c r="N119" s="26"/>
      <c r="O119" s="26"/>
      <c r="P119" s="26"/>
      <c r="Q119" s="26"/>
      <c r="R119" s="26"/>
      <c r="S119" s="28"/>
      <c r="T119" s="28"/>
      <c r="U119" s="28"/>
      <c r="V119" s="28"/>
      <c r="W119" s="28" t="s">
        <v>9</v>
      </c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6"/>
      <c r="AK119" s="26"/>
      <c r="AL119" s="26"/>
      <c r="AM119" s="28"/>
      <c r="AN119" s="28"/>
      <c r="AO119" s="28"/>
      <c r="AP119" s="28"/>
      <c r="AQ119" s="28"/>
      <c r="AR119" s="26"/>
      <c r="AS119" s="28"/>
      <c r="AT119" s="28"/>
      <c r="AU119" s="28"/>
      <c r="AV119" s="28"/>
      <c r="AW119" s="28"/>
      <c r="AX119" s="29"/>
      <c r="AY119" s="28"/>
      <c r="AZ119" s="28"/>
      <c r="BA119" s="28"/>
      <c r="BB119" s="28"/>
      <c r="BC119" s="26"/>
      <c r="BD119" s="26"/>
      <c r="BE119" s="28"/>
      <c r="BF119" s="26"/>
      <c r="BG119" s="26"/>
      <c r="BH119" s="26"/>
      <c r="BI119" s="28" t="s">
        <v>1034</v>
      </c>
      <c r="BJ119" s="6"/>
    </row>
    <row r="120" spans="1:62" ht="46.5">
      <c r="A120" s="23">
        <v>116</v>
      </c>
      <c r="B120" s="27" t="s">
        <v>600</v>
      </c>
      <c r="C120" s="27" t="s">
        <v>232</v>
      </c>
      <c r="D120" s="27" t="s">
        <v>71</v>
      </c>
      <c r="E120" s="27">
        <v>74</v>
      </c>
      <c r="F120" s="27" t="s">
        <v>195</v>
      </c>
      <c r="G120" s="27" t="s">
        <v>195</v>
      </c>
      <c r="H120" s="23" t="str">
        <f t="shared" si="4"/>
        <v>游＊芳</v>
      </c>
      <c r="I120" s="23" t="str">
        <f t="shared" si="5"/>
        <v>1＊521523</v>
      </c>
      <c r="J120" s="27">
        <v>1130502</v>
      </c>
      <c r="K120" s="27" t="s">
        <v>741</v>
      </c>
      <c r="L120" s="27">
        <v>1058</v>
      </c>
      <c r="M120" s="26"/>
      <c r="N120" s="26"/>
      <c r="O120" s="26"/>
      <c r="P120" s="26"/>
      <c r="Q120" s="26"/>
      <c r="R120" s="26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6"/>
      <c r="AK120" s="26"/>
      <c r="AL120" s="26"/>
      <c r="AM120" s="28"/>
      <c r="AN120" s="28"/>
      <c r="AO120" s="28"/>
      <c r="AP120" s="28"/>
      <c r="AQ120" s="28"/>
      <c r="AR120" s="26"/>
      <c r="AS120" s="28"/>
      <c r="AT120" s="28"/>
      <c r="AU120" s="28"/>
      <c r="AV120" s="28"/>
      <c r="AW120" s="28"/>
      <c r="AX120" s="29"/>
      <c r="AY120" s="28"/>
      <c r="AZ120" s="28" t="s">
        <v>9</v>
      </c>
      <c r="BA120" s="28"/>
      <c r="BB120" s="28" t="s">
        <v>2225</v>
      </c>
      <c r="BC120" s="26"/>
      <c r="BD120" s="26"/>
      <c r="BE120" s="28" t="s">
        <v>757</v>
      </c>
      <c r="BF120" s="26"/>
      <c r="BG120" s="26"/>
      <c r="BH120" s="26"/>
      <c r="BI120" s="28"/>
      <c r="BJ120" s="6"/>
    </row>
    <row r="121" spans="1:62" ht="31">
      <c r="A121" s="23">
        <v>117</v>
      </c>
      <c r="B121" s="27" t="s">
        <v>2697</v>
      </c>
      <c r="C121" s="27" t="s">
        <v>2698</v>
      </c>
      <c r="D121" s="27" t="s">
        <v>69</v>
      </c>
      <c r="E121" s="27">
        <v>71</v>
      </c>
      <c r="F121" s="27" t="s">
        <v>195</v>
      </c>
      <c r="G121" s="27" t="s">
        <v>195</v>
      </c>
      <c r="H121" s="23" t="str">
        <f t="shared" si="4"/>
        <v>賴＊妃</v>
      </c>
      <c r="I121" s="23" t="str">
        <f t="shared" si="5"/>
        <v>0＊490061</v>
      </c>
      <c r="J121" s="27">
        <v>1130516</v>
      </c>
      <c r="K121" s="27" t="s">
        <v>732</v>
      </c>
      <c r="L121" s="27">
        <v>1058</v>
      </c>
      <c r="M121" s="26"/>
      <c r="N121" s="26"/>
      <c r="O121" s="26"/>
      <c r="P121" s="26"/>
      <c r="Q121" s="26"/>
      <c r="R121" s="26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6"/>
      <c r="AK121" s="26"/>
      <c r="AL121" s="26"/>
      <c r="AM121" s="28"/>
      <c r="AN121" s="28"/>
      <c r="AO121" s="28"/>
      <c r="AP121" s="28"/>
      <c r="AQ121" s="28"/>
      <c r="AR121" s="26"/>
      <c r="AS121" s="28"/>
      <c r="AT121" s="28"/>
      <c r="AU121" s="28"/>
      <c r="AV121" s="28"/>
      <c r="AW121" s="28"/>
      <c r="AX121" s="29"/>
      <c r="AY121" s="28"/>
      <c r="AZ121" s="28"/>
      <c r="BA121" s="28"/>
      <c r="BB121" s="28" t="s">
        <v>747</v>
      </c>
      <c r="BC121" s="26"/>
      <c r="BD121" s="26"/>
      <c r="BE121" s="28"/>
      <c r="BF121" s="26"/>
      <c r="BG121" s="26"/>
      <c r="BH121" s="26"/>
      <c r="BI121" s="28"/>
      <c r="BJ121" s="6"/>
    </row>
    <row r="122" spans="1:62" ht="31">
      <c r="A122" s="23">
        <v>118</v>
      </c>
      <c r="B122" s="27" t="s">
        <v>2699</v>
      </c>
      <c r="C122" s="27" t="s">
        <v>2700</v>
      </c>
      <c r="D122" s="27" t="s">
        <v>71</v>
      </c>
      <c r="E122" s="27">
        <v>67</v>
      </c>
      <c r="F122" s="27" t="s">
        <v>195</v>
      </c>
      <c r="G122" s="27" t="s">
        <v>195</v>
      </c>
      <c r="H122" s="23" t="str">
        <f t="shared" si="4"/>
        <v>吳＊明</v>
      </c>
      <c r="I122" s="23" t="str">
        <f t="shared" si="5"/>
        <v>1＊880551</v>
      </c>
      <c r="J122" s="27">
        <v>1130523</v>
      </c>
      <c r="K122" s="27" t="s">
        <v>734</v>
      </c>
      <c r="L122" s="27">
        <v>1058</v>
      </c>
      <c r="M122" s="26"/>
      <c r="N122" s="26"/>
      <c r="O122" s="26"/>
      <c r="P122" s="26"/>
      <c r="Q122" s="26"/>
      <c r="R122" s="26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6"/>
      <c r="AK122" s="26"/>
      <c r="AL122" s="26"/>
      <c r="AM122" s="28"/>
      <c r="AN122" s="28"/>
      <c r="AO122" s="28"/>
      <c r="AP122" s="28"/>
      <c r="AQ122" s="28"/>
      <c r="AR122" s="26"/>
      <c r="AS122" s="28"/>
      <c r="AT122" s="28"/>
      <c r="AU122" s="28"/>
      <c r="AV122" s="28"/>
      <c r="AW122" s="28"/>
      <c r="AX122" s="29"/>
      <c r="AY122" s="28"/>
      <c r="AZ122" s="28"/>
      <c r="BA122" s="28" t="s">
        <v>9</v>
      </c>
      <c r="BB122" s="28"/>
      <c r="BC122" s="26"/>
      <c r="BD122" s="26"/>
      <c r="BE122" s="28"/>
      <c r="BF122" s="26"/>
      <c r="BG122" s="26"/>
      <c r="BH122" s="26"/>
      <c r="BI122" s="28"/>
      <c r="BJ122" s="6"/>
    </row>
    <row r="123" spans="1:62" ht="31">
      <c r="A123" s="23">
        <v>119</v>
      </c>
      <c r="B123" s="27" t="s">
        <v>534</v>
      </c>
      <c r="C123" s="27" t="s">
        <v>78</v>
      </c>
      <c r="D123" s="27" t="s">
        <v>71</v>
      </c>
      <c r="E123" s="27">
        <v>85</v>
      </c>
      <c r="F123" s="27" t="s">
        <v>195</v>
      </c>
      <c r="G123" s="27" t="s">
        <v>195</v>
      </c>
      <c r="H123" s="23" t="str">
        <f t="shared" si="4"/>
        <v>戴＊福</v>
      </c>
      <c r="I123" s="23" t="str">
        <f t="shared" si="5"/>
        <v>0＊689075</v>
      </c>
      <c r="J123" s="27">
        <v>1130502</v>
      </c>
      <c r="K123" s="27" t="s">
        <v>734</v>
      </c>
      <c r="L123" s="27">
        <v>1125</v>
      </c>
      <c r="M123" s="26"/>
      <c r="N123" s="26"/>
      <c r="O123" s="26"/>
      <c r="P123" s="26"/>
      <c r="Q123" s="26"/>
      <c r="R123" s="26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6"/>
      <c r="AK123" s="26"/>
      <c r="AL123" s="26"/>
      <c r="AM123" s="28"/>
      <c r="AN123" s="28"/>
      <c r="AO123" s="28"/>
      <c r="AP123" s="28"/>
      <c r="AQ123" s="28"/>
      <c r="AR123" s="26"/>
      <c r="AS123" s="28"/>
      <c r="AT123" s="28"/>
      <c r="AU123" s="28"/>
      <c r="AV123" s="28"/>
      <c r="AW123" s="28"/>
      <c r="AX123" s="29"/>
      <c r="AY123" s="28"/>
      <c r="AZ123" s="28"/>
      <c r="BA123" s="28" t="s">
        <v>9</v>
      </c>
      <c r="BB123" s="28"/>
      <c r="BC123" s="26"/>
      <c r="BD123" s="26"/>
      <c r="BE123" s="28"/>
      <c r="BF123" s="26"/>
      <c r="BG123" s="26"/>
      <c r="BH123" s="26"/>
      <c r="BI123" s="28"/>
      <c r="BJ123" s="6"/>
    </row>
    <row r="124" spans="1:62" ht="31">
      <c r="A124" s="23">
        <v>120</v>
      </c>
      <c r="B124" s="27" t="s">
        <v>2701</v>
      </c>
      <c r="C124" s="27" t="s">
        <v>2702</v>
      </c>
      <c r="D124" s="27" t="s">
        <v>69</v>
      </c>
      <c r="E124" s="27">
        <v>76</v>
      </c>
      <c r="F124" s="27" t="s">
        <v>195</v>
      </c>
      <c r="G124" s="27" t="s">
        <v>195</v>
      </c>
      <c r="H124" s="23" t="str">
        <f t="shared" si="4"/>
        <v>林＊網市</v>
      </c>
      <c r="I124" s="23" t="str">
        <f t="shared" si="5"/>
        <v>0＊381007</v>
      </c>
      <c r="J124" s="27">
        <v>1130502</v>
      </c>
      <c r="K124" s="27" t="s">
        <v>734</v>
      </c>
      <c r="L124" s="27">
        <v>1125</v>
      </c>
      <c r="M124" s="26"/>
      <c r="N124" s="26"/>
      <c r="O124" s="26"/>
      <c r="P124" s="26"/>
      <c r="Q124" s="26"/>
      <c r="R124" s="26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6"/>
      <c r="AK124" s="26"/>
      <c r="AL124" s="26"/>
      <c r="AM124" s="28"/>
      <c r="AN124" s="28"/>
      <c r="AO124" s="28"/>
      <c r="AP124" s="28"/>
      <c r="AQ124" s="28"/>
      <c r="AR124" s="26"/>
      <c r="AS124" s="28"/>
      <c r="AT124" s="28"/>
      <c r="AU124" s="28"/>
      <c r="AV124" s="28"/>
      <c r="AW124" s="28"/>
      <c r="AX124" s="29"/>
      <c r="AY124" s="28"/>
      <c r="AZ124" s="28"/>
      <c r="BA124" s="28" t="s">
        <v>9</v>
      </c>
      <c r="BB124" s="28"/>
      <c r="BC124" s="26"/>
      <c r="BD124" s="26"/>
      <c r="BE124" s="28"/>
      <c r="BF124" s="26"/>
      <c r="BG124" s="26"/>
      <c r="BH124" s="26"/>
      <c r="BI124" s="28"/>
      <c r="BJ124" s="6"/>
    </row>
    <row r="125" spans="1:62" ht="62">
      <c r="A125" s="23">
        <v>121</v>
      </c>
      <c r="B125" s="27" t="s">
        <v>2703</v>
      </c>
      <c r="C125" s="27" t="s">
        <v>1334</v>
      </c>
      <c r="D125" s="27" t="s">
        <v>69</v>
      </c>
      <c r="E125" s="27">
        <v>58</v>
      </c>
      <c r="F125" s="27" t="s">
        <v>195</v>
      </c>
      <c r="G125" s="27" t="s">
        <v>195</v>
      </c>
      <c r="H125" s="23" t="str">
        <f t="shared" si="4"/>
        <v>林＊卿</v>
      </c>
      <c r="I125" s="23" t="str">
        <f t="shared" si="5"/>
        <v>2＊901960</v>
      </c>
      <c r="J125" s="27">
        <v>1130502</v>
      </c>
      <c r="K125" s="27" t="s">
        <v>732</v>
      </c>
      <c r="L125" s="27">
        <v>1125</v>
      </c>
      <c r="M125" s="26"/>
      <c r="N125" s="26"/>
      <c r="O125" s="26"/>
      <c r="P125" s="26"/>
      <c r="Q125" s="26"/>
      <c r="R125" s="26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6"/>
      <c r="AK125" s="26"/>
      <c r="AL125" s="26"/>
      <c r="AM125" s="28"/>
      <c r="AN125" s="28"/>
      <c r="AO125" s="28"/>
      <c r="AP125" s="28"/>
      <c r="AQ125" s="28"/>
      <c r="AR125" s="26"/>
      <c r="AS125" s="28"/>
      <c r="AT125" s="28"/>
      <c r="AU125" s="28"/>
      <c r="AV125" s="28"/>
      <c r="AW125" s="28"/>
      <c r="AX125" s="29"/>
      <c r="AY125" s="28"/>
      <c r="AZ125" s="28"/>
      <c r="BA125" s="28"/>
      <c r="BB125" s="28" t="s">
        <v>3079</v>
      </c>
      <c r="BC125" s="26"/>
      <c r="BD125" s="26"/>
      <c r="BE125" s="28"/>
      <c r="BF125" s="26"/>
      <c r="BG125" s="26"/>
      <c r="BH125" s="26"/>
      <c r="BI125" s="28"/>
      <c r="BJ125" s="6"/>
    </row>
    <row r="126" spans="1:62" ht="31">
      <c r="A126" s="23">
        <v>122</v>
      </c>
      <c r="B126" s="27" t="s">
        <v>320</v>
      </c>
      <c r="C126" s="27" t="s">
        <v>321</v>
      </c>
      <c r="D126" s="27" t="s">
        <v>69</v>
      </c>
      <c r="E126" s="27">
        <v>73</v>
      </c>
      <c r="F126" s="27" t="s">
        <v>195</v>
      </c>
      <c r="G126" s="27" t="s">
        <v>195</v>
      </c>
      <c r="H126" s="23" t="str">
        <f t="shared" si="4"/>
        <v>沈＊霞</v>
      </c>
      <c r="I126" s="23" t="str">
        <f t="shared" si="5"/>
        <v>2＊750040</v>
      </c>
      <c r="J126" s="27">
        <v>1130502</v>
      </c>
      <c r="K126" s="27" t="s">
        <v>734</v>
      </c>
      <c r="L126" s="27">
        <v>1125</v>
      </c>
      <c r="M126" s="26"/>
      <c r="N126" s="26"/>
      <c r="O126" s="26"/>
      <c r="P126" s="26"/>
      <c r="Q126" s="26"/>
      <c r="R126" s="26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6"/>
      <c r="AK126" s="26"/>
      <c r="AL126" s="26"/>
      <c r="AM126" s="28"/>
      <c r="AN126" s="28"/>
      <c r="AO126" s="28"/>
      <c r="AP126" s="28"/>
      <c r="AQ126" s="28"/>
      <c r="AR126" s="26"/>
      <c r="AS126" s="28"/>
      <c r="AT126" s="28"/>
      <c r="AU126" s="28"/>
      <c r="AV126" s="28"/>
      <c r="AW126" s="28"/>
      <c r="AX126" s="29"/>
      <c r="AY126" s="28"/>
      <c r="AZ126" s="28"/>
      <c r="BA126" s="28" t="s">
        <v>9</v>
      </c>
      <c r="BB126" s="28"/>
      <c r="BC126" s="26"/>
      <c r="BD126" s="26"/>
      <c r="BE126" s="28"/>
      <c r="BF126" s="26"/>
      <c r="BG126" s="26"/>
      <c r="BH126" s="26"/>
      <c r="BI126" s="28"/>
      <c r="BJ126" s="6"/>
    </row>
    <row r="127" spans="1:62" ht="62">
      <c r="A127" s="23">
        <v>123</v>
      </c>
      <c r="B127" s="27" t="s">
        <v>2704</v>
      </c>
      <c r="C127" s="27" t="s">
        <v>2705</v>
      </c>
      <c r="D127" s="27" t="s">
        <v>69</v>
      </c>
      <c r="E127" s="27">
        <v>78</v>
      </c>
      <c r="F127" s="27" t="s">
        <v>2033</v>
      </c>
      <c r="G127" s="27" t="s">
        <v>2706</v>
      </c>
      <c r="H127" s="23" t="str">
        <f t="shared" si="4"/>
        <v>劉＊妹</v>
      </c>
      <c r="I127" s="23" t="str">
        <f t="shared" si="5"/>
        <v>2＊481637</v>
      </c>
      <c r="J127" s="27">
        <v>1130503</v>
      </c>
      <c r="K127" s="27" t="s">
        <v>3080</v>
      </c>
      <c r="L127" s="27">
        <v>1125</v>
      </c>
      <c r="M127" s="26"/>
      <c r="N127" s="26"/>
      <c r="O127" s="26"/>
      <c r="P127" s="26"/>
      <c r="Q127" s="26"/>
      <c r="R127" s="26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 t="s">
        <v>9</v>
      </c>
      <c r="AJ127" s="26"/>
      <c r="AK127" s="26"/>
      <c r="AL127" s="26"/>
      <c r="AM127" s="28"/>
      <c r="AN127" s="28"/>
      <c r="AO127" s="28"/>
      <c r="AP127" s="28" t="s">
        <v>3081</v>
      </c>
      <c r="AQ127" s="28"/>
      <c r="AR127" s="26"/>
      <c r="AS127" s="28"/>
      <c r="AT127" s="28"/>
      <c r="AU127" s="28"/>
      <c r="AV127" s="28"/>
      <c r="AW127" s="28"/>
      <c r="AX127" s="29"/>
      <c r="AY127" s="28"/>
      <c r="AZ127" s="28"/>
      <c r="BA127" s="28"/>
      <c r="BB127" s="28"/>
      <c r="BC127" s="26"/>
      <c r="BD127" s="26"/>
      <c r="BE127" s="28"/>
      <c r="BF127" s="26"/>
      <c r="BG127" s="26"/>
      <c r="BH127" s="26"/>
      <c r="BI127" s="28" t="s">
        <v>1034</v>
      </c>
      <c r="BJ127" s="6"/>
    </row>
    <row r="128" spans="1:62" ht="31">
      <c r="A128" s="23">
        <v>124</v>
      </c>
      <c r="B128" s="27" t="s">
        <v>2707</v>
      </c>
      <c r="C128" s="27" t="s">
        <v>2708</v>
      </c>
      <c r="D128" s="27" t="s">
        <v>71</v>
      </c>
      <c r="E128" s="27">
        <v>72</v>
      </c>
      <c r="F128" s="27" t="s">
        <v>195</v>
      </c>
      <c r="G128" s="27" t="s">
        <v>195</v>
      </c>
      <c r="H128" s="23" t="str">
        <f t="shared" si="4"/>
        <v>李＊財</v>
      </c>
      <c r="I128" s="23" t="str">
        <f t="shared" si="5"/>
        <v>2＊893238</v>
      </c>
      <c r="J128" s="27">
        <v>1130506</v>
      </c>
      <c r="K128" s="27" t="s">
        <v>732</v>
      </c>
      <c r="L128" s="27">
        <v>1125</v>
      </c>
      <c r="M128" s="26"/>
      <c r="N128" s="26"/>
      <c r="O128" s="26"/>
      <c r="P128" s="26"/>
      <c r="Q128" s="26"/>
      <c r="R128" s="26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6"/>
      <c r="AK128" s="26"/>
      <c r="AL128" s="26"/>
      <c r="AM128" s="28"/>
      <c r="AN128" s="28"/>
      <c r="AO128" s="28"/>
      <c r="AP128" s="28"/>
      <c r="AQ128" s="28"/>
      <c r="AR128" s="26"/>
      <c r="AS128" s="28"/>
      <c r="AT128" s="28"/>
      <c r="AU128" s="28"/>
      <c r="AV128" s="28"/>
      <c r="AW128" s="28"/>
      <c r="AX128" s="29"/>
      <c r="AY128" s="28"/>
      <c r="AZ128" s="28"/>
      <c r="BA128" s="28"/>
      <c r="BB128" s="28" t="s">
        <v>747</v>
      </c>
      <c r="BC128" s="26"/>
      <c r="BD128" s="26"/>
      <c r="BE128" s="28"/>
      <c r="BF128" s="26"/>
      <c r="BG128" s="26"/>
      <c r="BH128" s="26"/>
      <c r="BI128" s="28"/>
      <c r="BJ128" s="6"/>
    </row>
    <row r="129" spans="1:62" ht="31">
      <c r="A129" s="23">
        <v>125</v>
      </c>
      <c r="B129" s="27" t="s">
        <v>346</v>
      </c>
      <c r="C129" s="27" t="s">
        <v>239</v>
      </c>
      <c r="D129" s="27" t="s">
        <v>71</v>
      </c>
      <c r="E129" s="27">
        <v>90</v>
      </c>
      <c r="F129" s="27" t="s">
        <v>195</v>
      </c>
      <c r="G129" s="27" t="s">
        <v>195</v>
      </c>
      <c r="H129" s="23" t="str">
        <f t="shared" si="4"/>
        <v>李＊發</v>
      </c>
      <c r="I129" s="23" t="str">
        <f t="shared" si="5"/>
        <v>0＊425868</v>
      </c>
      <c r="J129" s="27">
        <v>1130509</v>
      </c>
      <c r="K129" s="27" t="s">
        <v>734</v>
      </c>
      <c r="L129" s="27">
        <v>1125</v>
      </c>
      <c r="M129" s="26"/>
      <c r="N129" s="26"/>
      <c r="O129" s="26"/>
      <c r="P129" s="26"/>
      <c r="Q129" s="26"/>
      <c r="R129" s="26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6"/>
      <c r="AK129" s="26"/>
      <c r="AL129" s="26"/>
      <c r="AM129" s="28"/>
      <c r="AN129" s="28"/>
      <c r="AO129" s="28"/>
      <c r="AP129" s="28"/>
      <c r="AQ129" s="28"/>
      <c r="AR129" s="26"/>
      <c r="AS129" s="28"/>
      <c r="AT129" s="28"/>
      <c r="AU129" s="28"/>
      <c r="AV129" s="28"/>
      <c r="AW129" s="28"/>
      <c r="AX129" s="29"/>
      <c r="AY129" s="28"/>
      <c r="AZ129" s="28"/>
      <c r="BA129" s="28" t="s">
        <v>9</v>
      </c>
      <c r="BB129" s="28"/>
      <c r="BC129" s="26"/>
      <c r="BD129" s="26"/>
      <c r="BE129" s="28"/>
      <c r="BF129" s="26"/>
      <c r="BG129" s="26"/>
      <c r="BH129" s="26"/>
      <c r="BI129" s="28"/>
      <c r="BJ129" s="6"/>
    </row>
    <row r="130" spans="1:62" ht="31">
      <c r="A130" s="23">
        <v>126</v>
      </c>
      <c r="B130" s="27" t="s">
        <v>272</v>
      </c>
      <c r="C130" s="27" t="s">
        <v>273</v>
      </c>
      <c r="D130" s="27" t="s">
        <v>69</v>
      </c>
      <c r="E130" s="27">
        <v>87</v>
      </c>
      <c r="F130" s="27" t="s">
        <v>195</v>
      </c>
      <c r="G130" s="27" t="s">
        <v>195</v>
      </c>
      <c r="H130" s="23" t="str">
        <f t="shared" si="4"/>
        <v>林＊燕</v>
      </c>
      <c r="I130" s="23" t="str">
        <f t="shared" si="5"/>
        <v>0＊150068</v>
      </c>
      <c r="J130" s="27">
        <v>1130509</v>
      </c>
      <c r="K130" s="27" t="s">
        <v>734</v>
      </c>
      <c r="L130" s="27">
        <v>1125</v>
      </c>
      <c r="M130" s="26"/>
      <c r="N130" s="26"/>
      <c r="O130" s="26"/>
      <c r="P130" s="26"/>
      <c r="Q130" s="26"/>
      <c r="R130" s="26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6"/>
      <c r="AK130" s="26"/>
      <c r="AL130" s="26"/>
      <c r="AM130" s="28"/>
      <c r="AN130" s="28"/>
      <c r="AO130" s="28"/>
      <c r="AP130" s="28"/>
      <c r="AQ130" s="28"/>
      <c r="AR130" s="26"/>
      <c r="AS130" s="28"/>
      <c r="AT130" s="28"/>
      <c r="AU130" s="28"/>
      <c r="AV130" s="28"/>
      <c r="AW130" s="28"/>
      <c r="AX130" s="29"/>
      <c r="AY130" s="28"/>
      <c r="AZ130" s="28"/>
      <c r="BA130" s="28" t="s">
        <v>9</v>
      </c>
      <c r="BB130" s="28"/>
      <c r="BC130" s="26"/>
      <c r="BD130" s="26"/>
      <c r="BE130" s="28"/>
      <c r="BF130" s="26"/>
      <c r="BG130" s="26"/>
      <c r="BH130" s="26"/>
      <c r="BI130" s="28"/>
      <c r="BJ130" s="6"/>
    </row>
    <row r="131" spans="1:62" ht="31">
      <c r="A131" s="23">
        <v>127</v>
      </c>
      <c r="B131" s="27" t="s">
        <v>144</v>
      </c>
      <c r="C131" s="27" t="s">
        <v>145</v>
      </c>
      <c r="D131" s="27" t="s">
        <v>71</v>
      </c>
      <c r="E131" s="27">
        <v>83</v>
      </c>
      <c r="F131" s="27" t="s">
        <v>195</v>
      </c>
      <c r="G131" s="27" t="s">
        <v>195</v>
      </c>
      <c r="H131" s="23" t="str">
        <f t="shared" si="4"/>
        <v>許＊斌</v>
      </c>
      <c r="I131" s="23" t="str">
        <f t="shared" si="5"/>
        <v>0＊481303</v>
      </c>
      <c r="J131" s="27">
        <v>1130509</v>
      </c>
      <c r="K131" s="27" t="s">
        <v>734</v>
      </c>
      <c r="L131" s="27">
        <v>1125</v>
      </c>
      <c r="M131" s="26"/>
      <c r="N131" s="26"/>
      <c r="O131" s="26"/>
      <c r="P131" s="26"/>
      <c r="Q131" s="26"/>
      <c r="R131" s="26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6"/>
      <c r="AK131" s="26"/>
      <c r="AL131" s="26"/>
      <c r="AM131" s="28"/>
      <c r="AN131" s="28"/>
      <c r="AO131" s="28"/>
      <c r="AP131" s="28"/>
      <c r="AQ131" s="28"/>
      <c r="AR131" s="26"/>
      <c r="AS131" s="28"/>
      <c r="AT131" s="28"/>
      <c r="AU131" s="28"/>
      <c r="AV131" s="28"/>
      <c r="AW131" s="28"/>
      <c r="AX131" s="29"/>
      <c r="AY131" s="28"/>
      <c r="AZ131" s="28"/>
      <c r="BA131" s="28" t="s">
        <v>9</v>
      </c>
      <c r="BB131" s="28"/>
      <c r="BC131" s="26"/>
      <c r="BD131" s="26"/>
      <c r="BE131" s="28"/>
      <c r="BF131" s="26"/>
      <c r="BG131" s="26"/>
      <c r="BH131" s="26"/>
      <c r="BI131" s="28"/>
      <c r="BJ131" s="6"/>
    </row>
    <row r="132" spans="1:62" ht="31">
      <c r="A132" s="23">
        <v>128</v>
      </c>
      <c r="B132" s="27" t="s">
        <v>2709</v>
      </c>
      <c r="C132" s="27" t="s">
        <v>2710</v>
      </c>
      <c r="D132" s="27" t="s">
        <v>71</v>
      </c>
      <c r="E132" s="27">
        <v>73</v>
      </c>
      <c r="F132" s="27" t="s">
        <v>195</v>
      </c>
      <c r="G132" s="27" t="s">
        <v>195</v>
      </c>
      <c r="H132" s="23" t="str">
        <f t="shared" si="4"/>
        <v>張＊湖</v>
      </c>
      <c r="I132" s="23" t="str">
        <f t="shared" si="5"/>
        <v>1＊402683</v>
      </c>
      <c r="J132" s="27">
        <v>1130509</v>
      </c>
      <c r="K132" s="27" t="s">
        <v>732</v>
      </c>
      <c r="L132" s="27">
        <v>1125</v>
      </c>
      <c r="M132" s="26"/>
      <c r="N132" s="26"/>
      <c r="O132" s="26"/>
      <c r="P132" s="26"/>
      <c r="Q132" s="26"/>
      <c r="R132" s="26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6"/>
      <c r="AK132" s="26"/>
      <c r="AL132" s="26"/>
      <c r="AM132" s="28"/>
      <c r="AN132" s="28"/>
      <c r="AO132" s="28"/>
      <c r="AP132" s="28"/>
      <c r="AQ132" s="28"/>
      <c r="AR132" s="26"/>
      <c r="AS132" s="28"/>
      <c r="AT132" s="28"/>
      <c r="AU132" s="28"/>
      <c r="AV132" s="28"/>
      <c r="AW132" s="28"/>
      <c r="AX132" s="29"/>
      <c r="AY132" s="28"/>
      <c r="AZ132" s="28"/>
      <c r="BA132" s="28"/>
      <c r="BB132" s="28" t="s">
        <v>1879</v>
      </c>
      <c r="BC132" s="26"/>
      <c r="BD132" s="26"/>
      <c r="BE132" s="28"/>
      <c r="BF132" s="26"/>
      <c r="BG132" s="26"/>
      <c r="BH132" s="26"/>
      <c r="BI132" s="28"/>
      <c r="BJ132" s="6"/>
    </row>
    <row r="133" spans="1:62" ht="31">
      <c r="A133" s="23">
        <v>129</v>
      </c>
      <c r="B133" s="27" t="s">
        <v>2711</v>
      </c>
      <c r="C133" s="27" t="s">
        <v>2712</v>
      </c>
      <c r="D133" s="27" t="s">
        <v>69</v>
      </c>
      <c r="E133" s="27">
        <v>65</v>
      </c>
      <c r="F133" s="27" t="s">
        <v>195</v>
      </c>
      <c r="G133" s="27" t="s">
        <v>195</v>
      </c>
      <c r="H133" s="23" t="str">
        <f t="shared" si="4"/>
        <v>許＊圓</v>
      </c>
      <c r="I133" s="23" t="str">
        <f t="shared" si="5"/>
        <v>2＊243925</v>
      </c>
      <c r="J133" s="27">
        <v>1130509</v>
      </c>
      <c r="K133" s="27" t="s">
        <v>734</v>
      </c>
      <c r="L133" s="27">
        <v>1125</v>
      </c>
      <c r="M133" s="26"/>
      <c r="N133" s="26"/>
      <c r="O133" s="26"/>
      <c r="P133" s="26"/>
      <c r="Q133" s="26"/>
      <c r="R133" s="26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6"/>
      <c r="AK133" s="26"/>
      <c r="AL133" s="26"/>
      <c r="AM133" s="28"/>
      <c r="AN133" s="28"/>
      <c r="AO133" s="28"/>
      <c r="AP133" s="28"/>
      <c r="AQ133" s="28"/>
      <c r="AR133" s="26"/>
      <c r="AS133" s="28"/>
      <c r="AT133" s="28"/>
      <c r="AU133" s="28"/>
      <c r="AV133" s="28"/>
      <c r="AW133" s="28"/>
      <c r="AX133" s="29"/>
      <c r="AY133" s="28"/>
      <c r="AZ133" s="28"/>
      <c r="BA133" s="28" t="s">
        <v>9</v>
      </c>
      <c r="BB133" s="28"/>
      <c r="BC133" s="26"/>
      <c r="BD133" s="26"/>
      <c r="BE133" s="28"/>
      <c r="BF133" s="26"/>
      <c r="BG133" s="26"/>
      <c r="BH133" s="26"/>
      <c r="BI133" s="28"/>
      <c r="BJ133" s="6"/>
    </row>
    <row r="134" spans="1:62" ht="31">
      <c r="A134" s="23">
        <v>130</v>
      </c>
      <c r="B134" s="27" t="s">
        <v>2713</v>
      </c>
      <c r="C134" s="27" t="s">
        <v>2714</v>
      </c>
      <c r="D134" s="27" t="s">
        <v>69</v>
      </c>
      <c r="E134" s="27">
        <v>39</v>
      </c>
      <c r="F134" s="27" t="s">
        <v>195</v>
      </c>
      <c r="G134" s="27" t="s">
        <v>195</v>
      </c>
      <c r="H134" s="23" t="str">
        <f t="shared" si="4"/>
        <v>陳＊伶</v>
      </c>
      <c r="I134" s="23" t="str">
        <f t="shared" si="5"/>
        <v>2＊274061</v>
      </c>
      <c r="J134" s="27">
        <v>1130509</v>
      </c>
      <c r="K134" s="27" t="s">
        <v>734</v>
      </c>
      <c r="L134" s="27">
        <v>1125</v>
      </c>
      <c r="M134" s="26"/>
      <c r="N134" s="26"/>
      <c r="O134" s="26"/>
      <c r="P134" s="26"/>
      <c r="Q134" s="26"/>
      <c r="R134" s="26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6"/>
      <c r="AK134" s="26"/>
      <c r="AL134" s="26"/>
      <c r="AM134" s="28"/>
      <c r="AN134" s="28"/>
      <c r="AO134" s="28"/>
      <c r="AP134" s="28"/>
      <c r="AQ134" s="28"/>
      <c r="AR134" s="26"/>
      <c r="AS134" s="28"/>
      <c r="AT134" s="28"/>
      <c r="AU134" s="28"/>
      <c r="AV134" s="28"/>
      <c r="AW134" s="28"/>
      <c r="AX134" s="29"/>
      <c r="AY134" s="28"/>
      <c r="AZ134" s="28"/>
      <c r="BA134" s="28" t="s">
        <v>9</v>
      </c>
      <c r="BB134" s="28"/>
      <c r="BC134" s="26"/>
      <c r="BD134" s="26"/>
      <c r="BE134" s="28"/>
      <c r="BF134" s="26"/>
      <c r="BG134" s="26"/>
      <c r="BH134" s="26"/>
      <c r="BI134" s="28"/>
      <c r="BJ134" s="6"/>
    </row>
    <row r="135" spans="1:62" ht="31">
      <c r="A135" s="23">
        <v>131</v>
      </c>
      <c r="B135" s="27" t="s">
        <v>2715</v>
      </c>
      <c r="C135" s="27" t="s">
        <v>2716</v>
      </c>
      <c r="D135" s="27" t="s">
        <v>71</v>
      </c>
      <c r="E135" s="27">
        <v>62</v>
      </c>
      <c r="F135" s="27" t="s">
        <v>195</v>
      </c>
      <c r="G135" s="27" t="s">
        <v>195</v>
      </c>
      <c r="H135" s="23" t="str">
        <f t="shared" si="4"/>
        <v>吳＊豪</v>
      </c>
      <c r="I135" s="23" t="str">
        <f t="shared" si="5"/>
        <v>2＊802228</v>
      </c>
      <c r="J135" s="27">
        <v>1130509</v>
      </c>
      <c r="K135" s="27" t="s">
        <v>734</v>
      </c>
      <c r="L135" s="27">
        <v>1125</v>
      </c>
      <c r="M135" s="26"/>
      <c r="N135" s="26"/>
      <c r="O135" s="26"/>
      <c r="P135" s="26"/>
      <c r="Q135" s="26"/>
      <c r="R135" s="26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6"/>
      <c r="AK135" s="26"/>
      <c r="AL135" s="26"/>
      <c r="AM135" s="28"/>
      <c r="AN135" s="28"/>
      <c r="AO135" s="28"/>
      <c r="AP135" s="28"/>
      <c r="AQ135" s="28"/>
      <c r="AR135" s="26"/>
      <c r="AS135" s="28"/>
      <c r="AT135" s="28"/>
      <c r="AU135" s="28"/>
      <c r="AV135" s="28"/>
      <c r="AW135" s="28"/>
      <c r="AX135" s="29"/>
      <c r="AY135" s="28"/>
      <c r="AZ135" s="28"/>
      <c r="BA135" s="28" t="s">
        <v>9</v>
      </c>
      <c r="BB135" s="28"/>
      <c r="BC135" s="26"/>
      <c r="BD135" s="26"/>
      <c r="BE135" s="28"/>
      <c r="BF135" s="26"/>
      <c r="BG135" s="26"/>
      <c r="BH135" s="26"/>
      <c r="BI135" s="28"/>
      <c r="BJ135" s="6"/>
    </row>
    <row r="136" spans="1:62" ht="31">
      <c r="A136" s="23">
        <v>132</v>
      </c>
      <c r="B136" s="27" t="s">
        <v>2717</v>
      </c>
      <c r="C136" s="27" t="s">
        <v>2718</v>
      </c>
      <c r="D136" s="27" t="s">
        <v>71</v>
      </c>
      <c r="E136" s="27">
        <v>66</v>
      </c>
      <c r="F136" s="27" t="s">
        <v>195</v>
      </c>
      <c r="G136" s="27" t="s">
        <v>195</v>
      </c>
      <c r="H136" s="23" t="str">
        <f t="shared" si="4"/>
        <v>陳＊樑</v>
      </c>
      <c r="I136" s="23" t="str">
        <f t="shared" si="5"/>
        <v>2＊731767</v>
      </c>
      <c r="J136" s="27">
        <v>1130509</v>
      </c>
      <c r="K136" s="27" t="s">
        <v>734</v>
      </c>
      <c r="L136" s="27">
        <v>1125</v>
      </c>
      <c r="M136" s="26"/>
      <c r="N136" s="26"/>
      <c r="O136" s="26"/>
      <c r="P136" s="26"/>
      <c r="Q136" s="26"/>
      <c r="R136" s="26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6"/>
      <c r="AK136" s="26"/>
      <c r="AL136" s="26"/>
      <c r="AM136" s="28"/>
      <c r="AN136" s="28"/>
      <c r="AO136" s="28"/>
      <c r="AP136" s="28"/>
      <c r="AQ136" s="28"/>
      <c r="AR136" s="26"/>
      <c r="AS136" s="28"/>
      <c r="AT136" s="28"/>
      <c r="AU136" s="28"/>
      <c r="AV136" s="28"/>
      <c r="AW136" s="28"/>
      <c r="AX136" s="29"/>
      <c r="AY136" s="28"/>
      <c r="AZ136" s="28"/>
      <c r="BA136" s="28" t="s">
        <v>9</v>
      </c>
      <c r="BB136" s="28"/>
      <c r="BC136" s="26"/>
      <c r="BD136" s="26"/>
      <c r="BE136" s="28"/>
      <c r="BF136" s="26"/>
      <c r="BG136" s="26"/>
      <c r="BH136" s="26"/>
      <c r="BI136" s="28"/>
      <c r="BJ136" s="6"/>
    </row>
    <row r="137" spans="1:62" ht="46.5">
      <c r="A137" s="23">
        <v>133</v>
      </c>
      <c r="B137" s="27" t="s">
        <v>314</v>
      </c>
      <c r="C137" s="27" t="s">
        <v>206</v>
      </c>
      <c r="D137" s="27" t="s">
        <v>69</v>
      </c>
      <c r="E137" s="27">
        <v>70</v>
      </c>
      <c r="F137" s="27" t="s">
        <v>195</v>
      </c>
      <c r="G137" s="27" t="s">
        <v>195</v>
      </c>
      <c r="H137" s="23" t="str">
        <f t="shared" si="4"/>
        <v>黃＊樹蘭</v>
      </c>
      <c r="I137" s="23" t="str">
        <f t="shared" si="5"/>
        <v>0＊261745</v>
      </c>
      <c r="J137" s="27">
        <v>1130510</v>
      </c>
      <c r="K137" s="27" t="s">
        <v>738</v>
      </c>
      <c r="L137" s="27">
        <v>1125</v>
      </c>
      <c r="M137" s="26"/>
      <c r="N137" s="26"/>
      <c r="O137" s="26"/>
      <c r="P137" s="26"/>
      <c r="Q137" s="26"/>
      <c r="R137" s="26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6"/>
      <c r="AK137" s="26"/>
      <c r="AL137" s="26"/>
      <c r="AM137" s="28"/>
      <c r="AN137" s="28"/>
      <c r="AO137" s="28"/>
      <c r="AP137" s="28"/>
      <c r="AQ137" s="28"/>
      <c r="AR137" s="26"/>
      <c r="AS137" s="28"/>
      <c r="AT137" s="28"/>
      <c r="AU137" s="28"/>
      <c r="AV137" s="28"/>
      <c r="AW137" s="28"/>
      <c r="AX137" s="29"/>
      <c r="AY137" s="28" t="s">
        <v>9</v>
      </c>
      <c r="AZ137" s="28"/>
      <c r="BA137" s="28" t="s">
        <v>9</v>
      </c>
      <c r="BB137" s="28"/>
      <c r="BC137" s="26"/>
      <c r="BD137" s="26"/>
      <c r="BE137" s="28"/>
      <c r="BF137" s="26"/>
      <c r="BG137" s="26"/>
      <c r="BH137" s="26"/>
      <c r="BI137" s="28"/>
      <c r="BJ137" s="6"/>
    </row>
    <row r="138" spans="1:62" ht="46.5">
      <c r="A138" s="23">
        <v>134</v>
      </c>
      <c r="B138" s="27" t="s">
        <v>2719</v>
      </c>
      <c r="C138" s="27" t="s">
        <v>2720</v>
      </c>
      <c r="D138" s="27" t="s">
        <v>71</v>
      </c>
      <c r="E138" s="27">
        <v>80</v>
      </c>
      <c r="F138" s="27" t="s">
        <v>2721</v>
      </c>
      <c r="G138" s="27" t="s">
        <v>2722</v>
      </c>
      <c r="H138" s="23" t="str">
        <f t="shared" si="4"/>
        <v>劉＊哲</v>
      </c>
      <c r="I138" s="23" t="str">
        <f t="shared" si="5"/>
        <v>0＊498612</v>
      </c>
      <c r="J138" s="27">
        <v>1130510</v>
      </c>
      <c r="K138" s="27" t="s">
        <v>1051</v>
      </c>
      <c r="L138" s="27">
        <v>1125</v>
      </c>
      <c r="M138" s="26"/>
      <c r="N138" s="26"/>
      <c r="O138" s="26"/>
      <c r="P138" s="26"/>
      <c r="Q138" s="26"/>
      <c r="R138" s="26"/>
      <c r="S138" s="28"/>
      <c r="T138" s="28"/>
      <c r="U138" s="28"/>
      <c r="V138" s="28"/>
      <c r="W138" s="28"/>
      <c r="X138" s="28" t="s">
        <v>9</v>
      </c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6"/>
      <c r="AK138" s="26"/>
      <c r="AL138" s="26"/>
      <c r="AM138" s="28"/>
      <c r="AN138" s="28"/>
      <c r="AO138" s="28"/>
      <c r="AP138" s="28"/>
      <c r="AQ138" s="28"/>
      <c r="AR138" s="26"/>
      <c r="AS138" s="28"/>
      <c r="AT138" s="28"/>
      <c r="AU138" s="28"/>
      <c r="AV138" s="28"/>
      <c r="AW138" s="28"/>
      <c r="AX138" s="29"/>
      <c r="AY138" s="28"/>
      <c r="AZ138" s="28"/>
      <c r="BA138" s="28"/>
      <c r="BB138" s="28"/>
      <c r="BC138" s="26"/>
      <c r="BD138" s="26"/>
      <c r="BE138" s="28"/>
      <c r="BF138" s="26"/>
      <c r="BG138" s="26"/>
      <c r="BH138" s="26"/>
      <c r="BI138" s="28" t="s">
        <v>1034</v>
      </c>
      <c r="BJ138" s="6"/>
    </row>
    <row r="139" spans="1:62" ht="31">
      <c r="A139" s="23">
        <v>135</v>
      </c>
      <c r="B139" s="27" t="s">
        <v>2442</v>
      </c>
      <c r="C139" s="27" t="s">
        <v>840</v>
      </c>
      <c r="D139" s="27" t="s">
        <v>69</v>
      </c>
      <c r="E139" s="27">
        <v>68</v>
      </c>
      <c r="F139" s="27" t="s">
        <v>195</v>
      </c>
      <c r="G139" s="27" t="s">
        <v>195</v>
      </c>
      <c r="H139" s="23" t="str">
        <f t="shared" si="4"/>
        <v>黃＊英</v>
      </c>
      <c r="I139" s="23" t="str">
        <f t="shared" si="5"/>
        <v>0＊329014</v>
      </c>
      <c r="J139" s="27">
        <v>1130513</v>
      </c>
      <c r="K139" s="27" t="s">
        <v>734</v>
      </c>
      <c r="L139" s="27">
        <v>1125</v>
      </c>
      <c r="M139" s="26"/>
      <c r="N139" s="26"/>
      <c r="O139" s="26"/>
      <c r="P139" s="26"/>
      <c r="Q139" s="26"/>
      <c r="R139" s="26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6"/>
      <c r="AK139" s="26"/>
      <c r="AL139" s="26"/>
      <c r="AM139" s="28"/>
      <c r="AN139" s="28"/>
      <c r="AO139" s="28"/>
      <c r="AP139" s="28"/>
      <c r="AQ139" s="28"/>
      <c r="AR139" s="26"/>
      <c r="AS139" s="28"/>
      <c r="AT139" s="28"/>
      <c r="AU139" s="28"/>
      <c r="AV139" s="28"/>
      <c r="AW139" s="28"/>
      <c r="AX139" s="29"/>
      <c r="AY139" s="28"/>
      <c r="AZ139" s="28"/>
      <c r="BA139" s="28" t="s">
        <v>9</v>
      </c>
      <c r="BB139" s="28"/>
      <c r="BC139" s="26"/>
      <c r="BD139" s="26"/>
      <c r="BE139" s="28"/>
      <c r="BF139" s="26"/>
      <c r="BG139" s="26"/>
      <c r="BH139" s="26"/>
      <c r="BI139" s="28"/>
      <c r="BJ139" s="6"/>
    </row>
    <row r="140" spans="1:62" ht="46.5">
      <c r="A140" s="23">
        <v>136</v>
      </c>
      <c r="B140" s="27" t="s">
        <v>2723</v>
      </c>
      <c r="C140" s="27" t="s">
        <v>2724</v>
      </c>
      <c r="D140" s="27" t="s">
        <v>71</v>
      </c>
      <c r="E140" s="27">
        <v>65</v>
      </c>
      <c r="F140" s="27" t="s">
        <v>195</v>
      </c>
      <c r="G140" s="27" t="s">
        <v>195</v>
      </c>
      <c r="H140" s="23" t="str">
        <f t="shared" si="4"/>
        <v>林＊文</v>
      </c>
      <c r="I140" s="23" t="str">
        <f t="shared" si="5"/>
        <v>0＊409541</v>
      </c>
      <c r="J140" s="27">
        <v>1130513</v>
      </c>
      <c r="K140" s="27" t="s">
        <v>738</v>
      </c>
      <c r="L140" s="27">
        <v>1125</v>
      </c>
      <c r="M140" s="26"/>
      <c r="N140" s="26"/>
      <c r="O140" s="26"/>
      <c r="P140" s="26"/>
      <c r="Q140" s="26"/>
      <c r="R140" s="26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6"/>
      <c r="AK140" s="26"/>
      <c r="AL140" s="26"/>
      <c r="AM140" s="28"/>
      <c r="AN140" s="28"/>
      <c r="AO140" s="28"/>
      <c r="AP140" s="28"/>
      <c r="AQ140" s="28"/>
      <c r="AR140" s="26"/>
      <c r="AS140" s="28"/>
      <c r="AT140" s="28"/>
      <c r="AU140" s="28"/>
      <c r="AV140" s="28"/>
      <c r="AW140" s="28"/>
      <c r="AX140" s="29"/>
      <c r="AY140" s="28"/>
      <c r="AZ140" s="28" t="s">
        <v>9</v>
      </c>
      <c r="BA140" s="28" t="s">
        <v>9</v>
      </c>
      <c r="BB140" s="28"/>
      <c r="BC140" s="26"/>
      <c r="BD140" s="26"/>
      <c r="BE140" s="28"/>
      <c r="BF140" s="26"/>
      <c r="BG140" s="26"/>
      <c r="BH140" s="26"/>
      <c r="BI140" s="28"/>
      <c r="BJ140" s="6"/>
    </row>
    <row r="141" spans="1:62" ht="31">
      <c r="A141" s="23">
        <v>137</v>
      </c>
      <c r="B141" s="27" t="s">
        <v>2725</v>
      </c>
      <c r="C141" s="27" t="s">
        <v>2726</v>
      </c>
      <c r="D141" s="27" t="s">
        <v>69</v>
      </c>
      <c r="E141" s="27">
        <v>50</v>
      </c>
      <c r="F141" s="27" t="s">
        <v>195</v>
      </c>
      <c r="G141" s="27" t="s">
        <v>195</v>
      </c>
      <c r="H141" s="23" t="str">
        <f t="shared" si="4"/>
        <v>李＊華</v>
      </c>
      <c r="I141" s="23" t="str">
        <f t="shared" si="5"/>
        <v>1＊326882</v>
      </c>
      <c r="J141" s="27">
        <v>1130513</v>
      </c>
      <c r="K141" s="27" t="s">
        <v>734</v>
      </c>
      <c r="L141" s="27">
        <v>1125</v>
      </c>
      <c r="M141" s="26"/>
      <c r="N141" s="26"/>
      <c r="O141" s="26"/>
      <c r="P141" s="26"/>
      <c r="Q141" s="26"/>
      <c r="R141" s="26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6"/>
      <c r="AK141" s="26"/>
      <c r="AL141" s="26"/>
      <c r="AM141" s="28"/>
      <c r="AN141" s="28"/>
      <c r="AO141" s="28"/>
      <c r="AP141" s="28"/>
      <c r="AQ141" s="28"/>
      <c r="AR141" s="26"/>
      <c r="AS141" s="28"/>
      <c r="AT141" s="28"/>
      <c r="AU141" s="28"/>
      <c r="AV141" s="28"/>
      <c r="AW141" s="28"/>
      <c r="AX141" s="29"/>
      <c r="AY141" s="28"/>
      <c r="AZ141" s="28"/>
      <c r="BA141" s="28" t="s">
        <v>9</v>
      </c>
      <c r="BB141" s="28"/>
      <c r="BC141" s="26"/>
      <c r="BD141" s="26"/>
      <c r="BE141" s="28"/>
      <c r="BF141" s="26"/>
      <c r="BG141" s="26"/>
      <c r="BH141" s="26"/>
      <c r="BI141" s="28"/>
      <c r="BJ141" s="6"/>
    </row>
    <row r="142" spans="1:62" ht="31">
      <c r="A142" s="23">
        <v>138</v>
      </c>
      <c r="B142" s="27" t="s">
        <v>526</v>
      </c>
      <c r="C142" s="27" t="s">
        <v>382</v>
      </c>
      <c r="D142" s="27" t="s">
        <v>69</v>
      </c>
      <c r="E142" s="27">
        <v>73</v>
      </c>
      <c r="F142" s="27" t="s">
        <v>195</v>
      </c>
      <c r="G142" s="27" t="s">
        <v>195</v>
      </c>
      <c r="H142" s="23" t="str">
        <f t="shared" si="4"/>
        <v>李＊春麗</v>
      </c>
      <c r="I142" s="23" t="str">
        <f t="shared" si="5"/>
        <v>2＊437526</v>
      </c>
      <c r="J142" s="27">
        <v>1130513</v>
      </c>
      <c r="K142" s="27" t="s">
        <v>734</v>
      </c>
      <c r="L142" s="27">
        <v>1125</v>
      </c>
      <c r="M142" s="26"/>
      <c r="N142" s="26"/>
      <c r="O142" s="26"/>
      <c r="P142" s="26"/>
      <c r="Q142" s="26"/>
      <c r="R142" s="26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6"/>
      <c r="AK142" s="26"/>
      <c r="AL142" s="26"/>
      <c r="AM142" s="28"/>
      <c r="AN142" s="28"/>
      <c r="AO142" s="28"/>
      <c r="AP142" s="28"/>
      <c r="AQ142" s="28"/>
      <c r="AR142" s="26"/>
      <c r="AS142" s="28"/>
      <c r="AT142" s="28"/>
      <c r="AU142" s="28"/>
      <c r="AV142" s="28"/>
      <c r="AW142" s="28"/>
      <c r="AX142" s="29"/>
      <c r="AY142" s="28"/>
      <c r="AZ142" s="28"/>
      <c r="BA142" s="28" t="s">
        <v>9</v>
      </c>
      <c r="BB142" s="28"/>
      <c r="BC142" s="26"/>
      <c r="BD142" s="26"/>
      <c r="BE142" s="28"/>
      <c r="BF142" s="26"/>
      <c r="BG142" s="26"/>
      <c r="BH142" s="26"/>
      <c r="BI142" s="28"/>
      <c r="BJ142" s="6"/>
    </row>
    <row r="143" spans="1:62" ht="31">
      <c r="A143" s="23">
        <v>139</v>
      </c>
      <c r="B143" s="27" t="s">
        <v>530</v>
      </c>
      <c r="C143" s="27" t="s">
        <v>531</v>
      </c>
      <c r="D143" s="27" t="s">
        <v>69</v>
      </c>
      <c r="E143" s="27">
        <v>55</v>
      </c>
      <c r="F143" s="27" t="s">
        <v>195</v>
      </c>
      <c r="G143" s="27" t="s">
        <v>195</v>
      </c>
      <c r="H143" s="23" t="str">
        <f t="shared" si="4"/>
        <v>劉＊娟</v>
      </c>
      <c r="I143" s="23" t="str">
        <f t="shared" si="5"/>
        <v>0＊781869</v>
      </c>
      <c r="J143" s="27">
        <v>1130515</v>
      </c>
      <c r="K143" s="27" t="s">
        <v>734</v>
      </c>
      <c r="L143" s="27">
        <v>1125</v>
      </c>
      <c r="M143" s="26"/>
      <c r="N143" s="26"/>
      <c r="O143" s="26"/>
      <c r="P143" s="26"/>
      <c r="Q143" s="26"/>
      <c r="R143" s="26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6"/>
      <c r="AK143" s="26"/>
      <c r="AL143" s="26"/>
      <c r="AM143" s="28"/>
      <c r="AN143" s="28"/>
      <c r="AO143" s="28"/>
      <c r="AP143" s="28"/>
      <c r="AQ143" s="28"/>
      <c r="AR143" s="26"/>
      <c r="AS143" s="28"/>
      <c r="AT143" s="28"/>
      <c r="AU143" s="28"/>
      <c r="AV143" s="28"/>
      <c r="AW143" s="28"/>
      <c r="AX143" s="29"/>
      <c r="AY143" s="28"/>
      <c r="AZ143" s="28"/>
      <c r="BA143" s="28" t="s">
        <v>9</v>
      </c>
      <c r="BB143" s="28"/>
      <c r="BC143" s="26"/>
      <c r="BD143" s="26"/>
      <c r="BE143" s="28"/>
      <c r="BF143" s="26"/>
      <c r="BG143" s="26"/>
      <c r="BH143" s="26"/>
      <c r="BI143" s="28"/>
      <c r="BJ143" s="6"/>
    </row>
    <row r="144" spans="1:62" ht="31">
      <c r="A144" s="23">
        <v>140</v>
      </c>
      <c r="B144" s="27" t="s">
        <v>2727</v>
      </c>
      <c r="C144" s="27" t="s">
        <v>2728</v>
      </c>
      <c r="D144" s="27" t="s">
        <v>71</v>
      </c>
      <c r="E144" s="27">
        <v>35</v>
      </c>
      <c r="F144" s="27" t="s">
        <v>195</v>
      </c>
      <c r="G144" s="27" t="s">
        <v>195</v>
      </c>
      <c r="H144" s="23" t="str">
        <f t="shared" si="4"/>
        <v>賴＊羽</v>
      </c>
      <c r="I144" s="23" t="str">
        <f t="shared" si="5"/>
        <v>0＊883464</v>
      </c>
      <c r="J144" s="27">
        <v>1130515</v>
      </c>
      <c r="K144" s="27" t="s">
        <v>734</v>
      </c>
      <c r="L144" s="27">
        <v>1125</v>
      </c>
      <c r="M144" s="26"/>
      <c r="N144" s="26"/>
      <c r="O144" s="26"/>
      <c r="P144" s="26"/>
      <c r="Q144" s="26"/>
      <c r="R144" s="26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6"/>
      <c r="AK144" s="26"/>
      <c r="AL144" s="26"/>
      <c r="AM144" s="28"/>
      <c r="AN144" s="28"/>
      <c r="AO144" s="28"/>
      <c r="AP144" s="28"/>
      <c r="AQ144" s="28"/>
      <c r="AR144" s="26"/>
      <c r="AS144" s="28"/>
      <c r="AT144" s="28"/>
      <c r="AU144" s="28"/>
      <c r="AV144" s="28"/>
      <c r="AW144" s="28"/>
      <c r="AX144" s="29"/>
      <c r="AY144" s="28"/>
      <c r="AZ144" s="28"/>
      <c r="BA144" s="28" t="s">
        <v>9</v>
      </c>
      <c r="BB144" s="28"/>
      <c r="BC144" s="26"/>
      <c r="BD144" s="26"/>
      <c r="BE144" s="28"/>
      <c r="BF144" s="26"/>
      <c r="BG144" s="26"/>
      <c r="BH144" s="26"/>
      <c r="BI144" s="28"/>
      <c r="BJ144" s="6"/>
    </row>
    <row r="145" spans="1:62">
      <c r="A145" s="23">
        <v>141</v>
      </c>
      <c r="B145" s="27" t="s">
        <v>423</v>
      </c>
      <c r="C145" s="27" t="s">
        <v>424</v>
      </c>
      <c r="D145" s="27" t="s">
        <v>71</v>
      </c>
      <c r="E145" s="27">
        <v>63</v>
      </c>
      <c r="F145" s="27" t="s">
        <v>195</v>
      </c>
      <c r="G145" s="27" t="s">
        <v>195</v>
      </c>
      <c r="H145" s="23" t="str">
        <f t="shared" si="4"/>
        <v>張＊賓</v>
      </c>
      <c r="I145" s="23" t="str">
        <f t="shared" si="5"/>
        <v>0＊703872</v>
      </c>
      <c r="J145" s="27">
        <v>1130515</v>
      </c>
      <c r="K145" s="27">
        <v>5761300</v>
      </c>
      <c r="L145" s="27">
        <v>1125</v>
      </c>
      <c r="M145" s="26"/>
      <c r="N145" s="26"/>
      <c r="O145" s="26"/>
      <c r="P145" s="26"/>
      <c r="Q145" s="26"/>
      <c r="R145" s="26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6"/>
      <c r="AK145" s="26"/>
      <c r="AL145" s="26"/>
      <c r="AM145" s="28"/>
      <c r="AN145" s="28"/>
      <c r="AO145" s="28"/>
      <c r="AP145" s="28"/>
      <c r="AQ145" s="28"/>
      <c r="AR145" s="26"/>
      <c r="AS145" s="28"/>
      <c r="AT145" s="28"/>
      <c r="AU145" s="28" t="s">
        <v>9</v>
      </c>
      <c r="AV145" s="28"/>
      <c r="AW145" s="28"/>
      <c r="AX145" s="29"/>
      <c r="AY145" s="28"/>
      <c r="AZ145" s="28"/>
      <c r="BA145" s="28"/>
      <c r="BB145" s="28"/>
      <c r="BC145" s="26"/>
      <c r="BD145" s="26"/>
      <c r="BE145" s="28"/>
      <c r="BF145" s="26"/>
      <c r="BG145" s="26"/>
      <c r="BH145" s="26"/>
      <c r="BI145" s="28"/>
      <c r="BJ145" s="6"/>
    </row>
    <row r="146" spans="1:62" ht="31">
      <c r="A146" s="23">
        <v>142</v>
      </c>
      <c r="B146" s="27" t="s">
        <v>2729</v>
      </c>
      <c r="C146" s="27" t="s">
        <v>2730</v>
      </c>
      <c r="D146" s="27" t="s">
        <v>71</v>
      </c>
      <c r="E146" s="27">
        <v>78</v>
      </c>
      <c r="F146" s="27" t="s">
        <v>195</v>
      </c>
      <c r="G146" s="27" t="s">
        <v>195</v>
      </c>
      <c r="H146" s="23" t="str">
        <f t="shared" si="4"/>
        <v>李＊喜</v>
      </c>
      <c r="I146" s="23" t="str">
        <f t="shared" si="5"/>
        <v>0＊721908</v>
      </c>
      <c r="J146" s="27">
        <v>1130515</v>
      </c>
      <c r="K146" s="27" t="s">
        <v>734</v>
      </c>
      <c r="L146" s="27">
        <v>1125</v>
      </c>
      <c r="M146" s="26"/>
      <c r="N146" s="26"/>
      <c r="O146" s="26"/>
      <c r="P146" s="26"/>
      <c r="Q146" s="26"/>
      <c r="R146" s="26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6"/>
      <c r="AK146" s="26"/>
      <c r="AL146" s="26"/>
      <c r="AM146" s="28"/>
      <c r="AN146" s="28"/>
      <c r="AO146" s="28"/>
      <c r="AP146" s="28"/>
      <c r="AQ146" s="28"/>
      <c r="AR146" s="26"/>
      <c r="AS146" s="28"/>
      <c r="AT146" s="28"/>
      <c r="AU146" s="28"/>
      <c r="AV146" s="28"/>
      <c r="AW146" s="28"/>
      <c r="AX146" s="29"/>
      <c r="AY146" s="28"/>
      <c r="AZ146" s="28"/>
      <c r="BA146" s="28" t="s">
        <v>9</v>
      </c>
      <c r="BB146" s="28"/>
      <c r="BC146" s="26"/>
      <c r="BD146" s="26"/>
      <c r="BE146" s="28"/>
      <c r="BF146" s="26"/>
      <c r="BG146" s="26"/>
      <c r="BH146" s="26"/>
      <c r="BI146" s="28"/>
      <c r="BJ146" s="6"/>
    </row>
    <row r="147" spans="1:62" ht="31">
      <c r="A147" s="23">
        <v>143</v>
      </c>
      <c r="B147" s="27" t="s">
        <v>532</v>
      </c>
      <c r="C147" s="27" t="s">
        <v>244</v>
      </c>
      <c r="D147" s="27" t="s">
        <v>69</v>
      </c>
      <c r="E147" s="27">
        <v>69</v>
      </c>
      <c r="F147" s="27" t="s">
        <v>195</v>
      </c>
      <c r="G147" s="27" t="s">
        <v>195</v>
      </c>
      <c r="H147" s="23" t="str">
        <f t="shared" si="4"/>
        <v>李＊玉卿</v>
      </c>
      <c r="I147" s="23" t="str">
        <f t="shared" si="5"/>
        <v>1＊959371</v>
      </c>
      <c r="J147" s="27">
        <v>1130515</v>
      </c>
      <c r="K147" s="27" t="s">
        <v>734</v>
      </c>
      <c r="L147" s="27">
        <v>1125</v>
      </c>
      <c r="M147" s="26"/>
      <c r="N147" s="26"/>
      <c r="O147" s="26"/>
      <c r="P147" s="26"/>
      <c r="Q147" s="26"/>
      <c r="R147" s="26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6"/>
      <c r="AK147" s="26"/>
      <c r="AL147" s="26"/>
      <c r="AM147" s="28"/>
      <c r="AN147" s="28"/>
      <c r="AO147" s="28"/>
      <c r="AP147" s="28"/>
      <c r="AQ147" s="28"/>
      <c r="AR147" s="26"/>
      <c r="AS147" s="28"/>
      <c r="AT147" s="28"/>
      <c r="AU147" s="28"/>
      <c r="AV147" s="28"/>
      <c r="AW147" s="28"/>
      <c r="AX147" s="29"/>
      <c r="AY147" s="28"/>
      <c r="AZ147" s="28"/>
      <c r="BA147" s="28" t="s">
        <v>2225</v>
      </c>
      <c r="BB147" s="28"/>
      <c r="BC147" s="26"/>
      <c r="BD147" s="26"/>
      <c r="BE147" s="28"/>
      <c r="BF147" s="26"/>
      <c r="BG147" s="26"/>
      <c r="BH147" s="26"/>
      <c r="BI147" s="28"/>
      <c r="BJ147" s="6"/>
    </row>
    <row r="148" spans="1:62" ht="31">
      <c r="A148" s="23">
        <v>144</v>
      </c>
      <c r="B148" s="27" t="s">
        <v>2731</v>
      </c>
      <c r="C148" s="27" t="s">
        <v>2732</v>
      </c>
      <c r="D148" s="27" t="s">
        <v>69</v>
      </c>
      <c r="E148" s="27">
        <v>81</v>
      </c>
      <c r="F148" s="27" t="s">
        <v>195</v>
      </c>
      <c r="G148" s="27" t="s">
        <v>195</v>
      </c>
      <c r="H148" s="23" t="str">
        <f t="shared" si="4"/>
        <v>曾＊鳯嬌</v>
      </c>
      <c r="I148" s="23" t="str">
        <f t="shared" si="5"/>
        <v>1＊940785</v>
      </c>
      <c r="J148" s="27">
        <v>1130515</v>
      </c>
      <c r="K148" s="27" t="s">
        <v>732</v>
      </c>
      <c r="L148" s="27">
        <v>1125</v>
      </c>
      <c r="M148" s="26"/>
      <c r="N148" s="26"/>
      <c r="O148" s="26"/>
      <c r="P148" s="26"/>
      <c r="Q148" s="26"/>
      <c r="R148" s="26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6"/>
      <c r="AK148" s="26"/>
      <c r="AL148" s="26"/>
      <c r="AM148" s="28"/>
      <c r="AN148" s="28"/>
      <c r="AO148" s="28"/>
      <c r="AP148" s="28"/>
      <c r="AQ148" s="28"/>
      <c r="AR148" s="26"/>
      <c r="AS148" s="28"/>
      <c r="AT148" s="28"/>
      <c r="AU148" s="28"/>
      <c r="AV148" s="28"/>
      <c r="AW148" s="28"/>
      <c r="AX148" s="29"/>
      <c r="AY148" s="28"/>
      <c r="AZ148" s="28"/>
      <c r="BA148" s="28"/>
      <c r="BB148" s="28" t="s">
        <v>1879</v>
      </c>
      <c r="BC148" s="26"/>
      <c r="BD148" s="26"/>
      <c r="BE148" s="28"/>
      <c r="BF148" s="26"/>
      <c r="BG148" s="26"/>
      <c r="BH148" s="26"/>
      <c r="BI148" s="28"/>
      <c r="BJ148" s="6"/>
    </row>
    <row r="149" spans="1:62" ht="31">
      <c r="A149" s="23">
        <v>145</v>
      </c>
      <c r="B149" s="27" t="s">
        <v>2532</v>
      </c>
      <c r="C149" s="27" t="s">
        <v>2533</v>
      </c>
      <c r="D149" s="27" t="s">
        <v>71</v>
      </c>
      <c r="E149" s="27">
        <v>66</v>
      </c>
      <c r="F149" s="27" t="s">
        <v>2733</v>
      </c>
      <c r="G149" s="27" t="s">
        <v>2734</v>
      </c>
      <c r="H149" s="23" t="str">
        <f t="shared" si="4"/>
        <v>卿＊萃</v>
      </c>
      <c r="I149" s="23" t="str">
        <f t="shared" si="5"/>
        <v>1＊652813</v>
      </c>
      <c r="J149" s="27">
        <v>1130515</v>
      </c>
      <c r="K149" s="27" t="s">
        <v>753</v>
      </c>
      <c r="L149" s="27">
        <v>1125</v>
      </c>
      <c r="M149" s="26"/>
      <c r="N149" s="26"/>
      <c r="O149" s="26"/>
      <c r="P149" s="26"/>
      <c r="Q149" s="26"/>
      <c r="R149" s="26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6"/>
      <c r="AK149" s="26"/>
      <c r="AL149" s="26"/>
      <c r="AM149" s="28"/>
      <c r="AN149" s="28"/>
      <c r="AO149" s="28"/>
      <c r="AP149" s="28"/>
      <c r="AQ149" s="28"/>
      <c r="AR149" s="26" t="s">
        <v>9</v>
      </c>
      <c r="AS149" s="28"/>
      <c r="AT149" s="28"/>
      <c r="AU149" s="28"/>
      <c r="AV149" s="28"/>
      <c r="AW149" s="28"/>
      <c r="AX149" s="29"/>
      <c r="AY149" s="28"/>
      <c r="AZ149" s="28"/>
      <c r="BA149" s="28"/>
      <c r="BB149" s="28"/>
      <c r="BC149" s="26"/>
      <c r="BD149" s="26"/>
      <c r="BE149" s="28"/>
      <c r="BF149" s="26"/>
      <c r="BG149" s="26"/>
      <c r="BH149" s="26"/>
      <c r="BI149" s="28" t="s">
        <v>1034</v>
      </c>
      <c r="BJ149" s="6"/>
    </row>
    <row r="150" spans="1:62">
      <c r="A150" s="23">
        <v>146</v>
      </c>
      <c r="B150" s="27" t="s">
        <v>2358</v>
      </c>
      <c r="C150" s="27" t="s">
        <v>1421</v>
      </c>
      <c r="D150" s="27" t="s">
        <v>71</v>
      </c>
      <c r="E150" s="27">
        <v>61</v>
      </c>
      <c r="F150" s="27" t="s">
        <v>195</v>
      </c>
      <c r="G150" s="27" t="s">
        <v>195</v>
      </c>
      <c r="H150" s="23" t="str">
        <f t="shared" si="4"/>
        <v>楊＊丞</v>
      </c>
      <c r="I150" s="23" t="str">
        <f t="shared" si="5"/>
        <v>2＊205365</v>
      </c>
      <c r="J150" s="27">
        <v>1130515</v>
      </c>
      <c r="K150" s="27">
        <v>5761300</v>
      </c>
      <c r="L150" s="27">
        <v>1125</v>
      </c>
      <c r="M150" s="26"/>
      <c r="N150" s="26"/>
      <c r="O150" s="26"/>
      <c r="P150" s="26"/>
      <c r="Q150" s="26"/>
      <c r="R150" s="26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6"/>
      <c r="AK150" s="26"/>
      <c r="AL150" s="26"/>
      <c r="AM150" s="28"/>
      <c r="AN150" s="28"/>
      <c r="AO150" s="28"/>
      <c r="AP150" s="28"/>
      <c r="AQ150" s="28"/>
      <c r="AR150" s="26"/>
      <c r="AS150" s="28"/>
      <c r="AT150" s="28"/>
      <c r="AU150" s="28" t="s">
        <v>9</v>
      </c>
      <c r="AV150" s="28"/>
      <c r="AW150" s="28"/>
      <c r="AX150" s="29"/>
      <c r="AY150" s="28"/>
      <c r="AZ150" s="28"/>
      <c r="BA150" s="28"/>
      <c r="BB150" s="28"/>
      <c r="BC150" s="26"/>
      <c r="BD150" s="26"/>
      <c r="BE150" s="28"/>
      <c r="BF150" s="26"/>
      <c r="BG150" s="26"/>
      <c r="BH150" s="26"/>
      <c r="BI150" s="28"/>
      <c r="BJ150" s="6"/>
    </row>
    <row r="151" spans="1:62" ht="46.5">
      <c r="A151" s="23">
        <v>147</v>
      </c>
      <c r="B151" s="27" t="s">
        <v>2735</v>
      </c>
      <c r="C151" s="27" t="s">
        <v>2736</v>
      </c>
      <c r="D151" s="27" t="s">
        <v>71</v>
      </c>
      <c r="E151" s="27">
        <v>64</v>
      </c>
      <c r="F151" s="27" t="s">
        <v>2721</v>
      </c>
      <c r="G151" s="27" t="s">
        <v>2737</v>
      </c>
      <c r="H151" s="23" t="str">
        <f t="shared" si="4"/>
        <v>高＊全</v>
      </c>
      <c r="I151" s="23" t="str">
        <f t="shared" si="5"/>
        <v>0＊209527</v>
      </c>
      <c r="J151" s="27">
        <v>1130515</v>
      </c>
      <c r="K151" s="27" t="s">
        <v>738</v>
      </c>
      <c r="L151" s="27">
        <v>1125</v>
      </c>
      <c r="M151" s="26"/>
      <c r="N151" s="26"/>
      <c r="O151" s="26"/>
      <c r="P151" s="26"/>
      <c r="Q151" s="26"/>
      <c r="R151" s="26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6"/>
      <c r="AK151" s="26"/>
      <c r="AL151" s="26"/>
      <c r="AM151" s="28"/>
      <c r="AN151" s="28"/>
      <c r="AO151" s="28"/>
      <c r="AP151" s="28"/>
      <c r="AQ151" s="28"/>
      <c r="AR151" s="26"/>
      <c r="AS151" s="28"/>
      <c r="AT151" s="28"/>
      <c r="AU151" s="28"/>
      <c r="AV151" s="28"/>
      <c r="AW151" s="28"/>
      <c r="AX151" s="29"/>
      <c r="AY151" s="28"/>
      <c r="AZ151" s="28" t="s">
        <v>9</v>
      </c>
      <c r="BA151" s="28" t="s">
        <v>9</v>
      </c>
      <c r="BB151" s="28"/>
      <c r="BC151" s="26"/>
      <c r="BD151" s="26"/>
      <c r="BE151" s="28"/>
      <c r="BF151" s="26"/>
      <c r="BG151" s="26"/>
      <c r="BH151" s="26"/>
      <c r="BI151" s="28"/>
      <c r="BJ151" s="6"/>
    </row>
    <row r="152" spans="1:62" ht="31">
      <c r="A152" s="23">
        <v>148</v>
      </c>
      <c r="B152" s="27" t="s">
        <v>2738</v>
      </c>
      <c r="C152" s="27" t="s">
        <v>2739</v>
      </c>
      <c r="D152" s="27" t="s">
        <v>69</v>
      </c>
      <c r="E152" s="27">
        <v>72</v>
      </c>
      <c r="F152" s="27" t="s">
        <v>195</v>
      </c>
      <c r="G152" s="27" t="s">
        <v>195</v>
      </c>
      <c r="H152" s="23" t="str">
        <f t="shared" si="4"/>
        <v>林＊玉女</v>
      </c>
      <c r="I152" s="23" t="str">
        <f t="shared" si="5"/>
        <v>0＊177499</v>
      </c>
      <c r="J152" s="27">
        <v>1130516</v>
      </c>
      <c r="K152" s="27" t="s">
        <v>734</v>
      </c>
      <c r="L152" s="27">
        <v>1125</v>
      </c>
      <c r="M152" s="26"/>
      <c r="N152" s="26"/>
      <c r="O152" s="26"/>
      <c r="P152" s="26"/>
      <c r="Q152" s="26"/>
      <c r="R152" s="26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6"/>
      <c r="AK152" s="26"/>
      <c r="AL152" s="26"/>
      <c r="AM152" s="28"/>
      <c r="AN152" s="28"/>
      <c r="AO152" s="28"/>
      <c r="AP152" s="28"/>
      <c r="AQ152" s="28"/>
      <c r="AR152" s="26"/>
      <c r="AS152" s="28"/>
      <c r="AT152" s="28"/>
      <c r="AU152" s="28"/>
      <c r="AV152" s="28"/>
      <c r="AW152" s="28"/>
      <c r="AX152" s="29"/>
      <c r="AY152" s="28"/>
      <c r="AZ152" s="28"/>
      <c r="BA152" s="28" t="s">
        <v>9</v>
      </c>
      <c r="BB152" s="28"/>
      <c r="BC152" s="26"/>
      <c r="BD152" s="26"/>
      <c r="BE152" s="28"/>
      <c r="BF152" s="26"/>
      <c r="BG152" s="26"/>
      <c r="BH152" s="26"/>
      <c r="BI152" s="28"/>
      <c r="BJ152" s="6"/>
    </row>
    <row r="153" spans="1:62" ht="31">
      <c r="A153" s="23">
        <v>149</v>
      </c>
      <c r="B153" s="27" t="s">
        <v>2740</v>
      </c>
      <c r="C153" s="27" t="s">
        <v>2741</v>
      </c>
      <c r="D153" s="27" t="s">
        <v>69</v>
      </c>
      <c r="E153" s="27">
        <v>83</v>
      </c>
      <c r="F153" s="27" t="s">
        <v>195</v>
      </c>
      <c r="G153" s="27" t="s">
        <v>195</v>
      </c>
      <c r="H153" s="23" t="str">
        <f t="shared" si="4"/>
        <v>張＊雅</v>
      </c>
      <c r="I153" s="23" t="str">
        <f t="shared" si="5"/>
        <v>0＊340371</v>
      </c>
      <c r="J153" s="27">
        <v>1130516</v>
      </c>
      <c r="K153" s="27" t="s">
        <v>734</v>
      </c>
      <c r="L153" s="27">
        <v>1125</v>
      </c>
      <c r="M153" s="26"/>
      <c r="N153" s="26"/>
      <c r="O153" s="26"/>
      <c r="P153" s="26"/>
      <c r="Q153" s="26"/>
      <c r="R153" s="26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6"/>
      <c r="AK153" s="26"/>
      <c r="AL153" s="26"/>
      <c r="AM153" s="28"/>
      <c r="AN153" s="28"/>
      <c r="AO153" s="28"/>
      <c r="AP153" s="28"/>
      <c r="AQ153" s="28"/>
      <c r="AR153" s="26"/>
      <c r="AS153" s="28"/>
      <c r="AT153" s="28"/>
      <c r="AU153" s="28"/>
      <c r="AV153" s="28"/>
      <c r="AW153" s="28"/>
      <c r="AX153" s="29"/>
      <c r="AY153" s="28"/>
      <c r="AZ153" s="28"/>
      <c r="BA153" s="28" t="s">
        <v>1899</v>
      </c>
      <c r="BB153" s="28"/>
      <c r="BC153" s="26"/>
      <c r="BD153" s="26"/>
      <c r="BE153" s="28"/>
      <c r="BF153" s="26"/>
      <c r="BG153" s="26"/>
      <c r="BH153" s="26"/>
      <c r="BI153" s="28"/>
      <c r="BJ153" s="6"/>
    </row>
    <row r="154" spans="1:62" ht="31">
      <c r="A154" s="23">
        <v>150</v>
      </c>
      <c r="B154" s="27" t="s">
        <v>2742</v>
      </c>
      <c r="C154" s="27" t="s">
        <v>2743</v>
      </c>
      <c r="D154" s="27" t="s">
        <v>69</v>
      </c>
      <c r="E154" s="27">
        <v>72</v>
      </c>
      <c r="F154" s="27" t="s">
        <v>195</v>
      </c>
      <c r="G154" s="27" t="s">
        <v>195</v>
      </c>
      <c r="H154" s="23" t="str">
        <f t="shared" si="4"/>
        <v>李＊妹</v>
      </c>
      <c r="I154" s="23" t="str">
        <f t="shared" si="5"/>
        <v>0＊600383</v>
      </c>
      <c r="J154" s="27">
        <v>1130516</v>
      </c>
      <c r="K154" s="27" t="s">
        <v>734</v>
      </c>
      <c r="L154" s="27">
        <v>1125</v>
      </c>
      <c r="M154" s="26"/>
      <c r="N154" s="26"/>
      <c r="O154" s="26"/>
      <c r="P154" s="26"/>
      <c r="Q154" s="26"/>
      <c r="R154" s="26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6"/>
      <c r="AK154" s="26"/>
      <c r="AL154" s="26"/>
      <c r="AM154" s="28"/>
      <c r="AN154" s="28"/>
      <c r="AO154" s="28"/>
      <c r="AP154" s="28"/>
      <c r="AQ154" s="28"/>
      <c r="AR154" s="26"/>
      <c r="AS154" s="28"/>
      <c r="AT154" s="28"/>
      <c r="AU154" s="28"/>
      <c r="AV154" s="28"/>
      <c r="AW154" s="28"/>
      <c r="AX154" s="29"/>
      <c r="AY154" s="28"/>
      <c r="AZ154" s="28"/>
      <c r="BA154" s="28" t="s">
        <v>9</v>
      </c>
      <c r="BB154" s="28"/>
      <c r="BC154" s="26"/>
      <c r="BD154" s="26"/>
      <c r="BE154" s="28"/>
      <c r="BF154" s="26"/>
      <c r="BG154" s="26"/>
      <c r="BH154" s="26"/>
      <c r="BI154" s="28"/>
      <c r="BJ154" s="6"/>
    </row>
    <row r="155" spans="1:62" ht="46.5">
      <c r="A155" s="23">
        <v>151</v>
      </c>
      <c r="B155" s="27" t="s">
        <v>2744</v>
      </c>
      <c r="C155" s="27" t="s">
        <v>874</v>
      </c>
      <c r="D155" s="27" t="s">
        <v>71</v>
      </c>
      <c r="E155" s="27">
        <v>68</v>
      </c>
      <c r="F155" s="27" t="s">
        <v>195</v>
      </c>
      <c r="G155" s="27" t="s">
        <v>195</v>
      </c>
      <c r="H155" s="23" t="str">
        <f t="shared" si="4"/>
        <v>丁＊良</v>
      </c>
      <c r="I155" s="23" t="str">
        <f t="shared" si="5"/>
        <v>1＊679257</v>
      </c>
      <c r="J155" s="27">
        <v>1130516</v>
      </c>
      <c r="K155" s="27" t="s">
        <v>738</v>
      </c>
      <c r="L155" s="27">
        <v>1125</v>
      </c>
      <c r="M155" s="26"/>
      <c r="N155" s="26"/>
      <c r="O155" s="26"/>
      <c r="P155" s="26"/>
      <c r="Q155" s="26"/>
      <c r="R155" s="26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6"/>
      <c r="AK155" s="26"/>
      <c r="AL155" s="26"/>
      <c r="AM155" s="28"/>
      <c r="AN155" s="28"/>
      <c r="AO155" s="28"/>
      <c r="AP155" s="28"/>
      <c r="AQ155" s="28"/>
      <c r="AR155" s="26"/>
      <c r="AS155" s="28"/>
      <c r="AT155" s="28"/>
      <c r="AU155" s="28"/>
      <c r="AV155" s="28"/>
      <c r="AW155" s="28"/>
      <c r="AX155" s="29"/>
      <c r="AY155" s="28"/>
      <c r="AZ155" s="28" t="s">
        <v>9</v>
      </c>
      <c r="BA155" s="28" t="s">
        <v>9</v>
      </c>
      <c r="BB155" s="28"/>
      <c r="BC155" s="26"/>
      <c r="BD155" s="26"/>
      <c r="BE155" s="28"/>
      <c r="BF155" s="26"/>
      <c r="BG155" s="26"/>
      <c r="BH155" s="26"/>
      <c r="BI155" s="28"/>
      <c r="BJ155" s="6"/>
    </row>
    <row r="156" spans="1:62" ht="31">
      <c r="A156" s="23">
        <v>152</v>
      </c>
      <c r="B156" s="27" t="s">
        <v>2745</v>
      </c>
      <c r="C156" s="27" t="s">
        <v>789</v>
      </c>
      <c r="D156" s="27" t="s">
        <v>71</v>
      </c>
      <c r="E156" s="27">
        <v>82</v>
      </c>
      <c r="F156" s="27" t="s">
        <v>195</v>
      </c>
      <c r="G156" s="27" t="s">
        <v>195</v>
      </c>
      <c r="H156" s="23" t="str">
        <f t="shared" si="4"/>
        <v>潘＊輔</v>
      </c>
      <c r="I156" s="23" t="str">
        <f t="shared" si="5"/>
        <v>1＊642388</v>
      </c>
      <c r="J156" s="27">
        <v>1130516</v>
      </c>
      <c r="K156" s="27" t="s">
        <v>749</v>
      </c>
      <c r="L156" s="27">
        <v>1125</v>
      </c>
      <c r="M156" s="26"/>
      <c r="N156" s="26"/>
      <c r="O156" s="26"/>
      <c r="P156" s="26"/>
      <c r="Q156" s="26"/>
      <c r="R156" s="26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6"/>
      <c r="AK156" s="26"/>
      <c r="AL156" s="26"/>
      <c r="AM156" s="28"/>
      <c r="AN156" s="28"/>
      <c r="AO156" s="28"/>
      <c r="AP156" s="28"/>
      <c r="AQ156" s="28"/>
      <c r="AR156" s="26"/>
      <c r="AS156" s="28"/>
      <c r="AT156" s="28"/>
      <c r="AU156" s="28"/>
      <c r="AV156" s="28"/>
      <c r="AW156" s="28"/>
      <c r="AX156" s="29"/>
      <c r="AY156" s="28"/>
      <c r="AZ156" s="28"/>
      <c r="BA156" s="28"/>
      <c r="BB156" s="28"/>
      <c r="BC156" s="26"/>
      <c r="BD156" s="26"/>
      <c r="BE156" s="28"/>
      <c r="BF156" s="26" t="s">
        <v>736</v>
      </c>
      <c r="BG156" s="26"/>
      <c r="BH156" s="26"/>
      <c r="BI156" s="28"/>
      <c r="BJ156" s="6"/>
    </row>
    <row r="157" spans="1:62" ht="31">
      <c r="A157" s="23">
        <v>153</v>
      </c>
      <c r="B157" s="27" t="s">
        <v>2746</v>
      </c>
      <c r="C157" s="27" t="s">
        <v>2747</v>
      </c>
      <c r="D157" s="27" t="s">
        <v>71</v>
      </c>
      <c r="E157" s="27">
        <v>63</v>
      </c>
      <c r="F157" s="27" t="s">
        <v>195</v>
      </c>
      <c r="G157" s="27" t="s">
        <v>195</v>
      </c>
      <c r="H157" s="23" t="str">
        <f t="shared" si="4"/>
        <v>葉＊</v>
      </c>
      <c r="I157" s="23" t="str">
        <f t="shared" si="5"/>
        <v>2＊111284</v>
      </c>
      <c r="J157" s="27">
        <v>1130516</v>
      </c>
      <c r="K157" s="27" t="s">
        <v>734</v>
      </c>
      <c r="L157" s="27">
        <v>1125</v>
      </c>
      <c r="M157" s="26"/>
      <c r="N157" s="26"/>
      <c r="O157" s="26"/>
      <c r="P157" s="26"/>
      <c r="Q157" s="26"/>
      <c r="R157" s="26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6"/>
      <c r="AK157" s="26"/>
      <c r="AL157" s="26"/>
      <c r="AM157" s="28"/>
      <c r="AN157" s="28"/>
      <c r="AO157" s="28"/>
      <c r="AP157" s="28"/>
      <c r="AQ157" s="28"/>
      <c r="AR157" s="26"/>
      <c r="AS157" s="28"/>
      <c r="AT157" s="28"/>
      <c r="AU157" s="28"/>
      <c r="AV157" s="28"/>
      <c r="AW157" s="28"/>
      <c r="AX157" s="29"/>
      <c r="AY157" s="28"/>
      <c r="AZ157" s="28"/>
      <c r="BA157" s="28" t="s">
        <v>1899</v>
      </c>
      <c r="BB157" s="28"/>
      <c r="BC157" s="26"/>
      <c r="BD157" s="26"/>
      <c r="BE157" s="28"/>
      <c r="BF157" s="26"/>
      <c r="BG157" s="26"/>
      <c r="BH157" s="26"/>
      <c r="BI157" s="28"/>
      <c r="BJ157" s="6"/>
    </row>
    <row r="158" spans="1:62" ht="31">
      <c r="A158" s="23">
        <v>154</v>
      </c>
      <c r="B158" s="27" t="s">
        <v>2748</v>
      </c>
      <c r="C158" s="27" t="s">
        <v>2749</v>
      </c>
      <c r="D158" s="27" t="s">
        <v>71</v>
      </c>
      <c r="E158" s="27">
        <v>87</v>
      </c>
      <c r="F158" s="27" t="s">
        <v>195</v>
      </c>
      <c r="G158" s="27" t="s">
        <v>195</v>
      </c>
      <c r="H158" s="23" t="str">
        <f t="shared" si="4"/>
        <v>林＊東</v>
      </c>
      <c r="I158" s="23" t="str">
        <f t="shared" si="5"/>
        <v>2＊536053</v>
      </c>
      <c r="J158" s="27">
        <v>1130516</v>
      </c>
      <c r="K158" s="27" t="s">
        <v>751</v>
      </c>
      <c r="L158" s="27">
        <v>1125</v>
      </c>
      <c r="M158" s="26"/>
      <c r="N158" s="26"/>
      <c r="O158" s="26"/>
      <c r="P158" s="26"/>
      <c r="Q158" s="26"/>
      <c r="R158" s="26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6"/>
      <c r="AK158" s="26"/>
      <c r="AL158" s="26"/>
      <c r="AM158" s="28"/>
      <c r="AN158" s="28"/>
      <c r="AO158" s="28"/>
      <c r="AP158" s="28"/>
      <c r="AQ158" s="28"/>
      <c r="AR158" s="26"/>
      <c r="AS158" s="28"/>
      <c r="AT158" s="28"/>
      <c r="AU158" s="28"/>
      <c r="AV158" s="28"/>
      <c r="AW158" s="28"/>
      <c r="AX158" s="29"/>
      <c r="AY158" s="28"/>
      <c r="AZ158" s="28"/>
      <c r="BA158" s="28"/>
      <c r="BB158" s="28"/>
      <c r="BC158" s="26" t="s">
        <v>9</v>
      </c>
      <c r="BD158" s="26"/>
      <c r="BE158" s="28"/>
      <c r="BF158" s="26"/>
      <c r="BG158" s="26"/>
      <c r="BH158" s="26"/>
      <c r="BI158" s="28"/>
      <c r="BJ158" s="6"/>
    </row>
    <row r="159" spans="1:62" ht="31">
      <c r="A159" s="23">
        <v>155</v>
      </c>
      <c r="B159" s="27" t="s">
        <v>548</v>
      </c>
      <c r="C159" s="27" t="s">
        <v>549</v>
      </c>
      <c r="D159" s="27" t="s">
        <v>69</v>
      </c>
      <c r="E159" s="27">
        <v>79</v>
      </c>
      <c r="F159" s="27" t="s">
        <v>195</v>
      </c>
      <c r="G159" s="27" t="s">
        <v>195</v>
      </c>
      <c r="H159" s="23" t="str">
        <f t="shared" si="4"/>
        <v>林＊調春</v>
      </c>
      <c r="I159" s="23" t="str">
        <f t="shared" si="5"/>
        <v>2＊724030</v>
      </c>
      <c r="J159" s="27">
        <v>1130516</v>
      </c>
      <c r="K159" s="27" t="s">
        <v>734</v>
      </c>
      <c r="L159" s="27">
        <v>1125</v>
      </c>
      <c r="M159" s="26"/>
      <c r="N159" s="26"/>
      <c r="O159" s="26"/>
      <c r="P159" s="26"/>
      <c r="Q159" s="26"/>
      <c r="R159" s="26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6"/>
      <c r="AK159" s="26"/>
      <c r="AL159" s="26"/>
      <c r="AM159" s="28"/>
      <c r="AN159" s="28"/>
      <c r="AO159" s="28"/>
      <c r="AP159" s="28"/>
      <c r="AQ159" s="28"/>
      <c r="AR159" s="26"/>
      <c r="AS159" s="28"/>
      <c r="AT159" s="28"/>
      <c r="AU159" s="28"/>
      <c r="AV159" s="28"/>
      <c r="AW159" s="28"/>
      <c r="AX159" s="29"/>
      <c r="AY159" s="28"/>
      <c r="AZ159" s="28"/>
      <c r="BA159" s="28" t="s">
        <v>1879</v>
      </c>
      <c r="BB159" s="28"/>
      <c r="BC159" s="26"/>
      <c r="BD159" s="26"/>
      <c r="BE159" s="28" t="s">
        <v>3082</v>
      </c>
      <c r="BF159" s="26"/>
      <c r="BG159" s="26"/>
      <c r="BH159" s="26"/>
      <c r="BI159" s="28"/>
      <c r="BJ159" s="6"/>
    </row>
    <row r="160" spans="1:62" ht="31">
      <c r="A160" s="23">
        <v>156</v>
      </c>
      <c r="B160" s="27" t="s">
        <v>2750</v>
      </c>
      <c r="C160" s="27" t="s">
        <v>883</v>
      </c>
      <c r="D160" s="27" t="s">
        <v>71</v>
      </c>
      <c r="E160" s="27">
        <v>52</v>
      </c>
      <c r="F160" s="27" t="s">
        <v>195</v>
      </c>
      <c r="G160" s="27" t="s">
        <v>195</v>
      </c>
      <c r="H160" s="23" t="str">
        <f t="shared" si="4"/>
        <v>羅＊俊</v>
      </c>
      <c r="I160" s="23" t="str">
        <f t="shared" si="5"/>
        <v>2＊282967</v>
      </c>
      <c r="J160" s="27">
        <v>1130516</v>
      </c>
      <c r="K160" s="27" t="s">
        <v>734</v>
      </c>
      <c r="L160" s="27">
        <v>1125</v>
      </c>
      <c r="M160" s="26"/>
      <c r="N160" s="26"/>
      <c r="O160" s="26"/>
      <c r="P160" s="26"/>
      <c r="Q160" s="26"/>
      <c r="R160" s="26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6"/>
      <c r="AK160" s="26"/>
      <c r="AL160" s="26"/>
      <c r="AM160" s="28"/>
      <c r="AN160" s="28"/>
      <c r="AO160" s="28"/>
      <c r="AP160" s="28"/>
      <c r="AQ160" s="28"/>
      <c r="AR160" s="26"/>
      <c r="AS160" s="28"/>
      <c r="AT160" s="28"/>
      <c r="AU160" s="28"/>
      <c r="AV160" s="28"/>
      <c r="AW160" s="28"/>
      <c r="AX160" s="29"/>
      <c r="AY160" s="28"/>
      <c r="AZ160" s="28"/>
      <c r="BA160" s="28" t="s">
        <v>9</v>
      </c>
      <c r="BB160" s="28"/>
      <c r="BC160" s="26"/>
      <c r="BD160" s="26"/>
      <c r="BE160" s="28"/>
      <c r="BF160" s="26"/>
      <c r="BG160" s="26"/>
      <c r="BH160" s="26"/>
      <c r="BI160" s="28"/>
      <c r="BJ160" s="6"/>
    </row>
    <row r="161" spans="1:62">
      <c r="A161" s="23">
        <v>157</v>
      </c>
      <c r="B161" s="27" t="s">
        <v>2327</v>
      </c>
      <c r="C161" s="27" t="s">
        <v>2039</v>
      </c>
      <c r="D161" s="27" t="s">
        <v>69</v>
      </c>
      <c r="E161" s="27">
        <v>54</v>
      </c>
      <c r="F161" s="27" t="s">
        <v>195</v>
      </c>
      <c r="G161" s="27" t="s">
        <v>195</v>
      </c>
      <c r="H161" s="23" t="str">
        <f t="shared" si="4"/>
        <v>蕭＊美</v>
      </c>
      <c r="I161" s="23" t="str">
        <f t="shared" si="5"/>
        <v>2＊596921</v>
      </c>
      <c r="J161" s="27">
        <v>1130516</v>
      </c>
      <c r="K161" s="27">
        <v>5761300</v>
      </c>
      <c r="L161" s="27">
        <v>1125</v>
      </c>
      <c r="M161" s="26"/>
      <c r="N161" s="26"/>
      <c r="O161" s="26"/>
      <c r="P161" s="26"/>
      <c r="Q161" s="26"/>
      <c r="R161" s="26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6"/>
      <c r="AK161" s="26"/>
      <c r="AL161" s="26"/>
      <c r="AM161" s="28"/>
      <c r="AN161" s="28"/>
      <c r="AO161" s="28"/>
      <c r="AP161" s="28"/>
      <c r="AQ161" s="28"/>
      <c r="AR161" s="26"/>
      <c r="AS161" s="28"/>
      <c r="AT161" s="28"/>
      <c r="AU161" s="28" t="s">
        <v>9</v>
      </c>
      <c r="AV161" s="28"/>
      <c r="AW161" s="28"/>
      <c r="AX161" s="29"/>
      <c r="AY161" s="28"/>
      <c r="AZ161" s="28"/>
      <c r="BA161" s="28"/>
      <c r="BB161" s="28"/>
      <c r="BC161" s="26"/>
      <c r="BD161" s="26"/>
      <c r="BE161" s="28"/>
      <c r="BF161" s="26"/>
      <c r="BG161" s="26"/>
      <c r="BH161" s="26"/>
      <c r="BI161" s="28"/>
      <c r="BJ161" s="6"/>
    </row>
    <row r="162" spans="1:62" ht="31">
      <c r="A162" s="23">
        <v>158</v>
      </c>
      <c r="B162" s="27" t="s">
        <v>2751</v>
      </c>
      <c r="C162" s="27" t="s">
        <v>2752</v>
      </c>
      <c r="D162" s="27" t="s">
        <v>69</v>
      </c>
      <c r="E162" s="27">
        <v>42</v>
      </c>
      <c r="F162" s="27" t="s">
        <v>195</v>
      </c>
      <c r="G162" s="27" t="s">
        <v>195</v>
      </c>
      <c r="H162" s="23" t="str">
        <f t="shared" si="4"/>
        <v>謝＊妮</v>
      </c>
      <c r="I162" s="23" t="str">
        <f t="shared" si="5"/>
        <v>1＊861883</v>
      </c>
      <c r="J162" s="27">
        <v>1130517</v>
      </c>
      <c r="K162" s="27" t="s">
        <v>732</v>
      </c>
      <c r="L162" s="27">
        <v>1125</v>
      </c>
      <c r="M162" s="26"/>
      <c r="N162" s="26"/>
      <c r="O162" s="26"/>
      <c r="P162" s="26"/>
      <c r="Q162" s="26"/>
      <c r="R162" s="26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6"/>
      <c r="AK162" s="26"/>
      <c r="AL162" s="26"/>
      <c r="AM162" s="28"/>
      <c r="AN162" s="28"/>
      <c r="AO162" s="28"/>
      <c r="AP162" s="28"/>
      <c r="AQ162" s="28"/>
      <c r="AR162" s="26"/>
      <c r="AS162" s="28"/>
      <c r="AT162" s="28"/>
      <c r="AU162" s="28"/>
      <c r="AV162" s="28"/>
      <c r="AW162" s="28"/>
      <c r="AX162" s="29"/>
      <c r="AY162" s="28"/>
      <c r="AZ162" s="28"/>
      <c r="BA162" s="28"/>
      <c r="BB162" s="28" t="s">
        <v>1899</v>
      </c>
      <c r="BC162" s="26"/>
      <c r="BD162" s="26"/>
      <c r="BE162" s="28"/>
      <c r="BF162" s="26"/>
      <c r="BG162" s="26"/>
      <c r="BH162" s="26"/>
      <c r="BI162" s="28"/>
      <c r="BJ162" s="6"/>
    </row>
    <row r="163" spans="1:62" ht="31">
      <c r="A163" s="23">
        <v>159</v>
      </c>
      <c r="B163" s="27" t="s">
        <v>146</v>
      </c>
      <c r="C163" s="27" t="s">
        <v>147</v>
      </c>
      <c r="D163" s="27" t="s">
        <v>69</v>
      </c>
      <c r="E163" s="27">
        <v>68</v>
      </c>
      <c r="F163" s="27" t="s">
        <v>195</v>
      </c>
      <c r="G163" s="27" t="s">
        <v>195</v>
      </c>
      <c r="H163" s="23" t="str">
        <f t="shared" si="4"/>
        <v>謝＊珍</v>
      </c>
      <c r="I163" s="23" t="str">
        <f t="shared" si="5"/>
        <v>2＊587108</v>
      </c>
      <c r="J163" s="27">
        <v>1130517</v>
      </c>
      <c r="K163" s="27" t="s">
        <v>734</v>
      </c>
      <c r="L163" s="27">
        <v>1125</v>
      </c>
      <c r="M163" s="26"/>
      <c r="N163" s="26"/>
      <c r="O163" s="26"/>
      <c r="P163" s="26"/>
      <c r="Q163" s="26"/>
      <c r="R163" s="26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6"/>
      <c r="AK163" s="26"/>
      <c r="AL163" s="26"/>
      <c r="AM163" s="28"/>
      <c r="AN163" s="28"/>
      <c r="AO163" s="28"/>
      <c r="AP163" s="28"/>
      <c r="AQ163" s="28"/>
      <c r="AR163" s="26"/>
      <c r="AS163" s="28"/>
      <c r="AT163" s="28"/>
      <c r="AU163" s="28"/>
      <c r="AV163" s="28"/>
      <c r="AW163" s="28"/>
      <c r="AX163" s="29"/>
      <c r="AY163" s="28"/>
      <c r="AZ163" s="28"/>
      <c r="BA163" s="28" t="s">
        <v>9</v>
      </c>
      <c r="BB163" s="28"/>
      <c r="BC163" s="26"/>
      <c r="BD163" s="26"/>
      <c r="BE163" s="28"/>
      <c r="BF163" s="26"/>
      <c r="BG163" s="26"/>
      <c r="BH163" s="26"/>
      <c r="BI163" s="28"/>
      <c r="BJ163" s="6"/>
    </row>
    <row r="164" spans="1:62" ht="31">
      <c r="A164" s="23">
        <v>160</v>
      </c>
      <c r="B164" s="27" t="s">
        <v>2753</v>
      </c>
      <c r="C164" s="27" t="s">
        <v>2754</v>
      </c>
      <c r="D164" s="27" t="s">
        <v>71</v>
      </c>
      <c r="E164" s="27">
        <v>69</v>
      </c>
      <c r="F164" s="27" t="s">
        <v>195</v>
      </c>
      <c r="G164" s="27" t="s">
        <v>195</v>
      </c>
      <c r="H164" s="23" t="str">
        <f t="shared" si="4"/>
        <v>褚＊萬</v>
      </c>
      <c r="I164" s="23" t="str">
        <f t="shared" si="5"/>
        <v>2＊652539</v>
      </c>
      <c r="J164" s="27">
        <v>1130520</v>
      </c>
      <c r="K164" s="27" t="s">
        <v>734</v>
      </c>
      <c r="L164" s="27">
        <v>1125</v>
      </c>
      <c r="M164" s="26"/>
      <c r="N164" s="26"/>
      <c r="O164" s="26"/>
      <c r="P164" s="26"/>
      <c r="Q164" s="26"/>
      <c r="R164" s="26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6"/>
      <c r="AK164" s="26"/>
      <c r="AL164" s="26"/>
      <c r="AM164" s="28"/>
      <c r="AN164" s="28"/>
      <c r="AO164" s="28"/>
      <c r="AP164" s="28"/>
      <c r="AQ164" s="28"/>
      <c r="AR164" s="26"/>
      <c r="AS164" s="28"/>
      <c r="AT164" s="28"/>
      <c r="AU164" s="28"/>
      <c r="AV164" s="28"/>
      <c r="AW164" s="28"/>
      <c r="AX164" s="29"/>
      <c r="AY164" s="28"/>
      <c r="AZ164" s="28"/>
      <c r="BA164" s="28" t="s">
        <v>9</v>
      </c>
      <c r="BB164" s="28"/>
      <c r="BC164" s="26"/>
      <c r="BD164" s="26"/>
      <c r="BE164" s="28"/>
      <c r="BF164" s="26"/>
      <c r="BG164" s="26"/>
      <c r="BH164" s="26"/>
      <c r="BI164" s="28"/>
      <c r="BJ164" s="6"/>
    </row>
    <row r="165" spans="1:62" ht="31">
      <c r="A165" s="23">
        <v>161</v>
      </c>
      <c r="B165" s="27" t="s">
        <v>2755</v>
      </c>
      <c r="C165" s="27" t="s">
        <v>2756</v>
      </c>
      <c r="D165" s="27" t="s">
        <v>69</v>
      </c>
      <c r="E165" s="27">
        <v>66</v>
      </c>
      <c r="F165" s="27" t="s">
        <v>195</v>
      </c>
      <c r="G165" s="27" t="s">
        <v>195</v>
      </c>
      <c r="H165" s="23" t="str">
        <f t="shared" si="4"/>
        <v>張＊芳</v>
      </c>
      <c r="I165" s="23" t="str">
        <f t="shared" si="5"/>
        <v>0＊615258</v>
      </c>
      <c r="J165" s="27">
        <v>1130522</v>
      </c>
      <c r="K165" s="27" t="s">
        <v>732</v>
      </c>
      <c r="L165" s="27">
        <v>1125</v>
      </c>
      <c r="M165" s="26"/>
      <c r="N165" s="26"/>
      <c r="O165" s="26"/>
      <c r="P165" s="26"/>
      <c r="Q165" s="26"/>
      <c r="R165" s="26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6"/>
      <c r="AK165" s="26"/>
      <c r="AL165" s="26"/>
      <c r="AM165" s="28"/>
      <c r="AN165" s="28"/>
      <c r="AO165" s="28"/>
      <c r="AP165" s="28"/>
      <c r="AQ165" s="28"/>
      <c r="AR165" s="26"/>
      <c r="AS165" s="28"/>
      <c r="AT165" s="28"/>
      <c r="AU165" s="28"/>
      <c r="AV165" s="28"/>
      <c r="AW165" s="28"/>
      <c r="AX165" s="29"/>
      <c r="AY165" s="28"/>
      <c r="AZ165" s="28"/>
      <c r="BA165" s="28"/>
      <c r="BB165" s="28" t="s">
        <v>1879</v>
      </c>
      <c r="BC165" s="26"/>
      <c r="BD165" s="26"/>
      <c r="BE165" s="28"/>
      <c r="BF165" s="26"/>
      <c r="BG165" s="26"/>
      <c r="BH165" s="26"/>
      <c r="BI165" s="28"/>
      <c r="BJ165" s="6"/>
    </row>
    <row r="166" spans="1:62" ht="31">
      <c r="A166" s="23">
        <v>162</v>
      </c>
      <c r="B166" s="27" t="s">
        <v>2757</v>
      </c>
      <c r="C166" s="27" t="s">
        <v>2758</v>
      </c>
      <c r="D166" s="27" t="s">
        <v>69</v>
      </c>
      <c r="E166" s="27">
        <v>62</v>
      </c>
      <c r="F166" s="27" t="s">
        <v>195</v>
      </c>
      <c r="G166" s="27" t="s">
        <v>195</v>
      </c>
      <c r="H166" s="23" t="str">
        <f t="shared" si="4"/>
        <v>謝＊蓉</v>
      </c>
      <c r="I166" s="23" t="str">
        <f t="shared" si="5"/>
        <v>0＊047574</v>
      </c>
      <c r="J166" s="27">
        <v>1130522</v>
      </c>
      <c r="K166" s="27" t="s">
        <v>734</v>
      </c>
      <c r="L166" s="27">
        <v>1125</v>
      </c>
      <c r="M166" s="26"/>
      <c r="N166" s="26"/>
      <c r="O166" s="26"/>
      <c r="P166" s="26"/>
      <c r="Q166" s="26"/>
      <c r="R166" s="26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6"/>
      <c r="AK166" s="26"/>
      <c r="AL166" s="26"/>
      <c r="AM166" s="28"/>
      <c r="AN166" s="28"/>
      <c r="AO166" s="28"/>
      <c r="AP166" s="28"/>
      <c r="AQ166" s="28"/>
      <c r="AR166" s="26"/>
      <c r="AS166" s="28"/>
      <c r="AT166" s="28"/>
      <c r="AU166" s="28"/>
      <c r="AV166" s="28"/>
      <c r="AW166" s="28"/>
      <c r="AX166" s="29"/>
      <c r="AY166" s="28"/>
      <c r="AZ166" s="28"/>
      <c r="BA166" s="28" t="s">
        <v>9</v>
      </c>
      <c r="BB166" s="28"/>
      <c r="BC166" s="26"/>
      <c r="BD166" s="26"/>
      <c r="BE166" s="28"/>
      <c r="BF166" s="26"/>
      <c r="BG166" s="26"/>
      <c r="BH166" s="26"/>
      <c r="BI166" s="28"/>
      <c r="BJ166" s="6"/>
    </row>
    <row r="167" spans="1:62" ht="31">
      <c r="A167" s="23">
        <v>163</v>
      </c>
      <c r="B167" s="27" t="s">
        <v>2759</v>
      </c>
      <c r="C167" s="27" t="s">
        <v>2760</v>
      </c>
      <c r="D167" s="27" t="s">
        <v>71</v>
      </c>
      <c r="E167" s="27">
        <v>69</v>
      </c>
      <c r="F167" s="27" t="s">
        <v>195</v>
      </c>
      <c r="G167" s="27" t="s">
        <v>195</v>
      </c>
      <c r="H167" s="23" t="str">
        <f t="shared" si="4"/>
        <v>賴＊川</v>
      </c>
      <c r="I167" s="23" t="str">
        <f t="shared" si="5"/>
        <v>1＊234068</v>
      </c>
      <c r="J167" s="27">
        <v>1130522</v>
      </c>
      <c r="K167" s="27" t="s">
        <v>734</v>
      </c>
      <c r="L167" s="27">
        <v>1125</v>
      </c>
      <c r="M167" s="26"/>
      <c r="N167" s="26"/>
      <c r="O167" s="26"/>
      <c r="P167" s="26"/>
      <c r="Q167" s="26"/>
      <c r="R167" s="26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6"/>
      <c r="AK167" s="26"/>
      <c r="AL167" s="26"/>
      <c r="AM167" s="28"/>
      <c r="AN167" s="28"/>
      <c r="AO167" s="28"/>
      <c r="AP167" s="28"/>
      <c r="AQ167" s="28"/>
      <c r="AR167" s="26"/>
      <c r="AS167" s="28"/>
      <c r="AT167" s="28"/>
      <c r="AU167" s="28"/>
      <c r="AV167" s="28"/>
      <c r="AW167" s="28"/>
      <c r="AX167" s="29"/>
      <c r="AY167" s="28"/>
      <c r="AZ167" s="28"/>
      <c r="BA167" s="28" t="s">
        <v>9</v>
      </c>
      <c r="BB167" s="28"/>
      <c r="BC167" s="26"/>
      <c r="BD167" s="26"/>
      <c r="BE167" s="28"/>
      <c r="BF167" s="26"/>
      <c r="BG167" s="26"/>
      <c r="BH167" s="26"/>
      <c r="BI167" s="28"/>
      <c r="BJ167" s="6"/>
    </row>
    <row r="168" spans="1:62" ht="31">
      <c r="A168" s="23">
        <v>164</v>
      </c>
      <c r="B168" s="27" t="s">
        <v>2761</v>
      </c>
      <c r="C168" s="27" t="s">
        <v>2762</v>
      </c>
      <c r="D168" s="27" t="s">
        <v>69</v>
      </c>
      <c r="E168" s="27">
        <v>60</v>
      </c>
      <c r="F168" s="27" t="s">
        <v>195</v>
      </c>
      <c r="G168" s="27" t="s">
        <v>195</v>
      </c>
      <c r="H168" s="23" t="str">
        <f t="shared" ref="H168:H231" si="6">REPLACE(B168,2,1,"＊")</f>
        <v>鄭＊玉</v>
      </c>
      <c r="I168" s="23" t="str">
        <f t="shared" ref="I168:I231" si="7">REPLACE(C168,2,1,"＊")</f>
        <v>2＊675630</v>
      </c>
      <c r="J168" s="27">
        <v>1130522</v>
      </c>
      <c r="K168" s="27" t="s">
        <v>734</v>
      </c>
      <c r="L168" s="27">
        <v>1125</v>
      </c>
      <c r="M168" s="26"/>
      <c r="N168" s="26"/>
      <c r="O168" s="26"/>
      <c r="P168" s="26"/>
      <c r="Q168" s="26"/>
      <c r="R168" s="26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6"/>
      <c r="AK168" s="26"/>
      <c r="AL168" s="26"/>
      <c r="AM168" s="28"/>
      <c r="AN168" s="28"/>
      <c r="AO168" s="28"/>
      <c r="AP168" s="28"/>
      <c r="AQ168" s="28"/>
      <c r="AR168" s="26"/>
      <c r="AS168" s="28"/>
      <c r="AT168" s="28"/>
      <c r="AU168" s="28"/>
      <c r="AV168" s="28"/>
      <c r="AW168" s="28"/>
      <c r="AX168" s="29"/>
      <c r="AY168" s="28"/>
      <c r="AZ168" s="28"/>
      <c r="BA168" s="28" t="s">
        <v>9</v>
      </c>
      <c r="BB168" s="28"/>
      <c r="BC168" s="26"/>
      <c r="BD168" s="26"/>
      <c r="BE168" s="28"/>
      <c r="BF168" s="26"/>
      <c r="BG168" s="26"/>
      <c r="BH168" s="26"/>
      <c r="BI168" s="28"/>
      <c r="BJ168" s="6"/>
    </row>
    <row r="169" spans="1:62">
      <c r="A169" s="23">
        <v>165</v>
      </c>
      <c r="B169" s="27" t="s">
        <v>374</v>
      </c>
      <c r="C169" s="27" t="s">
        <v>375</v>
      </c>
      <c r="D169" s="27" t="s">
        <v>69</v>
      </c>
      <c r="E169" s="27">
        <v>75</v>
      </c>
      <c r="F169" s="27" t="s">
        <v>195</v>
      </c>
      <c r="G169" s="27" t="s">
        <v>195</v>
      </c>
      <c r="H169" s="23" t="str">
        <f t="shared" si="6"/>
        <v>蔡＊金枝</v>
      </c>
      <c r="I169" s="23" t="str">
        <f t="shared" si="7"/>
        <v>2＊409303</v>
      </c>
      <c r="J169" s="27">
        <v>1130522</v>
      </c>
      <c r="K169" s="27">
        <v>5761300</v>
      </c>
      <c r="L169" s="27">
        <v>1125</v>
      </c>
      <c r="M169" s="26"/>
      <c r="N169" s="26"/>
      <c r="O169" s="26"/>
      <c r="P169" s="26"/>
      <c r="Q169" s="26"/>
      <c r="R169" s="26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6"/>
      <c r="AK169" s="26"/>
      <c r="AL169" s="26"/>
      <c r="AM169" s="28"/>
      <c r="AN169" s="28"/>
      <c r="AO169" s="28"/>
      <c r="AP169" s="28"/>
      <c r="AQ169" s="28"/>
      <c r="AR169" s="26"/>
      <c r="AS169" s="28"/>
      <c r="AT169" s="28"/>
      <c r="AU169" s="28" t="s">
        <v>9</v>
      </c>
      <c r="AV169" s="28"/>
      <c r="AW169" s="28"/>
      <c r="AX169" s="29"/>
      <c r="AY169" s="28"/>
      <c r="AZ169" s="28"/>
      <c r="BA169" s="28"/>
      <c r="BB169" s="28"/>
      <c r="BC169" s="26"/>
      <c r="BD169" s="26"/>
      <c r="BE169" s="28"/>
      <c r="BF169" s="26"/>
      <c r="BG169" s="26"/>
      <c r="BH169" s="26"/>
      <c r="BI169" s="28"/>
      <c r="BJ169" s="6"/>
    </row>
    <row r="170" spans="1:62" ht="31">
      <c r="A170" s="23">
        <v>166</v>
      </c>
      <c r="B170" s="27" t="s">
        <v>2763</v>
      </c>
      <c r="C170" s="27" t="s">
        <v>888</v>
      </c>
      <c r="D170" s="27" t="s">
        <v>69</v>
      </c>
      <c r="E170" s="27">
        <v>91</v>
      </c>
      <c r="F170" s="27" t="s">
        <v>195</v>
      </c>
      <c r="G170" s="27" t="s">
        <v>195</v>
      </c>
      <c r="H170" s="23" t="str">
        <f t="shared" si="6"/>
        <v>鄭＊美玉</v>
      </c>
      <c r="I170" s="23" t="str">
        <f t="shared" si="7"/>
        <v>0＊642808</v>
      </c>
      <c r="J170" s="27">
        <v>1130523</v>
      </c>
      <c r="K170" s="27" t="s">
        <v>734</v>
      </c>
      <c r="L170" s="27">
        <v>1125</v>
      </c>
      <c r="M170" s="26"/>
      <c r="N170" s="26"/>
      <c r="O170" s="26"/>
      <c r="P170" s="26"/>
      <c r="Q170" s="26"/>
      <c r="R170" s="26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6"/>
      <c r="AK170" s="26"/>
      <c r="AL170" s="26"/>
      <c r="AM170" s="28"/>
      <c r="AN170" s="28"/>
      <c r="AO170" s="28"/>
      <c r="AP170" s="28"/>
      <c r="AQ170" s="28"/>
      <c r="AR170" s="26"/>
      <c r="AS170" s="28"/>
      <c r="AT170" s="28"/>
      <c r="AU170" s="28"/>
      <c r="AV170" s="28"/>
      <c r="AW170" s="28"/>
      <c r="AX170" s="29"/>
      <c r="AY170" s="28"/>
      <c r="AZ170" s="28"/>
      <c r="BA170" s="28" t="s">
        <v>9</v>
      </c>
      <c r="BB170" s="28"/>
      <c r="BC170" s="26"/>
      <c r="BD170" s="26"/>
      <c r="BE170" s="28"/>
      <c r="BF170" s="26"/>
      <c r="BG170" s="26"/>
      <c r="BH170" s="26"/>
      <c r="BI170" s="28"/>
      <c r="BJ170" s="6"/>
    </row>
    <row r="171" spans="1:62" ht="31">
      <c r="A171" s="23">
        <v>167</v>
      </c>
      <c r="B171" s="27" t="s">
        <v>2764</v>
      </c>
      <c r="C171" s="27" t="s">
        <v>2765</v>
      </c>
      <c r="D171" s="27" t="s">
        <v>71</v>
      </c>
      <c r="E171" s="27">
        <v>28</v>
      </c>
      <c r="F171" s="27" t="s">
        <v>195</v>
      </c>
      <c r="G171" s="27" t="s">
        <v>195</v>
      </c>
      <c r="H171" s="23" t="str">
        <f t="shared" si="6"/>
        <v>陳＊豪</v>
      </c>
      <c r="I171" s="23" t="str">
        <f t="shared" si="7"/>
        <v>0＊828901</v>
      </c>
      <c r="J171" s="27">
        <v>1130523</v>
      </c>
      <c r="K171" s="27" t="s">
        <v>732</v>
      </c>
      <c r="L171" s="27">
        <v>1125</v>
      </c>
      <c r="M171" s="26"/>
      <c r="N171" s="26"/>
      <c r="O171" s="26"/>
      <c r="P171" s="26"/>
      <c r="Q171" s="26"/>
      <c r="R171" s="26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6"/>
      <c r="AK171" s="26"/>
      <c r="AL171" s="26"/>
      <c r="AM171" s="28"/>
      <c r="AN171" s="28"/>
      <c r="AO171" s="28"/>
      <c r="AP171" s="28"/>
      <c r="AQ171" s="28"/>
      <c r="AR171" s="26"/>
      <c r="AS171" s="28"/>
      <c r="AT171" s="28"/>
      <c r="AU171" s="28"/>
      <c r="AV171" s="28"/>
      <c r="AW171" s="28"/>
      <c r="AX171" s="29"/>
      <c r="AY171" s="28"/>
      <c r="AZ171" s="28"/>
      <c r="BA171" s="28"/>
      <c r="BB171" s="28" t="s">
        <v>1899</v>
      </c>
      <c r="BC171" s="26"/>
      <c r="BD171" s="26"/>
      <c r="BE171" s="28"/>
      <c r="BF171" s="26"/>
      <c r="BG171" s="26"/>
      <c r="BH171" s="26"/>
      <c r="BI171" s="28"/>
      <c r="BJ171" s="6"/>
    </row>
    <row r="172" spans="1:62" ht="31">
      <c r="A172" s="23">
        <v>168</v>
      </c>
      <c r="B172" s="27" t="s">
        <v>2766</v>
      </c>
      <c r="C172" s="27" t="s">
        <v>2767</v>
      </c>
      <c r="D172" s="27" t="s">
        <v>69</v>
      </c>
      <c r="E172" s="27">
        <v>73</v>
      </c>
      <c r="F172" s="27" t="s">
        <v>195</v>
      </c>
      <c r="G172" s="27" t="s">
        <v>195</v>
      </c>
      <c r="H172" s="23" t="str">
        <f t="shared" si="6"/>
        <v>蔡＊妙</v>
      </c>
      <c r="I172" s="23" t="str">
        <f t="shared" si="7"/>
        <v>0＊087943</v>
      </c>
      <c r="J172" s="27">
        <v>1130523</v>
      </c>
      <c r="K172" s="27" t="s">
        <v>734</v>
      </c>
      <c r="L172" s="27">
        <v>1125</v>
      </c>
      <c r="M172" s="26"/>
      <c r="N172" s="26"/>
      <c r="O172" s="26"/>
      <c r="P172" s="26"/>
      <c r="Q172" s="26"/>
      <c r="R172" s="26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6"/>
      <c r="AK172" s="26"/>
      <c r="AL172" s="26"/>
      <c r="AM172" s="28"/>
      <c r="AN172" s="28"/>
      <c r="AO172" s="28"/>
      <c r="AP172" s="28"/>
      <c r="AQ172" s="28"/>
      <c r="AR172" s="26"/>
      <c r="AS172" s="28"/>
      <c r="AT172" s="28"/>
      <c r="AU172" s="28"/>
      <c r="AV172" s="28"/>
      <c r="AW172" s="28"/>
      <c r="AX172" s="29"/>
      <c r="AY172" s="28"/>
      <c r="AZ172" s="28"/>
      <c r="BA172" s="28" t="s">
        <v>9</v>
      </c>
      <c r="BB172" s="28"/>
      <c r="BC172" s="26"/>
      <c r="BD172" s="26"/>
      <c r="BE172" s="28"/>
      <c r="BF172" s="26"/>
      <c r="BG172" s="26"/>
      <c r="BH172" s="26"/>
      <c r="BI172" s="28"/>
      <c r="BJ172" s="6"/>
    </row>
    <row r="173" spans="1:62" ht="31">
      <c r="A173" s="23">
        <v>169</v>
      </c>
      <c r="B173" s="27" t="s">
        <v>127</v>
      </c>
      <c r="C173" s="27" t="s">
        <v>128</v>
      </c>
      <c r="D173" s="27" t="s">
        <v>71</v>
      </c>
      <c r="E173" s="27">
        <v>64</v>
      </c>
      <c r="F173" s="27" t="s">
        <v>195</v>
      </c>
      <c r="G173" s="27" t="s">
        <v>195</v>
      </c>
      <c r="H173" s="23" t="str">
        <f t="shared" si="6"/>
        <v>陳＊勝</v>
      </c>
      <c r="I173" s="23" t="str">
        <f t="shared" si="7"/>
        <v>0＊235010</v>
      </c>
      <c r="J173" s="27">
        <v>1130523</v>
      </c>
      <c r="K173" s="27" t="s">
        <v>734</v>
      </c>
      <c r="L173" s="27">
        <v>1125</v>
      </c>
      <c r="M173" s="26"/>
      <c r="N173" s="26"/>
      <c r="O173" s="26"/>
      <c r="P173" s="26"/>
      <c r="Q173" s="26"/>
      <c r="R173" s="26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6"/>
      <c r="AK173" s="26"/>
      <c r="AL173" s="26"/>
      <c r="AM173" s="28"/>
      <c r="AN173" s="28"/>
      <c r="AO173" s="28"/>
      <c r="AP173" s="28"/>
      <c r="AQ173" s="28"/>
      <c r="AR173" s="26"/>
      <c r="AS173" s="28"/>
      <c r="AT173" s="28"/>
      <c r="AU173" s="28"/>
      <c r="AV173" s="28"/>
      <c r="AW173" s="28"/>
      <c r="AX173" s="29"/>
      <c r="AY173" s="28"/>
      <c r="AZ173" s="28"/>
      <c r="BA173" s="28" t="s">
        <v>9</v>
      </c>
      <c r="BB173" s="28"/>
      <c r="BC173" s="26"/>
      <c r="BD173" s="26"/>
      <c r="BE173" s="28"/>
      <c r="BF173" s="26"/>
      <c r="BG173" s="26"/>
      <c r="BH173" s="26"/>
      <c r="BI173" s="28"/>
      <c r="BJ173" s="6"/>
    </row>
    <row r="174" spans="1:62" ht="31">
      <c r="A174" s="23">
        <v>170</v>
      </c>
      <c r="B174" s="27" t="s">
        <v>318</v>
      </c>
      <c r="C174" s="27" t="s">
        <v>319</v>
      </c>
      <c r="D174" s="27" t="s">
        <v>69</v>
      </c>
      <c r="E174" s="27">
        <v>59</v>
      </c>
      <c r="F174" s="27" t="s">
        <v>195</v>
      </c>
      <c r="G174" s="27" t="s">
        <v>195</v>
      </c>
      <c r="H174" s="23" t="str">
        <f t="shared" si="6"/>
        <v>江＊英</v>
      </c>
      <c r="I174" s="23" t="str">
        <f t="shared" si="7"/>
        <v>0＊507388</v>
      </c>
      <c r="J174" s="27">
        <v>1130523</v>
      </c>
      <c r="K174" s="27" t="s">
        <v>734</v>
      </c>
      <c r="L174" s="27">
        <v>1125</v>
      </c>
      <c r="M174" s="26"/>
      <c r="N174" s="26"/>
      <c r="O174" s="26"/>
      <c r="P174" s="26"/>
      <c r="Q174" s="26"/>
      <c r="R174" s="26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6"/>
      <c r="AK174" s="26"/>
      <c r="AL174" s="26"/>
      <c r="AM174" s="28"/>
      <c r="AN174" s="28"/>
      <c r="AO174" s="28"/>
      <c r="AP174" s="28"/>
      <c r="AQ174" s="28"/>
      <c r="AR174" s="26"/>
      <c r="AS174" s="28"/>
      <c r="AT174" s="28"/>
      <c r="AU174" s="28"/>
      <c r="AV174" s="28"/>
      <c r="AW174" s="28"/>
      <c r="AX174" s="29"/>
      <c r="AY174" s="28"/>
      <c r="AZ174" s="28"/>
      <c r="BA174" s="28" t="s">
        <v>9</v>
      </c>
      <c r="BB174" s="28"/>
      <c r="BC174" s="26"/>
      <c r="BD174" s="26"/>
      <c r="BE174" s="28"/>
      <c r="BF174" s="26"/>
      <c r="BG174" s="26"/>
      <c r="BH174" s="26"/>
      <c r="BI174" s="28"/>
      <c r="BJ174" s="6"/>
    </row>
    <row r="175" spans="1:62" ht="31">
      <c r="A175" s="23">
        <v>171</v>
      </c>
      <c r="B175" s="27" t="s">
        <v>2768</v>
      </c>
      <c r="C175" s="27" t="s">
        <v>1416</v>
      </c>
      <c r="D175" s="27" t="s">
        <v>71</v>
      </c>
      <c r="E175" s="27">
        <v>57</v>
      </c>
      <c r="F175" s="27" t="s">
        <v>195</v>
      </c>
      <c r="G175" s="27" t="s">
        <v>195</v>
      </c>
      <c r="H175" s="23" t="str">
        <f t="shared" si="6"/>
        <v>陳＊忠</v>
      </c>
      <c r="I175" s="23" t="str">
        <f t="shared" si="7"/>
        <v>1＊997700</v>
      </c>
      <c r="J175" s="27">
        <v>1130523</v>
      </c>
      <c r="K175" s="27" t="s">
        <v>734</v>
      </c>
      <c r="L175" s="27">
        <v>1125</v>
      </c>
      <c r="M175" s="26"/>
      <c r="N175" s="26"/>
      <c r="O175" s="26"/>
      <c r="P175" s="26"/>
      <c r="Q175" s="26"/>
      <c r="R175" s="26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6"/>
      <c r="AK175" s="26"/>
      <c r="AL175" s="26"/>
      <c r="AM175" s="28"/>
      <c r="AN175" s="28"/>
      <c r="AO175" s="28"/>
      <c r="AP175" s="28"/>
      <c r="AQ175" s="28"/>
      <c r="AR175" s="26"/>
      <c r="AS175" s="28"/>
      <c r="AT175" s="28"/>
      <c r="AU175" s="28"/>
      <c r="AV175" s="28"/>
      <c r="AW175" s="28"/>
      <c r="AX175" s="29"/>
      <c r="AY175" s="28"/>
      <c r="AZ175" s="28"/>
      <c r="BA175" s="28" t="s">
        <v>9</v>
      </c>
      <c r="BB175" s="28"/>
      <c r="BC175" s="26"/>
      <c r="BD175" s="26"/>
      <c r="BE175" s="28"/>
      <c r="BF175" s="26"/>
      <c r="BG175" s="26"/>
      <c r="BH175" s="26"/>
      <c r="BI175" s="28"/>
      <c r="BJ175" s="6"/>
    </row>
    <row r="176" spans="1:62" ht="31">
      <c r="A176" s="23">
        <v>172</v>
      </c>
      <c r="B176" s="27" t="s">
        <v>2769</v>
      </c>
      <c r="C176" s="27" t="s">
        <v>2770</v>
      </c>
      <c r="D176" s="27" t="s">
        <v>69</v>
      </c>
      <c r="E176" s="27">
        <v>84</v>
      </c>
      <c r="F176" s="27" t="s">
        <v>195</v>
      </c>
      <c r="G176" s="27" t="s">
        <v>195</v>
      </c>
      <c r="H176" s="23" t="str">
        <f t="shared" si="6"/>
        <v>洪＊靜子</v>
      </c>
      <c r="I176" s="23" t="str">
        <f t="shared" si="7"/>
        <v>1＊547798</v>
      </c>
      <c r="J176" s="27">
        <v>1130523</v>
      </c>
      <c r="K176" s="27" t="s">
        <v>734</v>
      </c>
      <c r="L176" s="27">
        <v>1125</v>
      </c>
      <c r="M176" s="26"/>
      <c r="N176" s="26"/>
      <c r="O176" s="26"/>
      <c r="P176" s="26"/>
      <c r="Q176" s="26"/>
      <c r="R176" s="26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6"/>
      <c r="AK176" s="26"/>
      <c r="AL176" s="26"/>
      <c r="AM176" s="28"/>
      <c r="AN176" s="28"/>
      <c r="AO176" s="28"/>
      <c r="AP176" s="28"/>
      <c r="AQ176" s="28"/>
      <c r="AR176" s="26"/>
      <c r="AS176" s="28"/>
      <c r="AT176" s="28"/>
      <c r="AU176" s="28"/>
      <c r="AV176" s="28"/>
      <c r="AW176" s="28"/>
      <c r="AX176" s="29"/>
      <c r="AY176" s="28"/>
      <c r="AZ176" s="28"/>
      <c r="BA176" s="28" t="s">
        <v>9</v>
      </c>
      <c r="BB176" s="28"/>
      <c r="BC176" s="26"/>
      <c r="BD176" s="26"/>
      <c r="BE176" s="28"/>
      <c r="BF176" s="26"/>
      <c r="BG176" s="26"/>
      <c r="BH176" s="26"/>
      <c r="BI176" s="28"/>
      <c r="BJ176" s="6"/>
    </row>
    <row r="177" spans="1:62" ht="31">
      <c r="A177" s="23">
        <v>173</v>
      </c>
      <c r="B177" s="27" t="s">
        <v>2771</v>
      </c>
      <c r="C177" s="27" t="s">
        <v>798</v>
      </c>
      <c r="D177" s="27" t="s">
        <v>69</v>
      </c>
      <c r="E177" s="27">
        <v>73</v>
      </c>
      <c r="F177" s="27" t="s">
        <v>195</v>
      </c>
      <c r="G177" s="27" t="s">
        <v>195</v>
      </c>
      <c r="H177" s="23" t="str">
        <f t="shared" si="6"/>
        <v>張＊華</v>
      </c>
      <c r="I177" s="23" t="str">
        <f t="shared" si="7"/>
        <v>2＊703807</v>
      </c>
      <c r="J177" s="27">
        <v>1130523</v>
      </c>
      <c r="K177" s="27" t="s">
        <v>734</v>
      </c>
      <c r="L177" s="27">
        <v>1125</v>
      </c>
      <c r="M177" s="26"/>
      <c r="N177" s="26"/>
      <c r="O177" s="26"/>
      <c r="P177" s="26"/>
      <c r="Q177" s="26"/>
      <c r="R177" s="26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6"/>
      <c r="AK177" s="26"/>
      <c r="AL177" s="26"/>
      <c r="AM177" s="28"/>
      <c r="AN177" s="28"/>
      <c r="AO177" s="28"/>
      <c r="AP177" s="28"/>
      <c r="AQ177" s="28"/>
      <c r="AR177" s="26"/>
      <c r="AS177" s="28"/>
      <c r="AT177" s="28"/>
      <c r="AU177" s="28"/>
      <c r="AV177" s="28"/>
      <c r="AW177" s="28"/>
      <c r="AX177" s="29"/>
      <c r="AY177" s="28"/>
      <c r="AZ177" s="28"/>
      <c r="BA177" s="28" t="s">
        <v>9</v>
      </c>
      <c r="BB177" s="28"/>
      <c r="BC177" s="26"/>
      <c r="BD177" s="26"/>
      <c r="BE177" s="28"/>
      <c r="BF177" s="26"/>
      <c r="BG177" s="26"/>
      <c r="BH177" s="26"/>
      <c r="BI177" s="28"/>
      <c r="BJ177" s="6"/>
    </row>
    <row r="178" spans="1:62" ht="31">
      <c r="A178" s="23">
        <v>174</v>
      </c>
      <c r="B178" s="27" t="s">
        <v>2772</v>
      </c>
      <c r="C178" s="27" t="s">
        <v>2773</v>
      </c>
      <c r="D178" s="27" t="s">
        <v>71</v>
      </c>
      <c r="E178" s="27">
        <v>73</v>
      </c>
      <c r="F178" s="27" t="s">
        <v>195</v>
      </c>
      <c r="G178" s="27" t="s">
        <v>195</v>
      </c>
      <c r="H178" s="23" t="str">
        <f t="shared" si="6"/>
        <v>謝＊煌</v>
      </c>
      <c r="I178" s="23" t="str">
        <f t="shared" si="7"/>
        <v>2＊602923</v>
      </c>
      <c r="J178" s="27">
        <v>1130523</v>
      </c>
      <c r="K178" s="27" t="s">
        <v>732</v>
      </c>
      <c r="L178" s="27">
        <v>1125</v>
      </c>
      <c r="M178" s="26"/>
      <c r="N178" s="26"/>
      <c r="O178" s="26"/>
      <c r="P178" s="26"/>
      <c r="Q178" s="26"/>
      <c r="R178" s="26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6"/>
      <c r="AK178" s="26"/>
      <c r="AL178" s="26"/>
      <c r="AM178" s="28"/>
      <c r="AN178" s="28"/>
      <c r="AO178" s="28"/>
      <c r="AP178" s="28"/>
      <c r="AQ178" s="28"/>
      <c r="AR178" s="26"/>
      <c r="AS178" s="28"/>
      <c r="AT178" s="28"/>
      <c r="AU178" s="28"/>
      <c r="AV178" s="28"/>
      <c r="AW178" s="28"/>
      <c r="AX178" s="29"/>
      <c r="AY178" s="28"/>
      <c r="AZ178" s="28"/>
      <c r="BA178" s="28"/>
      <c r="BB178" s="28" t="s">
        <v>2225</v>
      </c>
      <c r="BC178" s="26"/>
      <c r="BD178" s="26"/>
      <c r="BE178" s="28"/>
      <c r="BF178" s="26"/>
      <c r="BG178" s="26"/>
      <c r="BH178" s="26"/>
      <c r="BI178" s="28"/>
      <c r="BJ178" s="6"/>
    </row>
    <row r="179" spans="1:62" ht="31">
      <c r="A179" s="23">
        <v>175</v>
      </c>
      <c r="B179" s="27" t="s">
        <v>2774</v>
      </c>
      <c r="C179" s="27" t="s">
        <v>2775</v>
      </c>
      <c r="D179" s="27" t="s">
        <v>69</v>
      </c>
      <c r="E179" s="27">
        <v>61</v>
      </c>
      <c r="F179" s="27" t="s">
        <v>195</v>
      </c>
      <c r="G179" s="27" t="s">
        <v>195</v>
      </c>
      <c r="H179" s="23" t="str">
        <f t="shared" si="6"/>
        <v>邱＊菊</v>
      </c>
      <c r="I179" s="23" t="str">
        <f t="shared" si="7"/>
        <v>2＊696551</v>
      </c>
      <c r="J179" s="27">
        <v>1130523</v>
      </c>
      <c r="K179" s="27" t="s">
        <v>734</v>
      </c>
      <c r="L179" s="27">
        <v>1125</v>
      </c>
      <c r="M179" s="26"/>
      <c r="N179" s="26"/>
      <c r="O179" s="26"/>
      <c r="P179" s="26"/>
      <c r="Q179" s="26"/>
      <c r="R179" s="26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6"/>
      <c r="AK179" s="26"/>
      <c r="AL179" s="26"/>
      <c r="AM179" s="28"/>
      <c r="AN179" s="28"/>
      <c r="AO179" s="28"/>
      <c r="AP179" s="28"/>
      <c r="AQ179" s="28"/>
      <c r="AR179" s="26"/>
      <c r="AS179" s="28"/>
      <c r="AT179" s="28"/>
      <c r="AU179" s="28"/>
      <c r="AV179" s="28"/>
      <c r="AW179" s="28"/>
      <c r="AX179" s="29"/>
      <c r="AY179" s="28"/>
      <c r="AZ179" s="28"/>
      <c r="BA179" s="28" t="s">
        <v>9</v>
      </c>
      <c r="BB179" s="28"/>
      <c r="BC179" s="26"/>
      <c r="BD179" s="26"/>
      <c r="BE179" s="28"/>
      <c r="BF179" s="26"/>
      <c r="BG179" s="26"/>
      <c r="BH179" s="26"/>
      <c r="BI179" s="28"/>
      <c r="BJ179" s="6"/>
    </row>
    <row r="180" spans="1:62" ht="31">
      <c r="A180" s="23">
        <v>176</v>
      </c>
      <c r="B180" s="27" t="s">
        <v>2776</v>
      </c>
      <c r="C180" s="27" t="s">
        <v>2777</v>
      </c>
      <c r="D180" s="27" t="s">
        <v>69</v>
      </c>
      <c r="E180" s="27">
        <v>46</v>
      </c>
      <c r="F180" s="27" t="s">
        <v>195</v>
      </c>
      <c r="G180" s="27" t="s">
        <v>195</v>
      </c>
      <c r="H180" s="23" t="str">
        <f t="shared" si="6"/>
        <v>鄭＊鈴</v>
      </c>
      <c r="I180" s="23" t="str">
        <f t="shared" si="7"/>
        <v>2＊648864</v>
      </c>
      <c r="J180" s="27">
        <v>1130523</v>
      </c>
      <c r="K180" s="27" t="s">
        <v>734</v>
      </c>
      <c r="L180" s="27">
        <v>1125</v>
      </c>
      <c r="M180" s="26"/>
      <c r="N180" s="26"/>
      <c r="O180" s="26"/>
      <c r="P180" s="26"/>
      <c r="Q180" s="26"/>
      <c r="R180" s="26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6"/>
      <c r="AK180" s="26"/>
      <c r="AL180" s="26"/>
      <c r="AM180" s="28"/>
      <c r="AN180" s="28"/>
      <c r="AO180" s="28"/>
      <c r="AP180" s="28"/>
      <c r="AQ180" s="28"/>
      <c r="AR180" s="26"/>
      <c r="AS180" s="28"/>
      <c r="AT180" s="28"/>
      <c r="AU180" s="28"/>
      <c r="AV180" s="28"/>
      <c r="AW180" s="28"/>
      <c r="AX180" s="29"/>
      <c r="AY180" s="28"/>
      <c r="AZ180" s="28"/>
      <c r="BA180" s="28" t="s">
        <v>9</v>
      </c>
      <c r="BB180" s="28"/>
      <c r="BC180" s="26"/>
      <c r="BD180" s="26"/>
      <c r="BE180" s="28"/>
      <c r="BF180" s="26"/>
      <c r="BG180" s="26"/>
      <c r="BH180" s="26"/>
      <c r="BI180" s="28"/>
      <c r="BJ180" s="6"/>
    </row>
    <row r="181" spans="1:62" ht="31">
      <c r="A181" s="23">
        <v>177</v>
      </c>
      <c r="B181" s="27" t="s">
        <v>2778</v>
      </c>
      <c r="C181" s="27" t="s">
        <v>890</v>
      </c>
      <c r="D181" s="27" t="s">
        <v>69</v>
      </c>
      <c r="E181" s="27">
        <v>70</v>
      </c>
      <c r="F181" s="27" t="s">
        <v>195</v>
      </c>
      <c r="G181" s="27" t="s">
        <v>195</v>
      </c>
      <c r="H181" s="23" t="str">
        <f t="shared" si="6"/>
        <v>黃＊貴良</v>
      </c>
      <c r="I181" s="23" t="str">
        <f t="shared" si="7"/>
        <v>0＊569625</v>
      </c>
      <c r="J181" s="27">
        <v>1130524</v>
      </c>
      <c r="K181" s="27" t="s">
        <v>734</v>
      </c>
      <c r="L181" s="27">
        <v>1125</v>
      </c>
      <c r="M181" s="26"/>
      <c r="N181" s="26"/>
      <c r="O181" s="26"/>
      <c r="P181" s="26"/>
      <c r="Q181" s="26"/>
      <c r="R181" s="26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6"/>
      <c r="AK181" s="26"/>
      <c r="AL181" s="26"/>
      <c r="AM181" s="28"/>
      <c r="AN181" s="28"/>
      <c r="AO181" s="28"/>
      <c r="AP181" s="28"/>
      <c r="AQ181" s="28"/>
      <c r="AR181" s="26"/>
      <c r="AS181" s="28"/>
      <c r="AT181" s="28"/>
      <c r="AU181" s="28"/>
      <c r="AV181" s="28"/>
      <c r="AW181" s="28"/>
      <c r="AX181" s="29"/>
      <c r="AY181" s="28"/>
      <c r="AZ181" s="28"/>
      <c r="BA181" s="28" t="s">
        <v>9</v>
      </c>
      <c r="BB181" s="28"/>
      <c r="BC181" s="26"/>
      <c r="BD181" s="26"/>
      <c r="BE181" s="28"/>
      <c r="BF181" s="26"/>
      <c r="BG181" s="26"/>
      <c r="BH181" s="26"/>
      <c r="BI181" s="28"/>
      <c r="BJ181" s="6"/>
    </row>
    <row r="182" spans="1:62" ht="31">
      <c r="A182" s="23">
        <v>178</v>
      </c>
      <c r="B182" s="27" t="s">
        <v>2779</v>
      </c>
      <c r="C182" s="27" t="s">
        <v>2780</v>
      </c>
      <c r="D182" s="27" t="s">
        <v>71</v>
      </c>
      <c r="E182" s="27">
        <v>56</v>
      </c>
      <c r="F182" s="27" t="s">
        <v>195</v>
      </c>
      <c r="G182" s="27" t="s">
        <v>195</v>
      </c>
      <c r="H182" s="23" t="str">
        <f t="shared" si="6"/>
        <v>康＊元</v>
      </c>
      <c r="I182" s="23" t="str">
        <f t="shared" si="7"/>
        <v>0＊180186</v>
      </c>
      <c r="J182" s="27">
        <v>1130524</v>
      </c>
      <c r="K182" s="27" t="s">
        <v>734</v>
      </c>
      <c r="L182" s="27">
        <v>1125</v>
      </c>
      <c r="M182" s="26"/>
      <c r="N182" s="26"/>
      <c r="O182" s="26"/>
      <c r="P182" s="26"/>
      <c r="Q182" s="26"/>
      <c r="R182" s="26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6"/>
      <c r="AK182" s="26"/>
      <c r="AL182" s="26"/>
      <c r="AM182" s="28"/>
      <c r="AN182" s="28"/>
      <c r="AO182" s="28"/>
      <c r="AP182" s="28"/>
      <c r="AQ182" s="28"/>
      <c r="AR182" s="26"/>
      <c r="AS182" s="28"/>
      <c r="AT182" s="28"/>
      <c r="AU182" s="28"/>
      <c r="AV182" s="28"/>
      <c r="AW182" s="28"/>
      <c r="AX182" s="29"/>
      <c r="AY182" s="28"/>
      <c r="AZ182" s="28"/>
      <c r="BA182" s="28" t="s">
        <v>9</v>
      </c>
      <c r="BB182" s="28"/>
      <c r="BC182" s="26"/>
      <c r="BD182" s="26"/>
      <c r="BE182" s="28"/>
      <c r="BF182" s="26"/>
      <c r="BG182" s="26"/>
      <c r="BH182" s="26"/>
      <c r="BI182" s="28"/>
      <c r="BJ182" s="6"/>
    </row>
    <row r="183" spans="1:62" ht="31">
      <c r="A183" s="23">
        <v>179</v>
      </c>
      <c r="B183" s="27" t="s">
        <v>662</v>
      </c>
      <c r="C183" s="27" t="s">
        <v>663</v>
      </c>
      <c r="D183" s="27" t="s">
        <v>71</v>
      </c>
      <c r="E183" s="27">
        <v>74</v>
      </c>
      <c r="F183" s="27" t="s">
        <v>195</v>
      </c>
      <c r="G183" s="27" t="s">
        <v>195</v>
      </c>
      <c r="H183" s="23" t="str">
        <f t="shared" si="6"/>
        <v>李＊雄</v>
      </c>
      <c r="I183" s="23" t="str">
        <f t="shared" si="7"/>
        <v>1＊459132</v>
      </c>
      <c r="J183" s="27">
        <v>1130524</v>
      </c>
      <c r="K183" s="27" t="s">
        <v>734</v>
      </c>
      <c r="L183" s="27">
        <v>1125</v>
      </c>
      <c r="M183" s="26"/>
      <c r="N183" s="26"/>
      <c r="O183" s="26"/>
      <c r="P183" s="26"/>
      <c r="Q183" s="26"/>
      <c r="R183" s="26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6"/>
      <c r="AK183" s="26"/>
      <c r="AL183" s="26"/>
      <c r="AM183" s="28"/>
      <c r="AN183" s="28"/>
      <c r="AO183" s="28"/>
      <c r="AP183" s="28"/>
      <c r="AQ183" s="28"/>
      <c r="AR183" s="26"/>
      <c r="AS183" s="28"/>
      <c r="AT183" s="28"/>
      <c r="AU183" s="28"/>
      <c r="AV183" s="28"/>
      <c r="AW183" s="28"/>
      <c r="AX183" s="29"/>
      <c r="AY183" s="28"/>
      <c r="AZ183" s="28"/>
      <c r="BA183" s="28" t="s">
        <v>9</v>
      </c>
      <c r="BB183" s="28"/>
      <c r="BC183" s="26"/>
      <c r="BD183" s="26"/>
      <c r="BE183" s="28"/>
      <c r="BF183" s="26"/>
      <c r="BG183" s="26"/>
      <c r="BH183" s="26"/>
      <c r="BI183" s="28"/>
      <c r="BJ183" s="6"/>
    </row>
    <row r="184" spans="1:62" ht="31">
      <c r="A184" s="23">
        <v>180</v>
      </c>
      <c r="B184" s="27" t="s">
        <v>2781</v>
      </c>
      <c r="C184" s="27" t="s">
        <v>2782</v>
      </c>
      <c r="D184" s="27" t="s">
        <v>69</v>
      </c>
      <c r="E184" s="27">
        <v>94</v>
      </c>
      <c r="F184" s="27" t="s">
        <v>195</v>
      </c>
      <c r="G184" s="27" t="s">
        <v>195</v>
      </c>
      <c r="H184" s="23" t="str">
        <f t="shared" si="6"/>
        <v>黃＊月</v>
      </c>
      <c r="I184" s="23" t="str">
        <f t="shared" si="7"/>
        <v>0＊125452</v>
      </c>
      <c r="J184" s="27">
        <v>1130506</v>
      </c>
      <c r="K184" s="27" t="s">
        <v>732</v>
      </c>
      <c r="L184" s="31" t="s">
        <v>721</v>
      </c>
      <c r="M184" s="26"/>
      <c r="N184" s="26"/>
      <c r="O184" s="26"/>
      <c r="P184" s="26"/>
      <c r="Q184" s="26"/>
      <c r="R184" s="26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6"/>
      <c r="AK184" s="26"/>
      <c r="AL184" s="26"/>
      <c r="AM184" s="28"/>
      <c r="AN184" s="28"/>
      <c r="AO184" s="28"/>
      <c r="AP184" s="28"/>
      <c r="AQ184" s="28"/>
      <c r="AR184" s="26"/>
      <c r="AS184" s="28"/>
      <c r="AT184" s="28"/>
      <c r="AU184" s="28"/>
      <c r="AV184" s="28"/>
      <c r="AW184" s="28"/>
      <c r="AX184" s="29"/>
      <c r="AY184" s="28"/>
      <c r="AZ184" s="28"/>
      <c r="BA184" s="28"/>
      <c r="BB184" s="28" t="s">
        <v>1879</v>
      </c>
      <c r="BC184" s="26"/>
      <c r="BD184" s="26"/>
      <c r="BE184" s="28"/>
      <c r="BF184" s="26"/>
      <c r="BG184" s="26"/>
      <c r="BH184" s="26"/>
      <c r="BI184" s="28"/>
      <c r="BJ184" s="6"/>
    </row>
    <row r="185" spans="1:62" ht="31">
      <c r="A185" s="23">
        <v>181</v>
      </c>
      <c r="B185" s="27" t="s">
        <v>2386</v>
      </c>
      <c r="C185" s="27" t="s">
        <v>2099</v>
      </c>
      <c r="D185" s="27" t="s">
        <v>69</v>
      </c>
      <c r="E185" s="27">
        <v>89</v>
      </c>
      <c r="F185" s="27" t="s">
        <v>195</v>
      </c>
      <c r="G185" s="27" t="s">
        <v>195</v>
      </c>
      <c r="H185" s="23" t="str">
        <f t="shared" si="6"/>
        <v>蔡＊于</v>
      </c>
      <c r="I185" s="23" t="str">
        <f t="shared" si="7"/>
        <v>0＊919989</v>
      </c>
      <c r="J185" s="27">
        <v>1130506</v>
      </c>
      <c r="K185" s="27" t="s">
        <v>734</v>
      </c>
      <c r="L185" s="31" t="s">
        <v>721</v>
      </c>
      <c r="M185" s="26"/>
      <c r="N185" s="26"/>
      <c r="O185" s="26"/>
      <c r="P185" s="26"/>
      <c r="Q185" s="26"/>
      <c r="R185" s="26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6"/>
      <c r="AK185" s="26"/>
      <c r="AL185" s="26"/>
      <c r="AM185" s="28"/>
      <c r="AN185" s="28"/>
      <c r="AO185" s="28"/>
      <c r="AP185" s="28"/>
      <c r="AQ185" s="28"/>
      <c r="AR185" s="26"/>
      <c r="AS185" s="28"/>
      <c r="AT185" s="28"/>
      <c r="AU185" s="28"/>
      <c r="AV185" s="28"/>
      <c r="AW185" s="28"/>
      <c r="AX185" s="29"/>
      <c r="AY185" s="28"/>
      <c r="AZ185" s="28"/>
      <c r="BA185" s="28" t="s">
        <v>9</v>
      </c>
      <c r="BB185" s="28"/>
      <c r="BC185" s="26"/>
      <c r="BD185" s="26"/>
      <c r="BE185" s="28"/>
      <c r="BF185" s="26"/>
      <c r="BG185" s="26"/>
      <c r="BH185" s="26"/>
      <c r="BI185" s="28"/>
      <c r="BJ185" s="6"/>
    </row>
    <row r="186" spans="1:62" ht="31">
      <c r="A186" s="23">
        <v>182</v>
      </c>
      <c r="B186" s="27" t="s">
        <v>2783</v>
      </c>
      <c r="C186" s="27" t="s">
        <v>2784</v>
      </c>
      <c r="D186" s="27" t="s">
        <v>69</v>
      </c>
      <c r="E186" s="27">
        <v>41</v>
      </c>
      <c r="F186" s="27" t="s">
        <v>195</v>
      </c>
      <c r="G186" s="27" t="s">
        <v>195</v>
      </c>
      <c r="H186" s="23" t="str">
        <f t="shared" si="6"/>
        <v>周＊羽</v>
      </c>
      <c r="I186" s="23" t="str">
        <f t="shared" si="7"/>
        <v>1＊921431</v>
      </c>
      <c r="J186" s="27">
        <v>1130506</v>
      </c>
      <c r="K186" s="27" t="s">
        <v>734</v>
      </c>
      <c r="L186" s="31" t="s">
        <v>721</v>
      </c>
      <c r="M186" s="26"/>
      <c r="N186" s="26"/>
      <c r="O186" s="26"/>
      <c r="P186" s="26"/>
      <c r="Q186" s="26"/>
      <c r="R186" s="26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6"/>
      <c r="AK186" s="26"/>
      <c r="AL186" s="26"/>
      <c r="AM186" s="28"/>
      <c r="AN186" s="28"/>
      <c r="AO186" s="28"/>
      <c r="AP186" s="28"/>
      <c r="AQ186" s="28"/>
      <c r="AR186" s="26"/>
      <c r="AS186" s="28"/>
      <c r="AT186" s="28"/>
      <c r="AU186" s="28"/>
      <c r="AV186" s="28"/>
      <c r="AW186" s="28"/>
      <c r="AX186" s="29"/>
      <c r="AY186" s="28"/>
      <c r="AZ186" s="28"/>
      <c r="BA186" s="28" t="s">
        <v>9</v>
      </c>
      <c r="BB186" s="28"/>
      <c r="BC186" s="26"/>
      <c r="BD186" s="26"/>
      <c r="BE186" s="28"/>
      <c r="BF186" s="26"/>
      <c r="BG186" s="26"/>
      <c r="BH186" s="26"/>
      <c r="BI186" s="28"/>
      <c r="BJ186" s="6"/>
    </row>
    <row r="187" spans="1:62" ht="31">
      <c r="A187" s="23">
        <v>183</v>
      </c>
      <c r="B187" s="27" t="s">
        <v>2785</v>
      </c>
      <c r="C187" s="27" t="s">
        <v>910</v>
      </c>
      <c r="D187" s="27" t="s">
        <v>69</v>
      </c>
      <c r="E187" s="27">
        <v>70</v>
      </c>
      <c r="F187" s="27" t="s">
        <v>195</v>
      </c>
      <c r="G187" s="27" t="s">
        <v>195</v>
      </c>
      <c r="H187" s="23" t="str">
        <f t="shared" si="6"/>
        <v>陳＊雪</v>
      </c>
      <c r="I187" s="23" t="str">
        <f t="shared" si="7"/>
        <v>1＊408410</v>
      </c>
      <c r="J187" s="27">
        <v>1130506</v>
      </c>
      <c r="K187" s="27" t="s">
        <v>734</v>
      </c>
      <c r="L187" s="31" t="s">
        <v>721</v>
      </c>
      <c r="M187" s="26"/>
      <c r="N187" s="26"/>
      <c r="O187" s="26"/>
      <c r="P187" s="26"/>
      <c r="Q187" s="26"/>
      <c r="R187" s="26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6"/>
      <c r="AK187" s="26"/>
      <c r="AL187" s="26"/>
      <c r="AM187" s="28"/>
      <c r="AN187" s="28"/>
      <c r="AO187" s="28"/>
      <c r="AP187" s="28"/>
      <c r="AQ187" s="28"/>
      <c r="AR187" s="26"/>
      <c r="AS187" s="28"/>
      <c r="AT187" s="28"/>
      <c r="AU187" s="28"/>
      <c r="AV187" s="28"/>
      <c r="AW187" s="28"/>
      <c r="AX187" s="29"/>
      <c r="AY187" s="28"/>
      <c r="AZ187" s="28"/>
      <c r="BA187" s="28" t="s">
        <v>1899</v>
      </c>
      <c r="BB187" s="28"/>
      <c r="BC187" s="26"/>
      <c r="BD187" s="26"/>
      <c r="BE187" s="28"/>
      <c r="BF187" s="26"/>
      <c r="BG187" s="26"/>
      <c r="BH187" s="26"/>
      <c r="BI187" s="28"/>
      <c r="BJ187" s="6"/>
    </row>
    <row r="188" spans="1:62" ht="31">
      <c r="A188" s="23">
        <v>184</v>
      </c>
      <c r="B188" s="27" t="s">
        <v>2786</v>
      </c>
      <c r="C188" s="27" t="s">
        <v>954</v>
      </c>
      <c r="D188" s="27" t="s">
        <v>69</v>
      </c>
      <c r="E188" s="27">
        <v>61</v>
      </c>
      <c r="F188" s="27" t="s">
        <v>195</v>
      </c>
      <c r="G188" s="27" t="s">
        <v>195</v>
      </c>
      <c r="H188" s="23" t="str">
        <f t="shared" si="6"/>
        <v>謝＊薇</v>
      </c>
      <c r="I188" s="23" t="str">
        <f t="shared" si="7"/>
        <v>0＊117936</v>
      </c>
      <c r="J188" s="27">
        <v>1130507</v>
      </c>
      <c r="K188" s="27" t="s">
        <v>734</v>
      </c>
      <c r="L188" s="31" t="s">
        <v>721</v>
      </c>
      <c r="M188" s="26"/>
      <c r="N188" s="26"/>
      <c r="O188" s="26"/>
      <c r="P188" s="26"/>
      <c r="Q188" s="26"/>
      <c r="R188" s="26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6"/>
      <c r="AK188" s="26"/>
      <c r="AL188" s="26"/>
      <c r="AM188" s="28"/>
      <c r="AN188" s="28"/>
      <c r="AO188" s="28"/>
      <c r="AP188" s="28"/>
      <c r="AQ188" s="28"/>
      <c r="AR188" s="26"/>
      <c r="AS188" s="28"/>
      <c r="AT188" s="28"/>
      <c r="AU188" s="28"/>
      <c r="AV188" s="28"/>
      <c r="AW188" s="28"/>
      <c r="AX188" s="29"/>
      <c r="AY188" s="28"/>
      <c r="AZ188" s="28"/>
      <c r="BA188" s="28" t="s">
        <v>9</v>
      </c>
      <c r="BB188" s="28"/>
      <c r="BC188" s="26"/>
      <c r="BD188" s="26"/>
      <c r="BE188" s="28"/>
      <c r="BF188" s="26"/>
      <c r="BG188" s="26"/>
      <c r="BH188" s="26"/>
      <c r="BI188" s="28"/>
      <c r="BJ188" s="6"/>
    </row>
    <row r="189" spans="1:62" ht="31">
      <c r="A189" s="23">
        <v>185</v>
      </c>
      <c r="B189" s="27" t="s">
        <v>2787</v>
      </c>
      <c r="C189" s="27" t="s">
        <v>2788</v>
      </c>
      <c r="D189" s="27" t="s">
        <v>69</v>
      </c>
      <c r="E189" s="27">
        <v>62</v>
      </c>
      <c r="F189" s="27" t="s">
        <v>195</v>
      </c>
      <c r="G189" s="27" t="s">
        <v>195</v>
      </c>
      <c r="H189" s="23" t="str">
        <f t="shared" si="6"/>
        <v>林＊美</v>
      </c>
      <c r="I189" s="23" t="str">
        <f t="shared" si="7"/>
        <v>0＊049244</v>
      </c>
      <c r="J189" s="27">
        <v>1130507</v>
      </c>
      <c r="K189" s="27" t="s">
        <v>734</v>
      </c>
      <c r="L189" s="31" t="s">
        <v>721</v>
      </c>
      <c r="M189" s="26"/>
      <c r="N189" s="26"/>
      <c r="O189" s="26"/>
      <c r="P189" s="26"/>
      <c r="Q189" s="26"/>
      <c r="R189" s="26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6"/>
      <c r="AK189" s="26"/>
      <c r="AL189" s="26"/>
      <c r="AM189" s="28"/>
      <c r="AN189" s="28"/>
      <c r="AO189" s="28"/>
      <c r="AP189" s="28"/>
      <c r="AQ189" s="28"/>
      <c r="AR189" s="26"/>
      <c r="AS189" s="28"/>
      <c r="AT189" s="28"/>
      <c r="AU189" s="28"/>
      <c r="AV189" s="28"/>
      <c r="AW189" s="28"/>
      <c r="AX189" s="29"/>
      <c r="AY189" s="28"/>
      <c r="AZ189" s="28"/>
      <c r="BA189" s="28" t="s">
        <v>9</v>
      </c>
      <c r="BB189" s="28"/>
      <c r="BC189" s="26"/>
      <c r="BD189" s="26"/>
      <c r="BE189" s="28"/>
      <c r="BF189" s="26"/>
      <c r="BG189" s="26"/>
      <c r="BH189" s="26"/>
      <c r="BI189" s="28"/>
      <c r="BJ189" s="6"/>
    </row>
    <row r="190" spans="1:62" ht="31">
      <c r="A190" s="23">
        <v>186</v>
      </c>
      <c r="B190" s="27" t="s">
        <v>2789</v>
      </c>
      <c r="C190" s="27" t="s">
        <v>2790</v>
      </c>
      <c r="D190" s="27" t="s">
        <v>69</v>
      </c>
      <c r="E190" s="27">
        <v>57</v>
      </c>
      <c r="F190" s="27" t="s">
        <v>195</v>
      </c>
      <c r="G190" s="27" t="s">
        <v>195</v>
      </c>
      <c r="H190" s="23" t="str">
        <f t="shared" si="6"/>
        <v>盧＊蓉</v>
      </c>
      <c r="I190" s="23" t="str">
        <f t="shared" si="7"/>
        <v>0＊511592</v>
      </c>
      <c r="J190" s="27">
        <v>1130507</v>
      </c>
      <c r="K190" s="27" t="s">
        <v>734</v>
      </c>
      <c r="L190" s="31" t="s">
        <v>721</v>
      </c>
      <c r="M190" s="26"/>
      <c r="N190" s="26"/>
      <c r="O190" s="26"/>
      <c r="P190" s="26"/>
      <c r="Q190" s="26"/>
      <c r="R190" s="26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6"/>
      <c r="AK190" s="26"/>
      <c r="AL190" s="26"/>
      <c r="AM190" s="28"/>
      <c r="AN190" s="28"/>
      <c r="AO190" s="28"/>
      <c r="AP190" s="28"/>
      <c r="AQ190" s="28"/>
      <c r="AR190" s="26"/>
      <c r="AS190" s="28"/>
      <c r="AT190" s="28"/>
      <c r="AU190" s="28"/>
      <c r="AV190" s="28"/>
      <c r="AW190" s="28"/>
      <c r="AX190" s="29"/>
      <c r="AY190" s="28"/>
      <c r="AZ190" s="28"/>
      <c r="BA190" s="28" t="s">
        <v>9</v>
      </c>
      <c r="BB190" s="28"/>
      <c r="BC190" s="26"/>
      <c r="BD190" s="26"/>
      <c r="BE190" s="28"/>
      <c r="BF190" s="26"/>
      <c r="BG190" s="26"/>
      <c r="BH190" s="26"/>
      <c r="BI190" s="28"/>
      <c r="BJ190" s="6"/>
    </row>
    <row r="191" spans="1:62">
      <c r="A191" s="23">
        <v>187</v>
      </c>
      <c r="B191" s="27" t="s">
        <v>2791</v>
      </c>
      <c r="C191" s="27" t="s">
        <v>941</v>
      </c>
      <c r="D191" s="27" t="s">
        <v>71</v>
      </c>
      <c r="E191" s="27">
        <v>81</v>
      </c>
      <c r="F191" s="27" t="s">
        <v>195</v>
      </c>
      <c r="G191" s="27" t="s">
        <v>195</v>
      </c>
      <c r="H191" s="23" t="str">
        <f t="shared" si="6"/>
        <v>柯＊龍</v>
      </c>
      <c r="I191" s="23" t="str">
        <f t="shared" si="7"/>
        <v>0＊788263</v>
      </c>
      <c r="J191" s="27">
        <v>1130507</v>
      </c>
      <c r="K191" s="27">
        <v>5760190</v>
      </c>
      <c r="L191" s="31" t="s">
        <v>721</v>
      </c>
      <c r="M191" s="26"/>
      <c r="N191" s="26"/>
      <c r="O191" s="26"/>
      <c r="P191" s="26"/>
      <c r="Q191" s="26"/>
      <c r="R191" s="26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6"/>
      <c r="AK191" s="26"/>
      <c r="AL191" s="26"/>
      <c r="AM191" s="28"/>
      <c r="AN191" s="28"/>
      <c r="AO191" s="28"/>
      <c r="AP191" s="28"/>
      <c r="AQ191" s="28"/>
      <c r="AR191" s="26"/>
      <c r="AS191" s="28"/>
      <c r="AT191" s="28"/>
      <c r="AU191" s="28"/>
      <c r="AV191" s="28"/>
      <c r="AW191" s="28"/>
      <c r="AX191" s="29"/>
      <c r="AY191" s="28"/>
      <c r="AZ191" s="28"/>
      <c r="BA191" s="28" t="s">
        <v>9</v>
      </c>
      <c r="BB191" s="28"/>
      <c r="BC191" s="26"/>
      <c r="BD191" s="26"/>
      <c r="BE191" s="28"/>
      <c r="BF191" s="26"/>
      <c r="BG191" s="26"/>
      <c r="BH191" s="26"/>
      <c r="BI191" s="28"/>
      <c r="BJ191" s="6"/>
    </row>
    <row r="192" spans="1:62" ht="31">
      <c r="A192" s="23">
        <v>188</v>
      </c>
      <c r="B192" s="27" t="s">
        <v>2587</v>
      </c>
      <c r="C192" s="27" t="s">
        <v>2588</v>
      </c>
      <c r="D192" s="27" t="s">
        <v>71</v>
      </c>
      <c r="E192" s="27">
        <v>83</v>
      </c>
      <c r="F192" s="27" t="s">
        <v>195</v>
      </c>
      <c r="G192" s="27" t="s">
        <v>195</v>
      </c>
      <c r="H192" s="23" t="str">
        <f t="shared" si="6"/>
        <v>江＊仁</v>
      </c>
      <c r="I192" s="23" t="str">
        <f t="shared" si="7"/>
        <v>0＊730048</v>
      </c>
      <c r="J192" s="27">
        <v>1130507</v>
      </c>
      <c r="K192" s="27" t="s">
        <v>734</v>
      </c>
      <c r="L192" s="31" t="s">
        <v>721</v>
      </c>
      <c r="M192" s="26"/>
      <c r="N192" s="26"/>
      <c r="O192" s="26"/>
      <c r="P192" s="26"/>
      <c r="Q192" s="26"/>
      <c r="R192" s="26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6"/>
      <c r="AK192" s="26"/>
      <c r="AL192" s="26"/>
      <c r="AM192" s="28"/>
      <c r="AN192" s="28"/>
      <c r="AO192" s="28"/>
      <c r="AP192" s="28"/>
      <c r="AQ192" s="28"/>
      <c r="AR192" s="26"/>
      <c r="AS192" s="28"/>
      <c r="AT192" s="28"/>
      <c r="AU192" s="28"/>
      <c r="AV192" s="28"/>
      <c r="AW192" s="28"/>
      <c r="AX192" s="29"/>
      <c r="AY192" s="28"/>
      <c r="AZ192" s="28"/>
      <c r="BA192" s="28" t="s">
        <v>9</v>
      </c>
      <c r="BB192" s="28"/>
      <c r="BC192" s="26"/>
      <c r="BD192" s="26"/>
      <c r="BE192" s="28"/>
      <c r="BF192" s="26"/>
      <c r="BG192" s="26"/>
      <c r="BH192" s="26"/>
      <c r="BI192" s="28"/>
      <c r="BJ192" s="6"/>
    </row>
    <row r="193" spans="1:62" ht="31">
      <c r="A193" s="23">
        <v>189</v>
      </c>
      <c r="B193" s="27" t="s">
        <v>2792</v>
      </c>
      <c r="C193" s="27" t="s">
        <v>2793</v>
      </c>
      <c r="D193" s="27" t="s">
        <v>71</v>
      </c>
      <c r="E193" s="27">
        <v>61</v>
      </c>
      <c r="F193" s="27" t="s">
        <v>195</v>
      </c>
      <c r="G193" s="27" t="s">
        <v>195</v>
      </c>
      <c r="H193" s="23" t="str">
        <f t="shared" si="6"/>
        <v>林＊仁</v>
      </c>
      <c r="I193" s="23" t="str">
        <f t="shared" si="7"/>
        <v>1＊693602</v>
      </c>
      <c r="J193" s="27">
        <v>1130507</v>
      </c>
      <c r="K193" s="27" t="s">
        <v>734</v>
      </c>
      <c r="L193" s="31" t="s">
        <v>721</v>
      </c>
      <c r="M193" s="26"/>
      <c r="N193" s="26"/>
      <c r="O193" s="26"/>
      <c r="P193" s="26"/>
      <c r="Q193" s="26"/>
      <c r="R193" s="26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6"/>
      <c r="AK193" s="26"/>
      <c r="AL193" s="26"/>
      <c r="AM193" s="28"/>
      <c r="AN193" s="28"/>
      <c r="AO193" s="28"/>
      <c r="AP193" s="28"/>
      <c r="AQ193" s="28"/>
      <c r="AR193" s="26"/>
      <c r="AS193" s="28"/>
      <c r="AT193" s="28"/>
      <c r="AU193" s="28"/>
      <c r="AV193" s="28"/>
      <c r="AW193" s="28"/>
      <c r="AX193" s="29"/>
      <c r="AY193" s="28"/>
      <c r="AZ193" s="28"/>
      <c r="BA193" s="28" t="s">
        <v>9</v>
      </c>
      <c r="BB193" s="28"/>
      <c r="BC193" s="26"/>
      <c r="BD193" s="26"/>
      <c r="BE193" s="28"/>
      <c r="BF193" s="26"/>
      <c r="BG193" s="26"/>
      <c r="BH193" s="26"/>
      <c r="BI193" s="28"/>
      <c r="BJ193" s="6"/>
    </row>
    <row r="194" spans="1:62" ht="31">
      <c r="A194" s="23">
        <v>190</v>
      </c>
      <c r="B194" s="27" t="s">
        <v>158</v>
      </c>
      <c r="C194" s="27" t="s">
        <v>159</v>
      </c>
      <c r="D194" s="27" t="s">
        <v>69</v>
      </c>
      <c r="E194" s="27">
        <v>51</v>
      </c>
      <c r="F194" s="27" t="s">
        <v>195</v>
      </c>
      <c r="G194" s="27" t="s">
        <v>195</v>
      </c>
      <c r="H194" s="23" t="str">
        <f t="shared" si="6"/>
        <v>葉＊娟</v>
      </c>
      <c r="I194" s="23" t="str">
        <f t="shared" si="7"/>
        <v>1＊914319</v>
      </c>
      <c r="J194" s="27">
        <v>1130507</v>
      </c>
      <c r="K194" s="27" t="s">
        <v>734</v>
      </c>
      <c r="L194" s="31" t="s">
        <v>721</v>
      </c>
      <c r="M194" s="26"/>
      <c r="N194" s="26"/>
      <c r="O194" s="26"/>
      <c r="P194" s="26"/>
      <c r="Q194" s="26"/>
      <c r="R194" s="26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6"/>
      <c r="AK194" s="26"/>
      <c r="AL194" s="26"/>
      <c r="AM194" s="28"/>
      <c r="AN194" s="28"/>
      <c r="AO194" s="28"/>
      <c r="AP194" s="28"/>
      <c r="AQ194" s="28"/>
      <c r="AR194" s="26"/>
      <c r="AS194" s="28"/>
      <c r="AT194" s="28"/>
      <c r="AU194" s="28"/>
      <c r="AV194" s="28"/>
      <c r="AW194" s="28"/>
      <c r="AX194" s="29"/>
      <c r="AY194" s="28"/>
      <c r="AZ194" s="28"/>
      <c r="BA194" s="28" t="s">
        <v>9</v>
      </c>
      <c r="BB194" s="28"/>
      <c r="BC194" s="26"/>
      <c r="BD194" s="26"/>
      <c r="BE194" s="28"/>
      <c r="BF194" s="26"/>
      <c r="BG194" s="26"/>
      <c r="BH194" s="26"/>
      <c r="BI194" s="28"/>
      <c r="BJ194" s="6"/>
    </row>
    <row r="195" spans="1:62" ht="31">
      <c r="A195" s="23">
        <v>191</v>
      </c>
      <c r="B195" s="27" t="s">
        <v>2794</v>
      </c>
      <c r="C195" s="27" t="s">
        <v>2795</v>
      </c>
      <c r="D195" s="27" t="s">
        <v>69</v>
      </c>
      <c r="E195" s="27">
        <v>67</v>
      </c>
      <c r="F195" s="27" t="s">
        <v>195</v>
      </c>
      <c r="G195" s="27" t="s">
        <v>195</v>
      </c>
      <c r="H195" s="23" t="str">
        <f t="shared" si="6"/>
        <v>鄭＊珍</v>
      </c>
      <c r="I195" s="23" t="str">
        <f t="shared" si="7"/>
        <v>1＊639600</v>
      </c>
      <c r="J195" s="27">
        <v>1130507</v>
      </c>
      <c r="K195" s="27" t="s">
        <v>734</v>
      </c>
      <c r="L195" s="31" t="s">
        <v>721</v>
      </c>
      <c r="M195" s="26"/>
      <c r="N195" s="26"/>
      <c r="O195" s="26"/>
      <c r="P195" s="26"/>
      <c r="Q195" s="26"/>
      <c r="R195" s="26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6"/>
      <c r="AK195" s="26"/>
      <c r="AL195" s="26"/>
      <c r="AM195" s="28"/>
      <c r="AN195" s="28"/>
      <c r="AO195" s="28"/>
      <c r="AP195" s="28"/>
      <c r="AQ195" s="28"/>
      <c r="AR195" s="26"/>
      <c r="AS195" s="28"/>
      <c r="AT195" s="28"/>
      <c r="AU195" s="28"/>
      <c r="AV195" s="28"/>
      <c r="AW195" s="28"/>
      <c r="AX195" s="29"/>
      <c r="AY195" s="28"/>
      <c r="AZ195" s="28"/>
      <c r="BA195" s="28" t="s">
        <v>9</v>
      </c>
      <c r="BB195" s="28"/>
      <c r="BC195" s="26"/>
      <c r="BD195" s="26"/>
      <c r="BE195" s="28"/>
      <c r="BF195" s="26"/>
      <c r="BG195" s="26"/>
      <c r="BH195" s="26"/>
      <c r="BI195" s="28"/>
      <c r="BJ195" s="6"/>
    </row>
    <row r="196" spans="1:62" ht="31">
      <c r="A196" s="23">
        <v>192</v>
      </c>
      <c r="B196" s="27" t="s">
        <v>2796</v>
      </c>
      <c r="C196" s="27" t="s">
        <v>926</v>
      </c>
      <c r="D196" s="27" t="s">
        <v>69</v>
      </c>
      <c r="E196" s="27">
        <v>67</v>
      </c>
      <c r="F196" s="27" t="s">
        <v>195</v>
      </c>
      <c r="G196" s="27" t="s">
        <v>195</v>
      </c>
      <c r="H196" s="23" t="str">
        <f t="shared" si="6"/>
        <v>林＊秀</v>
      </c>
      <c r="I196" s="23" t="str">
        <f t="shared" si="7"/>
        <v>2＊120988</v>
      </c>
      <c r="J196" s="27">
        <v>1130507</v>
      </c>
      <c r="K196" s="27" t="s">
        <v>734</v>
      </c>
      <c r="L196" s="31" t="s">
        <v>721</v>
      </c>
      <c r="M196" s="26"/>
      <c r="N196" s="26"/>
      <c r="O196" s="26"/>
      <c r="P196" s="26"/>
      <c r="Q196" s="26"/>
      <c r="R196" s="26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6"/>
      <c r="AK196" s="26"/>
      <c r="AL196" s="26"/>
      <c r="AM196" s="28"/>
      <c r="AN196" s="28"/>
      <c r="AO196" s="28"/>
      <c r="AP196" s="28"/>
      <c r="AQ196" s="28"/>
      <c r="AR196" s="26"/>
      <c r="AS196" s="28"/>
      <c r="AT196" s="28"/>
      <c r="AU196" s="28"/>
      <c r="AV196" s="28"/>
      <c r="AW196" s="28"/>
      <c r="AX196" s="29"/>
      <c r="AY196" s="28"/>
      <c r="AZ196" s="28"/>
      <c r="BA196" s="28" t="s">
        <v>9</v>
      </c>
      <c r="BB196" s="28"/>
      <c r="BC196" s="26"/>
      <c r="BD196" s="26"/>
      <c r="BE196" s="28"/>
      <c r="BF196" s="26"/>
      <c r="BG196" s="26"/>
      <c r="BH196" s="26"/>
      <c r="BI196" s="28"/>
      <c r="BJ196" s="6"/>
    </row>
    <row r="197" spans="1:62" ht="31">
      <c r="A197" s="23">
        <v>193</v>
      </c>
      <c r="B197" s="27" t="s">
        <v>2797</v>
      </c>
      <c r="C197" s="27" t="s">
        <v>964</v>
      </c>
      <c r="D197" s="27" t="s">
        <v>69</v>
      </c>
      <c r="E197" s="27">
        <v>62</v>
      </c>
      <c r="F197" s="27" t="s">
        <v>195</v>
      </c>
      <c r="G197" s="27" t="s">
        <v>195</v>
      </c>
      <c r="H197" s="23" t="str">
        <f t="shared" si="6"/>
        <v>呂＊慧</v>
      </c>
      <c r="I197" s="23" t="str">
        <f t="shared" si="7"/>
        <v>2＊320335</v>
      </c>
      <c r="J197" s="27">
        <v>1130507</v>
      </c>
      <c r="K197" s="27" t="s">
        <v>732</v>
      </c>
      <c r="L197" s="31" t="s">
        <v>721</v>
      </c>
      <c r="M197" s="26"/>
      <c r="N197" s="26"/>
      <c r="O197" s="26"/>
      <c r="P197" s="26"/>
      <c r="Q197" s="26"/>
      <c r="R197" s="26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6"/>
      <c r="AK197" s="26"/>
      <c r="AL197" s="26"/>
      <c r="AM197" s="28"/>
      <c r="AN197" s="28"/>
      <c r="AO197" s="28"/>
      <c r="AP197" s="28"/>
      <c r="AQ197" s="28"/>
      <c r="AR197" s="26"/>
      <c r="AS197" s="28"/>
      <c r="AT197" s="28"/>
      <c r="AU197" s="28"/>
      <c r="AV197" s="28"/>
      <c r="AW197" s="28"/>
      <c r="AX197" s="29"/>
      <c r="AY197" s="28"/>
      <c r="AZ197" s="28"/>
      <c r="BA197" s="28"/>
      <c r="BB197" s="28" t="s">
        <v>1879</v>
      </c>
      <c r="BC197" s="26"/>
      <c r="BD197" s="26"/>
      <c r="BE197" s="28"/>
      <c r="BF197" s="26"/>
      <c r="BG197" s="26"/>
      <c r="BH197" s="26"/>
      <c r="BI197" s="28"/>
      <c r="BJ197" s="6"/>
    </row>
    <row r="198" spans="1:62" ht="31">
      <c r="A198" s="23">
        <v>194</v>
      </c>
      <c r="B198" s="27" t="s">
        <v>2798</v>
      </c>
      <c r="C198" s="27" t="s">
        <v>2799</v>
      </c>
      <c r="D198" s="27" t="s">
        <v>71</v>
      </c>
      <c r="E198" s="27">
        <v>58</v>
      </c>
      <c r="F198" s="27" t="s">
        <v>195</v>
      </c>
      <c r="G198" s="27" t="s">
        <v>195</v>
      </c>
      <c r="H198" s="23" t="str">
        <f t="shared" si="6"/>
        <v>莊＊義</v>
      </c>
      <c r="I198" s="23" t="str">
        <f t="shared" si="7"/>
        <v>2＊665147</v>
      </c>
      <c r="J198" s="27">
        <v>1130507</v>
      </c>
      <c r="K198" s="27" t="s">
        <v>734</v>
      </c>
      <c r="L198" s="31" t="s">
        <v>721</v>
      </c>
      <c r="M198" s="26"/>
      <c r="N198" s="26"/>
      <c r="O198" s="26"/>
      <c r="P198" s="26"/>
      <c r="Q198" s="26"/>
      <c r="R198" s="26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6"/>
      <c r="AK198" s="26"/>
      <c r="AL198" s="26"/>
      <c r="AM198" s="28"/>
      <c r="AN198" s="28"/>
      <c r="AO198" s="28"/>
      <c r="AP198" s="28"/>
      <c r="AQ198" s="28"/>
      <c r="AR198" s="26"/>
      <c r="AS198" s="28"/>
      <c r="AT198" s="28"/>
      <c r="AU198" s="28"/>
      <c r="AV198" s="28"/>
      <c r="AW198" s="28"/>
      <c r="AX198" s="29"/>
      <c r="AY198" s="28"/>
      <c r="AZ198" s="28"/>
      <c r="BA198" s="28" t="s">
        <v>9</v>
      </c>
      <c r="BB198" s="28"/>
      <c r="BC198" s="26"/>
      <c r="BD198" s="26"/>
      <c r="BE198" s="28"/>
      <c r="BF198" s="26"/>
      <c r="BG198" s="26"/>
      <c r="BH198" s="26"/>
      <c r="BI198" s="28"/>
      <c r="BJ198" s="6"/>
    </row>
    <row r="199" spans="1:62" ht="31">
      <c r="A199" s="23">
        <v>195</v>
      </c>
      <c r="B199" s="27" t="s">
        <v>274</v>
      </c>
      <c r="C199" s="27" t="s">
        <v>105</v>
      </c>
      <c r="D199" s="27" t="s">
        <v>69</v>
      </c>
      <c r="E199" s="27">
        <v>77</v>
      </c>
      <c r="F199" s="27" t="s">
        <v>195</v>
      </c>
      <c r="G199" s="27" t="s">
        <v>195</v>
      </c>
      <c r="H199" s="23" t="str">
        <f t="shared" si="6"/>
        <v>林＊環</v>
      </c>
      <c r="I199" s="23" t="str">
        <f t="shared" si="7"/>
        <v>2＊049673</v>
      </c>
      <c r="J199" s="27">
        <v>1130507</v>
      </c>
      <c r="K199" s="27" t="s">
        <v>734</v>
      </c>
      <c r="L199" s="31" t="s">
        <v>721</v>
      </c>
      <c r="M199" s="26"/>
      <c r="N199" s="26"/>
      <c r="O199" s="26"/>
      <c r="P199" s="26"/>
      <c r="Q199" s="26"/>
      <c r="R199" s="26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6"/>
      <c r="AK199" s="26"/>
      <c r="AL199" s="26"/>
      <c r="AM199" s="28"/>
      <c r="AN199" s="28"/>
      <c r="AO199" s="28"/>
      <c r="AP199" s="28"/>
      <c r="AQ199" s="28"/>
      <c r="AR199" s="26"/>
      <c r="AS199" s="28"/>
      <c r="AT199" s="28"/>
      <c r="AU199" s="28"/>
      <c r="AV199" s="28"/>
      <c r="AW199" s="28"/>
      <c r="AX199" s="29"/>
      <c r="AY199" s="28"/>
      <c r="AZ199" s="28"/>
      <c r="BA199" s="28" t="s">
        <v>9</v>
      </c>
      <c r="BB199" s="28"/>
      <c r="BC199" s="26"/>
      <c r="BD199" s="26"/>
      <c r="BE199" s="28"/>
      <c r="BF199" s="26"/>
      <c r="BG199" s="26"/>
      <c r="BH199" s="26"/>
      <c r="BI199" s="28"/>
      <c r="BJ199" s="6"/>
    </row>
    <row r="200" spans="1:62" ht="31">
      <c r="A200" s="23">
        <v>196</v>
      </c>
      <c r="B200" s="27" t="s">
        <v>339</v>
      </c>
      <c r="C200" s="27" t="s">
        <v>81</v>
      </c>
      <c r="D200" s="27" t="s">
        <v>71</v>
      </c>
      <c r="E200" s="27">
        <v>57</v>
      </c>
      <c r="F200" s="27" t="s">
        <v>195</v>
      </c>
      <c r="G200" s="27" t="s">
        <v>195</v>
      </c>
      <c r="H200" s="23" t="str">
        <f t="shared" si="6"/>
        <v>林＊泉</v>
      </c>
      <c r="I200" s="23" t="str">
        <f t="shared" si="7"/>
        <v>2＊241097</v>
      </c>
      <c r="J200" s="27">
        <v>1130507</v>
      </c>
      <c r="K200" s="27" t="s">
        <v>732</v>
      </c>
      <c r="L200" s="31" t="s">
        <v>721</v>
      </c>
      <c r="M200" s="26"/>
      <c r="N200" s="26"/>
      <c r="O200" s="26"/>
      <c r="P200" s="26"/>
      <c r="Q200" s="26"/>
      <c r="R200" s="26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6"/>
      <c r="AK200" s="26"/>
      <c r="AL200" s="26"/>
      <c r="AM200" s="28"/>
      <c r="AN200" s="28"/>
      <c r="AO200" s="28"/>
      <c r="AP200" s="28"/>
      <c r="AQ200" s="28"/>
      <c r="AR200" s="26"/>
      <c r="AS200" s="28"/>
      <c r="AT200" s="28"/>
      <c r="AU200" s="28"/>
      <c r="AV200" s="28"/>
      <c r="AW200" s="28"/>
      <c r="AX200" s="29"/>
      <c r="AY200" s="28"/>
      <c r="AZ200" s="28"/>
      <c r="BA200" s="28"/>
      <c r="BB200" s="28" t="s">
        <v>1879</v>
      </c>
      <c r="BC200" s="26"/>
      <c r="BD200" s="26"/>
      <c r="BE200" s="28"/>
      <c r="BF200" s="26"/>
      <c r="BG200" s="26"/>
      <c r="BH200" s="26"/>
      <c r="BI200" s="28"/>
      <c r="BJ200" s="6"/>
    </row>
    <row r="201" spans="1:62" ht="31">
      <c r="A201" s="23">
        <v>197</v>
      </c>
      <c r="B201" s="27" t="s">
        <v>629</v>
      </c>
      <c r="C201" s="27" t="s">
        <v>630</v>
      </c>
      <c r="D201" s="27" t="s">
        <v>69</v>
      </c>
      <c r="E201" s="27">
        <v>68</v>
      </c>
      <c r="F201" s="27" t="s">
        <v>195</v>
      </c>
      <c r="G201" s="27" t="s">
        <v>195</v>
      </c>
      <c r="H201" s="23" t="str">
        <f t="shared" si="6"/>
        <v>尤＊麥</v>
      </c>
      <c r="I201" s="23" t="str">
        <f t="shared" si="7"/>
        <v>2＊835810</v>
      </c>
      <c r="J201" s="27">
        <v>1130507</v>
      </c>
      <c r="K201" s="27" t="s">
        <v>734</v>
      </c>
      <c r="L201" s="31" t="s">
        <v>721</v>
      </c>
      <c r="M201" s="26"/>
      <c r="N201" s="26"/>
      <c r="O201" s="26"/>
      <c r="P201" s="26"/>
      <c r="Q201" s="26"/>
      <c r="R201" s="26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6"/>
      <c r="AK201" s="26"/>
      <c r="AL201" s="26"/>
      <c r="AM201" s="28"/>
      <c r="AN201" s="28"/>
      <c r="AO201" s="28"/>
      <c r="AP201" s="28"/>
      <c r="AQ201" s="28"/>
      <c r="AR201" s="26"/>
      <c r="AS201" s="28"/>
      <c r="AT201" s="28"/>
      <c r="AU201" s="28"/>
      <c r="AV201" s="28"/>
      <c r="AW201" s="28"/>
      <c r="AX201" s="29"/>
      <c r="AY201" s="28"/>
      <c r="AZ201" s="28"/>
      <c r="BA201" s="28" t="s">
        <v>9</v>
      </c>
      <c r="BB201" s="28"/>
      <c r="BC201" s="26"/>
      <c r="BD201" s="26"/>
      <c r="BE201" s="28" t="s">
        <v>736</v>
      </c>
      <c r="BF201" s="26"/>
      <c r="BG201" s="26"/>
      <c r="BH201" s="26"/>
      <c r="BI201" s="28"/>
      <c r="BJ201" s="6"/>
    </row>
    <row r="202" spans="1:62" ht="46.5">
      <c r="A202" s="23">
        <v>198</v>
      </c>
      <c r="B202" s="27" t="s">
        <v>2468</v>
      </c>
      <c r="C202" s="27" t="s">
        <v>1006</v>
      </c>
      <c r="D202" s="27" t="s">
        <v>71</v>
      </c>
      <c r="E202" s="27">
        <v>87</v>
      </c>
      <c r="F202" s="27" t="s">
        <v>195</v>
      </c>
      <c r="G202" s="27" t="s">
        <v>195</v>
      </c>
      <c r="H202" s="23" t="str">
        <f t="shared" si="6"/>
        <v>廖＊福</v>
      </c>
      <c r="I202" s="23" t="str">
        <f t="shared" si="7"/>
        <v>2＊088084</v>
      </c>
      <c r="J202" s="27">
        <v>1130507</v>
      </c>
      <c r="K202" s="27" t="s">
        <v>738</v>
      </c>
      <c r="L202" s="31" t="s">
        <v>721</v>
      </c>
      <c r="M202" s="26"/>
      <c r="N202" s="26"/>
      <c r="O202" s="26"/>
      <c r="P202" s="26"/>
      <c r="Q202" s="26"/>
      <c r="R202" s="26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6"/>
      <c r="AK202" s="26"/>
      <c r="AL202" s="26"/>
      <c r="AM202" s="28"/>
      <c r="AN202" s="28"/>
      <c r="AO202" s="28"/>
      <c r="AP202" s="28"/>
      <c r="AQ202" s="28"/>
      <c r="AR202" s="26"/>
      <c r="AS202" s="28"/>
      <c r="AT202" s="28"/>
      <c r="AU202" s="28"/>
      <c r="AV202" s="28"/>
      <c r="AW202" s="28"/>
      <c r="AX202" s="29"/>
      <c r="AY202" s="28"/>
      <c r="AZ202" s="28" t="s">
        <v>9</v>
      </c>
      <c r="BA202" s="28" t="s">
        <v>9</v>
      </c>
      <c r="BB202" s="28"/>
      <c r="BC202" s="26"/>
      <c r="BD202" s="26"/>
      <c r="BE202" s="28"/>
      <c r="BF202" s="26"/>
      <c r="BG202" s="26"/>
      <c r="BH202" s="26"/>
      <c r="BI202" s="28"/>
      <c r="BJ202" s="6"/>
    </row>
    <row r="203" spans="1:62" ht="31">
      <c r="A203" s="23">
        <v>199</v>
      </c>
      <c r="B203" s="27" t="s">
        <v>2800</v>
      </c>
      <c r="C203" s="27" t="s">
        <v>1021</v>
      </c>
      <c r="D203" s="27" t="s">
        <v>71</v>
      </c>
      <c r="E203" s="27">
        <v>73</v>
      </c>
      <c r="F203" s="27" t="s">
        <v>195</v>
      </c>
      <c r="G203" s="27" t="s">
        <v>195</v>
      </c>
      <c r="H203" s="23" t="str">
        <f t="shared" si="6"/>
        <v>蔡＊祥</v>
      </c>
      <c r="I203" s="23" t="str">
        <f t="shared" si="7"/>
        <v>2＊205394</v>
      </c>
      <c r="J203" s="27">
        <v>1130507</v>
      </c>
      <c r="K203" s="27" t="s">
        <v>734</v>
      </c>
      <c r="L203" s="31" t="s">
        <v>721</v>
      </c>
      <c r="M203" s="26"/>
      <c r="N203" s="26"/>
      <c r="O203" s="26"/>
      <c r="P203" s="26"/>
      <c r="Q203" s="26"/>
      <c r="R203" s="26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6"/>
      <c r="AK203" s="26"/>
      <c r="AL203" s="26"/>
      <c r="AM203" s="28"/>
      <c r="AN203" s="28"/>
      <c r="AO203" s="28"/>
      <c r="AP203" s="28"/>
      <c r="AQ203" s="28"/>
      <c r="AR203" s="26"/>
      <c r="AS203" s="28"/>
      <c r="AT203" s="28"/>
      <c r="AU203" s="28"/>
      <c r="AV203" s="28"/>
      <c r="AW203" s="28"/>
      <c r="AX203" s="29"/>
      <c r="AY203" s="28"/>
      <c r="AZ203" s="28"/>
      <c r="BA203" s="28" t="s">
        <v>9</v>
      </c>
      <c r="BB203" s="28"/>
      <c r="BC203" s="26"/>
      <c r="BD203" s="26"/>
      <c r="BE203" s="28"/>
      <c r="BF203" s="26"/>
      <c r="BG203" s="26"/>
      <c r="BH203" s="26"/>
      <c r="BI203" s="28"/>
      <c r="BJ203" s="6"/>
    </row>
    <row r="204" spans="1:62" ht="31">
      <c r="A204" s="23">
        <v>200</v>
      </c>
      <c r="B204" s="27" t="s">
        <v>2801</v>
      </c>
      <c r="C204" s="27" t="s">
        <v>2802</v>
      </c>
      <c r="D204" s="27" t="s">
        <v>71</v>
      </c>
      <c r="E204" s="27">
        <v>59</v>
      </c>
      <c r="F204" s="27" t="s">
        <v>195</v>
      </c>
      <c r="G204" s="27" t="s">
        <v>195</v>
      </c>
      <c r="H204" s="23" t="str">
        <f t="shared" si="6"/>
        <v>杜＊智</v>
      </c>
      <c r="I204" s="23" t="str">
        <f t="shared" si="7"/>
        <v>2＊323142</v>
      </c>
      <c r="J204" s="27">
        <v>1130507</v>
      </c>
      <c r="K204" s="27" t="s">
        <v>732</v>
      </c>
      <c r="L204" s="31" t="s">
        <v>721</v>
      </c>
      <c r="M204" s="26"/>
      <c r="N204" s="26"/>
      <c r="O204" s="26"/>
      <c r="P204" s="26"/>
      <c r="Q204" s="26"/>
      <c r="R204" s="26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6"/>
      <c r="AK204" s="26"/>
      <c r="AL204" s="26"/>
      <c r="AM204" s="28"/>
      <c r="AN204" s="28"/>
      <c r="AO204" s="28"/>
      <c r="AP204" s="28"/>
      <c r="AQ204" s="28"/>
      <c r="AR204" s="26"/>
      <c r="AS204" s="28"/>
      <c r="AT204" s="28"/>
      <c r="AU204" s="28"/>
      <c r="AV204" s="28"/>
      <c r="AW204" s="28"/>
      <c r="AX204" s="29"/>
      <c r="AY204" s="28"/>
      <c r="AZ204" s="28"/>
      <c r="BA204" s="28"/>
      <c r="BB204" s="28" t="s">
        <v>1879</v>
      </c>
      <c r="BC204" s="26"/>
      <c r="BD204" s="26"/>
      <c r="BE204" s="28"/>
      <c r="BF204" s="26"/>
      <c r="BG204" s="26"/>
      <c r="BH204" s="26"/>
      <c r="BI204" s="28"/>
      <c r="BJ204" s="6"/>
    </row>
    <row r="205" spans="1:62" ht="31">
      <c r="A205" s="23">
        <v>201</v>
      </c>
      <c r="B205" s="27" t="s">
        <v>2803</v>
      </c>
      <c r="C205" s="27" t="s">
        <v>2804</v>
      </c>
      <c r="D205" s="27" t="s">
        <v>69</v>
      </c>
      <c r="E205" s="27">
        <v>74</v>
      </c>
      <c r="F205" s="27" t="s">
        <v>195</v>
      </c>
      <c r="G205" s="27" t="s">
        <v>195</v>
      </c>
      <c r="H205" s="23" t="str">
        <f t="shared" si="6"/>
        <v>王＊鳳</v>
      </c>
      <c r="I205" s="23" t="str">
        <f t="shared" si="7"/>
        <v>2＊630414</v>
      </c>
      <c r="J205" s="27">
        <v>1130507</v>
      </c>
      <c r="K205" s="27" t="s">
        <v>734</v>
      </c>
      <c r="L205" s="31" t="s">
        <v>721</v>
      </c>
      <c r="M205" s="26"/>
      <c r="N205" s="26"/>
      <c r="O205" s="26"/>
      <c r="P205" s="26"/>
      <c r="Q205" s="26"/>
      <c r="R205" s="26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6"/>
      <c r="AK205" s="26"/>
      <c r="AL205" s="26"/>
      <c r="AM205" s="28"/>
      <c r="AN205" s="28"/>
      <c r="AO205" s="28"/>
      <c r="AP205" s="28"/>
      <c r="AQ205" s="28"/>
      <c r="AR205" s="26"/>
      <c r="AS205" s="28"/>
      <c r="AT205" s="28"/>
      <c r="AU205" s="28"/>
      <c r="AV205" s="28"/>
      <c r="AW205" s="28"/>
      <c r="AX205" s="29"/>
      <c r="AY205" s="28"/>
      <c r="AZ205" s="28"/>
      <c r="BA205" s="28" t="s">
        <v>9</v>
      </c>
      <c r="BB205" s="28"/>
      <c r="BC205" s="26"/>
      <c r="BD205" s="26"/>
      <c r="BE205" s="28"/>
      <c r="BF205" s="26"/>
      <c r="BG205" s="26"/>
      <c r="BH205" s="26"/>
      <c r="BI205" s="28"/>
      <c r="BJ205" s="6"/>
    </row>
    <row r="206" spans="1:62" ht="31">
      <c r="A206" s="23">
        <v>202</v>
      </c>
      <c r="B206" s="27" t="s">
        <v>2805</v>
      </c>
      <c r="C206" s="27" t="s">
        <v>2806</v>
      </c>
      <c r="D206" s="27" t="s">
        <v>69</v>
      </c>
      <c r="E206" s="27">
        <v>83</v>
      </c>
      <c r="F206" s="27" t="s">
        <v>195</v>
      </c>
      <c r="G206" s="27" t="s">
        <v>195</v>
      </c>
      <c r="H206" s="23" t="str">
        <f t="shared" si="6"/>
        <v>黃＊錦秀</v>
      </c>
      <c r="I206" s="23" t="str">
        <f t="shared" si="7"/>
        <v>0＊847507</v>
      </c>
      <c r="J206" s="27">
        <v>1130510</v>
      </c>
      <c r="K206" s="27" t="s">
        <v>734</v>
      </c>
      <c r="L206" s="31" t="s">
        <v>721</v>
      </c>
      <c r="M206" s="26"/>
      <c r="N206" s="26"/>
      <c r="O206" s="26"/>
      <c r="P206" s="26"/>
      <c r="Q206" s="26"/>
      <c r="R206" s="26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6"/>
      <c r="AK206" s="26"/>
      <c r="AL206" s="26"/>
      <c r="AM206" s="28"/>
      <c r="AN206" s="28"/>
      <c r="AO206" s="28"/>
      <c r="AP206" s="28"/>
      <c r="AQ206" s="28"/>
      <c r="AR206" s="26"/>
      <c r="AS206" s="28"/>
      <c r="AT206" s="28"/>
      <c r="AU206" s="28"/>
      <c r="AV206" s="28"/>
      <c r="AW206" s="28"/>
      <c r="AX206" s="29"/>
      <c r="AY206" s="28"/>
      <c r="AZ206" s="28"/>
      <c r="BA206" s="28" t="s">
        <v>9</v>
      </c>
      <c r="BB206" s="28"/>
      <c r="BC206" s="26"/>
      <c r="BD206" s="26"/>
      <c r="BE206" s="28"/>
      <c r="BF206" s="26"/>
      <c r="BG206" s="26"/>
      <c r="BH206" s="26"/>
      <c r="BI206" s="28"/>
      <c r="BJ206" s="6"/>
    </row>
    <row r="207" spans="1:62" ht="31">
      <c r="A207" s="23">
        <v>203</v>
      </c>
      <c r="B207" s="27" t="s">
        <v>2807</v>
      </c>
      <c r="C207" s="27" t="s">
        <v>2808</v>
      </c>
      <c r="D207" s="27" t="s">
        <v>69</v>
      </c>
      <c r="E207" s="27">
        <v>65</v>
      </c>
      <c r="F207" s="27" t="s">
        <v>195</v>
      </c>
      <c r="G207" s="27" t="s">
        <v>195</v>
      </c>
      <c r="H207" s="23" t="str">
        <f t="shared" si="6"/>
        <v>梁＊容</v>
      </c>
      <c r="I207" s="23" t="str">
        <f t="shared" si="7"/>
        <v>0＊140461</v>
      </c>
      <c r="J207" s="27">
        <v>1130510</v>
      </c>
      <c r="K207" s="27" t="s">
        <v>734</v>
      </c>
      <c r="L207" s="31" t="s">
        <v>721</v>
      </c>
      <c r="M207" s="26"/>
      <c r="N207" s="26"/>
      <c r="O207" s="26"/>
      <c r="P207" s="26"/>
      <c r="Q207" s="26"/>
      <c r="R207" s="26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6"/>
      <c r="AK207" s="26"/>
      <c r="AL207" s="26"/>
      <c r="AM207" s="28"/>
      <c r="AN207" s="28"/>
      <c r="AO207" s="28"/>
      <c r="AP207" s="28"/>
      <c r="AQ207" s="28"/>
      <c r="AR207" s="26"/>
      <c r="AS207" s="28"/>
      <c r="AT207" s="28"/>
      <c r="AU207" s="28"/>
      <c r="AV207" s="28"/>
      <c r="AW207" s="28"/>
      <c r="AX207" s="29"/>
      <c r="AY207" s="28"/>
      <c r="AZ207" s="28"/>
      <c r="BA207" s="28" t="s">
        <v>9</v>
      </c>
      <c r="BB207" s="28"/>
      <c r="BC207" s="26"/>
      <c r="BD207" s="26"/>
      <c r="BE207" s="28"/>
      <c r="BF207" s="26"/>
      <c r="BG207" s="26"/>
      <c r="BH207" s="26"/>
      <c r="BI207" s="28"/>
      <c r="BJ207" s="6"/>
    </row>
    <row r="208" spans="1:62">
      <c r="A208" s="23">
        <v>204</v>
      </c>
      <c r="B208" s="27" t="s">
        <v>2809</v>
      </c>
      <c r="C208" s="27" t="s">
        <v>2810</v>
      </c>
      <c r="D208" s="27" t="s">
        <v>69</v>
      </c>
      <c r="E208" s="27">
        <v>86</v>
      </c>
      <c r="F208" s="27" t="s">
        <v>195</v>
      </c>
      <c r="G208" s="27" t="s">
        <v>195</v>
      </c>
      <c r="H208" s="23" t="str">
        <f t="shared" si="6"/>
        <v>陳＊美華</v>
      </c>
      <c r="I208" s="23" t="str">
        <f t="shared" si="7"/>
        <v>1＊375915</v>
      </c>
      <c r="J208" s="27">
        <v>1130511</v>
      </c>
      <c r="K208" s="27">
        <v>5761110</v>
      </c>
      <c r="L208" s="31" t="s">
        <v>721</v>
      </c>
      <c r="M208" s="26"/>
      <c r="N208" s="26"/>
      <c r="O208" s="26"/>
      <c r="P208" s="26"/>
      <c r="Q208" s="26"/>
      <c r="R208" s="26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6"/>
      <c r="AK208" s="26"/>
      <c r="AL208" s="26"/>
      <c r="AM208" s="28"/>
      <c r="AN208" s="28"/>
      <c r="AO208" s="28"/>
      <c r="AP208" s="28"/>
      <c r="AQ208" s="28"/>
      <c r="AR208" s="26"/>
      <c r="AS208" s="28"/>
      <c r="AT208" s="28"/>
      <c r="AU208" s="28"/>
      <c r="AV208" s="28" t="s">
        <v>9</v>
      </c>
      <c r="AW208" s="28"/>
      <c r="AX208" s="29"/>
      <c r="AY208" s="28"/>
      <c r="AZ208" s="28"/>
      <c r="BA208" s="28"/>
      <c r="BB208" s="28"/>
      <c r="BC208" s="26"/>
      <c r="BD208" s="26"/>
      <c r="BE208" s="28"/>
      <c r="BF208" s="26"/>
      <c r="BG208" s="26"/>
      <c r="BH208" s="26"/>
      <c r="BI208" s="28"/>
      <c r="BJ208" s="6"/>
    </row>
    <row r="209" spans="1:62" ht="31">
      <c r="A209" s="23">
        <v>205</v>
      </c>
      <c r="B209" s="27" t="s">
        <v>367</v>
      </c>
      <c r="C209" s="27" t="s">
        <v>84</v>
      </c>
      <c r="D209" s="27" t="s">
        <v>69</v>
      </c>
      <c r="E209" s="27">
        <v>70</v>
      </c>
      <c r="F209" s="27" t="s">
        <v>195</v>
      </c>
      <c r="G209" s="27" t="s">
        <v>195</v>
      </c>
      <c r="H209" s="23" t="str">
        <f t="shared" si="6"/>
        <v>黃＊珠</v>
      </c>
      <c r="I209" s="23" t="str">
        <f t="shared" si="7"/>
        <v>1＊127224</v>
      </c>
      <c r="J209" s="27">
        <v>1130511</v>
      </c>
      <c r="K209" s="27" t="s">
        <v>752</v>
      </c>
      <c r="L209" s="31" t="s">
        <v>721</v>
      </c>
      <c r="M209" s="26"/>
      <c r="N209" s="26"/>
      <c r="O209" s="26"/>
      <c r="P209" s="26"/>
      <c r="Q209" s="26"/>
      <c r="R209" s="26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6"/>
      <c r="AK209" s="26"/>
      <c r="AL209" s="26"/>
      <c r="AM209" s="28"/>
      <c r="AN209" s="28"/>
      <c r="AO209" s="28"/>
      <c r="AP209" s="28"/>
      <c r="AQ209" s="28"/>
      <c r="AR209" s="26"/>
      <c r="AS209" s="28"/>
      <c r="AT209" s="28"/>
      <c r="AU209" s="28"/>
      <c r="AV209" s="28" t="s">
        <v>9</v>
      </c>
      <c r="AW209" s="28"/>
      <c r="AX209" s="29"/>
      <c r="AY209" s="28"/>
      <c r="AZ209" s="28"/>
      <c r="BA209" s="28"/>
      <c r="BB209" s="28"/>
      <c r="BC209" s="26"/>
      <c r="BD209" s="26"/>
      <c r="BE209" s="28"/>
      <c r="BF209" s="26"/>
      <c r="BG209" s="26"/>
      <c r="BH209" s="26"/>
      <c r="BI209" s="28" t="s">
        <v>1034</v>
      </c>
      <c r="BJ209" s="6"/>
    </row>
    <row r="210" spans="1:62" ht="31">
      <c r="A210" s="23">
        <v>206</v>
      </c>
      <c r="B210" s="27" t="s">
        <v>2811</v>
      </c>
      <c r="C210" s="27" t="s">
        <v>2812</v>
      </c>
      <c r="D210" s="27" t="s">
        <v>71</v>
      </c>
      <c r="E210" s="27">
        <v>82</v>
      </c>
      <c r="F210" s="27" t="s">
        <v>195</v>
      </c>
      <c r="G210" s="27" t="s">
        <v>195</v>
      </c>
      <c r="H210" s="23" t="str">
        <f t="shared" si="6"/>
        <v>邱＊明</v>
      </c>
      <c r="I210" s="23" t="str">
        <f t="shared" si="7"/>
        <v>0＊875047</v>
      </c>
      <c r="J210" s="27">
        <v>1130513</v>
      </c>
      <c r="K210" s="27" t="s">
        <v>734</v>
      </c>
      <c r="L210" s="31" t="s">
        <v>721</v>
      </c>
      <c r="M210" s="26"/>
      <c r="N210" s="26"/>
      <c r="O210" s="26"/>
      <c r="P210" s="26"/>
      <c r="Q210" s="26"/>
      <c r="R210" s="26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6"/>
      <c r="AK210" s="26"/>
      <c r="AL210" s="26"/>
      <c r="AM210" s="28"/>
      <c r="AN210" s="28"/>
      <c r="AO210" s="28"/>
      <c r="AP210" s="28"/>
      <c r="AQ210" s="28"/>
      <c r="AR210" s="26"/>
      <c r="AS210" s="28"/>
      <c r="AT210" s="28"/>
      <c r="AU210" s="28"/>
      <c r="AV210" s="28"/>
      <c r="AW210" s="28"/>
      <c r="AX210" s="29"/>
      <c r="AY210" s="28"/>
      <c r="AZ210" s="28"/>
      <c r="BA210" s="28" t="s">
        <v>9</v>
      </c>
      <c r="BB210" s="28"/>
      <c r="BC210" s="26"/>
      <c r="BD210" s="26"/>
      <c r="BE210" s="28"/>
      <c r="BF210" s="26"/>
      <c r="BG210" s="26"/>
      <c r="BH210" s="26"/>
      <c r="BI210" s="28"/>
      <c r="BJ210" s="6"/>
    </row>
    <row r="211" spans="1:62" ht="46.5">
      <c r="A211" s="23">
        <v>207</v>
      </c>
      <c r="B211" s="27" t="s">
        <v>2813</v>
      </c>
      <c r="C211" s="27" t="s">
        <v>854</v>
      </c>
      <c r="D211" s="27" t="s">
        <v>69</v>
      </c>
      <c r="E211" s="27">
        <v>72</v>
      </c>
      <c r="F211" s="27" t="s">
        <v>195</v>
      </c>
      <c r="G211" s="27" t="s">
        <v>195</v>
      </c>
      <c r="H211" s="23" t="str">
        <f t="shared" si="6"/>
        <v>楊＊金連</v>
      </c>
      <c r="I211" s="23" t="str">
        <f t="shared" si="7"/>
        <v>0＊280756</v>
      </c>
      <c r="J211" s="27">
        <v>1130513</v>
      </c>
      <c r="K211" s="27" t="s">
        <v>738</v>
      </c>
      <c r="L211" s="31" t="s">
        <v>721</v>
      </c>
      <c r="M211" s="26"/>
      <c r="N211" s="26"/>
      <c r="O211" s="26"/>
      <c r="P211" s="26"/>
      <c r="Q211" s="26"/>
      <c r="R211" s="26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6"/>
      <c r="AK211" s="26"/>
      <c r="AL211" s="26"/>
      <c r="AM211" s="28"/>
      <c r="AN211" s="28"/>
      <c r="AO211" s="28"/>
      <c r="AP211" s="28"/>
      <c r="AQ211" s="28"/>
      <c r="AR211" s="26"/>
      <c r="AS211" s="28"/>
      <c r="AT211" s="28"/>
      <c r="AU211" s="28"/>
      <c r="AV211" s="28"/>
      <c r="AW211" s="28"/>
      <c r="AX211" s="29"/>
      <c r="AY211" s="28"/>
      <c r="AZ211" s="28" t="s">
        <v>9</v>
      </c>
      <c r="BA211" s="28" t="s">
        <v>9</v>
      </c>
      <c r="BB211" s="28"/>
      <c r="BC211" s="26"/>
      <c r="BD211" s="26"/>
      <c r="BE211" s="28" t="s">
        <v>736</v>
      </c>
      <c r="BF211" s="26"/>
      <c r="BG211" s="26"/>
      <c r="BH211" s="26"/>
      <c r="BI211" s="28"/>
      <c r="BJ211" s="6"/>
    </row>
    <row r="212" spans="1:62">
      <c r="A212" s="23">
        <v>208</v>
      </c>
      <c r="B212" s="27" t="s">
        <v>2814</v>
      </c>
      <c r="C212" s="27" t="s">
        <v>1493</v>
      </c>
      <c r="D212" s="27" t="s">
        <v>69</v>
      </c>
      <c r="E212" s="27">
        <v>74</v>
      </c>
      <c r="F212" s="27" t="s">
        <v>195</v>
      </c>
      <c r="G212" s="27" t="s">
        <v>195</v>
      </c>
      <c r="H212" s="23" t="str">
        <f t="shared" si="6"/>
        <v>陳＊珠</v>
      </c>
      <c r="I212" s="23" t="str">
        <f t="shared" si="7"/>
        <v>1＊701088</v>
      </c>
      <c r="J212" s="27">
        <v>1130513</v>
      </c>
      <c r="K212" s="27">
        <v>5761300</v>
      </c>
      <c r="L212" s="31" t="s">
        <v>721</v>
      </c>
      <c r="M212" s="26"/>
      <c r="N212" s="26"/>
      <c r="O212" s="26"/>
      <c r="P212" s="26"/>
      <c r="Q212" s="26"/>
      <c r="R212" s="26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6"/>
      <c r="AK212" s="26"/>
      <c r="AL212" s="26"/>
      <c r="AM212" s="28"/>
      <c r="AN212" s="28"/>
      <c r="AO212" s="28"/>
      <c r="AP212" s="28"/>
      <c r="AQ212" s="28"/>
      <c r="AR212" s="26"/>
      <c r="AS212" s="28"/>
      <c r="AT212" s="28"/>
      <c r="AU212" s="28" t="s">
        <v>9</v>
      </c>
      <c r="AV212" s="28"/>
      <c r="AW212" s="28"/>
      <c r="AX212" s="29"/>
      <c r="AY212" s="28"/>
      <c r="AZ212" s="28"/>
      <c r="BA212" s="28"/>
      <c r="BB212" s="28"/>
      <c r="BC212" s="26"/>
      <c r="BD212" s="26"/>
      <c r="BE212" s="28"/>
      <c r="BF212" s="26"/>
      <c r="BG212" s="26"/>
      <c r="BH212" s="26"/>
      <c r="BI212" s="28"/>
      <c r="BJ212" s="6"/>
    </row>
    <row r="213" spans="1:62" ht="31">
      <c r="A213" s="23">
        <v>209</v>
      </c>
      <c r="B213" s="27" t="s">
        <v>2815</v>
      </c>
      <c r="C213" s="27" t="s">
        <v>2816</v>
      </c>
      <c r="D213" s="27" t="s">
        <v>71</v>
      </c>
      <c r="E213" s="27">
        <v>85</v>
      </c>
      <c r="F213" s="27" t="s">
        <v>195</v>
      </c>
      <c r="G213" s="27" t="s">
        <v>195</v>
      </c>
      <c r="H213" s="23" t="str">
        <f t="shared" si="6"/>
        <v>賴＊勝</v>
      </c>
      <c r="I213" s="23" t="str">
        <f t="shared" si="7"/>
        <v>2＊786492</v>
      </c>
      <c r="J213" s="27">
        <v>1130513</v>
      </c>
      <c r="K213" s="27" t="s">
        <v>734</v>
      </c>
      <c r="L213" s="31" t="s">
        <v>721</v>
      </c>
      <c r="M213" s="26"/>
      <c r="N213" s="26"/>
      <c r="O213" s="26"/>
      <c r="P213" s="26"/>
      <c r="Q213" s="26"/>
      <c r="R213" s="26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6"/>
      <c r="AK213" s="26"/>
      <c r="AL213" s="26"/>
      <c r="AM213" s="28"/>
      <c r="AN213" s="28"/>
      <c r="AO213" s="28"/>
      <c r="AP213" s="28"/>
      <c r="AQ213" s="28"/>
      <c r="AR213" s="26"/>
      <c r="AS213" s="28"/>
      <c r="AT213" s="28"/>
      <c r="AU213" s="28"/>
      <c r="AV213" s="28"/>
      <c r="AW213" s="28"/>
      <c r="AX213" s="29"/>
      <c r="AY213" s="28"/>
      <c r="AZ213" s="28"/>
      <c r="BA213" s="28" t="s">
        <v>9</v>
      </c>
      <c r="BB213" s="28"/>
      <c r="BC213" s="26"/>
      <c r="BD213" s="26"/>
      <c r="BE213" s="28"/>
      <c r="BF213" s="26"/>
      <c r="BG213" s="26"/>
      <c r="BH213" s="26"/>
      <c r="BI213" s="28"/>
      <c r="BJ213" s="6"/>
    </row>
    <row r="214" spans="1:62">
      <c r="A214" s="23">
        <v>210</v>
      </c>
      <c r="B214" s="27" t="s">
        <v>2287</v>
      </c>
      <c r="C214" s="27" t="s">
        <v>1991</v>
      </c>
      <c r="D214" s="27" t="s">
        <v>71</v>
      </c>
      <c r="E214" s="27">
        <v>67</v>
      </c>
      <c r="F214" s="27" t="s">
        <v>2817</v>
      </c>
      <c r="G214" s="27" t="s">
        <v>2818</v>
      </c>
      <c r="H214" s="23" t="str">
        <f t="shared" si="6"/>
        <v>張＊彥</v>
      </c>
      <c r="I214" s="23" t="str">
        <f t="shared" si="7"/>
        <v>0＊223718</v>
      </c>
      <c r="J214" s="27">
        <v>1130514</v>
      </c>
      <c r="K214" s="27">
        <v>5761110</v>
      </c>
      <c r="L214" s="31" t="s">
        <v>721</v>
      </c>
      <c r="M214" s="26"/>
      <c r="N214" s="26"/>
      <c r="O214" s="26"/>
      <c r="P214" s="26"/>
      <c r="Q214" s="26"/>
      <c r="R214" s="26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6"/>
      <c r="AK214" s="26"/>
      <c r="AL214" s="26"/>
      <c r="AM214" s="28"/>
      <c r="AN214" s="28"/>
      <c r="AO214" s="28"/>
      <c r="AP214" s="28"/>
      <c r="AQ214" s="28"/>
      <c r="AR214" s="26"/>
      <c r="AS214" s="28"/>
      <c r="AT214" s="28"/>
      <c r="AU214" s="28"/>
      <c r="AV214" s="28" t="s">
        <v>9</v>
      </c>
      <c r="AW214" s="28"/>
      <c r="AX214" s="29"/>
      <c r="AY214" s="28"/>
      <c r="AZ214" s="28"/>
      <c r="BA214" s="28"/>
      <c r="BB214" s="28"/>
      <c r="BC214" s="26"/>
      <c r="BD214" s="26"/>
      <c r="BE214" s="28"/>
      <c r="BF214" s="26"/>
      <c r="BG214" s="26"/>
      <c r="BH214" s="26"/>
      <c r="BI214" s="28"/>
      <c r="BJ214" s="6"/>
    </row>
    <row r="215" spans="1:62" ht="31">
      <c r="A215" s="23">
        <v>211</v>
      </c>
      <c r="B215" s="27" t="s">
        <v>452</v>
      </c>
      <c r="C215" s="27" t="s">
        <v>253</v>
      </c>
      <c r="D215" s="27" t="s">
        <v>69</v>
      </c>
      <c r="E215" s="27">
        <v>81</v>
      </c>
      <c r="F215" s="27" t="s">
        <v>195</v>
      </c>
      <c r="G215" s="27" t="s">
        <v>195</v>
      </c>
      <c r="H215" s="23" t="str">
        <f t="shared" si="6"/>
        <v>郭＊琴</v>
      </c>
      <c r="I215" s="23" t="str">
        <f t="shared" si="7"/>
        <v>0＊522115</v>
      </c>
      <c r="J215" s="27">
        <v>1130514</v>
      </c>
      <c r="K215" s="27" t="s">
        <v>734</v>
      </c>
      <c r="L215" s="31" t="s">
        <v>721</v>
      </c>
      <c r="M215" s="26"/>
      <c r="N215" s="26"/>
      <c r="O215" s="26"/>
      <c r="P215" s="26"/>
      <c r="Q215" s="26"/>
      <c r="R215" s="26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6"/>
      <c r="AK215" s="26"/>
      <c r="AL215" s="26"/>
      <c r="AM215" s="28"/>
      <c r="AN215" s="28"/>
      <c r="AO215" s="28"/>
      <c r="AP215" s="28"/>
      <c r="AQ215" s="28"/>
      <c r="AR215" s="26"/>
      <c r="AS215" s="28"/>
      <c r="AT215" s="28"/>
      <c r="AU215" s="28"/>
      <c r="AV215" s="28"/>
      <c r="AW215" s="28"/>
      <c r="AX215" s="29"/>
      <c r="AY215" s="28"/>
      <c r="AZ215" s="28"/>
      <c r="BA215" s="28" t="s">
        <v>9</v>
      </c>
      <c r="BB215" s="28"/>
      <c r="BC215" s="26"/>
      <c r="BD215" s="26"/>
      <c r="BE215" s="28"/>
      <c r="BF215" s="26"/>
      <c r="BG215" s="26"/>
      <c r="BH215" s="26"/>
      <c r="BI215" s="28"/>
      <c r="BJ215" s="6"/>
    </row>
    <row r="216" spans="1:62" ht="46.5">
      <c r="A216" s="23">
        <v>212</v>
      </c>
      <c r="B216" s="27" t="s">
        <v>2819</v>
      </c>
      <c r="C216" s="27" t="s">
        <v>2820</v>
      </c>
      <c r="D216" s="27" t="s">
        <v>71</v>
      </c>
      <c r="E216" s="27">
        <v>63</v>
      </c>
      <c r="F216" s="27" t="s">
        <v>2821</v>
      </c>
      <c r="G216" s="27" t="s">
        <v>2822</v>
      </c>
      <c r="H216" s="23" t="str">
        <f t="shared" si="6"/>
        <v>林＊翰</v>
      </c>
      <c r="I216" s="23" t="str">
        <f t="shared" si="7"/>
        <v>0＊853012</v>
      </c>
      <c r="J216" s="27">
        <v>1130514</v>
      </c>
      <c r="K216" s="27" t="s">
        <v>3083</v>
      </c>
      <c r="L216" s="31" t="s">
        <v>721</v>
      </c>
      <c r="M216" s="26"/>
      <c r="N216" s="26"/>
      <c r="O216" s="26"/>
      <c r="P216" s="26"/>
      <c r="Q216" s="26"/>
      <c r="R216" s="26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6"/>
      <c r="AK216" s="28" t="s">
        <v>3084</v>
      </c>
      <c r="AL216" s="26"/>
      <c r="AM216" s="28"/>
      <c r="AN216" s="28"/>
      <c r="AO216" s="28"/>
      <c r="AP216" s="28"/>
      <c r="AQ216" s="28"/>
      <c r="AR216" s="26"/>
      <c r="AS216" s="28"/>
      <c r="AT216" s="28"/>
      <c r="AU216" s="28"/>
      <c r="AV216" s="28"/>
      <c r="AW216" s="28"/>
      <c r="AX216" s="29"/>
      <c r="AY216" s="28"/>
      <c r="AZ216" s="28"/>
      <c r="BA216" s="28"/>
      <c r="BB216" s="28"/>
      <c r="BC216" s="26"/>
      <c r="BD216" s="26"/>
      <c r="BE216" s="28"/>
      <c r="BF216" s="26"/>
      <c r="BG216" s="26"/>
      <c r="BH216" s="26"/>
      <c r="BI216" s="28" t="s">
        <v>1034</v>
      </c>
      <c r="BJ216" s="6"/>
    </row>
    <row r="217" spans="1:62" ht="31">
      <c r="A217" s="23">
        <v>213</v>
      </c>
      <c r="B217" s="27" t="s">
        <v>2823</v>
      </c>
      <c r="C217" s="27" t="s">
        <v>2824</v>
      </c>
      <c r="D217" s="27" t="s">
        <v>71</v>
      </c>
      <c r="E217" s="27">
        <v>78</v>
      </c>
      <c r="F217" s="27" t="s">
        <v>195</v>
      </c>
      <c r="G217" s="27" t="s">
        <v>195</v>
      </c>
      <c r="H217" s="23" t="str">
        <f t="shared" si="6"/>
        <v>廖＊嵩</v>
      </c>
      <c r="I217" s="23" t="str">
        <f t="shared" si="7"/>
        <v>0＊705203</v>
      </c>
      <c r="J217" s="27">
        <v>1130514</v>
      </c>
      <c r="K217" s="27" t="s">
        <v>734</v>
      </c>
      <c r="L217" s="31" t="s">
        <v>721</v>
      </c>
      <c r="M217" s="26"/>
      <c r="N217" s="26"/>
      <c r="O217" s="26"/>
      <c r="P217" s="26"/>
      <c r="Q217" s="26"/>
      <c r="R217" s="26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6"/>
      <c r="AK217" s="26"/>
      <c r="AL217" s="26"/>
      <c r="AM217" s="28"/>
      <c r="AN217" s="28"/>
      <c r="AO217" s="28"/>
      <c r="AP217" s="28"/>
      <c r="AQ217" s="28"/>
      <c r="AR217" s="26"/>
      <c r="AS217" s="28"/>
      <c r="AT217" s="28"/>
      <c r="AU217" s="28"/>
      <c r="AV217" s="28"/>
      <c r="AW217" s="28"/>
      <c r="AX217" s="29"/>
      <c r="AY217" s="28"/>
      <c r="AZ217" s="28"/>
      <c r="BA217" s="28" t="s">
        <v>9</v>
      </c>
      <c r="BB217" s="28"/>
      <c r="BC217" s="26"/>
      <c r="BD217" s="26"/>
      <c r="BE217" s="28"/>
      <c r="BF217" s="26"/>
      <c r="BG217" s="26"/>
      <c r="BH217" s="26"/>
      <c r="BI217" s="28"/>
      <c r="BJ217" s="6"/>
    </row>
    <row r="218" spans="1:62" ht="31">
      <c r="A218" s="23">
        <v>214</v>
      </c>
      <c r="B218" s="27" t="s">
        <v>2250</v>
      </c>
      <c r="C218" s="27" t="s">
        <v>921</v>
      </c>
      <c r="D218" s="27" t="s">
        <v>69</v>
      </c>
      <c r="E218" s="27">
        <v>75</v>
      </c>
      <c r="F218" s="27" t="s">
        <v>195</v>
      </c>
      <c r="G218" s="27" t="s">
        <v>195</v>
      </c>
      <c r="H218" s="23" t="str">
        <f t="shared" si="6"/>
        <v>楊＊珠</v>
      </c>
      <c r="I218" s="23" t="str">
        <f t="shared" si="7"/>
        <v>1＊115326</v>
      </c>
      <c r="J218" s="27">
        <v>1130514</v>
      </c>
      <c r="K218" s="27" t="s">
        <v>734</v>
      </c>
      <c r="L218" s="31" t="s">
        <v>721</v>
      </c>
      <c r="M218" s="26"/>
      <c r="N218" s="26"/>
      <c r="O218" s="26"/>
      <c r="P218" s="26"/>
      <c r="Q218" s="26"/>
      <c r="R218" s="26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6"/>
      <c r="AK218" s="26"/>
      <c r="AL218" s="26"/>
      <c r="AM218" s="28"/>
      <c r="AN218" s="28"/>
      <c r="AO218" s="28"/>
      <c r="AP218" s="28"/>
      <c r="AQ218" s="28"/>
      <c r="AR218" s="26"/>
      <c r="AS218" s="28"/>
      <c r="AT218" s="28"/>
      <c r="AU218" s="28"/>
      <c r="AV218" s="28"/>
      <c r="AW218" s="28"/>
      <c r="AX218" s="29"/>
      <c r="AY218" s="28"/>
      <c r="AZ218" s="28"/>
      <c r="BA218" s="28" t="s">
        <v>9</v>
      </c>
      <c r="BB218" s="28"/>
      <c r="BC218" s="26"/>
      <c r="BD218" s="26"/>
      <c r="BE218" s="28"/>
      <c r="BF218" s="26"/>
      <c r="BG218" s="26"/>
      <c r="BH218" s="26"/>
      <c r="BI218" s="28"/>
      <c r="BJ218" s="6"/>
    </row>
    <row r="219" spans="1:62" ht="31">
      <c r="A219" s="23">
        <v>215</v>
      </c>
      <c r="B219" s="27" t="s">
        <v>153</v>
      </c>
      <c r="C219" s="27" t="s">
        <v>154</v>
      </c>
      <c r="D219" s="27" t="s">
        <v>71</v>
      </c>
      <c r="E219" s="27">
        <v>83</v>
      </c>
      <c r="F219" s="27" t="s">
        <v>195</v>
      </c>
      <c r="G219" s="27" t="s">
        <v>195</v>
      </c>
      <c r="H219" s="23" t="str">
        <f t="shared" si="6"/>
        <v>湯＊吉</v>
      </c>
      <c r="I219" s="23" t="str">
        <f t="shared" si="7"/>
        <v>1＊794623</v>
      </c>
      <c r="J219" s="27">
        <v>1130514</v>
      </c>
      <c r="K219" s="27" t="s">
        <v>734</v>
      </c>
      <c r="L219" s="31" t="s">
        <v>721</v>
      </c>
      <c r="M219" s="26"/>
      <c r="N219" s="26"/>
      <c r="O219" s="26"/>
      <c r="P219" s="26"/>
      <c r="Q219" s="26"/>
      <c r="R219" s="26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6"/>
      <c r="AK219" s="26"/>
      <c r="AL219" s="26"/>
      <c r="AM219" s="28"/>
      <c r="AN219" s="28"/>
      <c r="AO219" s="28"/>
      <c r="AP219" s="28"/>
      <c r="AQ219" s="28"/>
      <c r="AR219" s="26"/>
      <c r="AS219" s="28"/>
      <c r="AT219" s="28"/>
      <c r="AU219" s="28"/>
      <c r="AV219" s="28"/>
      <c r="AW219" s="28"/>
      <c r="AX219" s="29"/>
      <c r="AY219" s="28"/>
      <c r="AZ219" s="28"/>
      <c r="BA219" s="28" t="s">
        <v>9</v>
      </c>
      <c r="BB219" s="28"/>
      <c r="BC219" s="26"/>
      <c r="BD219" s="26"/>
      <c r="BE219" s="28"/>
      <c r="BF219" s="26"/>
      <c r="BG219" s="26"/>
      <c r="BH219" s="26"/>
      <c r="BI219" s="28"/>
      <c r="BJ219" s="6"/>
    </row>
    <row r="220" spans="1:62" ht="31">
      <c r="A220" s="23">
        <v>216</v>
      </c>
      <c r="B220" s="27" t="s">
        <v>2825</v>
      </c>
      <c r="C220" s="27" t="s">
        <v>2826</v>
      </c>
      <c r="D220" s="27" t="s">
        <v>71</v>
      </c>
      <c r="E220" s="27">
        <v>74</v>
      </c>
      <c r="F220" s="27" t="s">
        <v>195</v>
      </c>
      <c r="G220" s="27" t="s">
        <v>195</v>
      </c>
      <c r="H220" s="23" t="str">
        <f t="shared" si="6"/>
        <v>鄭＊湖</v>
      </c>
      <c r="I220" s="23" t="str">
        <f t="shared" si="7"/>
        <v>1＊701871</v>
      </c>
      <c r="J220" s="27">
        <v>1130514</v>
      </c>
      <c r="K220" s="27" t="s">
        <v>734</v>
      </c>
      <c r="L220" s="31" t="s">
        <v>721</v>
      </c>
      <c r="M220" s="26"/>
      <c r="N220" s="26"/>
      <c r="O220" s="26"/>
      <c r="P220" s="26"/>
      <c r="Q220" s="26"/>
      <c r="R220" s="26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6"/>
      <c r="AK220" s="26"/>
      <c r="AL220" s="26"/>
      <c r="AM220" s="28"/>
      <c r="AN220" s="28"/>
      <c r="AO220" s="28"/>
      <c r="AP220" s="28"/>
      <c r="AQ220" s="28"/>
      <c r="AR220" s="26"/>
      <c r="AS220" s="28"/>
      <c r="AT220" s="28"/>
      <c r="AU220" s="28"/>
      <c r="AV220" s="28"/>
      <c r="AW220" s="28"/>
      <c r="AX220" s="29"/>
      <c r="AY220" s="28"/>
      <c r="AZ220" s="28"/>
      <c r="BA220" s="28" t="s">
        <v>9</v>
      </c>
      <c r="BB220" s="28"/>
      <c r="BC220" s="26"/>
      <c r="BD220" s="26"/>
      <c r="BE220" s="28"/>
      <c r="BF220" s="26"/>
      <c r="BG220" s="26"/>
      <c r="BH220" s="26"/>
      <c r="BI220" s="28"/>
      <c r="BJ220" s="6"/>
    </row>
    <row r="221" spans="1:62" ht="31">
      <c r="A221" s="23">
        <v>217</v>
      </c>
      <c r="B221" s="27" t="s">
        <v>2827</v>
      </c>
      <c r="C221" s="27" t="s">
        <v>2828</v>
      </c>
      <c r="D221" s="27" t="s">
        <v>71</v>
      </c>
      <c r="E221" s="27">
        <v>76</v>
      </c>
      <c r="F221" s="27" t="s">
        <v>195</v>
      </c>
      <c r="G221" s="27" t="s">
        <v>195</v>
      </c>
      <c r="H221" s="23" t="str">
        <f t="shared" si="6"/>
        <v>郭＊鎮</v>
      </c>
      <c r="I221" s="23" t="str">
        <f t="shared" si="7"/>
        <v>1＊319575</v>
      </c>
      <c r="J221" s="27">
        <v>1130514</v>
      </c>
      <c r="K221" s="27" t="s">
        <v>734</v>
      </c>
      <c r="L221" s="31" t="s">
        <v>721</v>
      </c>
      <c r="M221" s="26"/>
      <c r="N221" s="26"/>
      <c r="O221" s="26"/>
      <c r="P221" s="26"/>
      <c r="Q221" s="26"/>
      <c r="R221" s="26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6"/>
      <c r="AK221" s="26"/>
      <c r="AL221" s="26"/>
      <c r="AM221" s="28"/>
      <c r="AN221" s="28"/>
      <c r="AO221" s="28"/>
      <c r="AP221" s="28"/>
      <c r="AQ221" s="28"/>
      <c r="AR221" s="26"/>
      <c r="AS221" s="28"/>
      <c r="AT221" s="28"/>
      <c r="AU221" s="28"/>
      <c r="AV221" s="28"/>
      <c r="AW221" s="28"/>
      <c r="AX221" s="29"/>
      <c r="AY221" s="28"/>
      <c r="AZ221" s="28"/>
      <c r="BA221" s="28" t="s">
        <v>9</v>
      </c>
      <c r="BB221" s="28"/>
      <c r="BC221" s="26"/>
      <c r="BD221" s="26"/>
      <c r="BE221" s="28"/>
      <c r="BF221" s="26"/>
      <c r="BG221" s="26"/>
      <c r="BH221" s="26"/>
      <c r="BI221" s="28"/>
      <c r="BJ221" s="6"/>
    </row>
    <row r="222" spans="1:62" ht="31">
      <c r="A222" s="23">
        <v>218</v>
      </c>
      <c r="B222" s="27" t="s">
        <v>2829</v>
      </c>
      <c r="C222" s="27" t="s">
        <v>2830</v>
      </c>
      <c r="D222" s="27" t="s">
        <v>69</v>
      </c>
      <c r="E222" s="27">
        <v>52</v>
      </c>
      <c r="F222" s="27" t="s">
        <v>195</v>
      </c>
      <c r="G222" s="27" t="s">
        <v>195</v>
      </c>
      <c r="H222" s="23" t="str">
        <f t="shared" si="6"/>
        <v>張＊琴</v>
      </c>
      <c r="I222" s="23" t="str">
        <f t="shared" si="7"/>
        <v>1＊100367</v>
      </c>
      <c r="J222" s="27">
        <v>1130514</v>
      </c>
      <c r="K222" s="27" t="s">
        <v>734</v>
      </c>
      <c r="L222" s="31" t="s">
        <v>721</v>
      </c>
      <c r="M222" s="26"/>
      <c r="N222" s="26"/>
      <c r="O222" s="26"/>
      <c r="P222" s="26"/>
      <c r="Q222" s="26"/>
      <c r="R222" s="26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6"/>
      <c r="AK222" s="26"/>
      <c r="AL222" s="26"/>
      <c r="AM222" s="28"/>
      <c r="AN222" s="28"/>
      <c r="AO222" s="28"/>
      <c r="AP222" s="28"/>
      <c r="AQ222" s="28"/>
      <c r="AR222" s="26"/>
      <c r="AS222" s="28"/>
      <c r="AT222" s="28"/>
      <c r="AU222" s="28"/>
      <c r="AV222" s="28"/>
      <c r="AW222" s="28"/>
      <c r="AX222" s="29"/>
      <c r="AY222" s="28"/>
      <c r="AZ222" s="28"/>
      <c r="BA222" s="28" t="s">
        <v>9</v>
      </c>
      <c r="BB222" s="28"/>
      <c r="BC222" s="26"/>
      <c r="BD222" s="26"/>
      <c r="BE222" s="28"/>
      <c r="BF222" s="26"/>
      <c r="BG222" s="26"/>
      <c r="BH222" s="26"/>
      <c r="BI222" s="28"/>
      <c r="BJ222" s="6"/>
    </row>
    <row r="223" spans="1:62" ht="31">
      <c r="A223" s="23">
        <v>219</v>
      </c>
      <c r="B223" s="27" t="s">
        <v>2831</v>
      </c>
      <c r="C223" s="27" t="s">
        <v>2832</v>
      </c>
      <c r="D223" s="27" t="s">
        <v>71</v>
      </c>
      <c r="E223" s="27">
        <v>52</v>
      </c>
      <c r="F223" s="27" t="s">
        <v>195</v>
      </c>
      <c r="G223" s="27" t="s">
        <v>195</v>
      </c>
      <c r="H223" s="23" t="str">
        <f t="shared" si="6"/>
        <v>洪＊福</v>
      </c>
      <c r="I223" s="23" t="str">
        <f t="shared" si="7"/>
        <v>1＊891439</v>
      </c>
      <c r="J223" s="27">
        <v>1130514</v>
      </c>
      <c r="K223" s="27" t="s">
        <v>734</v>
      </c>
      <c r="L223" s="31" t="s">
        <v>721</v>
      </c>
      <c r="M223" s="26"/>
      <c r="N223" s="26"/>
      <c r="O223" s="26"/>
      <c r="P223" s="26"/>
      <c r="Q223" s="26"/>
      <c r="R223" s="26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6"/>
      <c r="AK223" s="26"/>
      <c r="AL223" s="26"/>
      <c r="AM223" s="28"/>
      <c r="AN223" s="28"/>
      <c r="AO223" s="28"/>
      <c r="AP223" s="28"/>
      <c r="AQ223" s="28"/>
      <c r="AR223" s="26"/>
      <c r="AS223" s="28"/>
      <c r="AT223" s="28"/>
      <c r="AU223" s="28"/>
      <c r="AV223" s="28"/>
      <c r="AW223" s="28"/>
      <c r="AX223" s="29"/>
      <c r="AY223" s="28"/>
      <c r="AZ223" s="28"/>
      <c r="BA223" s="28" t="s">
        <v>9</v>
      </c>
      <c r="BB223" s="28"/>
      <c r="BC223" s="26"/>
      <c r="BD223" s="26"/>
      <c r="BE223" s="28"/>
      <c r="BF223" s="26"/>
      <c r="BG223" s="26"/>
      <c r="BH223" s="26"/>
      <c r="BI223" s="28"/>
      <c r="BJ223" s="6"/>
    </row>
    <row r="224" spans="1:62" ht="31">
      <c r="A224" s="23">
        <v>220</v>
      </c>
      <c r="B224" s="27" t="s">
        <v>2833</v>
      </c>
      <c r="C224" s="27" t="s">
        <v>2834</v>
      </c>
      <c r="D224" s="27" t="s">
        <v>69</v>
      </c>
      <c r="E224" s="27">
        <v>92</v>
      </c>
      <c r="F224" s="27" t="s">
        <v>195</v>
      </c>
      <c r="G224" s="27" t="s">
        <v>195</v>
      </c>
      <c r="H224" s="23" t="str">
        <f t="shared" si="6"/>
        <v>吳＊清</v>
      </c>
      <c r="I224" s="23" t="str">
        <f t="shared" si="7"/>
        <v>2＊672094</v>
      </c>
      <c r="J224" s="27">
        <v>1130514</v>
      </c>
      <c r="K224" s="27" t="s">
        <v>734</v>
      </c>
      <c r="L224" s="31" t="s">
        <v>721</v>
      </c>
      <c r="M224" s="26"/>
      <c r="N224" s="26"/>
      <c r="O224" s="26"/>
      <c r="P224" s="26"/>
      <c r="Q224" s="26"/>
      <c r="R224" s="26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6"/>
      <c r="AK224" s="26"/>
      <c r="AL224" s="26"/>
      <c r="AM224" s="28"/>
      <c r="AN224" s="28"/>
      <c r="AO224" s="28"/>
      <c r="AP224" s="28"/>
      <c r="AQ224" s="28"/>
      <c r="AR224" s="26"/>
      <c r="AS224" s="28"/>
      <c r="AT224" s="28"/>
      <c r="AU224" s="28"/>
      <c r="AV224" s="28"/>
      <c r="AW224" s="28"/>
      <c r="AX224" s="29"/>
      <c r="AY224" s="28"/>
      <c r="AZ224" s="28"/>
      <c r="BA224" s="28" t="s">
        <v>9</v>
      </c>
      <c r="BB224" s="28"/>
      <c r="BC224" s="26"/>
      <c r="BD224" s="26"/>
      <c r="BE224" s="28"/>
      <c r="BF224" s="26"/>
      <c r="BG224" s="26"/>
      <c r="BH224" s="26"/>
      <c r="BI224" s="28"/>
      <c r="BJ224" s="6"/>
    </row>
    <row r="225" spans="1:62" ht="31">
      <c r="A225" s="23">
        <v>221</v>
      </c>
      <c r="B225" s="27" t="s">
        <v>262</v>
      </c>
      <c r="C225" s="27" t="s">
        <v>219</v>
      </c>
      <c r="D225" s="27" t="s">
        <v>69</v>
      </c>
      <c r="E225" s="27">
        <v>77</v>
      </c>
      <c r="F225" s="27" t="s">
        <v>195</v>
      </c>
      <c r="G225" s="27" t="s">
        <v>195</v>
      </c>
      <c r="H225" s="23" t="str">
        <f t="shared" si="6"/>
        <v>許＊美雲</v>
      </c>
      <c r="I225" s="23" t="str">
        <f t="shared" si="7"/>
        <v>2＊900810</v>
      </c>
      <c r="J225" s="27">
        <v>1130514</v>
      </c>
      <c r="K225" s="27" t="s">
        <v>734</v>
      </c>
      <c r="L225" s="31" t="s">
        <v>721</v>
      </c>
      <c r="M225" s="26"/>
      <c r="N225" s="26"/>
      <c r="O225" s="26"/>
      <c r="P225" s="26"/>
      <c r="Q225" s="26"/>
      <c r="R225" s="26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6"/>
      <c r="AK225" s="26"/>
      <c r="AL225" s="26"/>
      <c r="AM225" s="28"/>
      <c r="AN225" s="28"/>
      <c r="AO225" s="28"/>
      <c r="AP225" s="28"/>
      <c r="AQ225" s="28"/>
      <c r="AR225" s="26"/>
      <c r="AS225" s="28"/>
      <c r="AT225" s="28"/>
      <c r="AU225" s="28"/>
      <c r="AV225" s="28"/>
      <c r="AW225" s="28"/>
      <c r="AX225" s="29"/>
      <c r="AY225" s="28"/>
      <c r="AZ225" s="28"/>
      <c r="BA225" s="28" t="s">
        <v>9</v>
      </c>
      <c r="BB225" s="28"/>
      <c r="BC225" s="26"/>
      <c r="BD225" s="26"/>
      <c r="BE225" s="28"/>
      <c r="BF225" s="26"/>
      <c r="BG225" s="26"/>
      <c r="BH225" s="26"/>
      <c r="BI225" s="28"/>
      <c r="BJ225" s="6"/>
    </row>
    <row r="226" spans="1:62" ht="31">
      <c r="A226" s="23">
        <v>222</v>
      </c>
      <c r="B226" s="27" t="s">
        <v>2835</v>
      </c>
      <c r="C226" s="27" t="s">
        <v>1496</v>
      </c>
      <c r="D226" s="27" t="s">
        <v>71</v>
      </c>
      <c r="E226" s="27">
        <v>46</v>
      </c>
      <c r="F226" s="27" t="s">
        <v>195</v>
      </c>
      <c r="G226" s="27" t="s">
        <v>195</v>
      </c>
      <c r="H226" s="23" t="str">
        <f t="shared" si="6"/>
        <v>陳＊財</v>
      </c>
      <c r="I226" s="23" t="str">
        <f t="shared" si="7"/>
        <v>2＊730392</v>
      </c>
      <c r="J226" s="27">
        <v>1130514</v>
      </c>
      <c r="K226" s="27" t="s">
        <v>734</v>
      </c>
      <c r="L226" s="31" t="s">
        <v>721</v>
      </c>
      <c r="M226" s="26"/>
      <c r="N226" s="26"/>
      <c r="O226" s="26"/>
      <c r="P226" s="26"/>
      <c r="Q226" s="26"/>
      <c r="R226" s="26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6"/>
      <c r="AK226" s="26"/>
      <c r="AL226" s="26"/>
      <c r="AM226" s="28"/>
      <c r="AN226" s="28"/>
      <c r="AO226" s="28"/>
      <c r="AP226" s="28"/>
      <c r="AQ226" s="28"/>
      <c r="AR226" s="26"/>
      <c r="AS226" s="28"/>
      <c r="AT226" s="28"/>
      <c r="AU226" s="28"/>
      <c r="AV226" s="28"/>
      <c r="AW226" s="28"/>
      <c r="AX226" s="29"/>
      <c r="AY226" s="28"/>
      <c r="AZ226" s="28"/>
      <c r="BA226" s="28" t="s">
        <v>9</v>
      </c>
      <c r="BB226" s="28"/>
      <c r="BC226" s="26"/>
      <c r="BD226" s="26"/>
      <c r="BE226" s="28"/>
      <c r="BF226" s="26"/>
      <c r="BG226" s="26"/>
      <c r="BH226" s="26"/>
      <c r="BI226" s="28"/>
      <c r="BJ226" s="6"/>
    </row>
    <row r="227" spans="1:62" ht="31">
      <c r="A227" s="23">
        <v>223</v>
      </c>
      <c r="B227" s="27" t="s">
        <v>330</v>
      </c>
      <c r="C227" s="27" t="s">
        <v>216</v>
      </c>
      <c r="D227" s="27" t="s">
        <v>69</v>
      </c>
      <c r="E227" s="27">
        <v>86</v>
      </c>
      <c r="F227" s="27" t="s">
        <v>195</v>
      </c>
      <c r="G227" s="27" t="s">
        <v>195</v>
      </c>
      <c r="H227" s="23" t="str">
        <f t="shared" si="6"/>
        <v>林＊淑英</v>
      </c>
      <c r="I227" s="23" t="str">
        <f t="shared" si="7"/>
        <v>2＊721117</v>
      </c>
      <c r="J227" s="27">
        <v>1130514</v>
      </c>
      <c r="K227" s="27" t="s">
        <v>732</v>
      </c>
      <c r="L227" s="31" t="s">
        <v>721</v>
      </c>
      <c r="M227" s="26"/>
      <c r="N227" s="26"/>
      <c r="O227" s="26"/>
      <c r="P227" s="26"/>
      <c r="Q227" s="26"/>
      <c r="R227" s="26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6"/>
      <c r="AK227" s="26"/>
      <c r="AL227" s="26"/>
      <c r="AM227" s="28"/>
      <c r="AN227" s="28"/>
      <c r="AO227" s="28"/>
      <c r="AP227" s="28"/>
      <c r="AQ227" s="28"/>
      <c r="AR227" s="26"/>
      <c r="AS227" s="28"/>
      <c r="AT227" s="28"/>
      <c r="AU227" s="28"/>
      <c r="AV227" s="28"/>
      <c r="AW227" s="28"/>
      <c r="AX227" s="29"/>
      <c r="AY227" s="28"/>
      <c r="AZ227" s="28"/>
      <c r="BA227" s="28"/>
      <c r="BB227" s="28" t="s">
        <v>1879</v>
      </c>
      <c r="BC227" s="26"/>
      <c r="BD227" s="26"/>
      <c r="BE227" s="28"/>
      <c r="BF227" s="26"/>
      <c r="BG227" s="26"/>
      <c r="BH227" s="26"/>
      <c r="BI227" s="28"/>
      <c r="BJ227" s="6"/>
    </row>
    <row r="228" spans="1:62">
      <c r="A228" s="23">
        <v>224</v>
      </c>
      <c r="B228" s="27" t="s">
        <v>601</v>
      </c>
      <c r="C228" s="27" t="s">
        <v>602</v>
      </c>
      <c r="D228" s="27" t="s">
        <v>69</v>
      </c>
      <c r="E228" s="27">
        <v>81</v>
      </c>
      <c r="F228" s="27" t="s">
        <v>195</v>
      </c>
      <c r="G228" s="27" t="s">
        <v>195</v>
      </c>
      <c r="H228" s="23" t="str">
        <f t="shared" si="6"/>
        <v>黃＊霞</v>
      </c>
      <c r="I228" s="23" t="str">
        <f t="shared" si="7"/>
        <v>2＊736152</v>
      </c>
      <c r="J228" s="27">
        <v>1130514</v>
      </c>
      <c r="K228" s="27">
        <v>5761110</v>
      </c>
      <c r="L228" s="31" t="s">
        <v>721</v>
      </c>
      <c r="M228" s="26"/>
      <c r="N228" s="26"/>
      <c r="O228" s="26"/>
      <c r="P228" s="26"/>
      <c r="Q228" s="26"/>
      <c r="R228" s="26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6"/>
      <c r="AK228" s="26"/>
      <c r="AL228" s="26"/>
      <c r="AM228" s="28"/>
      <c r="AN228" s="28"/>
      <c r="AO228" s="28"/>
      <c r="AP228" s="28"/>
      <c r="AQ228" s="28"/>
      <c r="AR228" s="26"/>
      <c r="AS228" s="28"/>
      <c r="AT228" s="28"/>
      <c r="AU228" s="28"/>
      <c r="AV228" s="28" t="s">
        <v>9</v>
      </c>
      <c r="AW228" s="28"/>
      <c r="AX228" s="29"/>
      <c r="AY228" s="28"/>
      <c r="AZ228" s="28"/>
      <c r="BA228" s="28"/>
      <c r="BB228" s="28"/>
      <c r="BC228" s="26"/>
      <c r="BD228" s="26"/>
      <c r="BE228" s="28"/>
      <c r="BF228" s="26"/>
      <c r="BG228" s="26"/>
      <c r="BH228" s="26"/>
      <c r="BI228" s="28"/>
      <c r="BJ228" s="6"/>
    </row>
    <row r="229" spans="1:62" ht="62">
      <c r="A229" s="23">
        <v>225</v>
      </c>
      <c r="B229" s="27" t="s">
        <v>445</v>
      </c>
      <c r="C229" s="27" t="s">
        <v>446</v>
      </c>
      <c r="D229" s="27" t="s">
        <v>69</v>
      </c>
      <c r="E229" s="27">
        <v>62</v>
      </c>
      <c r="F229" s="27" t="s">
        <v>2836</v>
      </c>
      <c r="G229" s="27" t="s">
        <v>2818</v>
      </c>
      <c r="H229" s="23" t="str">
        <f t="shared" si="6"/>
        <v>羅＊娟</v>
      </c>
      <c r="I229" s="23" t="str">
        <f t="shared" si="7"/>
        <v>2＊458546</v>
      </c>
      <c r="J229" s="27">
        <v>1130514</v>
      </c>
      <c r="K229" s="27" t="s">
        <v>1901</v>
      </c>
      <c r="L229" s="31" t="s">
        <v>721</v>
      </c>
      <c r="M229" s="26"/>
      <c r="N229" s="26"/>
      <c r="O229" s="26"/>
      <c r="P229" s="26"/>
      <c r="Q229" s="26"/>
      <c r="R229" s="26"/>
      <c r="S229" s="28"/>
      <c r="T229" s="28"/>
      <c r="U229" s="28"/>
      <c r="V229" s="28"/>
      <c r="W229" s="28" t="s">
        <v>9</v>
      </c>
      <c r="X229" s="28"/>
      <c r="Y229" s="28" t="s">
        <v>3085</v>
      </c>
      <c r="Z229" s="28"/>
      <c r="AA229" s="28"/>
      <c r="AB229" s="28" t="s">
        <v>755</v>
      </c>
      <c r="AC229" s="28"/>
      <c r="AD229" s="28"/>
      <c r="AE229" s="28"/>
      <c r="AF229" s="28"/>
      <c r="AG229" s="28"/>
      <c r="AH229" s="28"/>
      <c r="AI229" s="28"/>
      <c r="AJ229" s="26"/>
      <c r="AK229" s="26"/>
      <c r="AL229" s="26"/>
      <c r="AM229" s="28"/>
      <c r="AN229" s="28"/>
      <c r="AO229" s="28"/>
      <c r="AP229" s="28"/>
      <c r="AQ229" s="28"/>
      <c r="AR229" s="26"/>
      <c r="AS229" s="28"/>
      <c r="AT229" s="28"/>
      <c r="AU229" s="28"/>
      <c r="AV229" s="28"/>
      <c r="AW229" s="28"/>
      <c r="AX229" s="29"/>
      <c r="AY229" s="28"/>
      <c r="AZ229" s="28"/>
      <c r="BA229" s="28"/>
      <c r="BB229" s="28"/>
      <c r="BC229" s="26"/>
      <c r="BD229" s="26"/>
      <c r="BE229" s="28"/>
      <c r="BF229" s="26"/>
      <c r="BG229" s="26"/>
      <c r="BH229" s="26"/>
      <c r="BI229" s="28" t="s">
        <v>1034</v>
      </c>
      <c r="BJ229" s="6"/>
    </row>
    <row r="230" spans="1:62" ht="46.5">
      <c r="A230" s="23">
        <v>226</v>
      </c>
      <c r="B230" s="27" t="s">
        <v>2837</v>
      </c>
      <c r="C230" s="27" t="s">
        <v>2838</v>
      </c>
      <c r="D230" s="27" t="s">
        <v>71</v>
      </c>
      <c r="E230" s="27">
        <v>86</v>
      </c>
      <c r="F230" s="27" t="s">
        <v>2817</v>
      </c>
      <c r="G230" s="27" t="s">
        <v>2817</v>
      </c>
      <c r="H230" s="23" t="str">
        <f t="shared" si="6"/>
        <v>林＊貴</v>
      </c>
      <c r="I230" s="23" t="str">
        <f t="shared" si="7"/>
        <v>0＊954291</v>
      </c>
      <c r="J230" s="27">
        <v>1130514</v>
      </c>
      <c r="K230" s="27" t="s">
        <v>738</v>
      </c>
      <c r="L230" s="31" t="s">
        <v>721</v>
      </c>
      <c r="M230" s="26"/>
      <c r="N230" s="26"/>
      <c r="O230" s="26"/>
      <c r="P230" s="26"/>
      <c r="Q230" s="26"/>
      <c r="R230" s="26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6"/>
      <c r="AK230" s="26"/>
      <c r="AL230" s="26"/>
      <c r="AM230" s="28"/>
      <c r="AN230" s="28"/>
      <c r="AO230" s="28"/>
      <c r="AP230" s="28"/>
      <c r="AQ230" s="28"/>
      <c r="AR230" s="26"/>
      <c r="AS230" s="28"/>
      <c r="AT230" s="28"/>
      <c r="AU230" s="28"/>
      <c r="AV230" s="28"/>
      <c r="AW230" s="28"/>
      <c r="AX230" s="29"/>
      <c r="AY230" s="28" t="s">
        <v>9</v>
      </c>
      <c r="AZ230" s="28"/>
      <c r="BA230" s="28" t="s">
        <v>9</v>
      </c>
      <c r="BB230" s="28"/>
      <c r="BC230" s="26"/>
      <c r="BD230" s="26"/>
      <c r="BE230" s="28"/>
      <c r="BF230" s="26"/>
      <c r="BG230" s="26"/>
      <c r="BH230" s="26"/>
      <c r="BI230" s="28"/>
      <c r="BJ230" s="6"/>
    </row>
    <row r="231" spans="1:62" ht="31">
      <c r="A231" s="23">
        <v>227</v>
      </c>
      <c r="B231" s="27" t="s">
        <v>2839</v>
      </c>
      <c r="C231" s="27" t="s">
        <v>2840</v>
      </c>
      <c r="D231" s="27" t="s">
        <v>69</v>
      </c>
      <c r="E231" s="27">
        <v>57</v>
      </c>
      <c r="F231" s="27" t="s">
        <v>195</v>
      </c>
      <c r="G231" s="27" t="s">
        <v>195</v>
      </c>
      <c r="H231" s="23" t="str">
        <f t="shared" si="6"/>
        <v>楊＊燕</v>
      </c>
      <c r="I231" s="23" t="str">
        <f t="shared" si="7"/>
        <v>0＊154677</v>
      </c>
      <c r="J231" s="27">
        <v>1130517</v>
      </c>
      <c r="K231" s="27" t="s">
        <v>732</v>
      </c>
      <c r="L231" s="31" t="s">
        <v>721</v>
      </c>
      <c r="M231" s="26"/>
      <c r="N231" s="26"/>
      <c r="O231" s="26"/>
      <c r="P231" s="26"/>
      <c r="Q231" s="26"/>
      <c r="R231" s="26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6"/>
      <c r="AK231" s="26"/>
      <c r="AL231" s="26"/>
      <c r="AM231" s="28"/>
      <c r="AN231" s="28"/>
      <c r="AO231" s="28"/>
      <c r="AP231" s="28"/>
      <c r="AQ231" s="28"/>
      <c r="AR231" s="26"/>
      <c r="AS231" s="28"/>
      <c r="AT231" s="28"/>
      <c r="AU231" s="28"/>
      <c r="AV231" s="28"/>
      <c r="AW231" s="28"/>
      <c r="AX231" s="29"/>
      <c r="AY231" s="28"/>
      <c r="AZ231" s="28"/>
      <c r="BA231" s="28"/>
      <c r="BB231" s="28" t="s">
        <v>1899</v>
      </c>
      <c r="BC231" s="26"/>
      <c r="BD231" s="26"/>
      <c r="BE231" s="28"/>
      <c r="BF231" s="26"/>
      <c r="BG231" s="26"/>
      <c r="BH231" s="26"/>
      <c r="BI231" s="28"/>
      <c r="BJ231" s="6"/>
    </row>
    <row r="232" spans="1:62" ht="31">
      <c r="A232" s="23">
        <v>228</v>
      </c>
      <c r="B232" s="27" t="s">
        <v>2841</v>
      </c>
      <c r="C232" s="27" t="s">
        <v>905</v>
      </c>
      <c r="D232" s="27" t="s">
        <v>71</v>
      </c>
      <c r="E232" s="27">
        <v>54</v>
      </c>
      <c r="F232" s="27" t="s">
        <v>195</v>
      </c>
      <c r="G232" s="27" t="s">
        <v>195</v>
      </c>
      <c r="H232" s="23" t="str">
        <f t="shared" ref="H232:H295" si="8">REPLACE(B232,2,1,"＊")</f>
        <v>林＊賢</v>
      </c>
      <c r="I232" s="23" t="str">
        <f t="shared" ref="I232:I295" si="9">REPLACE(C232,2,1,"＊")</f>
        <v>1＊277420</v>
      </c>
      <c r="J232" s="27">
        <v>1130517</v>
      </c>
      <c r="K232" s="27" t="s">
        <v>734</v>
      </c>
      <c r="L232" s="31" t="s">
        <v>721</v>
      </c>
      <c r="M232" s="26"/>
      <c r="N232" s="26"/>
      <c r="O232" s="26"/>
      <c r="P232" s="26"/>
      <c r="Q232" s="26"/>
      <c r="R232" s="26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6"/>
      <c r="AK232" s="26"/>
      <c r="AL232" s="26"/>
      <c r="AM232" s="28"/>
      <c r="AN232" s="28"/>
      <c r="AO232" s="28"/>
      <c r="AP232" s="28"/>
      <c r="AQ232" s="28"/>
      <c r="AR232" s="26"/>
      <c r="AS232" s="28"/>
      <c r="AT232" s="28"/>
      <c r="AU232" s="28"/>
      <c r="AV232" s="28"/>
      <c r="AW232" s="28"/>
      <c r="AX232" s="29"/>
      <c r="AY232" s="28"/>
      <c r="AZ232" s="28"/>
      <c r="BA232" s="28" t="s">
        <v>9</v>
      </c>
      <c r="BB232" s="28"/>
      <c r="BC232" s="26"/>
      <c r="BD232" s="26"/>
      <c r="BE232" s="28"/>
      <c r="BF232" s="26"/>
      <c r="BG232" s="26"/>
      <c r="BH232" s="26"/>
      <c r="BI232" s="28"/>
      <c r="BJ232" s="6"/>
    </row>
    <row r="233" spans="1:62" ht="31">
      <c r="A233" s="23">
        <v>229</v>
      </c>
      <c r="B233" s="27" t="s">
        <v>2842</v>
      </c>
      <c r="C233" s="27" t="s">
        <v>2843</v>
      </c>
      <c r="D233" s="27" t="s">
        <v>71</v>
      </c>
      <c r="E233" s="27">
        <v>49</v>
      </c>
      <c r="F233" s="27" t="s">
        <v>195</v>
      </c>
      <c r="G233" s="27" t="s">
        <v>195</v>
      </c>
      <c r="H233" s="23" t="str">
        <f t="shared" si="8"/>
        <v>黃＊國</v>
      </c>
      <c r="I233" s="23" t="str">
        <f t="shared" si="9"/>
        <v>1＊505071</v>
      </c>
      <c r="J233" s="27">
        <v>1130517</v>
      </c>
      <c r="K233" s="27" t="s">
        <v>734</v>
      </c>
      <c r="L233" s="31" t="s">
        <v>721</v>
      </c>
      <c r="M233" s="26"/>
      <c r="N233" s="26"/>
      <c r="O233" s="26"/>
      <c r="P233" s="26"/>
      <c r="Q233" s="26"/>
      <c r="R233" s="26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6"/>
      <c r="AK233" s="26"/>
      <c r="AL233" s="26"/>
      <c r="AM233" s="28"/>
      <c r="AN233" s="28"/>
      <c r="AO233" s="28"/>
      <c r="AP233" s="28"/>
      <c r="AQ233" s="28"/>
      <c r="AR233" s="26"/>
      <c r="AS233" s="28"/>
      <c r="AT233" s="28"/>
      <c r="AU233" s="28"/>
      <c r="AV233" s="28"/>
      <c r="AW233" s="28"/>
      <c r="AX233" s="29"/>
      <c r="AY233" s="28"/>
      <c r="AZ233" s="28"/>
      <c r="BA233" s="28" t="s">
        <v>1899</v>
      </c>
      <c r="BB233" s="28"/>
      <c r="BC233" s="26"/>
      <c r="BD233" s="26"/>
      <c r="BE233" s="28"/>
      <c r="BF233" s="26"/>
      <c r="BG233" s="26"/>
      <c r="BH233" s="26"/>
      <c r="BI233" s="28"/>
      <c r="BJ233" s="6"/>
    </row>
    <row r="234" spans="1:62" ht="31">
      <c r="A234" s="23">
        <v>230</v>
      </c>
      <c r="B234" s="27" t="s">
        <v>2844</v>
      </c>
      <c r="C234" s="27" t="s">
        <v>1447</v>
      </c>
      <c r="D234" s="27" t="s">
        <v>71</v>
      </c>
      <c r="E234" s="27">
        <v>70</v>
      </c>
      <c r="F234" s="27" t="s">
        <v>195</v>
      </c>
      <c r="G234" s="27" t="s">
        <v>195</v>
      </c>
      <c r="H234" s="23" t="str">
        <f t="shared" si="8"/>
        <v>王＊福</v>
      </c>
      <c r="I234" s="23" t="str">
        <f t="shared" si="9"/>
        <v>2＊652258</v>
      </c>
      <c r="J234" s="27">
        <v>1130517</v>
      </c>
      <c r="K234" s="27" t="s">
        <v>732</v>
      </c>
      <c r="L234" s="31" t="s">
        <v>721</v>
      </c>
      <c r="M234" s="26"/>
      <c r="N234" s="26"/>
      <c r="O234" s="26"/>
      <c r="P234" s="26"/>
      <c r="Q234" s="26"/>
      <c r="R234" s="26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6"/>
      <c r="AK234" s="26"/>
      <c r="AL234" s="26"/>
      <c r="AM234" s="28"/>
      <c r="AN234" s="28"/>
      <c r="AO234" s="28"/>
      <c r="AP234" s="28"/>
      <c r="AQ234" s="28"/>
      <c r="AR234" s="26"/>
      <c r="AS234" s="28"/>
      <c r="AT234" s="28"/>
      <c r="AU234" s="28"/>
      <c r="AV234" s="28"/>
      <c r="AW234" s="28"/>
      <c r="AX234" s="29"/>
      <c r="AY234" s="28"/>
      <c r="AZ234" s="28"/>
      <c r="BA234" s="28"/>
      <c r="BB234" s="28" t="s">
        <v>1879</v>
      </c>
      <c r="BC234" s="26"/>
      <c r="BD234" s="26"/>
      <c r="BE234" s="28"/>
      <c r="BF234" s="26"/>
      <c r="BG234" s="26"/>
      <c r="BH234" s="26"/>
      <c r="BI234" s="28"/>
      <c r="BJ234" s="6"/>
    </row>
    <row r="235" spans="1:62" ht="31">
      <c r="A235" s="23">
        <v>231</v>
      </c>
      <c r="B235" s="27" t="s">
        <v>2845</v>
      </c>
      <c r="C235" s="27" t="s">
        <v>2846</v>
      </c>
      <c r="D235" s="27" t="s">
        <v>69</v>
      </c>
      <c r="E235" s="27">
        <v>82</v>
      </c>
      <c r="F235" s="27" t="s">
        <v>195</v>
      </c>
      <c r="G235" s="27" t="s">
        <v>195</v>
      </c>
      <c r="H235" s="23" t="str">
        <f t="shared" si="8"/>
        <v>張＊庭芳</v>
      </c>
      <c r="I235" s="23" t="str">
        <f t="shared" si="9"/>
        <v>2＊720470</v>
      </c>
      <c r="J235" s="27">
        <v>1130517</v>
      </c>
      <c r="K235" s="27" t="s">
        <v>734</v>
      </c>
      <c r="L235" s="31" t="s">
        <v>721</v>
      </c>
      <c r="M235" s="26"/>
      <c r="N235" s="26"/>
      <c r="O235" s="26"/>
      <c r="P235" s="26"/>
      <c r="Q235" s="26"/>
      <c r="R235" s="26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6"/>
      <c r="AK235" s="26"/>
      <c r="AL235" s="26"/>
      <c r="AM235" s="28"/>
      <c r="AN235" s="28"/>
      <c r="AO235" s="28"/>
      <c r="AP235" s="28"/>
      <c r="AQ235" s="28"/>
      <c r="AR235" s="26"/>
      <c r="AS235" s="28"/>
      <c r="AT235" s="28"/>
      <c r="AU235" s="28"/>
      <c r="AV235" s="28"/>
      <c r="AW235" s="28"/>
      <c r="AX235" s="29"/>
      <c r="AY235" s="28"/>
      <c r="AZ235" s="28"/>
      <c r="BA235" s="28" t="s">
        <v>9</v>
      </c>
      <c r="BB235" s="28"/>
      <c r="BC235" s="26"/>
      <c r="BD235" s="26"/>
      <c r="BE235" s="28"/>
      <c r="BF235" s="26"/>
      <c r="BG235" s="26"/>
      <c r="BH235" s="26"/>
      <c r="BI235" s="28"/>
      <c r="BJ235" s="6"/>
    </row>
    <row r="236" spans="1:62" ht="46.5">
      <c r="A236" s="23">
        <v>232</v>
      </c>
      <c r="B236" s="27" t="s">
        <v>2597</v>
      </c>
      <c r="C236" s="27" t="s">
        <v>2598</v>
      </c>
      <c r="D236" s="27" t="s">
        <v>71</v>
      </c>
      <c r="E236" s="27">
        <v>63</v>
      </c>
      <c r="F236" s="27" t="s">
        <v>195</v>
      </c>
      <c r="G236" s="27" t="s">
        <v>195</v>
      </c>
      <c r="H236" s="23" t="str">
        <f t="shared" si="8"/>
        <v>蔡＊明</v>
      </c>
      <c r="I236" s="23" t="str">
        <f t="shared" si="9"/>
        <v>2＊737550</v>
      </c>
      <c r="J236" s="27">
        <v>1130517</v>
      </c>
      <c r="K236" s="27" t="s">
        <v>738</v>
      </c>
      <c r="L236" s="31" t="s">
        <v>721</v>
      </c>
      <c r="M236" s="26"/>
      <c r="N236" s="26"/>
      <c r="O236" s="26"/>
      <c r="P236" s="26"/>
      <c r="Q236" s="26"/>
      <c r="R236" s="26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6"/>
      <c r="AK236" s="26"/>
      <c r="AL236" s="26"/>
      <c r="AM236" s="28"/>
      <c r="AN236" s="28"/>
      <c r="AO236" s="28"/>
      <c r="AP236" s="28"/>
      <c r="AQ236" s="28"/>
      <c r="AR236" s="26"/>
      <c r="AS236" s="28"/>
      <c r="AT236" s="28"/>
      <c r="AU236" s="28"/>
      <c r="AV236" s="28"/>
      <c r="AW236" s="28"/>
      <c r="AX236" s="29"/>
      <c r="AY236" s="28" t="s">
        <v>9</v>
      </c>
      <c r="AZ236" s="28"/>
      <c r="BA236" s="28" t="s">
        <v>9</v>
      </c>
      <c r="BB236" s="28"/>
      <c r="BC236" s="26"/>
      <c r="BD236" s="26"/>
      <c r="BE236" s="28"/>
      <c r="BF236" s="26"/>
      <c r="BG236" s="26"/>
      <c r="BH236" s="26"/>
      <c r="BI236" s="28"/>
      <c r="BJ236" s="6"/>
    </row>
    <row r="237" spans="1:62" ht="31">
      <c r="A237" s="23">
        <v>233</v>
      </c>
      <c r="B237" s="27" t="s">
        <v>2847</v>
      </c>
      <c r="C237" s="27" t="s">
        <v>2848</v>
      </c>
      <c r="D237" s="27" t="s">
        <v>71</v>
      </c>
      <c r="E237" s="27">
        <v>70</v>
      </c>
      <c r="F237" s="27" t="s">
        <v>195</v>
      </c>
      <c r="G237" s="27" t="s">
        <v>195</v>
      </c>
      <c r="H237" s="23" t="str">
        <f t="shared" si="8"/>
        <v>張＊堂</v>
      </c>
      <c r="I237" s="23" t="str">
        <f t="shared" si="9"/>
        <v>2＊514541</v>
      </c>
      <c r="J237" s="27">
        <v>1130517</v>
      </c>
      <c r="K237" s="27" t="s">
        <v>734</v>
      </c>
      <c r="L237" s="31" t="s">
        <v>721</v>
      </c>
      <c r="M237" s="26"/>
      <c r="N237" s="26"/>
      <c r="O237" s="26"/>
      <c r="P237" s="26"/>
      <c r="Q237" s="26"/>
      <c r="R237" s="26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6"/>
      <c r="AK237" s="26"/>
      <c r="AL237" s="26"/>
      <c r="AM237" s="28"/>
      <c r="AN237" s="28"/>
      <c r="AO237" s="28"/>
      <c r="AP237" s="28"/>
      <c r="AQ237" s="28"/>
      <c r="AR237" s="26"/>
      <c r="AS237" s="28"/>
      <c r="AT237" s="28"/>
      <c r="AU237" s="28"/>
      <c r="AV237" s="28"/>
      <c r="AW237" s="28"/>
      <c r="AX237" s="29"/>
      <c r="AY237" s="28"/>
      <c r="AZ237" s="28"/>
      <c r="BA237" s="28" t="s">
        <v>9</v>
      </c>
      <c r="BB237" s="28"/>
      <c r="BC237" s="26"/>
      <c r="BD237" s="26"/>
      <c r="BE237" s="28"/>
      <c r="BF237" s="26"/>
      <c r="BG237" s="26"/>
      <c r="BH237" s="26"/>
      <c r="BI237" s="28"/>
      <c r="BJ237" s="6"/>
    </row>
    <row r="238" spans="1:62" ht="31">
      <c r="A238" s="23">
        <v>234</v>
      </c>
      <c r="B238" s="27" t="s">
        <v>2849</v>
      </c>
      <c r="C238" s="27" t="s">
        <v>2850</v>
      </c>
      <c r="D238" s="27" t="s">
        <v>71</v>
      </c>
      <c r="E238" s="27">
        <v>44</v>
      </c>
      <c r="F238" s="27" t="s">
        <v>195</v>
      </c>
      <c r="G238" s="27" t="s">
        <v>195</v>
      </c>
      <c r="H238" s="23" t="str">
        <f t="shared" si="8"/>
        <v>蔡＊相</v>
      </c>
      <c r="I238" s="23" t="str">
        <f t="shared" si="9"/>
        <v>2＊629729</v>
      </c>
      <c r="J238" s="27">
        <v>1130517</v>
      </c>
      <c r="K238" s="27" t="s">
        <v>734</v>
      </c>
      <c r="L238" s="31" t="s">
        <v>721</v>
      </c>
      <c r="M238" s="26"/>
      <c r="N238" s="26"/>
      <c r="O238" s="26"/>
      <c r="P238" s="26"/>
      <c r="Q238" s="26"/>
      <c r="R238" s="26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6"/>
      <c r="AK238" s="26"/>
      <c r="AL238" s="26"/>
      <c r="AM238" s="28"/>
      <c r="AN238" s="28"/>
      <c r="AO238" s="28"/>
      <c r="AP238" s="28"/>
      <c r="AQ238" s="28"/>
      <c r="AR238" s="26"/>
      <c r="AS238" s="28"/>
      <c r="AT238" s="28"/>
      <c r="AU238" s="28"/>
      <c r="AV238" s="28"/>
      <c r="AW238" s="28"/>
      <c r="AX238" s="29"/>
      <c r="AY238" s="28"/>
      <c r="AZ238" s="28"/>
      <c r="BA238" s="28" t="s">
        <v>9</v>
      </c>
      <c r="BB238" s="28"/>
      <c r="BC238" s="26"/>
      <c r="BD238" s="26"/>
      <c r="BE238" s="28"/>
      <c r="BF238" s="26"/>
      <c r="BG238" s="26"/>
      <c r="BH238" s="26"/>
      <c r="BI238" s="28"/>
      <c r="BJ238" s="6"/>
    </row>
    <row r="239" spans="1:62" ht="31">
      <c r="A239" s="23">
        <v>235</v>
      </c>
      <c r="B239" s="27" t="s">
        <v>2851</v>
      </c>
      <c r="C239" s="27" t="s">
        <v>2852</v>
      </c>
      <c r="D239" s="27" t="s">
        <v>69</v>
      </c>
      <c r="E239" s="27">
        <v>37</v>
      </c>
      <c r="F239" s="27" t="s">
        <v>195</v>
      </c>
      <c r="G239" s="27" t="s">
        <v>195</v>
      </c>
      <c r="H239" s="23" t="str">
        <f t="shared" si="8"/>
        <v>李＊霞</v>
      </c>
      <c r="I239" s="23" t="str">
        <f t="shared" si="9"/>
        <v>2＊738284</v>
      </c>
      <c r="J239" s="27">
        <v>1130517</v>
      </c>
      <c r="K239" s="27" t="s">
        <v>732</v>
      </c>
      <c r="L239" s="31" t="s">
        <v>721</v>
      </c>
      <c r="M239" s="26"/>
      <c r="N239" s="26"/>
      <c r="O239" s="26"/>
      <c r="P239" s="26"/>
      <c r="Q239" s="26"/>
      <c r="R239" s="26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6"/>
      <c r="AK239" s="26"/>
      <c r="AL239" s="26"/>
      <c r="AM239" s="28"/>
      <c r="AN239" s="28"/>
      <c r="AO239" s="28"/>
      <c r="AP239" s="28"/>
      <c r="AQ239" s="28"/>
      <c r="AR239" s="26"/>
      <c r="AS239" s="28"/>
      <c r="AT239" s="28"/>
      <c r="AU239" s="28"/>
      <c r="AV239" s="28"/>
      <c r="AW239" s="28"/>
      <c r="AX239" s="29"/>
      <c r="AY239" s="28"/>
      <c r="AZ239" s="28"/>
      <c r="BA239" s="28"/>
      <c r="BB239" s="28" t="s">
        <v>1879</v>
      </c>
      <c r="BC239" s="26"/>
      <c r="BD239" s="26"/>
      <c r="BE239" s="28"/>
      <c r="BF239" s="26"/>
      <c r="BG239" s="26"/>
      <c r="BH239" s="26"/>
      <c r="BI239" s="28"/>
      <c r="BJ239" s="6"/>
    </row>
    <row r="240" spans="1:62" ht="31">
      <c r="A240" s="23">
        <v>236</v>
      </c>
      <c r="B240" s="27" t="s">
        <v>572</v>
      </c>
      <c r="C240" s="27" t="s">
        <v>573</v>
      </c>
      <c r="D240" s="27" t="s">
        <v>69</v>
      </c>
      <c r="E240" s="27">
        <v>70</v>
      </c>
      <c r="F240" s="27" t="s">
        <v>195</v>
      </c>
      <c r="G240" s="27" t="s">
        <v>195</v>
      </c>
      <c r="H240" s="23" t="str">
        <f t="shared" si="8"/>
        <v>吳＊蘭</v>
      </c>
      <c r="I240" s="23" t="str">
        <f t="shared" si="9"/>
        <v>2＊497650</v>
      </c>
      <c r="J240" s="27">
        <v>1130517</v>
      </c>
      <c r="K240" s="27" t="s">
        <v>734</v>
      </c>
      <c r="L240" s="31" t="s">
        <v>721</v>
      </c>
      <c r="M240" s="26"/>
      <c r="N240" s="26"/>
      <c r="O240" s="26"/>
      <c r="P240" s="26"/>
      <c r="Q240" s="26"/>
      <c r="R240" s="26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6"/>
      <c r="AK240" s="26"/>
      <c r="AL240" s="26"/>
      <c r="AM240" s="28"/>
      <c r="AN240" s="28"/>
      <c r="AO240" s="28"/>
      <c r="AP240" s="28"/>
      <c r="AQ240" s="28"/>
      <c r="AR240" s="26"/>
      <c r="AS240" s="28"/>
      <c r="AT240" s="28"/>
      <c r="AU240" s="28"/>
      <c r="AV240" s="28"/>
      <c r="AW240" s="28"/>
      <c r="AX240" s="29"/>
      <c r="AY240" s="28"/>
      <c r="AZ240" s="28"/>
      <c r="BA240" s="28" t="s">
        <v>9</v>
      </c>
      <c r="BB240" s="28"/>
      <c r="BC240" s="26"/>
      <c r="BD240" s="26"/>
      <c r="BE240" s="28"/>
      <c r="BF240" s="26"/>
      <c r="BG240" s="26"/>
      <c r="BH240" s="26"/>
      <c r="BI240" s="28"/>
      <c r="BJ240" s="6"/>
    </row>
    <row r="241" spans="1:62" ht="31">
      <c r="A241" s="23">
        <v>237</v>
      </c>
      <c r="B241" s="27" t="s">
        <v>2853</v>
      </c>
      <c r="C241" s="27" t="s">
        <v>2854</v>
      </c>
      <c r="D241" s="27" t="s">
        <v>69</v>
      </c>
      <c r="E241" s="27">
        <v>65</v>
      </c>
      <c r="F241" s="27" t="s">
        <v>195</v>
      </c>
      <c r="G241" s="27" t="s">
        <v>195</v>
      </c>
      <c r="H241" s="23" t="str">
        <f t="shared" si="8"/>
        <v>鍾＊純</v>
      </c>
      <c r="I241" s="23" t="str">
        <f t="shared" si="9"/>
        <v>2＊651133</v>
      </c>
      <c r="J241" s="27">
        <v>1130517</v>
      </c>
      <c r="K241" s="27" t="s">
        <v>734</v>
      </c>
      <c r="L241" s="31" t="s">
        <v>721</v>
      </c>
      <c r="M241" s="26"/>
      <c r="N241" s="26"/>
      <c r="O241" s="26"/>
      <c r="P241" s="26"/>
      <c r="Q241" s="26"/>
      <c r="R241" s="26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6"/>
      <c r="AK241" s="26"/>
      <c r="AL241" s="26"/>
      <c r="AM241" s="28"/>
      <c r="AN241" s="28"/>
      <c r="AO241" s="28"/>
      <c r="AP241" s="28"/>
      <c r="AQ241" s="28"/>
      <c r="AR241" s="26"/>
      <c r="AS241" s="28"/>
      <c r="AT241" s="28"/>
      <c r="AU241" s="28"/>
      <c r="AV241" s="28"/>
      <c r="AW241" s="28"/>
      <c r="AX241" s="29"/>
      <c r="AY241" s="28"/>
      <c r="AZ241" s="28"/>
      <c r="BA241" s="28" t="s">
        <v>9</v>
      </c>
      <c r="BB241" s="28"/>
      <c r="BC241" s="26"/>
      <c r="BD241" s="26"/>
      <c r="BE241" s="28"/>
      <c r="BF241" s="26"/>
      <c r="BG241" s="26"/>
      <c r="BH241" s="26"/>
      <c r="BI241" s="28"/>
      <c r="BJ241" s="6"/>
    </row>
    <row r="242" spans="1:62" ht="46.5">
      <c r="A242" s="23">
        <v>238</v>
      </c>
      <c r="B242" s="27" t="s">
        <v>2855</v>
      </c>
      <c r="C242" s="27" t="s">
        <v>2856</v>
      </c>
      <c r="D242" s="27" t="s">
        <v>71</v>
      </c>
      <c r="E242" s="27">
        <v>57</v>
      </c>
      <c r="F242" s="27" t="s">
        <v>195</v>
      </c>
      <c r="G242" s="27" t="s">
        <v>195</v>
      </c>
      <c r="H242" s="23" t="str">
        <f t="shared" si="8"/>
        <v>董＊中</v>
      </c>
      <c r="I242" s="23" t="str">
        <f t="shared" si="9"/>
        <v>2＊651230</v>
      </c>
      <c r="J242" s="27">
        <v>1130517</v>
      </c>
      <c r="K242" s="27" t="s">
        <v>738</v>
      </c>
      <c r="L242" s="31" t="s">
        <v>721</v>
      </c>
      <c r="M242" s="26"/>
      <c r="N242" s="26"/>
      <c r="O242" s="26"/>
      <c r="P242" s="26"/>
      <c r="Q242" s="26"/>
      <c r="R242" s="26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6"/>
      <c r="AK242" s="26"/>
      <c r="AL242" s="26"/>
      <c r="AM242" s="28"/>
      <c r="AN242" s="28"/>
      <c r="AO242" s="28"/>
      <c r="AP242" s="28"/>
      <c r="AQ242" s="28"/>
      <c r="AR242" s="26"/>
      <c r="AS242" s="28"/>
      <c r="AT242" s="28"/>
      <c r="AU242" s="28"/>
      <c r="AV242" s="28"/>
      <c r="AW242" s="28"/>
      <c r="AX242" s="29"/>
      <c r="AY242" s="28"/>
      <c r="AZ242" s="28" t="s">
        <v>9</v>
      </c>
      <c r="BA242" s="28" t="s">
        <v>9</v>
      </c>
      <c r="BB242" s="28"/>
      <c r="BC242" s="26"/>
      <c r="BD242" s="26"/>
      <c r="BE242" s="28"/>
      <c r="BF242" s="26"/>
      <c r="BG242" s="26"/>
      <c r="BH242" s="26"/>
      <c r="BI242" s="28"/>
      <c r="BJ242" s="6"/>
    </row>
    <row r="243" spans="1:62" ht="31">
      <c r="A243" s="23">
        <v>239</v>
      </c>
      <c r="B243" s="27" t="s">
        <v>2857</v>
      </c>
      <c r="C243" s="27" t="s">
        <v>2858</v>
      </c>
      <c r="D243" s="27" t="s">
        <v>71</v>
      </c>
      <c r="E243" s="27">
        <v>73</v>
      </c>
      <c r="F243" s="27" t="s">
        <v>195</v>
      </c>
      <c r="G243" s="27" t="s">
        <v>195</v>
      </c>
      <c r="H243" s="23" t="str">
        <f t="shared" si="8"/>
        <v>張＊勲</v>
      </c>
      <c r="I243" s="23" t="str">
        <f t="shared" si="9"/>
        <v>2＊418702</v>
      </c>
      <c r="J243" s="27">
        <v>1130520</v>
      </c>
      <c r="K243" s="27" t="s">
        <v>734</v>
      </c>
      <c r="L243" s="31" t="s">
        <v>721</v>
      </c>
      <c r="M243" s="26"/>
      <c r="N243" s="26"/>
      <c r="O243" s="26"/>
      <c r="P243" s="26"/>
      <c r="Q243" s="26"/>
      <c r="R243" s="26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6"/>
      <c r="AK243" s="26"/>
      <c r="AL243" s="26"/>
      <c r="AM243" s="28"/>
      <c r="AN243" s="28"/>
      <c r="AO243" s="28"/>
      <c r="AP243" s="28"/>
      <c r="AQ243" s="28"/>
      <c r="AR243" s="26"/>
      <c r="AS243" s="28"/>
      <c r="AT243" s="28"/>
      <c r="AU243" s="28"/>
      <c r="AV243" s="28"/>
      <c r="AW243" s="28"/>
      <c r="AX243" s="29"/>
      <c r="AY243" s="28"/>
      <c r="AZ243" s="28"/>
      <c r="BA243" s="28" t="s">
        <v>9</v>
      </c>
      <c r="BB243" s="28"/>
      <c r="BC243" s="26"/>
      <c r="BD243" s="26"/>
      <c r="BE243" s="28"/>
      <c r="BF243" s="26"/>
      <c r="BG243" s="26"/>
      <c r="BH243" s="26"/>
      <c r="BI243" s="28"/>
      <c r="BJ243" s="6"/>
    </row>
    <row r="244" spans="1:62" ht="31">
      <c r="A244" s="23">
        <v>240</v>
      </c>
      <c r="B244" s="27" t="s">
        <v>594</v>
      </c>
      <c r="C244" s="27" t="s">
        <v>237</v>
      </c>
      <c r="D244" s="27" t="s">
        <v>69</v>
      </c>
      <c r="E244" s="27">
        <v>77</v>
      </c>
      <c r="F244" s="27" t="s">
        <v>195</v>
      </c>
      <c r="G244" s="27" t="s">
        <v>195</v>
      </c>
      <c r="H244" s="23" t="str">
        <f t="shared" si="8"/>
        <v>王＊月裡</v>
      </c>
      <c r="I244" s="23" t="str">
        <f t="shared" si="9"/>
        <v>2＊204011</v>
      </c>
      <c r="J244" s="27">
        <v>1130520</v>
      </c>
      <c r="K244" s="27" t="s">
        <v>734</v>
      </c>
      <c r="L244" s="31" t="s">
        <v>721</v>
      </c>
      <c r="M244" s="26"/>
      <c r="N244" s="26"/>
      <c r="O244" s="26"/>
      <c r="P244" s="26"/>
      <c r="Q244" s="26"/>
      <c r="R244" s="26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6"/>
      <c r="AK244" s="26"/>
      <c r="AL244" s="26"/>
      <c r="AM244" s="28"/>
      <c r="AN244" s="28"/>
      <c r="AO244" s="28"/>
      <c r="AP244" s="28"/>
      <c r="AQ244" s="28"/>
      <c r="AR244" s="26"/>
      <c r="AS244" s="28"/>
      <c r="AT244" s="28"/>
      <c r="AU244" s="28"/>
      <c r="AV244" s="28"/>
      <c r="AW244" s="28"/>
      <c r="AX244" s="29"/>
      <c r="AY244" s="28"/>
      <c r="AZ244" s="28"/>
      <c r="BA244" s="28" t="s">
        <v>9</v>
      </c>
      <c r="BB244" s="28"/>
      <c r="BC244" s="26"/>
      <c r="BD244" s="26"/>
      <c r="BE244" s="28"/>
      <c r="BF244" s="26"/>
      <c r="BG244" s="26"/>
      <c r="BH244" s="26"/>
      <c r="BI244" s="28"/>
      <c r="BJ244" s="6"/>
    </row>
    <row r="245" spans="1:62" ht="31">
      <c r="A245" s="23">
        <v>241</v>
      </c>
      <c r="B245" s="27" t="s">
        <v>619</v>
      </c>
      <c r="C245" s="27" t="s">
        <v>620</v>
      </c>
      <c r="D245" s="27" t="s">
        <v>69</v>
      </c>
      <c r="E245" s="27">
        <v>46</v>
      </c>
      <c r="F245" s="27" t="s">
        <v>195</v>
      </c>
      <c r="G245" s="27" t="s">
        <v>195</v>
      </c>
      <c r="H245" s="23" t="str">
        <f t="shared" si="8"/>
        <v>楊＊云</v>
      </c>
      <c r="I245" s="23" t="str">
        <f t="shared" si="9"/>
        <v>2＊526182</v>
      </c>
      <c r="J245" s="27">
        <v>1130520</v>
      </c>
      <c r="K245" s="27" t="s">
        <v>734</v>
      </c>
      <c r="L245" s="31" t="s">
        <v>721</v>
      </c>
      <c r="M245" s="26"/>
      <c r="N245" s="26"/>
      <c r="O245" s="26"/>
      <c r="P245" s="26"/>
      <c r="Q245" s="26"/>
      <c r="R245" s="26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6"/>
      <c r="AK245" s="26"/>
      <c r="AL245" s="26"/>
      <c r="AM245" s="28"/>
      <c r="AN245" s="28"/>
      <c r="AO245" s="28"/>
      <c r="AP245" s="28"/>
      <c r="AQ245" s="28"/>
      <c r="AR245" s="26"/>
      <c r="AS245" s="28"/>
      <c r="AT245" s="28"/>
      <c r="AU245" s="28"/>
      <c r="AV245" s="28"/>
      <c r="AW245" s="28"/>
      <c r="AX245" s="29"/>
      <c r="AY245" s="28"/>
      <c r="AZ245" s="28"/>
      <c r="BA245" s="28" t="s">
        <v>9</v>
      </c>
      <c r="BB245" s="28"/>
      <c r="BC245" s="26"/>
      <c r="BD245" s="26"/>
      <c r="BE245" s="28"/>
      <c r="BF245" s="26"/>
      <c r="BG245" s="26"/>
      <c r="BH245" s="26"/>
      <c r="BI245" s="28"/>
      <c r="BJ245" s="6"/>
    </row>
    <row r="246" spans="1:62" ht="31">
      <c r="A246" s="23">
        <v>242</v>
      </c>
      <c r="B246" s="27" t="s">
        <v>621</v>
      </c>
      <c r="C246" s="27" t="s">
        <v>622</v>
      </c>
      <c r="D246" s="27" t="s">
        <v>69</v>
      </c>
      <c r="E246" s="27">
        <v>89</v>
      </c>
      <c r="F246" s="27" t="s">
        <v>2032</v>
      </c>
      <c r="G246" s="27" t="s">
        <v>2859</v>
      </c>
      <c r="H246" s="23" t="str">
        <f t="shared" si="8"/>
        <v>陳＊彩鑾</v>
      </c>
      <c r="I246" s="23" t="str">
        <f t="shared" si="9"/>
        <v>1＊770227</v>
      </c>
      <c r="J246" s="27">
        <v>1130521</v>
      </c>
      <c r="K246" s="27" t="s">
        <v>734</v>
      </c>
      <c r="L246" s="31" t="s">
        <v>721</v>
      </c>
      <c r="M246" s="26"/>
      <c r="N246" s="26"/>
      <c r="O246" s="26"/>
      <c r="P246" s="26"/>
      <c r="Q246" s="26"/>
      <c r="R246" s="26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6"/>
      <c r="AK246" s="26"/>
      <c r="AL246" s="26"/>
      <c r="AM246" s="28"/>
      <c r="AN246" s="28"/>
      <c r="AO246" s="28"/>
      <c r="AP246" s="28"/>
      <c r="AQ246" s="28"/>
      <c r="AR246" s="26"/>
      <c r="AS246" s="28"/>
      <c r="AT246" s="28"/>
      <c r="AU246" s="28"/>
      <c r="AV246" s="28"/>
      <c r="AW246" s="28"/>
      <c r="AX246" s="29"/>
      <c r="AY246" s="28"/>
      <c r="AZ246" s="28"/>
      <c r="BA246" s="28" t="s">
        <v>9</v>
      </c>
      <c r="BB246" s="28"/>
      <c r="BC246" s="26"/>
      <c r="BD246" s="26"/>
      <c r="BE246" s="28"/>
      <c r="BF246" s="26"/>
      <c r="BG246" s="26"/>
      <c r="BH246" s="26"/>
      <c r="BI246" s="28"/>
      <c r="BJ246" s="6"/>
    </row>
    <row r="247" spans="1:62" ht="31">
      <c r="A247" s="23">
        <v>243</v>
      </c>
      <c r="B247" s="27" t="s">
        <v>2860</v>
      </c>
      <c r="C247" s="27" t="s">
        <v>1345</v>
      </c>
      <c r="D247" s="27" t="s">
        <v>71</v>
      </c>
      <c r="E247" s="27">
        <v>61</v>
      </c>
      <c r="F247" s="27" t="s">
        <v>195</v>
      </c>
      <c r="G247" s="27" t="s">
        <v>195</v>
      </c>
      <c r="H247" s="23" t="str">
        <f t="shared" si="8"/>
        <v>鄭＊仁</v>
      </c>
      <c r="I247" s="23" t="str">
        <f t="shared" si="9"/>
        <v>0＊477270</v>
      </c>
      <c r="J247" s="27">
        <v>1130521</v>
      </c>
      <c r="K247" s="27" t="s">
        <v>734</v>
      </c>
      <c r="L247" s="31" t="s">
        <v>721</v>
      </c>
      <c r="M247" s="26"/>
      <c r="N247" s="26"/>
      <c r="O247" s="26"/>
      <c r="P247" s="26"/>
      <c r="Q247" s="26"/>
      <c r="R247" s="26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6"/>
      <c r="AK247" s="26"/>
      <c r="AL247" s="26"/>
      <c r="AM247" s="28"/>
      <c r="AN247" s="28"/>
      <c r="AO247" s="28"/>
      <c r="AP247" s="28"/>
      <c r="AQ247" s="28"/>
      <c r="AR247" s="26"/>
      <c r="AS247" s="28"/>
      <c r="AT247" s="28"/>
      <c r="AU247" s="28"/>
      <c r="AV247" s="28"/>
      <c r="AW247" s="28"/>
      <c r="AX247" s="29"/>
      <c r="AY247" s="28"/>
      <c r="AZ247" s="28"/>
      <c r="BA247" s="28" t="s">
        <v>9</v>
      </c>
      <c r="BB247" s="28"/>
      <c r="BC247" s="26"/>
      <c r="BD247" s="26"/>
      <c r="BE247" s="28"/>
      <c r="BF247" s="26"/>
      <c r="BG247" s="26"/>
      <c r="BH247" s="26"/>
      <c r="BI247" s="28"/>
      <c r="BJ247" s="6"/>
    </row>
    <row r="248" spans="1:62" ht="31">
      <c r="A248" s="23">
        <v>244</v>
      </c>
      <c r="B248" s="27" t="s">
        <v>2861</v>
      </c>
      <c r="C248" s="27" t="s">
        <v>2862</v>
      </c>
      <c r="D248" s="27" t="s">
        <v>69</v>
      </c>
      <c r="E248" s="27">
        <v>68</v>
      </c>
      <c r="F248" s="27" t="s">
        <v>195</v>
      </c>
      <c r="G248" s="27" t="s">
        <v>195</v>
      </c>
      <c r="H248" s="23" t="str">
        <f t="shared" si="8"/>
        <v>葉＊鳳珠</v>
      </c>
      <c r="I248" s="23" t="str">
        <f t="shared" si="9"/>
        <v>0＊560838</v>
      </c>
      <c r="J248" s="27">
        <v>1130521</v>
      </c>
      <c r="K248" s="27" t="s">
        <v>732</v>
      </c>
      <c r="L248" s="31" t="s">
        <v>721</v>
      </c>
      <c r="M248" s="26"/>
      <c r="N248" s="26"/>
      <c r="O248" s="26"/>
      <c r="P248" s="26"/>
      <c r="Q248" s="26"/>
      <c r="R248" s="26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6"/>
      <c r="AK248" s="26"/>
      <c r="AL248" s="26"/>
      <c r="AM248" s="28"/>
      <c r="AN248" s="28"/>
      <c r="AO248" s="28"/>
      <c r="AP248" s="28"/>
      <c r="AQ248" s="28"/>
      <c r="AR248" s="26"/>
      <c r="AS248" s="28"/>
      <c r="AT248" s="28"/>
      <c r="AU248" s="28"/>
      <c r="AV248" s="28"/>
      <c r="AW248" s="28"/>
      <c r="AX248" s="29"/>
      <c r="AY248" s="28"/>
      <c r="AZ248" s="28"/>
      <c r="BA248" s="28"/>
      <c r="BB248" s="28" t="s">
        <v>1879</v>
      </c>
      <c r="BC248" s="26"/>
      <c r="BD248" s="26"/>
      <c r="BE248" s="28"/>
      <c r="BF248" s="26"/>
      <c r="BG248" s="26"/>
      <c r="BH248" s="26"/>
      <c r="BI248" s="28"/>
      <c r="BJ248" s="6"/>
    </row>
    <row r="249" spans="1:62">
      <c r="A249" s="23">
        <v>245</v>
      </c>
      <c r="B249" s="27" t="s">
        <v>2863</v>
      </c>
      <c r="C249" s="27" t="s">
        <v>2864</v>
      </c>
      <c r="D249" s="27" t="s">
        <v>71</v>
      </c>
      <c r="E249" s="27">
        <v>77</v>
      </c>
      <c r="F249" s="27" t="s">
        <v>195</v>
      </c>
      <c r="G249" s="27" t="s">
        <v>195</v>
      </c>
      <c r="H249" s="23" t="str">
        <f t="shared" si="8"/>
        <v>吳＊政</v>
      </c>
      <c r="I249" s="23" t="str">
        <f t="shared" si="9"/>
        <v>0＊637861</v>
      </c>
      <c r="J249" s="27">
        <v>1130521</v>
      </c>
      <c r="K249" s="27">
        <v>5761110</v>
      </c>
      <c r="L249" s="31" t="s">
        <v>721</v>
      </c>
      <c r="M249" s="26"/>
      <c r="N249" s="26"/>
      <c r="O249" s="26"/>
      <c r="P249" s="26"/>
      <c r="Q249" s="26"/>
      <c r="R249" s="26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6"/>
      <c r="AK249" s="26"/>
      <c r="AL249" s="26"/>
      <c r="AM249" s="28"/>
      <c r="AN249" s="28"/>
      <c r="AO249" s="28"/>
      <c r="AP249" s="28"/>
      <c r="AQ249" s="28"/>
      <c r="AR249" s="26"/>
      <c r="AS249" s="28"/>
      <c r="AT249" s="28"/>
      <c r="AU249" s="28"/>
      <c r="AV249" s="28" t="s">
        <v>9</v>
      </c>
      <c r="AW249" s="28"/>
      <c r="AX249" s="29"/>
      <c r="AY249" s="28"/>
      <c r="AZ249" s="28"/>
      <c r="BA249" s="28"/>
      <c r="BB249" s="28"/>
      <c r="BC249" s="26"/>
      <c r="BD249" s="26"/>
      <c r="BE249" s="28"/>
      <c r="BF249" s="26"/>
      <c r="BG249" s="26"/>
      <c r="BH249" s="26"/>
      <c r="BI249" s="28"/>
      <c r="BJ249" s="6"/>
    </row>
    <row r="250" spans="1:62" ht="31">
      <c r="A250" s="23">
        <v>246</v>
      </c>
      <c r="B250" s="27" t="s">
        <v>2865</v>
      </c>
      <c r="C250" s="27" t="s">
        <v>2866</v>
      </c>
      <c r="D250" s="27" t="s">
        <v>69</v>
      </c>
      <c r="E250" s="27">
        <v>51</v>
      </c>
      <c r="F250" s="27" t="s">
        <v>195</v>
      </c>
      <c r="G250" s="27" t="s">
        <v>195</v>
      </c>
      <c r="H250" s="23" t="str">
        <f t="shared" si="8"/>
        <v>李＊榕</v>
      </c>
      <c r="I250" s="23" t="str">
        <f t="shared" si="9"/>
        <v>0＊947160</v>
      </c>
      <c r="J250" s="27">
        <v>1130521</v>
      </c>
      <c r="K250" s="27" t="s">
        <v>734</v>
      </c>
      <c r="L250" s="31" t="s">
        <v>721</v>
      </c>
      <c r="M250" s="26"/>
      <c r="N250" s="26"/>
      <c r="O250" s="26"/>
      <c r="P250" s="26"/>
      <c r="Q250" s="26"/>
      <c r="R250" s="26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6"/>
      <c r="AK250" s="26"/>
      <c r="AL250" s="26"/>
      <c r="AM250" s="28"/>
      <c r="AN250" s="28"/>
      <c r="AO250" s="28"/>
      <c r="AP250" s="28"/>
      <c r="AQ250" s="28"/>
      <c r="AR250" s="26"/>
      <c r="AS250" s="28"/>
      <c r="AT250" s="28"/>
      <c r="AU250" s="28"/>
      <c r="AV250" s="28"/>
      <c r="AW250" s="28"/>
      <c r="AX250" s="29"/>
      <c r="AY250" s="28"/>
      <c r="AZ250" s="28"/>
      <c r="BA250" s="28" t="s">
        <v>9</v>
      </c>
      <c r="BB250" s="28"/>
      <c r="BC250" s="26"/>
      <c r="BD250" s="26"/>
      <c r="BE250" s="28"/>
      <c r="BF250" s="26"/>
      <c r="BG250" s="26"/>
      <c r="BH250" s="26"/>
      <c r="BI250" s="28"/>
      <c r="BJ250" s="6"/>
    </row>
    <row r="251" spans="1:62" ht="31">
      <c r="A251" s="23">
        <v>247</v>
      </c>
      <c r="B251" s="27" t="s">
        <v>2867</v>
      </c>
      <c r="C251" s="27" t="s">
        <v>2868</v>
      </c>
      <c r="D251" s="27" t="s">
        <v>69</v>
      </c>
      <c r="E251" s="27">
        <v>80</v>
      </c>
      <c r="F251" s="27" t="s">
        <v>195</v>
      </c>
      <c r="G251" s="27" t="s">
        <v>195</v>
      </c>
      <c r="H251" s="23" t="str">
        <f t="shared" si="8"/>
        <v>張＊束</v>
      </c>
      <c r="I251" s="23" t="str">
        <f t="shared" si="9"/>
        <v>0＊576750</v>
      </c>
      <c r="J251" s="27">
        <v>1130521</v>
      </c>
      <c r="K251" s="27" t="s">
        <v>732</v>
      </c>
      <c r="L251" s="31" t="s">
        <v>721</v>
      </c>
      <c r="M251" s="26"/>
      <c r="N251" s="26"/>
      <c r="O251" s="26"/>
      <c r="P251" s="26"/>
      <c r="Q251" s="26"/>
      <c r="R251" s="26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6"/>
      <c r="AK251" s="26"/>
      <c r="AL251" s="26"/>
      <c r="AM251" s="28"/>
      <c r="AN251" s="28"/>
      <c r="AO251" s="28"/>
      <c r="AP251" s="28"/>
      <c r="AQ251" s="28"/>
      <c r="AR251" s="26"/>
      <c r="AS251" s="28"/>
      <c r="AT251" s="28"/>
      <c r="AU251" s="28"/>
      <c r="AV251" s="28"/>
      <c r="AW251" s="28"/>
      <c r="AX251" s="29"/>
      <c r="AY251" s="28"/>
      <c r="AZ251" s="28"/>
      <c r="BA251" s="28"/>
      <c r="BB251" s="28" t="s">
        <v>1879</v>
      </c>
      <c r="BC251" s="26"/>
      <c r="BD251" s="26"/>
      <c r="BE251" s="28"/>
      <c r="BF251" s="26"/>
      <c r="BG251" s="26"/>
      <c r="BH251" s="26"/>
      <c r="BI251" s="28"/>
      <c r="BJ251" s="6"/>
    </row>
    <row r="252" spans="1:62" ht="31">
      <c r="A252" s="23">
        <v>248</v>
      </c>
      <c r="B252" s="27" t="s">
        <v>289</v>
      </c>
      <c r="C252" s="27" t="s">
        <v>290</v>
      </c>
      <c r="D252" s="27" t="s">
        <v>71</v>
      </c>
      <c r="E252" s="27">
        <v>97</v>
      </c>
      <c r="F252" s="27" t="s">
        <v>195</v>
      </c>
      <c r="G252" s="27" t="s">
        <v>195</v>
      </c>
      <c r="H252" s="23" t="str">
        <f t="shared" si="8"/>
        <v>陳＊輝</v>
      </c>
      <c r="I252" s="23" t="str">
        <f t="shared" si="9"/>
        <v>1＊249519</v>
      </c>
      <c r="J252" s="27">
        <v>1130521</v>
      </c>
      <c r="K252" s="27" t="s">
        <v>732</v>
      </c>
      <c r="L252" s="31" t="s">
        <v>721</v>
      </c>
      <c r="M252" s="26"/>
      <c r="N252" s="26"/>
      <c r="O252" s="26"/>
      <c r="P252" s="26"/>
      <c r="Q252" s="26"/>
      <c r="R252" s="26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6"/>
      <c r="AK252" s="26"/>
      <c r="AL252" s="26"/>
      <c r="AM252" s="28"/>
      <c r="AN252" s="28"/>
      <c r="AO252" s="28"/>
      <c r="AP252" s="28"/>
      <c r="AQ252" s="28"/>
      <c r="AR252" s="26"/>
      <c r="AS252" s="28"/>
      <c r="AT252" s="28"/>
      <c r="AU252" s="28"/>
      <c r="AV252" s="28"/>
      <c r="AW252" s="28"/>
      <c r="AX252" s="29"/>
      <c r="AY252" s="28"/>
      <c r="AZ252" s="28"/>
      <c r="BA252" s="28"/>
      <c r="BB252" s="28" t="s">
        <v>1899</v>
      </c>
      <c r="BC252" s="26"/>
      <c r="BD252" s="26"/>
      <c r="BE252" s="28"/>
      <c r="BF252" s="26"/>
      <c r="BG252" s="26"/>
      <c r="BH252" s="26"/>
      <c r="BI252" s="28"/>
      <c r="BJ252" s="6"/>
    </row>
    <row r="253" spans="1:62" ht="46.5">
      <c r="A253" s="23">
        <v>249</v>
      </c>
      <c r="B253" s="27" t="s">
        <v>2869</v>
      </c>
      <c r="C253" s="27" t="s">
        <v>2870</v>
      </c>
      <c r="D253" s="27" t="s">
        <v>71</v>
      </c>
      <c r="E253" s="27">
        <v>41</v>
      </c>
      <c r="F253" s="27" t="s">
        <v>195</v>
      </c>
      <c r="G253" s="27" t="s">
        <v>195</v>
      </c>
      <c r="H253" s="23" t="str">
        <f t="shared" si="8"/>
        <v>黃＊偉</v>
      </c>
      <c r="I253" s="23" t="str">
        <f t="shared" si="9"/>
        <v>1＊337045</v>
      </c>
      <c r="J253" s="27">
        <v>1130521</v>
      </c>
      <c r="K253" s="27" t="s">
        <v>738</v>
      </c>
      <c r="L253" s="31" t="s">
        <v>721</v>
      </c>
      <c r="M253" s="26"/>
      <c r="N253" s="26"/>
      <c r="O253" s="26"/>
      <c r="P253" s="26"/>
      <c r="Q253" s="26"/>
      <c r="R253" s="26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6"/>
      <c r="AK253" s="26"/>
      <c r="AL253" s="26"/>
      <c r="AM253" s="28"/>
      <c r="AN253" s="28"/>
      <c r="AO253" s="28"/>
      <c r="AP253" s="28"/>
      <c r="AQ253" s="28"/>
      <c r="AR253" s="26"/>
      <c r="AS253" s="28"/>
      <c r="AT253" s="28"/>
      <c r="AU253" s="28"/>
      <c r="AV253" s="28"/>
      <c r="AW253" s="28"/>
      <c r="AX253" s="29"/>
      <c r="AY253" s="28"/>
      <c r="AZ253" s="28" t="s">
        <v>9</v>
      </c>
      <c r="BA253" s="28" t="s">
        <v>9</v>
      </c>
      <c r="BB253" s="28"/>
      <c r="BC253" s="26"/>
      <c r="BD253" s="26"/>
      <c r="BE253" s="28"/>
      <c r="BF253" s="26"/>
      <c r="BG253" s="26"/>
      <c r="BH253" s="26"/>
      <c r="BI253" s="28"/>
      <c r="BJ253" s="6"/>
    </row>
    <row r="254" spans="1:62" ht="31">
      <c r="A254" s="23">
        <v>250</v>
      </c>
      <c r="B254" s="27" t="s">
        <v>2871</v>
      </c>
      <c r="C254" s="27" t="s">
        <v>2872</v>
      </c>
      <c r="D254" s="27" t="s">
        <v>71</v>
      </c>
      <c r="E254" s="27">
        <v>79</v>
      </c>
      <c r="F254" s="27" t="s">
        <v>195</v>
      </c>
      <c r="G254" s="27" t="s">
        <v>195</v>
      </c>
      <c r="H254" s="23" t="str">
        <f t="shared" si="8"/>
        <v>郭＊男</v>
      </c>
      <c r="I254" s="23" t="str">
        <f t="shared" si="9"/>
        <v>1＊400937</v>
      </c>
      <c r="J254" s="27">
        <v>1130521</v>
      </c>
      <c r="K254" s="27" t="s">
        <v>734</v>
      </c>
      <c r="L254" s="31" t="s">
        <v>721</v>
      </c>
      <c r="M254" s="26"/>
      <c r="N254" s="26"/>
      <c r="O254" s="26"/>
      <c r="P254" s="26"/>
      <c r="Q254" s="26"/>
      <c r="R254" s="26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6"/>
      <c r="AK254" s="26"/>
      <c r="AL254" s="26"/>
      <c r="AM254" s="28"/>
      <c r="AN254" s="28"/>
      <c r="AO254" s="28"/>
      <c r="AP254" s="28"/>
      <c r="AQ254" s="28"/>
      <c r="AR254" s="26"/>
      <c r="AS254" s="28"/>
      <c r="AT254" s="28"/>
      <c r="AU254" s="28"/>
      <c r="AV254" s="28"/>
      <c r="AW254" s="28"/>
      <c r="AX254" s="29"/>
      <c r="AY254" s="28"/>
      <c r="AZ254" s="28"/>
      <c r="BA254" s="28" t="s">
        <v>9</v>
      </c>
      <c r="BB254" s="28"/>
      <c r="BC254" s="26"/>
      <c r="BD254" s="26"/>
      <c r="BE254" s="28"/>
      <c r="BF254" s="26"/>
      <c r="BG254" s="26"/>
      <c r="BH254" s="26"/>
      <c r="BI254" s="28"/>
      <c r="BJ254" s="6"/>
    </row>
    <row r="255" spans="1:62" ht="31">
      <c r="A255" s="23">
        <v>251</v>
      </c>
      <c r="B255" s="27" t="s">
        <v>2873</v>
      </c>
      <c r="C255" s="27" t="s">
        <v>2874</v>
      </c>
      <c r="D255" s="27" t="s">
        <v>71</v>
      </c>
      <c r="E255" s="27">
        <v>31</v>
      </c>
      <c r="F255" s="27" t="s">
        <v>195</v>
      </c>
      <c r="G255" s="27" t="s">
        <v>195</v>
      </c>
      <c r="H255" s="23" t="str">
        <f t="shared" si="8"/>
        <v>曾＊晨</v>
      </c>
      <c r="I255" s="23" t="str">
        <f t="shared" si="9"/>
        <v>1＊947433</v>
      </c>
      <c r="J255" s="27">
        <v>1130521</v>
      </c>
      <c r="K255" s="27" t="s">
        <v>734</v>
      </c>
      <c r="L255" s="31" t="s">
        <v>721</v>
      </c>
      <c r="M255" s="26"/>
      <c r="N255" s="26"/>
      <c r="O255" s="26"/>
      <c r="P255" s="26"/>
      <c r="Q255" s="26"/>
      <c r="R255" s="26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6"/>
      <c r="AK255" s="26"/>
      <c r="AL255" s="26"/>
      <c r="AM255" s="28"/>
      <c r="AN255" s="28"/>
      <c r="AO255" s="28"/>
      <c r="AP255" s="28"/>
      <c r="AQ255" s="28"/>
      <c r="AR255" s="26"/>
      <c r="AS255" s="28"/>
      <c r="AT255" s="28"/>
      <c r="AU255" s="28"/>
      <c r="AV255" s="28"/>
      <c r="AW255" s="28"/>
      <c r="AX255" s="29"/>
      <c r="AY255" s="28"/>
      <c r="AZ255" s="28"/>
      <c r="BA255" s="28" t="s">
        <v>9</v>
      </c>
      <c r="BB255" s="28"/>
      <c r="BC255" s="26"/>
      <c r="BD255" s="26"/>
      <c r="BE255" s="28"/>
      <c r="BF255" s="26"/>
      <c r="BG255" s="26"/>
      <c r="BH255" s="26"/>
      <c r="BI255" s="28"/>
      <c r="BJ255" s="6"/>
    </row>
    <row r="256" spans="1:62" ht="31">
      <c r="A256" s="23">
        <v>252</v>
      </c>
      <c r="B256" s="27" t="s">
        <v>2875</v>
      </c>
      <c r="C256" s="27" t="s">
        <v>2876</v>
      </c>
      <c r="D256" s="27" t="s">
        <v>69</v>
      </c>
      <c r="E256" s="27">
        <v>70</v>
      </c>
      <c r="F256" s="27" t="s">
        <v>195</v>
      </c>
      <c r="G256" s="27" t="s">
        <v>195</v>
      </c>
      <c r="H256" s="23" t="str">
        <f t="shared" si="8"/>
        <v>李＊秀蓮</v>
      </c>
      <c r="I256" s="23" t="str">
        <f t="shared" si="9"/>
        <v>1＊372247</v>
      </c>
      <c r="J256" s="27">
        <v>1130521</v>
      </c>
      <c r="K256" s="27" t="s">
        <v>734</v>
      </c>
      <c r="L256" s="31" t="s">
        <v>721</v>
      </c>
      <c r="M256" s="26"/>
      <c r="N256" s="26"/>
      <c r="O256" s="26"/>
      <c r="P256" s="26"/>
      <c r="Q256" s="26"/>
      <c r="R256" s="26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6"/>
      <c r="AK256" s="26"/>
      <c r="AL256" s="26"/>
      <c r="AM256" s="28"/>
      <c r="AN256" s="28"/>
      <c r="AO256" s="28"/>
      <c r="AP256" s="28"/>
      <c r="AQ256" s="28"/>
      <c r="AR256" s="26"/>
      <c r="AS256" s="28"/>
      <c r="AT256" s="28"/>
      <c r="AU256" s="28"/>
      <c r="AV256" s="28"/>
      <c r="AW256" s="28"/>
      <c r="AX256" s="29"/>
      <c r="AY256" s="28"/>
      <c r="AZ256" s="28"/>
      <c r="BA256" s="28" t="s">
        <v>9</v>
      </c>
      <c r="BB256" s="28"/>
      <c r="BC256" s="26"/>
      <c r="BD256" s="26"/>
      <c r="BE256" s="28"/>
      <c r="BF256" s="26"/>
      <c r="BG256" s="26"/>
      <c r="BH256" s="26"/>
      <c r="BI256" s="28"/>
      <c r="BJ256" s="6"/>
    </row>
    <row r="257" spans="1:62" ht="31">
      <c r="A257" s="23">
        <v>253</v>
      </c>
      <c r="B257" s="27" t="s">
        <v>2877</v>
      </c>
      <c r="C257" s="27" t="s">
        <v>2878</v>
      </c>
      <c r="D257" s="27" t="s">
        <v>69</v>
      </c>
      <c r="E257" s="27">
        <v>60</v>
      </c>
      <c r="F257" s="27" t="s">
        <v>195</v>
      </c>
      <c r="G257" s="27" t="s">
        <v>195</v>
      </c>
      <c r="H257" s="23" t="str">
        <f t="shared" si="8"/>
        <v>崔＊齡</v>
      </c>
      <c r="I257" s="23" t="str">
        <f t="shared" si="9"/>
        <v>2＊505799</v>
      </c>
      <c r="J257" s="27">
        <v>1130521</v>
      </c>
      <c r="K257" s="27" t="s">
        <v>732</v>
      </c>
      <c r="L257" s="31" t="s">
        <v>721</v>
      </c>
      <c r="M257" s="26"/>
      <c r="N257" s="26"/>
      <c r="O257" s="26"/>
      <c r="P257" s="26"/>
      <c r="Q257" s="26"/>
      <c r="R257" s="26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6"/>
      <c r="AK257" s="26"/>
      <c r="AL257" s="26"/>
      <c r="AM257" s="28"/>
      <c r="AN257" s="28"/>
      <c r="AO257" s="28"/>
      <c r="AP257" s="28"/>
      <c r="AQ257" s="28"/>
      <c r="AR257" s="26"/>
      <c r="AS257" s="28"/>
      <c r="AT257" s="28"/>
      <c r="AU257" s="28"/>
      <c r="AV257" s="28"/>
      <c r="AW257" s="28"/>
      <c r="AX257" s="29"/>
      <c r="AY257" s="28"/>
      <c r="AZ257" s="28"/>
      <c r="BA257" s="28"/>
      <c r="BB257" s="28" t="s">
        <v>1879</v>
      </c>
      <c r="BC257" s="26"/>
      <c r="BD257" s="26"/>
      <c r="BE257" s="28"/>
      <c r="BF257" s="26"/>
      <c r="BG257" s="26"/>
      <c r="BH257" s="26"/>
      <c r="BI257" s="28"/>
      <c r="BJ257" s="6"/>
    </row>
    <row r="258" spans="1:62" ht="31">
      <c r="A258" s="23">
        <v>254</v>
      </c>
      <c r="B258" s="27" t="s">
        <v>2879</v>
      </c>
      <c r="C258" s="27" t="s">
        <v>909</v>
      </c>
      <c r="D258" s="27" t="s">
        <v>71</v>
      </c>
      <c r="E258" s="27">
        <v>71</v>
      </c>
      <c r="F258" s="27" t="s">
        <v>195</v>
      </c>
      <c r="G258" s="27" t="s">
        <v>195</v>
      </c>
      <c r="H258" s="23" t="str">
        <f t="shared" si="8"/>
        <v>施＊南</v>
      </c>
      <c r="I258" s="23" t="str">
        <f t="shared" si="9"/>
        <v>2＊027079</v>
      </c>
      <c r="J258" s="27">
        <v>1130521</v>
      </c>
      <c r="K258" s="27" t="s">
        <v>734</v>
      </c>
      <c r="L258" s="31" t="s">
        <v>721</v>
      </c>
      <c r="M258" s="26"/>
      <c r="N258" s="26"/>
      <c r="O258" s="26"/>
      <c r="P258" s="26"/>
      <c r="Q258" s="26"/>
      <c r="R258" s="26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6"/>
      <c r="AK258" s="26"/>
      <c r="AL258" s="26"/>
      <c r="AM258" s="28"/>
      <c r="AN258" s="28"/>
      <c r="AO258" s="28"/>
      <c r="AP258" s="28"/>
      <c r="AQ258" s="28"/>
      <c r="AR258" s="26"/>
      <c r="AS258" s="28"/>
      <c r="AT258" s="28"/>
      <c r="AU258" s="28"/>
      <c r="AV258" s="28"/>
      <c r="AW258" s="28"/>
      <c r="AX258" s="29"/>
      <c r="AY258" s="28"/>
      <c r="AZ258" s="28"/>
      <c r="BA258" s="28" t="s">
        <v>9</v>
      </c>
      <c r="BB258" s="28"/>
      <c r="BC258" s="26"/>
      <c r="BD258" s="26"/>
      <c r="BE258" s="28"/>
      <c r="BF258" s="26"/>
      <c r="BG258" s="26"/>
      <c r="BH258" s="26"/>
      <c r="BI258" s="28"/>
      <c r="BJ258" s="6"/>
    </row>
    <row r="259" spans="1:62">
      <c r="A259" s="23">
        <v>255</v>
      </c>
      <c r="B259" s="27" t="s">
        <v>2880</v>
      </c>
      <c r="C259" s="27" t="s">
        <v>2881</v>
      </c>
      <c r="D259" s="27" t="s">
        <v>71</v>
      </c>
      <c r="E259" s="27">
        <v>52</v>
      </c>
      <c r="F259" s="27" t="s">
        <v>195</v>
      </c>
      <c r="G259" s="27" t="s">
        <v>195</v>
      </c>
      <c r="H259" s="23" t="str">
        <f t="shared" si="8"/>
        <v>喻＊清</v>
      </c>
      <c r="I259" s="23" t="str">
        <f t="shared" si="9"/>
        <v>2＊145179</v>
      </c>
      <c r="J259" s="27">
        <v>1130521</v>
      </c>
      <c r="K259" s="27">
        <v>5761110</v>
      </c>
      <c r="L259" s="31" t="s">
        <v>721</v>
      </c>
      <c r="M259" s="26"/>
      <c r="N259" s="26"/>
      <c r="O259" s="26"/>
      <c r="P259" s="26"/>
      <c r="Q259" s="26"/>
      <c r="R259" s="26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6"/>
      <c r="AK259" s="26"/>
      <c r="AL259" s="26"/>
      <c r="AM259" s="28"/>
      <c r="AN259" s="28"/>
      <c r="AO259" s="28"/>
      <c r="AP259" s="28"/>
      <c r="AQ259" s="28"/>
      <c r="AR259" s="26"/>
      <c r="AS259" s="28"/>
      <c r="AT259" s="28"/>
      <c r="AU259" s="28"/>
      <c r="AV259" s="28" t="s">
        <v>9</v>
      </c>
      <c r="AW259" s="28"/>
      <c r="AX259" s="29"/>
      <c r="AY259" s="28"/>
      <c r="AZ259" s="28"/>
      <c r="BA259" s="28"/>
      <c r="BB259" s="28"/>
      <c r="BC259" s="26"/>
      <c r="BD259" s="26"/>
      <c r="BE259" s="28"/>
      <c r="BF259" s="26"/>
      <c r="BG259" s="26"/>
      <c r="BH259" s="26"/>
      <c r="BI259" s="28"/>
      <c r="BJ259" s="6"/>
    </row>
    <row r="260" spans="1:62" ht="31">
      <c r="A260" s="23">
        <v>256</v>
      </c>
      <c r="B260" s="27" t="s">
        <v>2882</v>
      </c>
      <c r="C260" s="27" t="s">
        <v>2883</v>
      </c>
      <c r="D260" s="27" t="s">
        <v>71</v>
      </c>
      <c r="E260" s="27">
        <v>56</v>
      </c>
      <c r="F260" s="27" t="s">
        <v>195</v>
      </c>
      <c r="G260" s="27" t="s">
        <v>195</v>
      </c>
      <c r="H260" s="23" t="str">
        <f t="shared" si="8"/>
        <v>陳＊晃</v>
      </c>
      <c r="I260" s="23" t="str">
        <f t="shared" si="9"/>
        <v>2＊210478</v>
      </c>
      <c r="J260" s="27">
        <v>1130521</v>
      </c>
      <c r="K260" s="27" t="s">
        <v>732</v>
      </c>
      <c r="L260" s="31" t="s">
        <v>721</v>
      </c>
      <c r="M260" s="26"/>
      <c r="N260" s="26"/>
      <c r="O260" s="26"/>
      <c r="P260" s="26"/>
      <c r="Q260" s="26"/>
      <c r="R260" s="26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6"/>
      <c r="AK260" s="26"/>
      <c r="AL260" s="26"/>
      <c r="AM260" s="28"/>
      <c r="AN260" s="28"/>
      <c r="AO260" s="28"/>
      <c r="AP260" s="28"/>
      <c r="AQ260" s="28"/>
      <c r="AR260" s="26"/>
      <c r="AS260" s="28"/>
      <c r="AT260" s="28"/>
      <c r="AU260" s="28"/>
      <c r="AV260" s="28"/>
      <c r="AW260" s="28"/>
      <c r="AX260" s="29"/>
      <c r="AY260" s="28"/>
      <c r="AZ260" s="28"/>
      <c r="BA260" s="28"/>
      <c r="BB260" s="28" t="s">
        <v>1899</v>
      </c>
      <c r="BC260" s="26"/>
      <c r="BD260" s="26"/>
      <c r="BE260" s="28"/>
      <c r="BF260" s="26"/>
      <c r="BG260" s="26"/>
      <c r="BH260" s="26"/>
      <c r="BI260" s="28"/>
      <c r="BJ260" s="6"/>
    </row>
    <row r="261" spans="1:62" ht="31">
      <c r="A261" s="23">
        <v>257</v>
      </c>
      <c r="B261" s="27" t="s">
        <v>2408</v>
      </c>
      <c r="C261" s="27" t="s">
        <v>931</v>
      </c>
      <c r="D261" s="27" t="s">
        <v>69</v>
      </c>
      <c r="E261" s="27">
        <v>90</v>
      </c>
      <c r="F261" s="27" t="s">
        <v>195</v>
      </c>
      <c r="G261" s="27" t="s">
        <v>195</v>
      </c>
      <c r="H261" s="23" t="str">
        <f t="shared" si="8"/>
        <v>林＊月娥</v>
      </c>
      <c r="I261" s="23" t="str">
        <f t="shared" si="9"/>
        <v>2＊392381</v>
      </c>
      <c r="J261" s="27">
        <v>1130521</v>
      </c>
      <c r="K261" s="27" t="s">
        <v>734</v>
      </c>
      <c r="L261" s="31" t="s">
        <v>721</v>
      </c>
      <c r="M261" s="26"/>
      <c r="N261" s="26"/>
      <c r="O261" s="26"/>
      <c r="P261" s="26"/>
      <c r="Q261" s="26"/>
      <c r="R261" s="26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6"/>
      <c r="AK261" s="26"/>
      <c r="AL261" s="26"/>
      <c r="AM261" s="28"/>
      <c r="AN261" s="28"/>
      <c r="AO261" s="28"/>
      <c r="AP261" s="28"/>
      <c r="AQ261" s="28"/>
      <c r="AR261" s="26"/>
      <c r="AS261" s="28"/>
      <c r="AT261" s="28"/>
      <c r="AU261" s="28"/>
      <c r="AV261" s="28"/>
      <c r="AW261" s="28"/>
      <c r="AX261" s="29"/>
      <c r="AY261" s="28"/>
      <c r="AZ261" s="28"/>
      <c r="BA261" s="28" t="s">
        <v>9</v>
      </c>
      <c r="BB261" s="28"/>
      <c r="BC261" s="26"/>
      <c r="BD261" s="26"/>
      <c r="BE261" s="28"/>
      <c r="BF261" s="26"/>
      <c r="BG261" s="26"/>
      <c r="BH261" s="26"/>
      <c r="BI261" s="28"/>
      <c r="BJ261" s="6"/>
    </row>
    <row r="262" spans="1:62">
      <c r="A262" s="23">
        <v>258</v>
      </c>
      <c r="B262" s="27" t="s">
        <v>454</v>
      </c>
      <c r="C262" s="27" t="s">
        <v>455</v>
      </c>
      <c r="D262" s="27" t="s">
        <v>69</v>
      </c>
      <c r="E262" s="27">
        <v>62</v>
      </c>
      <c r="F262" s="27" t="s">
        <v>195</v>
      </c>
      <c r="G262" s="27" t="s">
        <v>195</v>
      </c>
      <c r="H262" s="23" t="str">
        <f t="shared" si="8"/>
        <v>何＊翎</v>
      </c>
      <c r="I262" s="23" t="str">
        <f t="shared" si="9"/>
        <v>2＊459942</v>
      </c>
      <c r="J262" s="27">
        <v>1130521</v>
      </c>
      <c r="K262" s="27">
        <v>5761300</v>
      </c>
      <c r="L262" s="31" t="s">
        <v>721</v>
      </c>
      <c r="M262" s="26"/>
      <c r="N262" s="26"/>
      <c r="O262" s="26"/>
      <c r="P262" s="26"/>
      <c r="Q262" s="26"/>
      <c r="R262" s="26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6"/>
      <c r="AK262" s="26"/>
      <c r="AL262" s="26"/>
      <c r="AM262" s="28"/>
      <c r="AN262" s="28"/>
      <c r="AO262" s="28"/>
      <c r="AP262" s="28"/>
      <c r="AQ262" s="28"/>
      <c r="AR262" s="26"/>
      <c r="AS262" s="28"/>
      <c r="AT262" s="28"/>
      <c r="AU262" s="28" t="s">
        <v>9</v>
      </c>
      <c r="AV262" s="28"/>
      <c r="AW262" s="28"/>
      <c r="AX262" s="29"/>
      <c r="AY262" s="28"/>
      <c r="AZ262" s="28"/>
      <c r="BA262" s="28"/>
      <c r="BB262" s="28"/>
      <c r="BC262" s="26"/>
      <c r="BD262" s="26"/>
      <c r="BE262" s="28"/>
      <c r="BF262" s="26"/>
      <c r="BG262" s="26"/>
      <c r="BH262" s="26"/>
      <c r="BI262" s="28"/>
      <c r="BJ262" s="6"/>
    </row>
    <row r="263" spans="1:62" ht="31">
      <c r="A263" s="23">
        <v>259</v>
      </c>
      <c r="B263" s="27" t="s">
        <v>341</v>
      </c>
      <c r="C263" s="27" t="s">
        <v>342</v>
      </c>
      <c r="D263" s="27" t="s">
        <v>69</v>
      </c>
      <c r="E263" s="27">
        <v>81</v>
      </c>
      <c r="F263" s="27" t="s">
        <v>195</v>
      </c>
      <c r="G263" s="27" t="s">
        <v>195</v>
      </c>
      <c r="H263" s="23" t="str">
        <f t="shared" si="8"/>
        <v>崔＊梅妹</v>
      </c>
      <c r="I263" s="23" t="str">
        <f t="shared" si="9"/>
        <v>0＊009590</v>
      </c>
      <c r="J263" s="27">
        <v>1130524</v>
      </c>
      <c r="K263" s="27" t="s">
        <v>734</v>
      </c>
      <c r="L263" s="31" t="s">
        <v>721</v>
      </c>
      <c r="M263" s="26"/>
      <c r="N263" s="26"/>
      <c r="O263" s="26"/>
      <c r="P263" s="26"/>
      <c r="Q263" s="26"/>
      <c r="R263" s="26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6"/>
      <c r="AK263" s="26"/>
      <c r="AL263" s="26"/>
      <c r="AM263" s="28"/>
      <c r="AN263" s="28"/>
      <c r="AO263" s="28"/>
      <c r="AP263" s="28"/>
      <c r="AQ263" s="28"/>
      <c r="AR263" s="26"/>
      <c r="AS263" s="28"/>
      <c r="AT263" s="28"/>
      <c r="AU263" s="28"/>
      <c r="AV263" s="28"/>
      <c r="AW263" s="28"/>
      <c r="AX263" s="29"/>
      <c r="AY263" s="28"/>
      <c r="AZ263" s="28"/>
      <c r="BA263" s="28" t="s">
        <v>9</v>
      </c>
      <c r="BB263" s="28"/>
      <c r="BC263" s="26"/>
      <c r="BD263" s="26"/>
      <c r="BE263" s="28"/>
      <c r="BF263" s="26"/>
      <c r="BG263" s="26"/>
      <c r="BH263" s="26"/>
      <c r="BI263" s="28"/>
      <c r="BJ263" s="6"/>
    </row>
    <row r="264" spans="1:62" ht="31">
      <c r="A264" s="23">
        <v>260</v>
      </c>
      <c r="B264" s="27" t="s">
        <v>168</v>
      </c>
      <c r="C264" s="27" t="s">
        <v>169</v>
      </c>
      <c r="D264" s="27" t="s">
        <v>69</v>
      </c>
      <c r="E264" s="27">
        <v>61</v>
      </c>
      <c r="F264" s="27" t="s">
        <v>195</v>
      </c>
      <c r="G264" s="27" t="s">
        <v>195</v>
      </c>
      <c r="H264" s="23" t="str">
        <f t="shared" si="8"/>
        <v>蔡＊櫻</v>
      </c>
      <c r="I264" s="23" t="str">
        <f t="shared" si="9"/>
        <v>1＊692639</v>
      </c>
      <c r="J264" s="27">
        <v>1130524</v>
      </c>
      <c r="K264" s="27" t="s">
        <v>734</v>
      </c>
      <c r="L264" s="31" t="s">
        <v>721</v>
      </c>
      <c r="M264" s="26"/>
      <c r="N264" s="26"/>
      <c r="O264" s="26"/>
      <c r="P264" s="26"/>
      <c r="Q264" s="26"/>
      <c r="R264" s="26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6"/>
      <c r="AK264" s="26"/>
      <c r="AL264" s="26"/>
      <c r="AM264" s="28"/>
      <c r="AN264" s="28"/>
      <c r="AO264" s="28"/>
      <c r="AP264" s="28"/>
      <c r="AQ264" s="28"/>
      <c r="AR264" s="26"/>
      <c r="AS264" s="28"/>
      <c r="AT264" s="28"/>
      <c r="AU264" s="28"/>
      <c r="AV264" s="28"/>
      <c r="AW264" s="28"/>
      <c r="AX264" s="29"/>
      <c r="AY264" s="28"/>
      <c r="AZ264" s="28"/>
      <c r="BA264" s="28" t="s">
        <v>9</v>
      </c>
      <c r="BB264" s="28"/>
      <c r="BC264" s="26"/>
      <c r="BD264" s="26"/>
      <c r="BE264" s="28"/>
      <c r="BF264" s="26"/>
      <c r="BG264" s="26"/>
      <c r="BH264" s="26"/>
      <c r="BI264" s="28"/>
      <c r="BJ264" s="6"/>
    </row>
    <row r="265" spans="1:62" ht="31">
      <c r="A265" s="23">
        <v>261</v>
      </c>
      <c r="B265" s="27" t="s">
        <v>2884</v>
      </c>
      <c r="C265" s="27" t="s">
        <v>2885</v>
      </c>
      <c r="D265" s="27" t="s">
        <v>69</v>
      </c>
      <c r="E265" s="27">
        <v>76</v>
      </c>
      <c r="F265" s="27" t="s">
        <v>195</v>
      </c>
      <c r="G265" s="27" t="s">
        <v>195</v>
      </c>
      <c r="H265" s="23" t="str">
        <f t="shared" si="8"/>
        <v>郭＊美月</v>
      </c>
      <c r="I265" s="23" t="str">
        <f t="shared" si="9"/>
        <v>2＊373680</v>
      </c>
      <c r="J265" s="27">
        <v>1130524</v>
      </c>
      <c r="K265" s="27" t="s">
        <v>734</v>
      </c>
      <c r="L265" s="31" t="s">
        <v>721</v>
      </c>
      <c r="M265" s="26"/>
      <c r="N265" s="26"/>
      <c r="O265" s="26"/>
      <c r="P265" s="26"/>
      <c r="Q265" s="26"/>
      <c r="R265" s="26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6"/>
      <c r="AK265" s="26"/>
      <c r="AL265" s="26"/>
      <c r="AM265" s="28"/>
      <c r="AN265" s="28"/>
      <c r="AO265" s="28"/>
      <c r="AP265" s="28"/>
      <c r="AQ265" s="28"/>
      <c r="AR265" s="26"/>
      <c r="AS265" s="28"/>
      <c r="AT265" s="28"/>
      <c r="AU265" s="28"/>
      <c r="AV265" s="28"/>
      <c r="AW265" s="28"/>
      <c r="AX265" s="29"/>
      <c r="AY265" s="28"/>
      <c r="AZ265" s="28"/>
      <c r="BA265" s="28" t="s">
        <v>9</v>
      </c>
      <c r="BB265" s="28"/>
      <c r="BC265" s="26"/>
      <c r="BD265" s="26"/>
      <c r="BE265" s="28"/>
      <c r="BF265" s="26"/>
      <c r="BG265" s="26"/>
      <c r="BH265" s="26"/>
      <c r="BI265" s="28"/>
      <c r="BJ265" s="6"/>
    </row>
    <row r="266" spans="1:62" ht="31">
      <c r="A266" s="23">
        <v>262</v>
      </c>
      <c r="B266" s="27" t="s">
        <v>2886</v>
      </c>
      <c r="C266" s="27" t="s">
        <v>2887</v>
      </c>
      <c r="D266" s="27" t="s">
        <v>71</v>
      </c>
      <c r="E266" s="27">
        <v>69</v>
      </c>
      <c r="F266" s="27" t="s">
        <v>195</v>
      </c>
      <c r="G266" s="27" t="s">
        <v>195</v>
      </c>
      <c r="H266" s="23" t="str">
        <f t="shared" si="8"/>
        <v>湯＊禮</v>
      </c>
      <c r="I266" s="23" t="str">
        <f t="shared" si="9"/>
        <v>2＊764283</v>
      </c>
      <c r="J266" s="27">
        <v>1130524</v>
      </c>
      <c r="K266" s="27" t="s">
        <v>734</v>
      </c>
      <c r="L266" s="31" t="s">
        <v>721</v>
      </c>
      <c r="M266" s="26"/>
      <c r="N266" s="26"/>
      <c r="O266" s="26"/>
      <c r="P266" s="26"/>
      <c r="Q266" s="26"/>
      <c r="R266" s="26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6"/>
      <c r="AK266" s="26"/>
      <c r="AL266" s="26"/>
      <c r="AM266" s="28"/>
      <c r="AN266" s="28"/>
      <c r="AO266" s="28"/>
      <c r="AP266" s="28"/>
      <c r="AQ266" s="28"/>
      <c r="AR266" s="26"/>
      <c r="AS266" s="28"/>
      <c r="AT266" s="28"/>
      <c r="AU266" s="28"/>
      <c r="AV266" s="28"/>
      <c r="AW266" s="28"/>
      <c r="AX266" s="29"/>
      <c r="AY266" s="28"/>
      <c r="AZ266" s="28"/>
      <c r="BA266" s="28" t="s">
        <v>9</v>
      </c>
      <c r="BB266" s="28"/>
      <c r="BC266" s="26"/>
      <c r="BD266" s="26"/>
      <c r="BE266" s="28"/>
      <c r="BF266" s="26"/>
      <c r="BG266" s="26"/>
      <c r="BH266" s="26"/>
      <c r="BI266" s="28"/>
      <c r="BJ266" s="6"/>
    </row>
    <row r="267" spans="1:62" ht="46.5">
      <c r="A267" s="23">
        <v>263</v>
      </c>
      <c r="B267" s="27" t="s">
        <v>2888</v>
      </c>
      <c r="C267" s="27" t="s">
        <v>2889</v>
      </c>
      <c r="D267" s="27" t="s">
        <v>69</v>
      </c>
      <c r="E267" s="27">
        <v>57</v>
      </c>
      <c r="F267" s="27" t="s">
        <v>195</v>
      </c>
      <c r="G267" s="27" t="s">
        <v>195</v>
      </c>
      <c r="H267" s="23" t="str">
        <f t="shared" si="8"/>
        <v>連＊敏</v>
      </c>
      <c r="I267" s="23" t="str">
        <f t="shared" si="9"/>
        <v>2＊320108</v>
      </c>
      <c r="J267" s="27">
        <v>1130524</v>
      </c>
      <c r="K267" s="27" t="s">
        <v>738</v>
      </c>
      <c r="L267" s="31" t="s">
        <v>721</v>
      </c>
      <c r="M267" s="26"/>
      <c r="N267" s="26"/>
      <c r="O267" s="26"/>
      <c r="P267" s="26"/>
      <c r="Q267" s="26"/>
      <c r="R267" s="26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6"/>
      <c r="AK267" s="26"/>
      <c r="AL267" s="26"/>
      <c r="AM267" s="28"/>
      <c r="AN267" s="28"/>
      <c r="AO267" s="28"/>
      <c r="AP267" s="28"/>
      <c r="AQ267" s="28"/>
      <c r="AR267" s="26"/>
      <c r="AS267" s="28"/>
      <c r="AT267" s="28"/>
      <c r="AU267" s="28"/>
      <c r="AV267" s="28"/>
      <c r="AW267" s="28"/>
      <c r="AX267" s="29"/>
      <c r="AY267" s="28" t="s">
        <v>9</v>
      </c>
      <c r="AZ267" s="28"/>
      <c r="BA267" s="28" t="s">
        <v>1899</v>
      </c>
      <c r="BB267" s="28"/>
      <c r="BC267" s="26"/>
      <c r="BD267" s="26"/>
      <c r="BE267" s="28" t="s">
        <v>736</v>
      </c>
      <c r="BF267" s="26"/>
      <c r="BG267" s="26"/>
      <c r="BH267" s="26"/>
      <c r="BI267" s="28"/>
      <c r="BJ267" s="6"/>
    </row>
    <row r="268" spans="1:62" ht="46.5">
      <c r="A268" s="23">
        <v>264</v>
      </c>
      <c r="B268" s="27" t="s">
        <v>2890</v>
      </c>
      <c r="C268" s="27" t="s">
        <v>930</v>
      </c>
      <c r="D268" s="27" t="s">
        <v>69</v>
      </c>
      <c r="E268" s="27">
        <v>74</v>
      </c>
      <c r="F268" s="27" t="s">
        <v>195</v>
      </c>
      <c r="G268" s="27" t="s">
        <v>195</v>
      </c>
      <c r="H268" s="23" t="str">
        <f t="shared" si="8"/>
        <v>陳＊美華</v>
      </c>
      <c r="I268" s="23" t="str">
        <f t="shared" si="9"/>
        <v>2＊894821</v>
      </c>
      <c r="J268" s="27">
        <v>1130524</v>
      </c>
      <c r="K268" s="27" t="s">
        <v>756</v>
      </c>
      <c r="L268" s="31" t="s">
        <v>721</v>
      </c>
      <c r="M268" s="26"/>
      <c r="N268" s="26"/>
      <c r="O268" s="26"/>
      <c r="P268" s="26"/>
      <c r="Q268" s="26"/>
      <c r="R268" s="26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6"/>
      <c r="AK268" s="26"/>
      <c r="AL268" s="26"/>
      <c r="AM268" s="28"/>
      <c r="AN268" s="28"/>
      <c r="AO268" s="28"/>
      <c r="AP268" s="28"/>
      <c r="AQ268" s="28"/>
      <c r="AR268" s="26"/>
      <c r="AS268" s="28"/>
      <c r="AT268" s="28"/>
      <c r="AU268" s="28"/>
      <c r="AV268" s="28"/>
      <c r="AW268" s="28"/>
      <c r="AX268" s="29"/>
      <c r="AY268" s="28"/>
      <c r="AZ268" s="28"/>
      <c r="BA268" s="28" t="s">
        <v>9</v>
      </c>
      <c r="BB268" s="28"/>
      <c r="BC268" s="26"/>
      <c r="BD268" s="26"/>
      <c r="BE268" s="28"/>
      <c r="BF268" s="26" t="s">
        <v>760</v>
      </c>
      <c r="BG268" s="26"/>
      <c r="BH268" s="26"/>
      <c r="BI268" s="28"/>
      <c r="BJ268" s="6"/>
    </row>
    <row r="269" spans="1:62" ht="31">
      <c r="A269" s="23">
        <v>265</v>
      </c>
      <c r="B269" s="27" t="s">
        <v>2432</v>
      </c>
      <c r="C269" s="27" t="s">
        <v>2133</v>
      </c>
      <c r="D269" s="27" t="s">
        <v>69</v>
      </c>
      <c r="E269" s="27">
        <v>75</v>
      </c>
      <c r="F269" s="27" t="s">
        <v>2891</v>
      </c>
      <c r="G269" s="27" t="s">
        <v>2891</v>
      </c>
      <c r="H269" s="23" t="str">
        <f t="shared" si="8"/>
        <v>計＊華</v>
      </c>
      <c r="I269" s="23" t="str">
        <f t="shared" si="9"/>
        <v>0＊070735</v>
      </c>
      <c r="J269" s="27">
        <v>1130527</v>
      </c>
      <c r="K269" s="27" t="s">
        <v>734</v>
      </c>
      <c r="L269" s="31" t="s">
        <v>721</v>
      </c>
      <c r="M269" s="26"/>
      <c r="N269" s="26"/>
      <c r="O269" s="26"/>
      <c r="P269" s="26"/>
      <c r="Q269" s="26"/>
      <c r="R269" s="26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6"/>
      <c r="AK269" s="26"/>
      <c r="AL269" s="26"/>
      <c r="AM269" s="28"/>
      <c r="AN269" s="28"/>
      <c r="AO269" s="28"/>
      <c r="AP269" s="28"/>
      <c r="AQ269" s="28"/>
      <c r="AR269" s="26"/>
      <c r="AS269" s="28"/>
      <c r="AT269" s="28"/>
      <c r="AU269" s="28"/>
      <c r="AV269" s="28"/>
      <c r="AW269" s="28"/>
      <c r="AX269" s="29"/>
      <c r="AY269" s="28"/>
      <c r="AZ269" s="28"/>
      <c r="BA269" s="28" t="s">
        <v>9</v>
      </c>
      <c r="BB269" s="28"/>
      <c r="BC269" s="26"/>
      <c r="BD269" s="26"/>
      <c r="BE269" s="28"/>
      <c r="BF269" s="26"/>
      <c r="BG269" s="26"/>
      <c r="BH269" s="26"/>
      <c r="BI269" s="28"/>
      <c r="BJ269" s="6"/>
    </row>
    <row r="270" spans="1:62" ht="46.5">
      <c r="A270" s="23">
        <v>266</v>
      </c>
      <c r="B270" s="27" t="s">
        <v>166</v>
      </c>
      <c r="C270" s="27" t="s">
        <v>167</v>
      </c>
      <c r="D270" s="27" t="s">
        <v>71</v>
      </c>
      <c r="E270" s="27">
        <v>74</v>
      </c>
      <c r="F270" s="27" t="s">
        <v>2892</v>
      </c>
      <c r="G270" s="27"/>
      <c r="H270" s="23" t="str">
        <f t="shared" si="8"/>
        <v>劉＊聲</v>
      </c>
      <c r="I270" s="23" t="str">
        <f t="shared" si="9"/>
        <v>2＊481653</v>
      </c>
      <c r="J270" s="27">
        <v>1130527</v>
      </c>
      <c r="K270" s="27" t="s">
        <v>748</v>
      </c>
      <c r="L270" s="31" t="s">
        <v>721</v>
      </c>
      <c r="M270" s="26"/>
      <c r="N270" s="26"/>
      <c r="O270" s="26"/>
      <c r="P270" s="26"/>
      <c r="Q270" s="26"/>
      <c r="R270" s="26"/>
      <c r="S270" s="28"/>
      <c r="T270" s="28"/>
      <c r="U270" s="28"/>
      <c r="V270" s="28"/>
      <c r="W270" s="28" t="s">
        <v>9</v>
      </c>
      <c r="X270" s="28"/>
      <c r="Y270" s="28" t="s">
        <v>3086</v>
      </c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6"/>
      <c r="AK270" s="26"/>
      <c r="AL270" s="26"/>
      <c r="AM270" s="28"/>
      <c r="AN270" s="28"/>
      <c r="AO270" s="28"/>
      <c r="AP270" s="28"/>
      <c r="AQ270" s="28"/>
      <c r="AR270" s="26"/>
      <c r="AS270" s="28"/>
      <c r="AT270" s="28"/>
      <c r="AU270" s="28"/>
      <c r="AV270" s="28"/>
      <c r="AW270" s="28"/>
      <c r="AX270" s="29"/>
      <c r="AY270" s="28"/>
      <c r="AZ270" s="28"/>
      <c r="BA270" s="28"/>
      <c r="BB270" s="28"/>
      <c r="BC270" s="26"/>
      <c r="BD270" s="26"/>
      <c r="BE270" s="28"/>
      <c r="BF270" s="26"/>
      <c r="BG270" s="26"/>
      <c r="BH270" s="26"/>
      <c r="BI270" s="28" t="s">
        <v>1034</v>
      </c>
      <c r="BJ270" s="6"/>
    </row>
    <row r="271" spans="1:62" ht="46.5">
      <c r="A271" s="23">
        <v>267</v>
      </c>
      <c r="B271" s="27" t="s">
        <v>309</v>
      </c>
      <c r="C271" s="27" t="s">
        <v>310</v>
      </c>
      <c r="D271" s="27" t="s">
        <v>71</v>
      </c>
      <c r="E271" s="27">
        <v>60</v>
      </c>
      <c r="F271" s="27" t="s">
        <v>195</v>
      </c>
      <c r="G271" s="27" t="s">
        <v>195</v>
      </c>
      <c r="H271" s="23" t="str">
        <f t="shared" si="8"/>
        <v>林＊志</v>
      </c>
      <c r="I271" s="23" t="str">
        <f t="shared" si="9"/>
        <v>2＊277003</v>
      </c>
      <c r="J271" s="27">
        <v>1130527</v>
      </c>
      <c r="K271" s="27" t="s">
        <v>741</v>
      </c>
      <c r="L271" s="31" t="s">
        <v>721</v>
      </c>
      <c r="M271" s="26"/>
      <c r="N271" s="26"/>
      <c r="O271" s="26"/>
      <c r="P271" s="26"/>
      <c r="Q271" s="26"/>
      <c r="R271" s="26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6"/>
      <c r="AK271" s="26"/>
      <c r="AL271" s="26"/>
      <c r="AM271" s="28"/>
      <c r="AN271" s="28"/>
      <c r="AO271" s="28"/>
      <c r="AP271" s="28"/>
      <c r="AQ271" s="28"/>
      <c r="AR271" s="26"/>
      <c r="AS271" s="28"/>
      <c r="AT271" s="28"/>
      <c r="AU271" s="28"/>
      <c r="AV271" s="28"/>
      <c r="AW271" s="28"/>
      <c r="AX271" s="29"/>
      <c r="AY271" s="28" t="s">
        <v>9</v>
      </c>
      <c r="AZ271" s="28"/>
      <c r="BA271" s="28"/>
      <c r="BB271" s="28" t="s">
        <v>1899</v>
      </c>
      <c r="BC271" s="26"/>
      <c r="BD271" s="26"/>
      <c r="BE271" s="28"/>
      <c r="BF271" s="26"/>
      <c r="BG271" s="26"/>
      <c r="BH271" s="26"/>
      <c r="BI271" s="28"/>
      <c r="BJ271" s="6"/>
    </row>
    <row r="272" spans="1:62" ht="31">
      <c r="A272" s="23">
        <v>268</v>
      </c>
      <c r="B272" s="27" t="s">
        <v>2893</v>
      </c>
      <c r="C272" s="27" t="s">
        <v>2894</v>
      </c>
      <c r="D272" s="27" t="s">
        <v>71</v>
      </c>
      <c r="E272" s="27">
        <v>67</v>
      </c>
      <c r="F272" s="27" t="s">
        <v>2891</v>
      </c>
      <c r="G272" s="27" t="s">
        <v>2895</v>
      </c>
      <c r="H272" s="23" t="str">
        <f t="shared" si="8"/>
        <v>劉＊鈞</v>
      </c>
      <c r="I272" s="23" t="str">
        <f t="shared" si="9"/>
        <v>0＊516923</v>
      </c>
      <c r="J272" s="27">
        <v>1130528</v>
      </c>
      <c r="K272" s="27" t="s">
        <v>752</v>
      </c>
      <c r="L272" s="31" t="s">
        <v>721</v>
      </c>
      <c r="M272" s="26"/>
      <c r="N272" s="26"/>
      <c r="O272" s="26"/>
      <c r="P272" s="26"/>
      <c r="Q272" s="26"/>
      <c r="R272" s="26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6"/>
      <c r="AK272" s="26"/>
      <c r="AL272" s="26"/>
      <c r="AM272" s="28"/>
      <c r="AN272" s="28"/>
      <c r="AO272" s="28"/>
      <c r="AP272" s="28"/>
      <c r="AQ272" s="28"/>
      <c r="AR272" s="26"/>
      <c r="AS272" s="28"/>
      <c r="AT272" s="28"/>
      <c r="AU272" s="28"/>
      <c r="AV272" s="28" t="s">
        <v>9</v>
      </c>
      <c r="AW272" s="28"/>
      <c r="AX272" s="29"/>
      <c r="AY272" s="28"/>
      <c r="AZ272" s="28"/>
      <c r="BA272" s="28"/>
      <c r="BB272" s="28"/>
      <c r="BC272" s="26"/>
      <c r="BD272" s="26"/>
      <c r="BE272" s="28"/>
      <c r="BF272" s="26"/>
      <c r="BG272" s="26"/>
      <c r="BH272" s="26"/>
      <c r="BI272" s="28" t="s">
        <v>1034</v>
      </c>
      <c r="BJ272" s="6"/>
    </row>
    <row r="273" spans="1:62" ht="31">
      <c r="A273" s="23">
        <v>269</v>
      </c>
      <c r="B273" s="27" t="s">
        <v>2896</v>
      </c>
      <c r="C273" s="27" t="s">
        <v>2897</v>
      </c>
      <c r="D273" s="27" t="s">
        <v>69</v>
      </c>
      <c r="E273" s="27">
        <v>66</v>
      </c>
      <c r="F273" s="27" t="s">
        <v>195</v>
      </c>
      <c r="G273" s="27" t="s">
        <v>195</v>
      </c>
      <c r="H273" s="23" t="str">
        <f t="shared" si="8"/>
        <v>劉＊媚</v>
      </c>
      <c r="I273" s="23" t="str">
        <f t="shared" si="9"/>
        <v>0＊033340</v>
      </c>
      <c r="J273" s="27">
        <v>1130528</v>
      </c>
      <c r="K273" s="27" t="s">
        <v>734</v>
      </c>
      <c r="L273" s="31" t="s">
        <v>721</v>
      </c>
      <c r="M273" s="26"/>
      <c r="N273" s="26"/>
      <c r="O273" s="26"/>
      <c r="P273" s="26"/>
      <c r="Q273" s="26"/>
      <c r="R273" s="26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6"/>
      <c r="AK273" s="26"/>
      <c r="AL273" s="26"/>
      <c r="AM273" s="28"/>
      <c r="AN273" s="28"/>
      <c r="AO273" s="28"/>
      <c r="AP273" s="28"/>
      <c r="AQ273" s="28"/>
      <c r="AR273" s="26"/>
      <c r="AS273" s="28"/>
      <c r="AT273" s="28"/>
      <c r="AU273" s="28"/>
      <c r="AV273" s="28"/>
      <c r="AW273" s="28"/>
      <c r="AX273" s="29"/>
      <c r="AY273" s="28"/>
      <c r="AZ273" s="28"/>
      <c r="BA273" s="28" t="s">
        <v>9</v>
      </c>
      <c r="BB273" s="28"/>
      <c r="BC273" s="26"/>
      <c r="BD273" s="26"/>
      <c r="BE273" s="28"/>
      <c r="BF273" s="26"/>
      <c r="BG273" s="26"/>
      <c r="BH273" s="26"/>
      <c r="BI273" s="28"/>
      <c r="BJ273" s="6"/>
    </row>
    <row r="274" spans="1:62" ht="31">
      <c r="A274" s="23">
        <v>270</v>
      </c>
      <c r="B274" s="27" t="s">
        <v>2898</v>
      </c>
      <c r="C274" s="27" t="s">
        <v>2899</v>
      </c>
      <c r="D274" s="27" t="s">
        <v>69</v>
      </c>
      <c r="E274" s="27">
        <v>70</v>
      </c>
      <c r="F274" s="27" t="s">
        <v>195</v>
      </c>
      <c r="G274" s="27" t="s">
        <v>195</v>
      </c>
      <c r="H274" s="23" t="str">
        <f t="shared" si="8"/>
        <v>陳＊𧃽花</v>
      </c>
      <c r="I274" s="23" t="str">
        <f t="shared" si="9"/>
        <v>0＊189881</v>
      </c>
      <c r="J274" s="27">
        <v>1130528</v>
      </c>
      <c r="K274" s="27" t="s">
        <v>734</v>
      </c>
      <c r="L274" s="31" t="s">
        <v>721</v>
      </c>
      <c r="M274" s="26"/>
      <c r="N274" s="26"/>
      <c r="O274" s="26"/>
      <c r="P274" s="26"/>
      <c r="Q274" s="26"/>
      <c r="R274" s="26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6"/>
      <c r="AK274" s="26"/>
      <c r="AL274" s="26"/>
      <c r="AM274" s="28"/>
      <c r="AN274" s="28"/>
      <c r="AO274" s="28"/>
      <c r="AP274" s="28"/>
      <c r="AQ274" s="28"/>
      <c r="AR274" s="26"/>
      <c r="AS274" s="28"/>
      <c r="AT274" s="28"/>
      <c r="AU274" s="28"/>
      <c r="AV274" s="28"/>
      <c r="AW274" s="28"/>
      <c r="AX274" s="29"/>
      <c r="AY274" s="28"/>
      <c r="AZ274" s="28"/>
      <c r="BA274" s="28" t="s">
        <v>9</v>
      </c>
      <c r="BB274" s="28"/>
      <c r="BC274" s="26"/>
      <c r="BD274" s="26"/>
      <c r="BE274" s="28"/>
      <c r="BF274" s="26"/>
      <c r="BG274" s="26"/>
      <c r="BH274" s="26"/>
      <c r="BI274" s="28"/>
      <c r="BJ274" s="6"/>
    </row>
    <row r="275" spans="1:62" ht="31">
      <c r="A275" s="23">
        <v>271</v>
      </c>
      <c r="B275" s="27" t="s">
        <v>316</v>
      </c>
      <c r="C275" s="27" t="s">
        <v>76</v>
      </c>
      <c r="D275" s="27" t="s">
        <v>71</v>
      </c>
      <c r="E275" s="27">
        <v>88</v>
      </c>
      <c r="F275" s="27" t="s">
        <v>195</v>
      </c>
      <c r="G275" s="27" t="s">
        <v>195</v>
      </c>
      <c r="H275" s="23" t="str">
        <f t="shared" si="8"/>
        <v>張＊金</v>
      </c>
      <c r="I275" s="23" t="str">
        <f t="shared" si="9"/>
        <v>0＊757260</v>
      </c>
      <c r="J275" s="27">
        <v>1130528</v>
      </c>
      <c r="K275" s="27" t="s">
        <v>734</v>
      </c>
      <c r="L275" s="31" t="s">
        <v>721</v>
      </c>
      <c r="M275" s="26"/>
      <c r="N275" s="26"/>
      <c r="O275" s="26"/>
      <c r="P275" s="26"/>
      <c r="Q275" s="26"/>
      <c r="R275" s="26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6"/>
      <c r="AK275" s="26"/>
      <c r="AL275" s="26"/>
      <c r="AM275" s="28"/>
      <c r="AN275" s="28"/>
      <c r="AO275" s="28"/>
      <c r="AP275" s="28"/>
      <c r="AQ275" s="28"/>
      <c r="AR275" s="26"/>
      <c r="AS275" s="28"/>
      <c r="AT275" s="28"/>
      <c r="AU275" s="28"/>
      <c r="AV275" s="28"/>
      <c r="AW275" s="28"/>
      <c r="AX275" s="29"/>
      <c r="AY275" s="28"/>
      <c r="AZ275" s="28"/>
      <c r="BA275" s="28" t="s">
        <v>9</v>
      </c>
      <c r="BB275" s="28"/>
      <c r="BC275" s="26"/>
      <c r="BD275" s="26"/>
      <c r="BE275" s="28"/>
      <c r="BF275" s="26"/>
      <c r="BG275" s="26"/>
      <c r="BH275" s="26"/>
      <c r="BI275" s="28"/>
      <c r="BJ275" s="6"/>
    </row>
    <row r="276" spans="1:62" ht="31">
      <c r="A276" s="23">
        <v>272</v>
      </c>
      <c r="B276" s="27" t="s">
        <v>2900</v>
      </c>
      <c r="C276" s="27" t="s">
        <v>2901</v>
      </c>
      <c r="D276" s="27" t="s">
        <v>71</v>
      </c>
      <c r="E276" s="27">
        <v>73</v>
      </c>
      <c r="F276" s="27" t="s">
        <v>195</v>
      </c>
      <c r="G276" s="27" t="s">
        <v>195</v>
      </c>
      <c r="H276" s="23" t="str">
        <f t="shared" si="8"/>
        <v>謝＊楠</v>
      </c>
      <c r="I276" s="23" t="str">
        <f t="shared" si="9"/>
        <v>1＊311494</v>
      </c>
      <c r="J276" s="27">
        <v>1130528</v>
      </c>
      <c r="K276" s="27" t="s">
        <v>734</v>
      </c>
      <c r="L276" s="31" t="s">
        <v>721</v>
      </c>
      <c r="M276" s="26"/>
      <c r="N276" s="26"/>
      <c r="O276" s="26"/>
      <c r="P276" s="26"/>
      <c r="Q276" s="26"/>
      <c r="R276" s="26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6"/>
      <c r="AK276" s="26"/>
      <c r="AL276" s="26"/>
      <c r="AM276" s="28"/>
      <c r="AN276" s="28"/>
      <c r="AO276" s="28"/>
      <c r="AP276" s="28"/>
      <c r="AQ276" s="28"/>
      <c r="AR276" s="26"/>
      <c r="AS276" s="28"/>
      <c r="AT276" s="28"/>
      <c r="AU276" s="28"/>
      <c r="AV276" s="28"/>
      <c r="AW276" s="28"/>
      <c r="AX276" s="29"/>
      <c r="AY276" s="28"/>
      <c r="AZ276" s="28"/>
      <c r="BA276" s="28" t="s">
        <v>9</v>
      </c>
      <c r="BB276" s="28"/>
      <c r="BC276" s="26"/>
      <c r="BD276" s="26"/>
      <c r="BE276" s="28" t="s">
        <v>760</v>
      </c>
      <c r="BF276" s="26"/>
      <c r="BG276" s="26"/>
      <c r="BH276" s="26"/>
      <c r="BI276" s="28"/>
      <c r="BJ276" s="6"/>
    </row>
    <row r="277" spans="1:62" ht="31">
      <c r="A277" s="23">
        <v>273</v>
      </c>
      <c r="B277" s="27" t="s">
        <v>2902</v>
      </c>
      <c r="C277" s="27" t="s">
        <v>957</v>
      </c>
      <c r="D277" s="27" t="s">
        <v>69</v>
      </c>
      <c r="E277" s="27">
        <v>66</v>
      </c>
      <c r="F277" s="27" t="s">
        <v>195</v>
      </c>
      <c r="G277" s="27" t="s">
        <v>195</v>
      </c>
      <c r="H277" s="23" t="str">
        <f t="shared" si="8"/>
        <v>郭＊玲</v>
      </c>
      <c r="I277" s="23" t="str">
        <f t="shared" si="9"/>
        <v>1＊731315</v>
      </c>
      <c r="J277" s="27">
        <v>1130528</v>
      </c>
      <c r="K277" s="27" t="s">
        <v>3087</v>
      </c>
      <c r="L277" s="31" t="s">
        <v>721</v>
      </c>
      <c r="M277" s="26"/>
      <c r="N277" s="26"/>
      <c r="O277" s="26"/>
      <c r="P277" s="26"/>
      <c r="Q277" s="26"/>
      <c r="R277" s="26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6"/>
      <c r="AK277" s="26"/>
      <c r="AL277" s="26"/>
      <c r="AM277" s="28"/>
      <c r="AN277" s="28"/>
      <c r="AO277" s="28"/>
      <c r="AP277" s="28"/>
      <c r="AQ277" s="28"/>
      <c r="AR277" s="26"/>
      <c r="AS277" s="28"/>
      <c r="AT277" s="28"/>
      <c r="AU277" s="28"/>
      <c r="AV277" s="28"/>
      <c r="AW277" s="28"/>
      <c r="AX277" s="29"/>
      <c r="AY277" s="28"/>
      <c r="AZ277" s="28"/>
      <c r="BA277" s="28" t="s">
        <v>9</v>
      </c>
      <c r="BB277" s="28"/>
      <c r="BC277" s="26"/>
      <c r="BD277" s="26"/>
      <c r="BE277" s="28"/>
      <c r="BF277" s="26"/>
      <c r="BG277" s="26"/>
      <c r="BH277" s="26"/>
      <c r="BI277" s="28"/>
      <c r="BJ277" s="6"/>
    </row>
    <row r="278" spans="1:62" ht="31">
      <c r="A278" s="23">
        <v>274</v>
      </c>
      <c r="B278" s="27" t="s">
        <v>710</v>
      </c>
      <c r="C278" s="27" t="s">
        <v>711</v>
      </c>
      <c r="D278" s="27" t="s">
        <v>71</v>
      </c>
      <c r="E278" s="27">
        <v>71</v>
      </c>
      <c r="F278" s="27" t="s">
        <v>195</v>
      </c>
      <c r="G278" s="27" t="s">
        <v>195</v>
      </c>
      <c r="H278" s="23" t="str">
        <f t="shared" si="8"/>
        <v>楊＊泉</v>
      </c>
      <c r="I278" s="23" t="str">
        <f t="shared" si="9"/>
        <v>1＊236932</v>
      </c>
      <c r="J278" s="27">
        <v>1130528</v>
      </c>
      <c r="K278" s="27" t="s">
        <v>732</v>
      </c>
      <c r="L278" s="31" t="s">
        <v>721</v>
      </c>
      <c r="M278" s="26"/>
      <c r="N278" s="26"/>
      <c r="O278" s="26"/>
      <c r="P278" s="26"/>
      <c r="Q278" s="26"/>
      <c r="R278" s="26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6"/>
      <c r="AK278" s="26"/>
      <c r="AL278" s="26"/>
      <c r="AM278" s="28"/>
      <c r="AN278" s="28"/>
      <c r="AO278" s="28"/>
      <c r="AP278" s="28"/>
      <c r="AQ278" s="28"/>
      <c r="AR278" s="26"/>
      <c r="AS278" s="28"/>
      <c r="AT278" s="28"/>
      <c r="AU278" s="28"/>
      <c r="AV278" s="28"/>
      <c r="AW278" s="28"/>
      <c r="AX278" s="29"/>
      <c r="AY278" s="28"/>
      <c r="AZ278" s="28"/>
      <c r="BA278" s="28"/>
      <c r="BB278" s="28" t="s">
        <v>747</v>
      </c>
      <c r="BC278" s="26"/>
      <c r="BD278" s="26"/>
      <c r="BE278" s="28"/>
      <c r="BF278" s="26"/>
      <c r="BG278" s="26"/>
      <c r="BH278" s="26"/>
      <c r="BI278" s="28"/>
      <c r="BJ278" s="6"/>
    </row>
    <row r="279" spans="1:62" ht="31">
      <c r="A279" s="23">
        <v>275</v>
      </c>
      <c r="B279" s="27" t="s">
        <v>2903</v>
      </c>
      <c r="C279" s="27" t="s">
        <v>2904</v>
      </c>
      <c r="D279" s="27" t="s">
        <v>69</v>
      </c>
      <c r="E279" s="27">
        <v>63</v>
      </c>
      <c r="F279" s="27" t="s">
        <v>195</v>
      </c>
      <c r="G279" s="27" t="s">
        <v>195</v>
      </c>
      <c r="H279" s="23" t="str">
        <f t="shared" si="8"/>
        <v>詹＊桃</v>
      </c>
      <c r="I279" s="23" t="str">
        <f t="shared" si="9"/>
        <v>1＊599807</v>
      </c>
      <c r="J279" s="27">
        <v>1130528</v>
      </c>
      <c r="K279" s="27" t="s">
        <v>3088</v>
      </c>
      <c r="L279" s="31" t="s">
        <v>721</v>
      </c>
      <c r="M279" s="26"/>
      <c r="N279" s="26"/>
      <c r="O279" s="26"/>
      <c r="P279" s="26"/>
      <c r="Q279" s="26"/>
      <c r="R279" s="26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6"/>
      <c r="AK279" s="26"/>
      <c r="AL279" s="26"/>
      <c r="AM279" s="28"/>
      <c r="AN279" s="28"/>
      <c r="AO279" s="28"/>
      <c r="AP279" s="28"/>
      <c r="AQ279" s="28"/>
      <c r="AR279" s="26"/>
      <c r="AS279" s="28" t="s">
        <v>9</v>
      </c>
      <c r="AT279" s="28"/>
      <c r="AU279" s="28"/>
      <c r="AV279" s="28"/>
      <c r="AW279" s="28"/>
      <c r="AX279" s="29"/>
      <c r="AY279" s="28"/>
      <c r="AZ279" s="28"/>
      <c r="BA279" s="28"/>
      <c r="BB279" s="28"/>
      <c r="BC279" s="26"/>
      <c r="BD279" s="26"/>
      <c r="BE279" s="28"/>
      <c r="BF279" s="26"/>
      <c r="BG279" s="26"/>
      <c r="BH279" s="26"/>
      <c r="BI279" s="28"/>
      <c r="BJ279" s="6"/>
    </row>
    <row r="280" spans="1:62" ht="31">
      <c r="A280" s="23">
        <v>276</v>
      </c>
      <c r="B280" s="27" t="s">
        <v>2905</v>
      </c>
      <c r="C280" s="27" t="s">
        <v>1459</v>
      </c>
      <c r="D280" s="27" t="s">
        <v>69</v>
      </c>
      <c r="E280" s="27">
        <v>70</v>
      </c>
      <c r="F280" s="27" t="s">
        <v>195</v>
      </c>
      <c r="G280" s="27" t="s">
        <v>195</v>
      </c>
      <c r="H280" s="23" t="str">
        <f t="shared" si="8"/>
        <v>李＊梅</v>
      </c>
      <c r="I280" s="23" t="str">
        <f t="shared" si="9"/>
        <v>1＊744673</v>
      </c>
      <c r="J280" s="27">
        <v>1130528</v>
      </c>
      <c r="K280" s="27" t="s">
        <v>734</v>
      </c>
      <c r="L280" s="31" t="s">
        <v>721</v>
      </c>
      <c r="M280" s="26"/>
      <c r="N280" s="26"/>
      <c r="O280" s="26"/>
      <c r="P280" s="26"/>
      <c r="Q280" s="26"/>
      <c r="R280" s="26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6"/>
      <c r="AK280" s="26"/>
      <c r="AL280" s="26"/>
      <c r="AM280" s="28"/>
      <c r="AN280" s="28"/>
      <c r="AO280" s="28"/>
      <c r="AP280" s="28"/>
      <c r="AQ280" s="28"/>
      <c r="AR280" s="26"/>
      <c r="AS280" s="28"/>
      <c r="AT280" s="28"/>
      <c r="AU280" s="28"/>
      <c r="AV280" s="28"/>
      <c r="AW280" s="28"/>
      <c r="AX280" s="29"/>
      <c r="AY280" s="28"/>
      <c r="AZ280" s="28"/>
      <c r="BA280" s="28" t="s">
        <v>9</v>
      </c>
      <c r="BB280" s="28"/>
      <c r="BC280" s="26"/>
      <c r="BD280" s="26"/>
      <c r="BE280" s="28"/>
      <c r="BF280" s="26"/>
      <c r="BG280" s="26"/>
      <c r="BH280" s="26"/>
      <c r="BI280" s="28"/>
      <c r="BJ280" s="6"/>
    </row>
    <row r="281" spans="1:62" ht="31">
      <c r="A281" s="23">
        <v>277</v>
      </c>
      <c r="B281" s="27" t="s">
        <v>2906</v>
      </c>
      <c r="C281" s="27" t="s">
        <v>924</v>
      </c>
      <c r="D281" s="27" t="s">
        <v>69</v>
      </c>
      <c r="E281" s="27">
        <v>65</v>
      </c>
      <c r="F281" s="27" t="s">
        <v>195</v>
      </c>
      <c r="G281" s="27" t="s">
        <v>195</v>
      </c>
      <c r="H281" s="23" t="str">
        <f t="shared" si="8"/>
        <v>黃＊瑞蘭</v>
      </c>
      <c r="I281" s="23" t="str">
        <f t="shared" si="9"/>
        <v>1＊009128</v>
      </c>
      <c r="J281" s="27">
        <v>1130528</v>
      </c>
      <c r="K281" s="27" t="s">
        <v>732</v>
      </c>
      <c r="L281" s="31" t="s">
        <v>721</v>
      </c>
      <c r="M281" s="26"/>
      <c r="N281" s="26"/>
      <c r="O281" s="26"/>
      <c r="P281" s="26"/>
      <c r="Q281" s="26"/>
      <c r="R281" s="26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6"/>
      <c r="AK281" s="26"/>
      <c r="AL281" s="26"/>
      <c r="AM281" s="28"/>
      <c r="AN281" s="28"/>
      <c r="AO281" s="28"/>
      <c r="AP281" s="28"/>
      <c r="AQ281" s="28"/>
      <c r="AR281" s="26"/>
      <c r="AS281" s="28"/>
      <c r="AT281" s="28"/>
      <c r="AU281" s="28"/>
      <c r="AV281" s="28"/>
      <c r="AW281" s="28"/>
      <c r="AX281" s="29"/>
      <c r="AY281" s="28"/>
      <c r="AZ281" s="28"/>
      <c r="BA281" s="28"/>
      <c r="BB281" s="28" t="s">
        <v>1879</v>
      </c>
      <c r="BC281" s="26"/>
      <c r="BD281" s="26"/>
      <c r="BE281" s="28" t="s">
        <v>736</v>
      </c>
      <c r="BF281" s="26"/>
      <c r="BG281" s="26"/>
      <c r="BH281" s="26"/>
      <c r="BI281" s="28"/>
      <c r="BJ281" s="6"/>
    </row>
    <row r="282" spans="1:62" ht="77.5">
      <c r="A282" s="23">
        <v>278</v>
      </c>
      <c r="B282" s="27" t="s">
        <v>2907</v>
      </c>
      <c r="C282" s="27" t="s">
        <v>2908</v>
      </c>
      <c r="D282" s="27" t="s">
        <v>69</v>
      </c>
      <c r="E282" s="27">
        <v>80</v>
      </c>
      <c r="F282" s="27" t="s">
        <v>2909</v>
      </c>
      <c r="G282" s="27" t="s">
        <v>2895</v>
      </c>
      <c r="H282" s="23" t="str">
        <f t="shared" si="8"/>
        <v>呂＊悅子</v>
      </c>
      <c r="I282" s="23" t="str">
        <f t="shared" si="9"/>
        <v>1＊450376</v>
      </c>
      <c r="J282" s="27">
        <v>1130528</v>
      </c>
      <c r="K282" s="27" t="s">
        <v>3089</v>
      </c>
      <c r="L282" s="31" t="s">
        <v>721</v>
      </c>
      <c r="M282" s="26"/>
      <c r="N282" s="26"/>
      <c r="O282" s="26"/>
      <c r="P282" s="26"/>
      <c r="Q282" s="26"/>
      <c r="R282" s="26"/>
      <c r="S282" s="28"/>
      <c r="T282" s="28"/>
      <c r="U282" s="28"/>
      <c r="V282" s="28"/>
      <c r="W282" s="28" t="s">
        <v>9</v>
      </c>
      <c r="X282" s="28"/>
      <c r="Y282" s="28" t="s">
        <v>3090</v>
      </c>
      <c r="Z282" s="28" t="s">
        <v>3091</v>
      </c>
      <c r="AA282" s="28"/>
      <c r="AB282" s="28"/>
      <c r="AC282" s="28"/>
      <c r="AD282" s="28"/>
      <c r="AE282" s="28"/>
      <c r="AF282" s="28"/>
      <c r="AG282" s="28"/>
      <c r="AH282" s="28"/>
      <c r="AI282" s="28"/>
      <c r="AJ282" s="26"/>
      <c r="AK282" s="26"/>
      <c r="AL282" s="26"/>
      <c r="AM282" s="28"/>
      <c r="AN282" s="28"/>
      <c r="AO282" s="28"/>
      <c r="AP282" s="28"/>
      <c r="AQ282" s="28"/>
      <c r="AR282" s="26"/>
      <c r="AS282" s="28"/>
      <c r="AT282" s="28"/>
      <c r="AU282" s="28"/>
      <c r="AV282" s="28"/>
      <c r="AW282" s="28"/>
      <c r="AX282" s="29"/>
      <c r="AY282" s="28"/>
      <c r="AZ282" s="28"/>
      <c r="BA282" s="28" t="s">
        <v>9</v>
      </c>
      <c r="BB282" s="28"/>
      <c r="BC282" s="26"/>
      <c r="BD282" s="28"/>
      <c r="BE282" s="28"/>
      <c r="BF282" s="26"/>
      <c r="BG282" s="26"/>
      <c r="BH282" s="26"/>
      <c r="BI282" s="28" t="s">
        <v>1034</v>
      </c>
      <c r="BJ282" s="6"/>
    </row>
    <row r="283" spans="1:62" ht="31">
      <c r="A283" s="23">
        <v>279</v>
      </c>
      <c r="B283" s="27" t="s">
        <v>340</v>
      </c>
      <c r="C283" s="27" t="s">
        <v>214</v>
      </c>
      <c r="D283" s="27" t="s">
        <v>71</v>
      </c>
      <c r="E283" s="27">
        <v>72</v>
      </c>
      <c r="F283" s="27" t="s">
        <v>195</v>
      </c>
      <c r="G283" s="27" t="s">
        <v>195</v>
      </c>
      <c r="H283" s="23" t="str">
        <f t="shared" si="8"/>
        <v>羅＊訓</v>
      </c>
      <c r="I283" s="23" t="str">
        <f t="shared" si="9"/>
        <v>2＊152583</v>
      </c>
      <c r="J283" s="27">
        <v>1130528</v>
      </c>
      <c r="K283" s="27" t="s">
        <v>732</v>
      </c>
      <c r="L283" s="31" t="s">
        <v>721</v>
      </c>
      <c r="M283" s="26"/>
      <c r="N283" s="26"/>
      <c r="O283" s="26"/>
      <c r="P283" s="26"/>
      <c r="Q283" s="26"/>
      <c r="R283" s="26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6"/>
      <c r="AK283" s="26"/>
      <c r="AL283" s="26"/>
      <c r="AM283" s="28"/>
      <c r="AN283" s="28"/>
      <c r="AO283" s="28"/>
      <c r="AP283" s="28"/>
      <c r="AQ283" s="28"/>
      <c r="AR283" s="26"/>
      <c r="AS283" s="28"/>
      <c r="AT283" s="28"/>
      <c r="AU283" s="28"/>
      <c r="AV283" s="28"/>
      <c r="AW283" s="28"/>
      <c r="AX283" s="29"/>
      <c r="AY283" s="28"/>
      <c r="AZ283" s="28"/>
      <c r="BA283" s="28"/>
      <c r="BB283" s="28" t="s">
        <v>1879</v>
      </c>
      <c r="BC283" s="26"/>
      <c r="BD283" s="26"/>
      <c r="BE283" s="28"/>
      <c r="BF283" s="26"/>
      <c r="BG283" s="26"/>
      <c r="BH283" s="26"/>
      <c r="BI283" s="28"/>
      <c r="BJ283" s="6"/>
    </row>
    <row r="284" spans="1:62" ht="31">
      <c r="A284" s="23">
        <v>280</v>
      </c>
      <c r="B284" s="27" t="s">
        <v>2910</v>
      </c>
      <c r="C284" s="27" t="s">
        <v>2911</v>
      </c>
      <c r="D284" s="27" t="s">
        <v>71</v>
      </c>
      <c r="E284" s="27">
        <v>48</v>
      </c>
      <c r="F284" s="27" t="s">
        <v>195</v>
      </c>
      <c r="G284" s="27" t="s">
        <v>195</v>
      </c>
      <c r="H284" s="23" t="str">
        <f t="shared" si="8"/>
        <v>許＊彰</v>
      </c>
      <c r="I284" s="23" t="str">
        <f t="shared" si="9"/>
        <v>2＊318622</v>
      </c>
      <c r="J284" s="27">
        <v>1130528</v>
      </c>
      <c r="K284" s="27" t="s">
        <v>734</v>
      </c>
      <c r="L284" s="31" t="s">
        <v>721</v>
      </c>
      <c r="M284" s="26"/>
      <c r="N284" s="26"/>
      <c r="O284" s="26"/>
      <c r="P284" s="26"/>
      <c r="Q284" s="26"/>
      <c r="R284" s="26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6"/>
      <c r="AK284" s="26"/>
      <c r="AL284" s="26"/>
      <c r="AM284" s="28"/>
      <c r="AN284" s="28"/>
      <c r="AO284" s="28"/>
      <c r="AP284" s="28"/>
      <c r="AQ284" s="28"/>
      <c r="AR284" s="26"/>
      <c r="AS284" s="28"/>
      <c r="AT284" s="28"/>
      <c r="AU284" s="28"/>
      <c r="AV284" s="28"/>
      <c r="AW284" s="28"/>
      <c r="AX284" s="29"/>
      <c r="AY284" s="28"/>
      <c r="AZ284" s="28"/>
      <c r="BA284" s="28" t="s">
        <v>9</v>
      </c>
      <c r="BB284" s="28"/>
      <c r="BC284" s="26"/>
      <c r="BD284" s="26"/>
      <c r="BE284" s="28"/>
      <c r="BF284" s="26"/>
      <c r="BG284" s="26"/>
      <c r="BH284" s="26"/>
      <c r="BI284" s="28"/>
      <c r="BJ284" s="6"/>
    </row>
    <row r="285" spans="1:62" ht="31">
      <c r="A285" s="23">
        <v>281</v>
      </c>
      <c r="B285" s="27" t="s">
        <v>362</v>
      </c>
      <c r="C285" s="27" t="s">
        <v>363</v>
      </c>
      <c r="D285" s="27" t="s">
        <v>71</v>
      </c>
      <c r="E285" s="27">
        <v>56</v>
      </c>
      <c r="F285" s="27" t="s">
        <v>195</v>
      </c>
      <c r="G285" s="27" t="s">
        <v>195</v>
      </c>
      <c r="H285" s="23" t="str">
        <f t="shared" si="8"/>
        <v>蔡＊余</v>
      </c>
      <c r="I285" s="23" t="str">
        <f t="shared" si="9"/>
        <v>2＊385081</v>
      </c>
      <c r="J285" s="27">
        <v>1130528</v>
      </c>
      <c r="K285" s="27" t="s">
        <v>734</v>
      </c>
      <c r="L285" s="31" t="s">
        <v>721</v>
      </c>
      <c r="M285" s="26"/>
      <c r="N285" s="26"/>
      <c r="O285" s="26"/>
      <c r="P285" s="26"/>
      <c r="Q285" s="26"/>
      <c r="R285" s="26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6"/>
      <c r="AK285" s="26"/>
      <c r="AL285" s="26"/>
      <c r="AM285" s="28"/>
      <c r="AN285" s="28"/>
      <c r="AO285" s="28"/>
      <c r="AP285" s="28"/>
      <c r="AQ285" s="28"/>
      <c r="AR285" s="26"/>
      <c r="AS285" s="28"/>
      <c r="AT285" s="28"/>
      <c r="AU285" s="28"/>
      <c r="AV285" s="28"/>
      <c r="AW285" s="28"/>
      <c r="AX285" s="29"/>
      <c r="AY285" s="28"/>
      <c r="AZ285" s="28"/>
      <c r="BA285" s="28" t="s">
        <v>9</v>
      </c>
      <c r="BB285" s="28"/>
      <c r="BC285" s="26"/>
      <c r="BD285" s="26"/>
      <c r="BE285" s="28"/>
      <c r="BF285" s="26"/>
      <c r="BG285" s="26"/>
      <c r="BH285" s="26"/>
      <c r="BI285" s="28"/>
      <c r="BJ285" s="6"/>
    </row>
    <row r="286" spans="1:62" ht="31">
      <c r="A286" s="23">
        <v>282</v>
      </c>
      <c r="B286" s="27" t="s">
        <v>2565</v>
      </c>
      <c r="C286" s="27" t="s">
        <v>2566</v>
      </c>
      <c r="D286" s="27" t="s">
        <v>69</v>
      </c>
      <c r="E286" s="27">
        <v>73</v>
      </c>
      <c r="F286" s="27" t="s">
        <v>195</v>
      </c>
      <c r="G286" s="27" t="s">
        <v>195</v>
      </c>
      <c r="H286" s="23" t="str">
        <f t="shared" si="8"/>
        <v>劉＊華</v>
      </c>
      <c r="I286" s="23" t="str">
        <f t="shared" si="9"/>
        <v>2＊392022</v>
      </c>
      <c r="J286" s="27">
        <v>1130528</v>
      </c>
      <c r="K286" s="27" t="s">
        <v>734</v>
      </c>
      <c r="L286" s="31" t="s">
        <v>721</v>
      </c>
      <c r="M286" s="26"/>
      <c r="N286" s="26"/>
      <c r="O286" s="26"/>
      <c r="P286" s="26"/>
      <c r="Q286" s="26"/>
      <c r="R286" s="26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6"/>
      <c r="AK286" s="26"/>
      <c r="AL286" s="26"/>
      <c r="AM286" s="28"/>
      <c r="AN286" s="28"/>
      <c r="AO286" s="28"/>
      <c r="AP286" s="28"/>
      <c r="AQ286" s="28"/>
      <c r="AR286" s="26"/>
      <c r="AS286" s="28"/>
      <c r="AT286" s="28"/>
      <c r="AU286" s="28"/>
      <c r="AV286" s="28"/>
      <c r="AW286" s="28"/>
      <c r="AX286" s="29"/>
      <c r="AY286" s="28"/>
      <c r="AZ286" s="28"/>
      <c r="BA286" s="28" t="s">
        <v>9</v>
      </c>
      <c r="BB286" s="28"/>
      <c r="BC286" s="26"/>
      <c r="BD286" s="26"/>
      <c r="BE286" s="28"/>
      <c r="BF286" s="26"/>
      <c r="BG286" s="26"/>
      <c r="BH286" s="26"/>
      <c r="BI286" s="28"/>
      <c r="BJ286" s="6"/>
    </row>
    <row r="287" spans="1:62" ht="31">
      <c r="A287" s="23">
        <v>283</v>
      </c>
      <c r="B287" s="27" t="s">
        <v>2912</v>
      </c>
      <c r="C287" s="27" t="s">
        <v>1478</v>
      </c>
      <c r="D287" s="27" t="s">
        <v>69</v>
      </c>
      <c r="E287" s="27">
        <v>80</v>
      </c>
      <c r="F287" s="27" t="s">
        <v>195</v>
      </c>
      <c r="G287" s="27" t="s">
        <v>195</v>
      </c>
      <c r="H287" s="23" t="str">
        <f t="shared" si="8"/>
        <v>陳＊惠</v>
      </c>
      <c r="I287" s="23" t="str">
        <f t="shared" si="9"/>
        <v>2＊415650</v>
      </c>
      <c r="J287" s="27">
        <v>1130528</v>
      </c>
      <c r="K287" s="27" t="s">
        <v>734</v>
      </c>
      <c r="L287" s="31" t="s">
        <v>721</v>
      </c>
      <c r="M287" s="26"/>
      <c r="N287" s="26"/>
      <c r="O287" s="26"/>
      <c r="P287" s="26"/>
      <c r="Q287" s="26"/>
      <c r="R287" s="26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6"/>
      <c r="AK287" s="26"/>
      <c r="AL287" s="26"/>
      <c r="AM287" s="28"/>
      <c r="AN287" s="28"/>
      <c r="AO287" s="28"/>
      <c r="AP287" s="28"/>
      <c r="AQ287" s="28"/>
      <c r="AR287" s="26"/>
      <c r="AS287" s="28"/>
      <c r="AT287" s="28"/>
      <c r="AU287" s="28"/>
      <c r="AV287" s="28"/>
      <c r="AW287" s="28"/>
      <c r="AX287" s="29"/>
      <c r="AY287" s="28"/>
      <c r="AZ287" s="28"/>
      <c r="BA287" s="28" t="s">
        <v>9</v>
      </c>
      <c r="BB287" s="28"/>
      <c r="BC287" s="26"/>
      <c r="BD287" s="26"/>
      <c r="BE287" s="28"/>
      <c r="BF287" s="26"/>
      <c r="BG287" s="26"/>
      <c r="BH287" s="26"/>
      <c r="BI287" s="28"/>
      <c r="BJ287" s="6"/>
    </row>
    <row r="288" spans="1:62" ht="46.5">
      <c r="A288" s="23">
        <v>284</v>
      </c>
      <c r="B288" s="27" t="s">
        <v>445</v>
      </c>
      <c r="C288" s="27" t="s">
        <v>446</v>
      </c>
      <c r="D288" s="27" t="s">
        <v>69</v>
      </c>
      <c r="E288" s="27">
        <v>62</v>
      </c>
      <c r="F288" s="27" t="s">
        <v>195</v>
      </c>
      <c r="G288" s="27" t="s">
        <v>195</v>
      </c>
      <c r="H288" s="23" t="str">
        <f t="shared" si="8"/>
        <v>羅＊娟</v>
      </c>
      <c r="I288" s="23" t="str">
        <f t="shared" si="9"/>
        <v>2＊458546</v>
      </c>
      <c r="J288" s="27">
        <v>1130528</v>
      </c>
      <c r="K288" s="27" t="s">
        <v>756</v>
      </c>
      <c r="L288" s="31" t="s">
        <v>721</v>
      </c>
      <c r="M288" s="26"/>
      <c r="N288" s="26"/>
      <c r="O288" s="26"/>
      <c r="P288" s="26"/>
      <c r="Q288" s="26"/>
      <c r="R288" s="26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6"/>
      <c r="AK288" s="26"/>
      <c r="AL288" s="26"/>
      <c r="AM288" s="28"/>
      <c r="AN288" s="28"/>
      <c r="AO288" s="28"/>
      <c r="AP288" s="28"/>
      <c r="AQ288" s="28"/>
      <c r="AR288" s="26"/>
      <c r="AS288" s="28"/>
      <c r="AT288" s="28"/>
      <c r="AU288" s="28"/>
      <c r="AV288" s="28"/>
      <c r="AW288" s="28"/>
      <c r="AX288" s="29"/>
      <c r="AY288" s="28"/>
      <c r="AZ288" s="28"/>
      <c r="BA288" s="28" t="s">
        <v>9</v>
      </c>
      <c r="BB288" s="28"/>
      <c r="BC288" s="26"/>
      <c r="BD288" s="26"/>
      <c r="BE288" s="28"/>
      <c r="BF288" s="26" t="s">
        <v>760</v>
      </c>
      <c r="BG288" s="26"/>
      <c r="BH288" s="26"/>
      <c r="BI288" s="28"/>
      <c r="BJ288" s="6"/>
    </row>
    <row r="289" spans="1:62">
      <c r="A289" s="23">
        <v>285</v>
      </c>
      <c r="B289" s="27" t="s">
        <v>2913</v>
      </c>
      <c r="C289" s="27" t="s">
        <v>1357</v>
      </c>
      <c r="D289" s="27" t="s">
        <v>69</v>
      </c>
      <c r="E289" s="27">
        <v>66</v>
      </c>
      <c r="F289" s="27" t="s">
        <v>195</v>
      </c>
      <c r="G289" s="27" t="s">
        <v>195</v>
      </c>
      <c r="H289" s="23" t="str">
        <f t="shared" si="8"/>
        <v>張＊娥</v>
      </c>
      <c r="I289" s="23" t="str">
        <f t="shared" si="9"/>
        <v>2＊566197</v>
      </c>
      <c r="J289" s="27">
        <v>1130528</v>
      </c>
      <c r="K289" s="27">
        <v>5761300</v>
      </c>
      <c r="L289" s="31" t="s">
        <v>721</v>
      </c>
      <c r="M289" s="26"/>
      <c r="N289" s="26"/>
      <c r="O289" s="26"/>
      <c r="P289" s="26"/>
      <c r="Q289" s="26"/>
      <c r="R289" s="26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6"/>
      <c r="AK289" s="26"/>
      <c r="AL289" s="26"/>
      <c r="AM289" s="28"/>
      <c r="AN289" s="28"/>
      <c r="AO289" s="28"/>
      <c r="AP289" s="28"/>
      <c r="AQ289" s="28"/>
      <c r="AR289" s="26"/>
      <c r="AS289" s="28"/>
      <c r="AT289" s="28"/>
      <c r="AU289" s="28" t="s">
        <v>9</v>
      </c>
      <c r="AV289" s="28"/>
      <c r="AW289" s="28"/>
      <c r="AX289" s="29"/>
      <c r="AY289" s="28"/>
      <c r="AZ289" s="28"/>
      <c r="BA289" s="28"/>
      <c r="BB289" s="28"/>
      <c r="BC289" s="26"/>
      <c r="BD289" s="26"/>
      <c r="BE289" s="28"/>
      <c r="BF289" s="26"/>
      <c r="BG289" s="26"/>
      <c r="BH289" s="26"/>
      <c r="BI289" s="28"/>
      <c r="BJ289" s="6"/>
    </row>
    <row r="290" spans="1:62" ht="31">
      <c r="A290" s="23">
        <v>286</v>
      </c>
      <c r="B290" s="27" t="s">
        <v>2914</v>
      </c>
      <c r="C290" s="27" t="s">
        <v>1352</v>
      </c>
      <c r="D290" s="27" t="s">
        <v>69</v>
      </c>
      <c r="E290" s="27">
        <v>81</v>
      </c>
      <c r="F290" s="27" t="s">
        <v>195</v>
      </c>
      <c r="G290" s="27" t="s">
        <v>195</v>
      </c>
      <c r="H290" s="23" t="str">
        <f t="shared" si="8"/>
        <v>陳＊萬錢</v>
      </c>
      <c r="I290" s="23" t="str">
        <f t="shared" si="9"/>
        <v>2＊579259</v>
      </c>
      <c r="J290" s="27">
        <v>1130528</v>
      </c>
      <c r="K290" s="27" t="s">
        <v>734</v>
      </c>
      <c r="L290" s="31" t="s">
        <v>721</v>
      </c>
      <c r="M290" s="26"/>
      <c r="N290" s="26"/>
      <c r="O290" s="26"/>
      <c r="P290" s="26"/>
      <c r="Q290" s="26"/>
      <c r="R290" s="26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6"/>
      <c r="AK290" s="26"/>
      <c r="AL290" s="26"/>
      <c r="AM290" s="28"/>
      <c r="AN290" s="28"/>
      <c r="AO290" s="28"/>
      <c r="AP290" s="28"/>
      <c r="AQ290" s="28"/>
      <c r="AR290" s="26"/>
      <c r="AS290" s="28"/>
      <c r="AT290" s="28"/>
      <c r="AU290" s="28"/>
      <c r="AV290" s="28"/>
      <c r="AW290" s="28"/>
      <c r="AX290" s="29"/>
      <c r="AY290" s="28"/>
      <c r="AZ290" s="28"/>
      <c r="BA290" s="28" t="s">
        <v>9</v>
      </c>
      <c r="BB290" s="28"/>
      <c r="BC290" s="26"/>
      <c r="BD290" s="26"/>
      <c r="BE290" s="28"/>
      <c r="BF290" s="26"/>
      <c r="BG290" s="26"/>
      <c r="BH290" s="26"/>
      <c r="BI290" s="28"/>
      <c r="BJ290" s="6"/>
    </row>
    <row r="291" spans="1:62" ht="46.5">
      <c r="A291" s="23">
        <v>287</v>
      </c>
      <c r="B291" s="27" t="s">
        <v>2413</v>
      </c>
      <c r="C291" s="27" t="s">
        <v>1482</v>
      </c>
      <c r="D291" s="27" t="s">
        <v>71</v>
      </c>
      <c r="E291" s="27">
        <v>46</v>
      </c>
      <c r="F291" s="27" t="s">
        <v>195</v>
      </c>
      <c r="G291" s="27" t="s">
        <v>195</v>
      </c>
      <c r="H291" s="23" t="str">
        <f t="shared" si="8"/>
        <v>李＊霖</v>
      </c>
      <c r="I291" s="23" t="str">
        <f t="shared" si="9"/>
        <v>0＊120924</v>
      </c>
      <c r="J291" s="27">
        <v>1130531</v>
      </c>
      <c r="K291" s="27" t="s">
        <v>756</v>
      </c>
      <c r="L291" s="31" t="s">
        <v>721</v>
      </c>
      <c r="M291" s="26"/>
      <c r="N291" s="26"/>
      <c r="O291" s="26"/>
      <c r="P291" s="26"/>
      <c r="Q291" s="26"/>
      <c r="R291" s="26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6"/>
      <c r="AK291" s="26"/>
      <c r="AL291" s="26"/>
      <c r="AM291" s="28"/>
      <c r="AN291" s="28"/>
      <c r="AO291" s="28"/>
      <c r="AP291" s="28"/>
      <c r="AQ291" s="28"/>
      <c r="AR291" s="26"/>
      <c r="AS291" s="28"/>
      <c r="AT291" s="28"/>
      <c r="AU291" s="28"/>
      <c r="AV291" s="28"/>
      <c r="AW291" s="28"/>
      <c r="AX291" s="29"/>
      <c r="AY291" s="28"/>
      <c r="AZ291" s="28"/>
      <c r="BA291" s="28" t="s">
        <v>9</v>
      </c>
      <c r="BB291" s="28"/>
      <c r="BC291" s="26"/>
      <c r="BD291" s="26"/>
      <c r="BE291" s="28"/>
      <c r="BF291" s="26" t="s">
        <v>760</v>
      </c>
      <c r="BG291" s="26"/>
      <c r="BH291" s="26"/>
      <c r="BI291" s="28"/>
      <c r="BJ291" s="6"/>
    </row>
    <row r="292" spans="1:62" ht="31">
      <c r="A292" s="23">
        <v>288</v>
      </c>
      <c r="B292" s="27" t="s">
        <v>2915</v>
      </c>
      <c r="C292" s="27" t="s">
        <v>2916</v>
      </c>
      <c r="D292" s="27" t="s">
        <v>69</v>
      </c>
      <c r="E292" s="27">
        <v>82</v>
      </c>
      <c r="F292" s="27" t="s">
        <v>195</v>
      </c>
      <c r="G292" s="27" t="s">
        <v>195</v>
      </c>
      <c r="H292" s="23" t="str">
        <f t="shared" si="8"/>
        <v>鄭＊鳳玉</v>
      </c>
      <c r="I292" s="23" t="str">
        <f t="shared" si="9"/>
        <v>0＊560872</v>
      </c>
      <c r="J292" s="27">
        <v>1130531</v>
      </c>
      <c r="K292" s="27" t="s">
        <v>734</v>
      </c>
      <c r="L292" s="31" t="s">
        <v>721</v>
      </c>
      <c r="M292" s="26"/>
      <c r="N292" s="26"/>
      <c r="O292" s="26"/>
      <c r="P292" s="26"/>
      <c r="Q292" s="26"/>
      <c r="R292" s="26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6"/>
      <c r="AK292" s="26"/>
      <c r="AL292" s="26"/>
      <c r="AM292" s="28"/>
      <c r="AN292" s="28"/>
      <c r="AO292" s="28"/>
      <c r="AP292" s="28"/>
      <c r="AQ292" s="28"/>
      <c r="AR292" s="26"/>
      <c r="AS292" s="28"/>
      <c r="AT292" s="28"/>
      <c r="AU292" s="28"/>
      <c r="AV292" s="28"/>
      <c r="AW292" s="28"/>
      <c r="AX292" s="29"/>
      <c r="AY292" s="28"/>
      <c r="AZ292" s="28"/>
      <c r="BA292" s="28" t="s">
        <v>9</v>
      </c>
      <c r="BB292" s="28"/>
      <c r="BC292" s="26"/>
      <c r="BD292" s="26"/>
      <c r="BE292" s="28"/>
      <c r="BF292" s="26"/>
      <c r="BG292" s="26"/>
      <c r="BH292" s="26"/>
      <c r="BI292" s="28"/>
      <c r="BJ292" s="6"/>
    </row>
    <row r="293" spans="1:62" ht="31">
      <c r="A293" s="23">
        <v>289</v>
      </c>
      <c r="B293" s="27" t="s">
        <v>160</v>
      </c>
      <c r="C293" s="27" t="s">
        <v>161</v>
      </c>
      <c r="D293" s="27" t="s">
        <v>71</v>
      </c>
      <c r="E293" s="27">
        <v>61</v>
      </c>
      <c r="F293" s="27" t="s">
        <v>195</v>
      </c>
      <c r="G293" s="27" t="s">
        <v>195</v>
      </c>
      <c r="H293" s="23" t="str">
        <f t="shared" si="8"/>
        <v>吳＊</v>
      </c>
      <c r="I293" s="23" t="str">
        <f t="shared" si="9"/>
        <v>1＊854561</v>
      </c>
      <c r="J293" s="27">
        <v>1130531</v>
      </c>
      <c r="K293" s="27" t="s">
        <v>734</v>
      </c>
      <c r="L293" s="31" t="s">
        <v>721</v>
      </c>
      <c r="M293" s="26"/>
      <c r="N293" s="26"/>
      <c r="O293" s="26"/>
      <c r="P293" s="26"/>
      <c r="Q293" s="26"/>
      <c r="R293" s="26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6"/>
      <c r="AK293" s="26"/>
      <c r="AL293" s="26"/>
      <c r="AM293" s="28"/>
      <c r="AN293" s="28"/>
      <c r="AO293" s="28"/>
      <c r="AP293" s="28"/>
      <c r="AQ293" s="28"/>
      <c r="AR293" s="26"/>
      <c r="AS293" s="28"/>
      <c r="AT293" s="28"/>
      <c r="AU293" s="28"/>
      <c r="AV293" s="28"/>
      <c r="AW293" s="28"/>
      <c r="AX293" s="29"/>
      <c r="AY293" s="28"/>
      <c r="AZ293" s="28"/>
      <c r="BA293" s="28" t="s">
        <v>9</v>
      </c>
      <c r="BB293" s="28"/>
      <c r="BC293" s="26"/>
      <c r="BD293" s="26"/>
      <c r="BE293" s="28"/>
      <c r="BF293" s="26"/>
      <c r="BG293" s="26"/>
      <c r="BH293" s="26"/>
      <c r="BI293" s="28"/>
      <c r="BJ293" s="6"/>
    </row>
    <row r="294" spans="1:62" ht="31">
      <c r="A294" s="23">
        <v>290</v>
      </c>
      <c r="B294" s="27" t="s">
        <v>605</v>
      </c>
      <c r="C294" s="27" t="s">
        <v>606</v>
      </c>
      <c r="D294" s="27" t="s">
        <v>71</v>
      </c>
      <c r="E294" s="27">
        <v>78</v>
      </c>
      <c r="F294" s="27" t="s">
        <v>195</v>
      </c>
      <c r="G294" s="27" t="s">
        <v>195</v>
      </c>
      <c r="H294" s="23" t="str">
        <f t="shared" si="8"/>
        <v>郭＊成</v>
      </c>
      <c r="I294" s="23" t="str">
        <f t="shared" si="9"/>
        <v>2＊858663</v>
      </c>
      <c r="J294" s="27">
        <v>1130531</v>
      </c>
      <c r="K294" s="27" t="s">
        <v>732</v>
      </c>
      <c r="L294" s="31" t="s">
        <v>721</v>
      </c>
      <c r="M294" s="26"/>
      <c r="N294" s="26"/>
      <c r="O294" s="26"/>
      <c r="P294" s="26"/>
      <c r="Q294" s="26"/>
      <c r="R294" s="26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6"/>
      <c r="AK294" s="26"/>
      <c r="AL294" s="26"/>
      <c r="AM294" s="28"/>
      <c r="AN294" s="28"/>
      <c r="AO294" s="28"/>
      <c r="AP294" s="28"/>
      <c r="AQ294" s="28"/>
      <c r="AR294" s="26"/>
      <c r="AS294" s="28"/>
      <c r="AT294" s="28"/>
      <c r="AU294" s="28"/>
      <c r="AV294" s="28"/>
      <c r="AW294" s="28"/>
      <c r="AX294" s="29"/>
      <c r="AY294" s="28"/>
      <c r="AZ294" s="28"/>
      <c r="BA294" s="28"/>
      <c r="BB294" s="28" t="s">
        <v>747</v>
      </c>
      <c r="BC294" s="26"/>
      <c r="BD294" s="26"/>
      <c r="BE294" s="28"/>
      <c r="BF294" s="26"/>
      <c r="BG294" s="26"/>
      <c r="BH294" s="26"/>
      <c r="BI294" s="28"/>
      <c r="BJ294" s="6"/>
    </row>
    <row r="295" spans="1:62" ht="31">
      <c r="A295" s="23">
        <v>291</v>
      </c>
      <c r="B295" s="27" t="s">
        <v>2917</v>
      </c>
      <c r="C295" s="27" t="s">
        <v>2918</v>
      </c>
      <c r="D295" s="27" t="s">
        <v>69</v>
      </c>
      <c r="E295" s="27">
        <v>86</v>
      </c>
      <c r="F295" s="27" t="s">
        <v>2153</v>
      </c>
      <c r="G295" s="27" t="s">
        <v>2721</v>
      </c>
      <c r="H295" s="23" t="str">
        <f t="shared" si="8"/>
        <v>陳＊春</v>
      </c>
      <c r="I295" s="23" t="str">
        <f t="shared" si="9"/>
        <v>0＊697155</v>
      </c>
      <c r="J295" s="27">
        <v>1130502</v>
      </c>
      <c r="K295" s="27" t="s">
        <v>752</v>
      </c>
      <c r="L295" s="27">
        <v>1173</v>
      </c>
      <c r="M295" s="26"/>
      <c r="N295" s="26"/>
      <c r="O295" s="26"/>
      <c r="P295" s="26"/>
      <c r="Q295" s="26"/>
      <c r="R295" s="26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6"/>
      <c r="AK295" s="26"/>
      <c r="AL295" s="26"/>
      <c r="AM295" s="28"/>
      <c r="AN295" s="28"/>
      <c r="AO295" s="28"/>
      <c r="AP295" s="28"/>
      <c r="AQ295" s="28"/>
      <c r="AR295" s="26"/>
      <c r="AS295" s="28"/>
      <c r="AT295" s="28"/>
      <c r="AU295" s="28"/>
      <c r="AV295" s="28" t="s">
        <v>9</v>
      </c>
      <c r="AW295" s="28"/>
      <c r="AX295" s="29"/>
      <c r="AY295" s="28"/>
      <c r="AZ295" s="28"/>
      <c r="BA295" s="28"/>
      <c r="BB295" s="28"/>
      <c r="BC295" s="26"/>
      <c r="BD295" s="26"/>
      <c r="BE295" s="28"/>
      <c r="BF295" s="26"/>
      <c r="BG295" s="26"/>
      <c r="BH295" s="26"/>
      <c r="BI295" s="28" t="s">
        <v>1034</v>
      </c>
      <c r="BJ295" s="6"/>
    </row>
    <row r="296" spans="1:62" ht="46.5">
      <c r="A296" s="23">
        <v>292</v>
      </c>
      <c r="B296" s="27" t="s">
        <v>2285</v>
      </c>
      <c r="C296" s="27" t="s">
        <v>1988</v>
      </c>
      <c r="D296" s="27" t="s">
        <v>69</v>
      </c>
      <c r="E296" s="27">
        <v>68</v>
      </c>
      <c r="F296" s="27" t="s">
        <v>195</v>
      </c>
      <c r="G296" s="27" t="s">
        <v>195</v>
      </c>
      <c r="H296" s="23" t="str">
        <f t="shared" ref="H296:H359" si="10">REPLACE(B296,2,1,"＊")</f>
        <v>程＊莉</v>
      </c>
      <c r="I296" s="23" t="str">
        <f t="shared" ref="I296:I359" si="11">REPLACE(C296,2,1,"＊")</f>
        <v>2＊618234</v>
      </c>
      <c r="J296" s="27">
        <v>1130502</v>
      </c>
      <c r="K296" s="27" t="s">
        <v>767</v>
      </c>
      <c r="L296" s="27">
        <v>1173</v>
      </c>
      <c r="M296" s="26"/>
      <c r="N296" s="26"/>
      <c r="O296" s="26"/>
      <c r="P296" s="26"/>
      <c r="Q296" s="26"/>
      <c r="R296" s="26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6"/>
      <c r="AK296" s="26"/>
      <c r="AL296" s="26"/>
      <c r="AM296" s="28"/>
      <c r="AN296" s="28"/>
      <c r="AO296" s="28"/>
      <c r="AP296" s="28"/>
      <c r="AQ296" s="28"/>
      <c r="AR296" s="26"/>
      <c r="AS296" s="28"/>
      <c r="AT296" s="28"/>
      <c r="AU296" s="28"/>
      <c r="AV296" s="28" t="s">
        <v>9</v>
      </c>
      <c r="AW296" s="28"/>
      <c r="AX296" s="29"/>
      <c r="AY296" s="28"/>
      <c r="AZ296" s="28"/>
      <c r="BA296" s="28"/>
      <c r="BB296" s="28"/>
      <c r="BC296" s="26" t="s">
        <v>9</v>
      </c>
      <c r="BD296" s="26"/>
      <c r="BE296" s="28"/>
      <c r="BF296" s="26"/>
      <c r="BG296" s="26"/>
      <c r="BH296" s="26"/>
      <c r="BI296" s="28"/>
      <c r="BJ296" s="6"/>
    </row>
    <row r="297" spans="1:62" ht="46.5">
      <c r="A297" s="23">
        <v>293</v>
      </c>
      <c r="B297" s="27" t="s">
        <v>2919</v>
      </c>
      <c r="C297" s="27" t="s">
        <v>2920</v>
      </c>
      <c r="D297" s="27" t="s">
        <v>71</v>
      </c>
      <c r="E297" s="27">
        <v>48</v>
      </c>
      <c r="F297" s="27" t="s">
        <v>2733</v>
      </c>
      <c r="G297" s="27" t="s">
        <v>2921</v>
      </c>
      <c r="H297" s="23" t="str">
        <f t="shared" si="10"/>
        <v>李＊璁</v>
      </c>
      <c r="I297" s="23" t="str">
        <f t="shared" si="11"/>
        <v>1＊336074</v>
      </c>
      <c r="J297" s="27">
        <v>1130503</v>
      </c>
      <c r="K297" s="27" t="s">
        <v>1909</v>
      </c>
      <c r="L297" s="27">
        <v>1173</v>
      </c>
      <c r="M297" s="26"/>
      <c r="N297" s="26"/>
      <c r="O297" s="26"/>
      <c r="P297" s="26"/>
      <c r="Q297" s="26"/>
      <c r="R297" s="26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6" t="s">
        <v>9</v>
      </c>
      <c r="AK297" s="26"/>
      <c r="AL297" s="26"/>
      <c r="AM297" s="28"/>
      <c r="AN297" s="28"/>
      <c r="AO297" s="28"/>
      <c r="AP297" s="28"/>
      <c r="AQ297" s="28"/>
      <c r="AR297" s="26"/>
      <c r="AS297" s="28"/>
      <c r="AT297" s="28"/>
      <c r="AU297" s="28"/>
      <c r="AV297" s="28"/>
      <c r="AW297" s="28"/>
      <c r="AX297" s="29"/>
      <c r="AY297" s="28"/>
      <c r="AZ297" s="28"/>
      <c r="BA297" s="28"/>
      <c r="BB297" s="28"/>
      <c r="BC297" s="26"/>
      <c r="BD297" s="26"/>
      <c r="BE297" s="28"/>
      <c r="BF297" s="26"/>
      <c r="BG297" s="26"/>
      <c r="BH297" s="26"/>
      <c r="BI297" s="28" t="s">
        <v>3092</v>
      </c>
      <c r="BJ297" s="6"/>
    </row>
    <row r="298" spans="1:62" ht="31">
      <c r="A298" s="23">
        <v>294</v>
      </c>
      <c r="B298" s="27" t="s">
        <v>2922</v>
      </c>
      <c r="C298" s="27" t="s">
        <v>1525</v>
      </c>
      <c r="D298" s="27" t="s">
        <v>71</v>
      </c>
      <c r="E298" s="27">
        <v>80</v>
      </c>
      <c r="F298" s="27" t="s">
        <v>195</v>
      </c>
      <c r="G298" s="27" t="s">
        <v>195</v>
      </c>
      <c r="H298" s="23" t="str">
        <f t="shared" si="10"/>
        <v>陳＊雄</v>
      </c>
      <c r="I298" s="23" t="str">
        <f t="shared" si="11"/>
        <v>0＊685453</v>
      </c>
      <c r="J298" s="27">
        <v>1130506</v>
      </c>
      <c r="K298" s="27" t="s">
        <v>734</v>
      </c>
      <c r="L298" s="27">
        <v>1173</v>
      </c>
      <c r="M298" s="26"/>
      <c r="N298" s="26"/>
      <c r="O298" s="26"/>
      <c r="P298" s="26"/>
      <c r="Q298" s="26"/>
      <c r="R298" s="26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6"/>
      <c r="AK298" s="26"/>
      <c r="AL298" s="26"/>
      <c r="AM298" s="28"/>
      <c r="AN298" s="28"/>
      <c r="AO298" s="28"/>
      <c r="AP298" s="28"/>
      <c r="AQ298" s="28"/>
      <c r="AR298" s="26"/>
      <c r="AS298" s="28"/>
      <c r="AT298" s="28"/>
      <c r="AU298" s="28"/>
      <c r="AV298" s="28"/>
      <c r="AW298" s="28"/>
      <c r="AX298" s="29"/>
      <c r="AY298" s="28"/>
      <c r="AZ298" s="28"/>
      <c r="BA298" s="28" t="s">
        <v>9</v>
      </c>
      <c r="BB298" s="28"/>
      <c r="BC298" s="26"/>
      <c r="BD298" s="26"/>
      <c r="BE298" s="28"/>
      <c r="BF298" s="26"/>
      <c r="BG298" s="26"/>
      <c r="BH298" s="26"/>
      <c r="BI298" s="28"/>
      <c r="BJ298" s="6"/>
    </row>
    <row r="299" spans="1:62" ht="31">
      <c r="A299" s="23">
        <v>295</v>
      </c>
      <c r="B299" s="27" t="s">
        <v>2923</v>
      </c>
      <c r="C299" s="27" t="s">
        <v>976</v>
      </c>
      <c r="D299" s="27" t="s">
        <v>69</v>
      </c>
      <c r="E299" s="27">
        <v>78</v>
      </c>
      <c r="F299" s="27" t="s">
        <v>195</v>
      </c>
      <c r="G299" s="27" t="s">
        <v>195</v>
      </c>
      <c r="H299" s="23" t="str">
        <f t="shared" si="10"/>
        <v>蔡＊鑾</v>
      </c>
      <c r="I299" s="23" t="str">
        <f t="shared" si="11"/>
        <v>0＊524113</v>
      </c>
      <c r="J299" s="27">
        <v>1130513</v>
      </c>
      <c r="K299" s="27" t="s">
        <v>734</v>
      </c>
      <c r="L299" s="27">
        <v>1173</v>
      </c>
      <c r="M299" s="26"/>
      <c r="N299" s="26"/>
      <c r="O299" s="26"/>
      <c r="P299" s="26"/>
      <c r="Q299" s="26"/>
      <c r="R299" s="26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6"/>
      <c r="AK299" s="26"/>
      <c r="AL299" s="26"/>
      <c r="AM299" s="28"/>
      <c r="AN299" s="28"/>
      <c r="AO299" s="28"/>
      <c r="AP299" s="28"/>
      <c r="AQ299" s="28"/>
      <c r="AR299" s="26"/>
      <c r="AS299" s="28"/>
      <c r="AT299" s="28"/>
      <c r="AU299" s="28"/>
      <c r="AV299" s="28"/>
      <c r="AW299" s="28"/>
      <c r="AX299" s="29"/>
      <c r="AY299" s="28"/>
      <c r="AZ299" s="28"/>
      <c r="BA299" s="28" t="s">
        <v>9</v>
      </c>
      <c r="BB299" s="28"/>
      <c r="BC299" s="26"/>
      <c r="BD299" s="26"/>
      <c r="BE299" s="28"/>
      <c r="BF299" s="26"/>
      <c r="BG299" s="26"/>
      <c r="BH299" s="26"/>
      <c r="BI299" s="28"/>
      <c r="BJ299" s="6"/>
    </row>
    <row r="300" spans="1:62" ht="31">
      <c r="A300" s="23">
        <v>296</v>
      </c>
      <c r="B300" s="27" t="s">
        <v>2924</v>
      </c>
      <c r="C300" s="27" t="s">
        <v>2925</v>
      </c>
      <c r="D300" s="27" t="s">
        <v>69</v>
      </c>
      <c r="E300" s="27">
        <v>70</v>
      </c>
      <c r="F300" s="27" t="s">
        <v>195</v>
      </c>
      <c r="G300" s="27" t="s">
        <v>195</v>
      </c>
      <c r="H300" s="23" t="str">
        <f t="shared" si="10"/>
        <v>陳＊真</v>
      </c>
      <c r="I300" s="23" t="str">
        <f t="shared" si="11"/>
        <v>1＊561950</v>
      </c>
      <c r="J300" s="27">
        <v>1130513</v>
      </c>
      <c r="K300" s="27" t="s">
        <v>734</v>
      </c>
      <c r="L300" s="27">
        <v>1173</v>
      </c>
      <c r="M300" s="26"/>
      <c r="N300" s="26"/>
      <c r="O300" s="26"/>
      <c r="P300" s="26"/>
      <c r="Q300" s="26"/>
      <c r="R300" s="26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6"/>
      <c r="AK300" s="26"/>
      <c r="AL300" s="26"/>
      <c r="AM300" s="28"/>
      <c r="AN300" s="28"/>
      <c r="AO300" s="28"/>
      <c r="AP300" s="28"/>
      <c r="AQ300" s="28"/>
      <c r="AR300" s="26"/>
      <c r="AS300" s="28"/>
      <c r="AT300" s="28"/>
      <c r="AU300" s="28"/>
      <c r="AV300" s="28"/>
      <c r="AW300" s="28"/>
      <c r="AX300" s="29"/>
      <c r="AY300" s="28"/>
      <c r="AZ300" s="28"/>
      <c r="BA300" s="28" t="s">
        <v>9</v>
      </c>
      <c r="BB300" s="28"/>
      <c r="BC300" s="26"/>
      <c r="BD300" s="26"/>
      <c r="BE300" s="28"/>
      <c r="BF300" s="26"/>
      <c r="BG300" s="26"/>
      <c r="BH300" s="26"/>
      <c r="BI300" s="28"/>
      <c r="BJ300" s="6"/>
    </row>
    <row r="301" spans="1:62" ht="46.5">
      <c r="A301" s="23">
        <v>297</v>
      </c>
      <c r="B301" s="27" t="s">
        <v>2926</v>
      </c>
      <c r="C301" s="27" t="s">
        <v>2927</v>
      </c>
      <c r="D301" s="27" t="s">
        <v>69</v>
      </c>
      <c r="E301" s="27">
        <v>69</v>
      </c>
      <c r="F301" s="27" t="s">
        <v>195</v>
      </c>
      <c r="G301" s="27" t="s">
        <v>195</v>
      </c>
      <c r="H301" s="23" t="str">
        <f t="shared" si="10"/>
        <v>李＊華</v>
      </c>
      <c r="I301" s="23" t="str">
        <f t="shared" si="11"/>
        <v>0＊747407</v>
      </c>
      <c r="J301" s="27">
        <v>1130515</v>
      </c>
      <c r="K301" s="27" t="s">
        <v>738</v>
      </c>
      <c r="L301" s="27">
        <v>1173</v>
      </c>
      <c r="M301" s="26"/>
      <c r="N301" s="26"/>
      <c r="O301" s="26"/>
      <c r="P301" s="26"/>
      <c r="Q301" s="26"/>
      <c r="R301" s="26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6"/>
      <c r="AK301" s="26"/>
      <c r="AL301" s="26"/>
      <c r="AM301" s="28"/>
      <c r="AN301" s="28"/>
      <c r="AO301" s="28"/>
      <c r="AP301" s="28"/>
      <c r="AQ301" s="28"/>
      <c r="AR301" s="26"/>
      <c r="AS301" s="28"/>
      <c r="AT301" s="28"/>
      <c r="AU301" s="28"/>
      <c r="AV301" s="28"/>
      <c r="AW301" s="28"/>
      <c r="AX301" s="29"/>
      <c r="AY301" s="28"/>
      <c r="AZ301" s="28" t="s">
        <v>9</v>
      </c>
      <c r="BA301" s="28" t="s">
        <v>9</v>
      </c>
      <c r="BB301" s="28"/>
      <c r="BC301" s="26"/>
      <c r="BD301" s="26"/>
      <c r="BE301" s="28"/>
      <c r="BF301" s="26"/>
      <c r="BG301" s="26"/>
      <c r="BH301" s="26"/>
      <c r="BI301" s="28"/>
      <c r="BJ301" s="6"/>
    </row>
    <row r="302" spans="1:62">
      <c r="A302" s="23">
        <v>298</v>
      </c>
      <c r="B302" s="27" t="s">
        <v>2928</v>
      </c>
      <c r="C302" s="27" t="s">
        <v>999</v>
      </c>
      <c r="D302" s="27" t="s">
        <v>69</v>
      </c>
      <c r="E302" s="27">
        <v>62</v>
      </c>
      <c r="F302" s="27" t="s">
        <v>195</v>
      </c>
      <c r="G302" s="27" t="s">
        <v>195</v>
      </c>
      <c r="H302" s="23" t="str">
        <f t="shared" si="10"/>
        <v>許＊庭</v>
      </c>
      <c r="I302" s="23" t="str">
        <f t="shared" si="11"/>
        <v>1＊158689</v>
      </c>
      <c r="J302" s="27">
        <v>1130515</v>
      </c>
      <c r="K302" s="27">
        <v>5761300</v>
      </c>
      <c r="L302" s="27">
        <v>1173</v>
      </c>
      <c r="M302" s="26"/>
      <c r="N302" s="26"/>
      <c r="O302" s="26"/>
      <c r="P302" s="26"/>
      <c r="Q302" s="26"/>
      <c r="R302" s="26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6"/>
      <c r="AK302" s="26"/>
      <c r="AL302" s="26"/>
      <c r="AM302" s="28"/>
      <c r="AN302" s="28"/>
      <c r="AO302" s="28"/>
      <c r="AP302" s="28"/>
      <c r="AQ302" s="28"/>
      <c r="AR302" s="26"/>
      <c r="AS302" s="28"/>
      <c r="AT302" s="28"/>
      <c r="AU302" s="28" t="s">
        <v>9</v>
      </c>
      <c r="AV302" s="28"/>
      <c r="AW302" s="28"/>
      <c r="AX302" s="29"/>
      <c r="AY302" s="28"/>
      <c r="AZ302" s="28"/>
      <c r="BA302" s="28"/>
      <c r="BB302" s="28"/>
      <c r="BC302" s="26"/>
      <c r="BD302" s="26"/>
      <c r="BE302" s="28"/>
      <c r="BF302" s="26"/>
      <c r="BG302" s="26"/>
      <c r="BH302" s="26"/>
      <c r="BI302" s="28"/>
      <c r="BJ302" s="6"/>
    </row>
    <row r="303" spans="1:62" ht="31">
      <c r="A303" s="23">
        <v>299</v>
      </c>
      <c r="B303" s="27" t="s">
        <v>2277</v>
      </c>
      <c r="C303" s="27" t="s">
        <v>1980</v>
      </c>
      <c r="D303" s="27" t="s">
        <v>69</v>
      </c>
      <c r="E303" s="27">
        <v>59</v>
      </c>
      <c r="F303" s="27" t="s">
        <v>195</v>
      </c>
      <c r="G303" s="27" t="s">
        <v>195</v>
      </c>
      <c r="H303" s="23" t="str">
        <f t="shared" si="10"/>
        <v>林＊芳</v>
      </c>
      <c r="I303" s="23" t="str">
        <f t="shared" si="11"/>
        <v>1＊924707</v>
      </c>
      <c r="J303" s="27">
        <v>1130515</v>
      </c>
      <c r="K303" s="27" t="s">
        <v>752</v>
      </c>
      <c r="L303" s="27">
        <v>1173</v>
      </c>
      <c r="M303" s="26"/>
      <c r="N303" s="26"/>
      <c r="O303" s="26"/>
      <c r="P303" s="26"/>
      <c r="Q303" s="26"/>
      <c r="R303" s="26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6"/>
      <c r="AK303" s="26"/>
      <c r="AL303" s="26"/>
      <c r="AM303" s="28"/>
      <c r="AN303" s="28"/>
      <c r="AO303" s="28"/>
      <c r="AP303" s="28"/>
      <c r="AQ303" s="28"/>
      <c r="AR303" s="26"/>
      <c r="AS303" s="28"/>
      <c r="AT303" s="28"/>
      <c r="AU303" s="28"/>
      <c r="AV303" s="28" t="s">
        <v>9</v>
      </c>
      <c r="AW303" s="28"/>
      <c r="AX303" s="29"/>
      <c r="AY303" s="28"/>
      <c r="AZ303" s="28"/>
      <c r="BA303" s="28"/>
      <c r="BB303" s="28"/>
      <c r="BC303" s="26"/>
      <c r="BD303" s="26"/>
      <c r="BE303" s="28"/>
      <c r="BF303" s="26"/>
      <c r="BG303" s="26"/>
      <c r="BH303" s="26"/>
      <c r="BI303" s="28" t="s">
        <v>1034</v>
      </c>
      <c r="BJ303" s="6"/>
    </row>
    <row r="304" spans="1:62" ht="31">
      <c r="A304" s="23">
        <v>300</v>
      </c>
      <c r="B304" s="27" t="s">
        <v>2929</v>
      </c>
      <c r="C304" s="27" t="s">
        <v>2930</v>
      </c>
      <c r="D304" s="27" t="s">
        <v>69</v>
      </c>
      <c r="E304" s="27">
        <v>63</v>
      </c>
      <c r="F304" s="27" t="s">
        <v>195</v>
      </c>
      <c r="G304" s="27" t="s">
        <v>195</v>
      </c>
      <c r="H304" s="23" t="str">
        <f t="shared" si="10"/>
        <v>郭＊貞</v>
      </c>
      <c r="I304" s="23" t="str">
        <f t="shared" si="11"/>
        <v>1＊699839</v>
      </c>
      <c r="J304" s="27">
        <v>1130515</v>
      </c>
      <c r="K304" s="27" t="s">
        <v>732</v>
      </c>
      <c r="L304" s="27">
        <v>1173</v>
      </c>
      <c r="M304" s="26"/>
      <c r="N304" s="26"/>
      <c r="O304" s="26"/>
      <c r="P304" s="26"/>
      <c r="Q304" s="26"/>
      <c r="R304" s="26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6"/>
      <c r="AK304" s="26"/>
      <c r="AL304" s="26"/>
      <c r="AM304" s="28"/>
      <c r="AN304" s="28"/>
      <c r="AO304" s="28"/>
      <c r="AP304" s="28"/>
      <c r="AQ304" s="28"/>
      <c r="AR304" s="26"/>
      <c r="AS304" s="28"/>
      <c r="AT304" s="28"/>
      <c r="AU304" s="28"/>
      <c r="AV304" s="28"/>
      <c r="AW304" s="28"/>
      <c r="AX304" s="29"/>
      <c r="AY304" s="28"/>
      <c r="AZ304" s="28"/>
      <c r="BA304" s="28"/>
      <c r="BB304" s="28" t="s">
        <v>1899</v>
      </c>
      <c r="BC304" s="26"/>
      <c r="BD304" s="26"/>
      <c r="BE304" s="28"/>
      <c r="BF304" s="26"/>
      <c r="BG304" s="26"/>
      <c r="BH304" s="26"/>
      <c r="BI304" s="28"/>
      <c r="BJ304" s="6"/>
    </row>
    <row r="305" spans="1:62" ht="31">
      <c r="A305" s="23">
        <v>301</v>
      </c>
      <c r="B305" s="27" t="s">
        <v>2931</v>
      </c>
      <c r="C305" s="27" t="s">
        <v>826</v>
      </c>
      <c r="D305" s="27" t="s">
        <v>69</v>
      </c>
      <c r="E305" s="27">
        <v>47</v>
      </c>
      <c r="F305" s="27" t="s">
        <v>195</v>
      </c>
      <c r="G305" s="27" t="s">
        <v>195</v>
      </c>
      <c r="H305" s="23" t="str">
        <f t="shared" si="10"/>
        <v>林＊雯</v>
      </c>
      <c r="I305" s="23" t="str">
        <f t="shared" si="11"/>
        <v>1＊536447</v>
      </c>
      <c r="J305" s="27">
        <v>1130515</v>
      </c>
      <c r="K305" s="27" t="s">
        <v>734</v>
      </c>
      <c r="L305" s="27">
        <v>1173</v>
      </c>
      <c r="M305" s="26"/>
      <c r="N305" s="26"/>
      <c r="O305" s="26"/>
      <c r="P305" s="26"/>
      <c r="Q305" s="26"/>
      <c r="R305" s="26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6"/>
      <c r="AK305" s="26"/>
      <c r="AL305" s="26"/>
      <c r="AM305" s="28"/>
      <c r="AN305" s="28"/>
      <c r="AO305" s="28"/>
      <c r="AP305" s="28"/>
      <c r="AQ305" s="28"/>
      <c r="AR305" s="26"/>
      <c r="AS305" s="28"/>
      <c r="AT305" s="28"/>
      <c r="AU305" s="28"/>
      <c r="AV305" s="28"/>
      <c r="AW305" s="28"/>
      <c r="AX305" s="29"/>
      <c r="AY305" s="28"/>
      <c r="AZ305" s="28"/>
      <c r="BA305" s="28" t="s">
        <v>9</v>
      </c>
      <c r="BB305" s="28"/>
      <c r="BC305" s="26"/>
      <c r="BD305" s="26"/>
      <c r="BE305" s="28"/>
      <c r="BF305" s="26"/>
      <c r="BG305" s="26"/>
      <c r="BH305" s="26"/>
      <c r="BI305" s="28"/>
      <c r="BJ305" s="6"/>
    </row>
    <row r="306" spans="1:62" ht="46.5">
      <c r="A306" s="23">
        <v>302</v>
      </c>
      <c r="B306" s="27" t="s">
        <v>2932</v>
      </c>
      <c r="C306" s="27" t="s">
        <v>984</v>
      </c>
      <c r="D306" s="27" t="s">
        <v>71</v>
      </c>
      <c r="E306" s="27">
        <v>69</v>
      </c>
      <c r="F306" s="27" t="s">
        <v>195</v>
      </c>
      <c r="G306" s="27" t="s">
        <v>195</v>
      </c>
      <c r="H306" s="23" t="str">
        <f t="shared" si="10"/>
        <v>李＊來</v>
      </c>
      <c r="I306" s="23" t="str">
        <f t="shared" si="11"/>
        <v>2＊414072</v>
      </c>
      <c r="J306" s="27">
        <v>1130515</v>
      </c>
      <c r="K306" s="27" t="s">
        <v>738</v>
      </c>
      <c r="L306" s="27">
        <v>1173</v>
      </c>
      <c r="M306" s="26"/>
      <c r="N306" s="26"/>
      <c r="O306" s="26"/>
      <c r="P306" s="26"/>
      <c r="Q306" s="26"/>
      <c r="R306" s="26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6"/>
      <c r="AK306" s="26"/>
      <c r="AL306" s="26"/>
      <c r="AM306" s="28"/>
      <c r="AN306" s="28"/>
      <c r="AO306" s="28"/>
      <c r="AP306" s="28"/>
      <c r="AQ306" s="28"/>
      <c r="AR306" s="26"/>
      <c r="AS306" s="28"/>
      <c r="AT306" s="28"/>
      <c r="AU306" s="28"/>
      <c r="AV306" s="28"/>
      <c r="AW306" s="28"/>
      <c r="AX306" s="29"/>
      <c r="AY306" s="28" t="s">
        <v>9</v>
      </c>
      <c r="AZ306" s="28"/>
      <c r="BA306" s="28" t="s">
        <v>9</v>
      </c>
      <c r="BB306" s="28"/>
      <c r="BC306" s="26"/>
      <c r="BD306" s="26"/>
      <c r="BE306" s="28"/>
      <c r="BF306" s="26"/>
      <c r="BG306" s="26"/>
      <c r="BH306" s="26"/>
      <c r="BI306" s="28"/>
      <c r="BJ306" s="6"/>
    </row>
    <row r="307" spans="1:62" ht="31">
      <c r="A307" s="23">
        <v>303</v>
      </c>
      <c r="B307" s="27" t="s">
        <v>2933</v>
      </c>
      <c r="C307" s="27" t="s">
        <v>2934</v>
      </c>
      <c r="D307" s="27" t="s">
        <v>71</v>
      </c>
      <c r="E307" s="27">
        <v>78</v>
      </c>
      <c r="F307" s="27" t="s">
        <v>2935</v>
      </c>
      <c r="G307" s="27"/>
      <c r="H307" s="23" t="str">
        <f t="shared" si="10"/>
        <v>劉＊勳</v>
      </c>
      <c r="I307" s="23" t="str">
        <f t="shared" si="11"/>
        <v>1＊181228</v>
      </c>
      <c r="J307" s="27">
        <v>1130516</v>
      </c>
      <c r="K307" s="27" t="s">
        <v>753</v>
      </c>
      <c r="L307" s="27">
        <v>1173</v>
      </c>
      <c r="M307" s="26"/>
      <c r="N307" s="26"/>
      <c r="O307" s="26"/>
      <c r="P307" s="26"/>
      <c r="Q307" s="26"/>
      <c r="R307" s="26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6"/>
      <c r="AK307" s="26"/>
      <c r="AL307" s="26"/>
      <c r="AM307" s="28"/>
      <c r="AN307" s="28"/>
      <c r="AO307" s="28"/>
      <c r="AP307" s="28"/>
      <c r="AQ307" s="28"/>
      <c r="AR307" s="26" t="s">
        <v>9</v>
      </c>
      <c r="AS307" s="28"/>
      <c r="AT307" s="28"/>
      <c r="AU307" s="28"/>
      <c r="AV307" s="28"/>
      <c r="AW307" s="28"/>
      <c r="AX307" s="29"/>
      <c r="AY307" s="28"/>
      <c r="AZ307" s="28"/>
      <c r="BA307" s="28"/>
      <c r="BB307" s="28"/>
      <c r="BC307" s="26"/>
      <c r="BD307" s="26"/>
      <c r="BE307" s="28"/>
      <c r="BF307" s="26"/>
      <c r="BG307" s="26"/>
      <c r="BH307" s="26"/>
      <c r="BI307" s="28" t="s">
        <v>1034</v>
      </c>
      <c r="BJ307" s="6"/>
    </row>
    <row r="308" spans="1:62" ht="62">
      <c r="A308" s="23">
        <v>304</v>
      </c>
      <c r="B308" s="27" t="s">
        <v>2926</v>
      </c>
      <c r="C308" s="27" t="s">
        <v>2927</v>
      </c>
      <c r="D308" s="27" t="s">
        <v>69</v>
      </c>
      <c r="E308" s="27">
        <v>69</v>
      </c>
      <c r="F308" s="27" t="s">
        <v>195</v>
      </c>
      <c r="G308" s="27" t="s">
        <v>195</v>
      </c>
      <c r="H308" s="23" t="str">
        <f t="shared" si="10"/>
        <v>李＊華</v>
      </c>
      <c r="I308" s="23" t="str">
        <f t="shared" si="11"/>
        <v>0＊747407</v>
      </c>
      <c r="J308" s="27">
        <v>1130516</v>
      </c>
      <c r="K308" s="27" t="s">
        <v>1055</v>
      </c>
      <c r="L308" s="27">
        <v>1173</v>
      </c>
      <c r="M308" s="26"/>
      <c r="N308" s="26"/>
      <c r="O308" s="26"/>
      <c r="P308" s="26"/>
      <c r="Q308" s="26"/>
      <c r="R308" s="26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6"/>
      <c r="AK308" s="26"/>
      <c r="AL308" s="26"/>
      <c r="AM308" s="28"/>
      <c r="AN308" s="28"/>
      <c r="AO308" s="28"/>
      <c r="AP308" s="28"/>
      <c r="AQ308" s="28"/>
      <c r="AR308" s="26"/>
      <c r="AS308" s="28"/>
      <c r="AT308" s="28"/>
      <c r="AU308" s="28"/>
      <c r="AV308" s="28" t="s">
        <v>9</v>
      </c>
      <c r="AW308" s="28"/>
      <c r="AX308" s="29"/>
      <c r="AY308" s="28"/>
      <c r="AZ308" s="28"/>
      <c r="BA308" s="28"/>
      <c r="BB308" s="28"/>
      <c r="BC308" s="26" t="s">
        <v>9</v>
      </c>
      <c r="BD308" s="26"/>
      <c r="BE308" s="28"/>
      <c r="BF308" s="26"/>
      <c r="BG308" s="26"/>
      <c r="BH308" s="26"/>
      <c r="BI308" s="28" t="s">
        <v>1034</v>
      </c>
      <c r="BJ308" s="6"/>
    </row>
    <row r="309" spans="1:62" ht="46.5">
      <c r="A309" s="23">
        <v>305</v>
      </c>
      <c r="B309" s="27" t="s">
        <v>696</v>
      </c>
      <c r="C309" s="27" t="s">
        <v>2936</v>
      </c>
      <c r="D309" s="27" t="s">
        <v>71</v>
      </c>
      <c r="E309" s="27">
        <v>50</v>
      </c>
      <c r="F309" s="27" t="s">
        <v>195</v>
      </c>
      <c r="G309" s="27" t="s">
        <v>195</v>
      </c>
      <c r="H309" s="23" t="str">
        <f t="shared" si="10"/>
        <v>黃＊鴻</v>
      </c>
      <c r="I309" s="23" t="str">
        <f t="shared" si="11"/>
        <v>1＊164781</v>
      </c>
      <c r="J309" s="27">
        <v>1130516</v>
      </c>
      <c r="K309" s="27" t="s">
        <v>767</v>
      </c>
      <c r="L309" s="27">
        <v>1173</v>
      </c>
      <c r="M309" s="26"/>
      <c r="N309" s="26"/>
      <c r="O309" s="26"/>
      <c r="P309" s="26"/>
      <c r="Q309" s="26"/>
      <c r="R309" s="26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6"/>
      <c r="AK309" s="26"/>
      <c r="AL309" s="26"/>
      <c r="AM309" s="28"/>
      <c r="AN309" s="28"/>
      <c r="AO309" s="28"/>
      <c r="AP309" s="28"/>
      <c r="AQ309" s="28"/>
      <c r="AR309" s="26"/>
      <c r="AS309" s="28"/>
      <c r="AT309" s="28"/>
      <c r="AU309" s="28"/>
      <c r="AV309" s="28" t="s">
        <v>9</v>
      </c>
      <c r="AW309" s="28"/>
      <c r="AX309" s="29"/>
      <c r="AY309" s="28"/>
      <c r="AZ309" s="28"/>
      <c r="BA309" s="28"/>
      <c r="BB309" s="28"/>
      <c r="BC309" s="26" t="s">
        <v>9</v>
      </c>
      <c r="BD309" s="26"/>
      <c r="BE309" s="28"/>
      <c r="BF309" s="26"/>
      <c r="BG309" s="26"/>
      <c r="BH309" s="26"/>
      <c r="BI309" s="28"/>
      <c r="BJ309" s="6"/>
    </row>
    <row r="310" spans="1:62" ht="31">
      <c r="A310" s="23">
        <v>306</v>
      </c>
      <c r="B310" s="27" t="s">
        <v>478</v>
      </c>
      <c r="C310" s="27" t="s">
        <v>387</v>
      </c>
      <c r="D310" s="27" t="s">
        <v>71</v>
      </c>
      <c r="E310" s="27">
        <v>76</v>
      </c>
      <c r="F310" s="27" t="s">
        <v>195</v>
      </c>
      <c r="G310" s="27" t="s">
        <v>195</v>
      </c>
      <c r="H310" s="23" t="str">
        <f t="shared" si="10"/>
        <v>古＊泉</v>
      </c>
      <c r="I310" s="23" t="str">
        <f t="shared" si="11"/>
        <v>2＊438355</v>
      </c>
      <c r="J310" s="27">
        <v>1130516</v>
      </c>
      <c r="K310" s="27" t="s">
        <v>734</v>
      </c>
      <c r="L310" s="27">
        <v>1173</v>
      </c>
      <c r="M310" s="26"/>
      <c r="N310" s="26"/>
      <c r="O310" s="26"/>
      <c r="P310" s="26"/>
      <c r="Q310" s="26"/>
      <c r="R310" s="26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6"/>
      <c r="AK310" s="26"/>
      <c r="AL310" s="26"/>
      <c r="AM310" s="28"/>
      <c r="AN310" s="28"/>
      <c r="AO310" s="28"/>
      <c r="AP310" s="28"/>
      <c r="AQ310" s="28"/>
      <c r="AR310" s="26"/>
      <c r="AS310" s="28"/>
      <c r="AT310" s="28"/>
      <c r="AU310" s="28"/>
      <c r="AV310" s="28"/>
      <c r="AW310" s="28"/>
      <c r="AX310" s="29"/>
      <c r="AY310" s="28"/>
      <c r="AZ310" s="28"/>
      <c r="BA310" s="28" t="s">
        <v>9</v>
      </c>
      <c r="BB310" s="28"/>
      <c r="BC310" s="26"/>
      <c r="BD310" s="26"/>
      <c r="BE310" s="28"/>
      <c r="BF310" s="26"/>
      <c r="BG310" s="26"/>
      <c r="BH310" s="26"/>
      <c r="BI310" s="28"/>
      <c r="BJ310" s="6"/>
    </row>
    <row r="311" spans="1:62">
      <c r="A311" s="23">
        <v>307</v>
      </c>
      <c r="B311" s="27" t="s">
        <v>2937</v>
      </c>
      <c r="C311" s="27" t="s">
        <v>831</v>
      </c>
      <c r="D311" s="27" t="s">
        <v>71</v>
      </c>
      <c r="E311" s="27">
        <v>52</v>
      </c>
      <c r="F311" s="27" t="s">
        <v>195</v>
      </c>
      <c r="G311" s="27" t="s">
        <v>195</v>
      </c>
      <c r="H311" s="23" t="str">
        <f t="shared" si="10"/>
        <v>林＊祥</v>
      </c>
      <c r="I311" s="23" t="str">
        <f t="shared" si="11"/>
        <v>2＊025167</v>
      </c>
      <c r="J311" s="27">
        <v>1130517</v>
      </c>
      <c r="K311" s="27">
        <v>5761300</v>
      </c>
      <c r="L311" s="27">
        <v>1173</v>
      </c>
      <c r="M311" s="26"/>
      <c r="N311" s="26"/>
      <c r="O311" s="26"/>
      <c r="P311" s="26"/>
      <c r="Q311" s="26"/>
      <c r="R311" s="26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6"/>
      <c r="AK311" s="26"/>
      <c r="AL311" s="26"/>
      <c r="AM311" s="28"/>
      <c r="AN311" s="28"/>
      <c r="AO311" s="28"/>
      <c r="AP311" s="28"/>
      <c r="AQ311" s="28"/>
      <c r="AR311" s="26"/>
      <c r="AS311" s="28"/>
      <c r="AT311" s="28"/>
      <c r="AU311" s="28" t="s">
        <v>9</v>
      </c>
      <c r="AV311" s="28"/>
      <c r="AW311" s="28"/>
      <c r="AX311" s="29"/>
      <c r="AY311" s="28"/>
      <c r="AZ311" s="28"/>
      <c r="BA311" s="28"/>
      <c r="BB311" s="28"/>
      <c r="BC311" s="26"/>
      <c r="BD311" s="26"/>
      <c r="BE311" s="28"/>
      <c r="BF311" s="26"/>
      <c r="BG311" s="26"/>
      <c r="BH311" s="26"/>
      <c r="BI311" s="28"/>
      <c r="BJ311" s="6"/>
    </row>
    <row r="312" spans="1:62" ht="31">
      <c r="A312" s="23">
        <v>308</v>
      </c>
      <c r="B312" s="27" t="s">
        <v>2938</v>
      </c>
      <c r="C312" s="27" t="s">
        <v>2939</v>
      </c>
      <c r="D312" s="27" t="s">
        <v>71</v>
      </c>
      <c r="E312" s="27">
        <v>92</v>
      </c>
      <c r="F312" s="27" t="s">
        <v>2940</v>
      </c>
      <c r="G312" s="27" t="s">
        <v>2941</v>
      </c>
      <c r="H312" s="23" t="str">
        <f t="shared" si="10"/>
        <v>劉＊來</v>
      </c>
      <c r="I312" s="23" t="str">
        <f t="shared" si="11"/>
        <v>0＊385449</v>
      </c>
      <c r="J312" s="27">
        <v>1130520</v>
      </c>
      <c r="K312" s="27" t="s">
        <v>753</v>
      </c>
      <c r="L312" s="27">
        <v>1173</v>
      </c>
      <c r="M312" s="26"/>
      <c r="N312" s="26"/>
      <c r="O312" s="26"/>
      <c r="P312" s="26"/>
      <c r="Q312" s="26"/>
      <c r="R312" s="26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6"/>
      <c r="AK312" s="26"/>
      <c r="AL312" s="26"/>
      <c r="AM312" s="28"/>
      <c r="AN312" s="28"/>
      <c r="AO312" s="28"/>
      <c r="AP312" s="28"/>
      <c r="AQ312" s="28"/>
      <c r="AR312" s="26" t="s">
        <v>9</v>
      </c>
      <c r="AS312" s="28"/>
      <c r="AT312" s="28"/>
      <c r="AU312" s="28"/>
      <c r="AV312" s="28"/>
      <c r="AW312" s="28"/>
      <c r="AX312" s="29"/>
      <c r="AY312" s="28"/>
      <c r="AZ312" s="28"/>
      <c r="BA312" s="28"/>
      <c r="BB312" s="28"/>
      <c r="BC312" s="26"/>
      <c r="BD312" s="26"/>
      <c r="BE312" s="28"/>
      <c r="BF312" s="26"/>
      <c r="BG312" s="26"/>
      <c r="BH312" s="26"/>
      <c r="BI312" s="28" t="s">
        <v>1034</v>
      </c>
      <c r="BJ312" s="6"/>
    </row>
    <row r="313" spans="1:62" ht="46.5">
      <c r="A313" s="23">
        <v>309</v>
      </c>
      <c r="B313" s="27" t="s">
        <v>2942</v>
      </c>
      <c r="C313" s="27" t="s">
        <v>2943</v>
      </c>
      <c r="D313" s="27" t="s">
        <v>71</v>
      </c>
      <c r="E313" s="27">
        <v>79</v>
      </c>
      <c r="F313" s="27" t="s">
        <v>195</v>
      </c>
      <c r="G313" s="27" t="s">
        <v>195</v>
      </c>
      <c r="H313" s="23" t="str">
        <f t="shared" si="10"/>
        <v>李＊本</v>
      </c>
      <c r="I313" s="23" t="str">
        <f t="shared" si="11"/>
        <v>0＊746502</v>
      </c>
      <c r="J313" s="27">
        <v>1130520</v>
      </c>
      <c r="K313" s="27" t="s">
        <v>756</v>
      </c>
      <c r="L313" s="27">
        <v>1173</v>
      </c>
      <c r="M313" s="26"/>
      <c r="N313" s="26"/>
      <c r="O313" s="26"/>
      <c r="P313" s="26"/>
      <c r="Q313" s="26"/>
      <c r="R313" s="26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6"/>
      <c r="AK313" s="26"/>
      <c r="AL313" s="26"/>
      <c r="AM313" s="28"/>
      <c r="AN313" s="28"/>
      <c r="AO313" s="28"/>
      <c r="AP313" s="28"/>
      <c r="AQ313" s="28"/>
      <c r="AR313" s="26"/>
      <c r="AS313" s="28"/>
      <c r="AT313" s="28"/>
      <c r="AU313" s="28"/>
      <c r="AV313" s="28"/>
      <c r="AW313" s="28"/>
      <c r="AX313" s="29"/>
      <c r="AY313" s="28"/>
      <c r="AZ313" s="28"/>
      <c r="BA313" s="28" t="s">
        <v>9</v>
      </c>
      <c r="BB313" s="28"/>
      <c r="BC313" s="26"/>
      <c r="BD313" s="26"/>
      <c r="BE313" s="28"/>
      <c r="BF313" s="26" t="s">
        <v>757</v>
      </c>
      <c r="BG313" s="26"/>
      <c r="BH313" s="26"/>
      <c r="BI313" s="28"/>
      <c r="BJ313" s="6"/>
    </row>
    <row r="314" spans="1:62" ht="46.5">
      <c r="A314" s="23">
        <v>310</v>
      </c>
      <c r="B314" s="27" t="s">
        <v>2443</v>
      </c>
      <c r="C314" s="27" t="s">
        <v>2141</v>
      </c>
      <c r="D314" s="27" t="s">
        <v>71</v>
      </c>
      <c r="E314" s="27">
        <v>78</v>
      </c>
      <c r="F314" s="27" t="s">
        <v>195</v>
      </c>
      <c r="G314" s="27" t="s">
        <v>195</v>
      </c>
      <c r="H314" s="23" t="str">
        <f t="shared" si="10"/>
        <v>何＊景</v>
      </c>
      <c r="I314" s="23" t="str">
        <f t="shared" si="11"/>
        <v>1＊387961</v>
      </c>
      <c r="J314" s="27">
        <v>1130520</v>
      </c>
      <c r="K314" s="27" t="s">
        <v>738</v>
      </c>
      <c r="L314" s="27">
        <v>1173</v>
      </c>
      <c r="M314" s="26"/>
      <c r="N314" s="26"/>
      <c r="O314" s="26"/>
      <c r="P314" s="26"/>
      <c r="Q314" s="26"/>
      <c r="R314" s="26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6"/>
      <c r="AK314" s="26"/>
      <c r="AL314" s="26"/>
      <c r="AM314" s="28"/>
      <c r="AN314" s="28"/>
      <c r="AO314" s="28"/>
      <c r="AP314" s="28"/>
      <c r="AQ314" s="28"/>
      <c r="AR314" s="26"/>
      <c r="AS314" s="28"/>
      <c r="AT314" s="28"/>
      <c r="AU314" s="28"/>
      <c r="AV314" s="28"/>
      <c r="AW314" s="28"/>
      <c r="AX314" s="29"/>
      <c r="AY314" s="28"/>
      <c r="AZ314" s="28" t="s">
        <v>9</v>
      </c>
      <c r="BA314" s="28" t="s">
        <v>9</v>
      </c>
      <c r="BB314" s="28"/>
      <c r="BC314" s="26"/>
      <c r="BD314" s="26"/>
      <c r="BE314" s="28"/>
      <c r="BF314" s="26"/>
      <c r="BG314" s="26"/>
      <c r="BH314" s="26"/>
      <c r="BI314" s="28"/>
      <c r="BJ314" s="6"/>
    </row>
    <row r="315" spans="1:62" ht="31">
      <c r="A315" s="23">
        <v>311</v>
      </c>
      <c r="B315" s="27" t="s">
        <v>2944</v>
      </c>
      <c r="C315" s="27" t="s">
        <v>2945</v>
      </c>
      <c r="D315" s="27" t="s">
        <v>71</v>
      </c>
      <c r="E315" s="27">
        <v>83</v>
      </c>
      <c r="F315" s="27" t="s">
        <v>195</v>
      </c>
      <c r="G315" s="27" t="s">
        <v>195</v>
      </c>
      <c r="H315" s="23" t="str">
        <f t="shared" si="10"/>
        <v>黃＊吉</v>
      </c>
      <c r="I315" s="23" t="str">
        <f t="shared" si="11"/>
        <v>2＊156035</v>
      </c>
      <c r="J315" s="27">
        <v>1130520</v>
      </c>
      <c r="K315" s="27" t="s">
        <v>734</v>
      </c>
      <c r="L315" s="27">
        <v>1173</v>
      </c>
      <c r="M315" s="26"/>
      <c r="N315" s="26"/>
      <c r="O315" s="26"/>
      <c r="P315" s="26"/>
      <c r="Q315" s="26"/>
      <c r="R315" s="26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6"/>
      <c r="AK315" s="26"/>
      <c r="AL315" s="26"/>
      <c r="AM315" s="28"/>
      <c r="AN315" s="28"/>
      <c r="AO315" s="28"/>
      <c r="AP315" s="28"/>
      <c r="AQ315" s="28"/>
      <c r="AR315" s="26"/>
      <c r="AS315" s="28"/>
      <c r="AT315" s="28"/>
      <c r="AU315" s="28"/>
      <c r="AV315" s="28"/>
      <c r="AW315" s="28"/>
      <c r="AX315" s="29"/>
      <c r="AY315" s="28"/>
      <c r="AZ315" s="28"/>
      <c r="BA315" s="28" t="s">
        <v>9</v>
      </c>
      <c r="BB315" s="28"/>
      <c r="BC315" s="26"/>
      <c r="BD315" s="26"/>
      <c r="BE315" s="28"/>
      <c r="BF315" s="26"/>
      <c r="BG315" s="26"/>
      <c r="BH315" s="26"/>
      <c r="BI315" s="28"/>
      <c r="BJ315" s="6"/>
    </row>
    <row r="316" spans="1:62" ht="31">
      <c r="A316" s="23">
        <v>312</v>
      </c>
      <c r="B316" s="27" t="s">
        <v>2946</v>
      </c>
      <c r="C316" s="27" t="s">
        <v>2947</v>
      </c>
      <c r="D316" s="27" t="s">
        <v>71</v>
      </c>
      <c r="E316" s="27">
        <v>45</v>
      </c>
      <c r="F316" s="27" t="s">
        <v>195</v>
      </c>
      <c r="G316" s="27" t="s">
        <v>195</v>
      </c>
      <c r="H316" s="23" t="str">
        <f t="shared" si="10"/>
        <v>李＊浩</v>
      </c>
      <c r="I316" s="23" t="str">
        <f t="shared" si="11"/>
        <v>2＊479649</v>
      </c>
      <c r="J316" s="27">
        <v>1130520</v>
      </c>
      <c r="K316" s="27" t="s">
        <v>3093</v>
      </c>
      <c r="L316" s="27">
        <v>1173</v>
      </c>
      <c r="M316" s="26"/>
      <c r="N316" s="26"/>
      <c r="O316" s="26"/>
      <c r="P316" s="26"/>
      <c r="Q316" s="26"/>
      <c r="R316" s="26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6"/>
      <c r="AK316" s="26"/>
      <c r="AL316" s="26"/>
      <c r="AM316" s="28"/>
      <c r="AN316" s="28"/>
      <c r="AO316" s="28"/>
      <c r="AP316" s="28"/>
      <c r="AQ316" s="28"/>
      <c r="AR316" s="26"/>
      <c r="AS316" s="28"/>
      <c r="AT316" s="28"/>
      <c r="AU316" s="28"/>
      <c r="AV316" s="28"/>
      <c r="AW316" s="28"/>
      <c r="AX316" s="29"/>
      <c r="AY316" s="28"/>
      <c r="AZ316" s="28"/>
      <c r="BA316" s="28"/>
      <c r="BB316" s="28"/>
      <c r="BC316" s="26" t="s">
        <v>9</v>
      </c>
      <c r="BD316" s="26"/>
      <c r="BE316" s="28"/>
      <c r="BF316" s="26"/>
      <c r="BG316" s="26"/>
      <c r="BH316" s="26"/>
      <c r="BI316" s="28"/>
      <c r="BJ316" s="6"/>
    </row>
    <row r="317" spans="1:62" ht="31">
      <c r="A317" s="23">
        <v>313</v>
      </c>
      <c r="B317" s="27" t="s">
        <v>2948</v>
      </c>
      <c r="C317" s="27" t="s">
        <v>1533</v>
      </c>
      <c r="D317" s="27" t="s">
        <v>69</v>
      </c>
      <c r="E317" s="27">
        <v>74</v>
      </c>
      <c r="F317" s="27" t="s">
        <v>195</v>
      </c>
      <c r="G317" s="27" t="s">
        <v>195</v>
      </c>
      <c r="H317" s="23" t="str">
        <f t="shared" si="10"/>
        <v>許＊聰</v>
      </c>
      <c r="I317" s="23" t="str">
        <f t="shared" si="11"/>
        <v>2＊381788</v>
      </c>
      <c r="J317" s="27">
        <v>1130520</v>
      </c>
      <c r="K317" s="27" t="s">
        <v>734</v>
      </c>
      <c r="L317" s="27">
        <v>1173</v>
      </c>
      <c r="M317" s="26"/>
      <c r="N317" s="26"/>
      <c r="O317" s="26"/>
      <c r="P317" s="26"/>
      <c r="Q317" s="26"/>
      <c r="R317" s="26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6"/>
      <c r="AK317" s="26"/>
      <c r="AL317" s="26"/>
      <c r="AM317" s="28"/>
      <c r="AN317" s="28"/>
      <c r="AO317" s="28"/>
      <c r="AP317" s="28"/>
      <c r="AQ317" s="28"/>
      <c r="AR317" s="26"/>
      <c r="AS317" s="28"/>
      <c r="AT317" s="28"/>
      <c r="AU317" s="28"/>
      <c r="AV317" s="28"/>
      <c r="AW317" s="28"/>
      <c r="AX317" s="29"/>
      <c r="AY317" s="28"/>
      <c r="AZ317" s="28"/>
      <c r="BA317" s="28" t="s">
        <v>1899</v>
      </c>
      <c r="BB317" s="28"/>
      <c r="BC317" s="26"/>
      <c r="BD317" s="26"/>
      <c r="BE317" s="28"/>
      <c r="BF317" s="26"/>
      <c r="BG317" s="26"/>
      <c r="BH317" s="26"/>
      <c r="BI317" s="28"/>
      <c r="BJ317" s="6"/>
    </row>
    <row r="318" spans="1:62" ht="46.5">
      <c r="A318" s="23">
        <v>314</v>
      </c>
      <c r="B318" s="27" t="s">
        <v>2451</v>
      </c>
      <c r="C318" s="27" t="s">
        <v>2149</v>
      </c>
      <c r="D318" s="27" t="s">
        <v>71</v>
      </c>
      <c r="E318" s="27">
        <v>77</v>
      </c>
      <c r="F318" s="27" t="s">
        <v>195</v>
      </c>
      <c r="G318" s="27" t="s">
        <v>195</v>
      </c>
      <c r="H318" s="23" t="str">
        <f t="shared" si="10"/>
        <v>黃＊成</v>
      </c>
      <c r="I318" s="23" t="str">
        <f t="shared" si="11"/>
        <v>0＊143988</v>
      </c>
      <c r="J318" s="27">
        <v>1130522</v>
      </c>
      <c r="K318" s="27" t="s">
        <v>738</v>
      </c>
      <c r="L318" s="27">
        <v>1173</v>
      </c>
      <c r="M318" s="26"/>
      <c r="N318" s="26"/>
      <c r="O318" s="26"/>
      <c r="P318" s="26"/>
      <c r="Q318" s="26"/>
      <c r="R318" s="26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6"/>
      <c r="AK318" s="26"/>
      <c r="AL318" s="26"/>
      <c r="AM318" s="28"/>
      <c r="AN318" s="28"/>
      <c r="AO318" s="28"/>
      <c r="AP318" s="28"/>
      <c r="AQ318" s="28"/>
      <c r="AR318" s="26"/>
      <c r="AS318" s="28"/>
      <c r="AT318" s="28"/>
      <c r="AU318" s="28"/>
      <c r="AV318" s="28"/>
      <c r="AW318" s="28"/>
      <c r="AX318" s="29"/>
      <c r="AY318" s="28"/>
      <c r="AZ318" s="28" t="s">
        <v>9</v>
      </c>
      <c r="BA318" s="28" t="s">
        <v>9</v>
      </c>
      <c r="BB318" s="28"/>
      <c r="BC318" s="26"/>
      <c r="BD318" s="26"/>
      <c r="BE318" s="28" t="s">
        <v>736</v>
      </c>
      <c r="BF318" s="26"/>
      <c r="BG318" s="26"/>
      <c r="BH318" s="26"/>
      <c r="BI318" s="28"/>
      <c r="BJ318" s="6"/>
    </row>
    <row r="319" spans="1:62" ht="31">
      <c r="A319" s="23">
        <v>315</v>
      </c>
      <c r="B319" s="27" t="s">
        <v>2949</v>
      </c>
      <c r="C319" s="27" t="s">
        <v>2950</v>
      </c>
      <c r="D319" s="27" t="s">
        <v>69</v>
      </c>
      <c r="E319" s="27">
        <v>55</v>
      </c>
      <c r="F319" s="27" t="s">
        <v>195</v>
      </c>
      <c r="G319" s="27" t="s">
        <v>195</v>
      </c>
      <c r="H319" s="23" t="str">
        <f t="shared" si="10"/>
        <v>林＊玲</v>
      </c>
      <c r="I319" s="23" t="str">
        <f t="shared" si="11"/>
        <v>0＊140331</v>
      </c>
      <c r="J319" s="27">
        <v>1130522</v>
      </c>
      <c r="K319" s="27" t="s">
        <v>734</v>
      </c>
      <c r="L319" s="27">
        <v>1173</v>
      </c>
      <c r="M319" s="26"/>
      <c r="N319" s="26"/>
      <c r="O319" s="26"/>
      <c r="P319" s="26"/>
      <c r="Q319" s="26"/>
      <c r="R319" s="26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6"/>
      <c r="AK319" s="26"/>
      <c r="AL319" s="26"/>
      <c r="AM319" s="28"/>
      <c r="AN319" s="28"/>
      <c r="AO319" s="28"/>
      <c r="AP319" s="28"/>
      <c r="AQ319" s="28"/>
      <c r="AR319" s="26"/>
      <c r="AS319" s="28"/>
      <c r="AT319" s="28"/>
      <c r="AU319" s="28"/>
      <c r="AV319" s="28"/>
      <c r="AW319" s="28"/>
      <c r="AX319" s="29"/>
      <c r="AY319" s="28"/>
      <c r="AZ319" s="28"/>
      <c r="BA319" s="28" t="s">
        <v>9</v>
      </c>
      <c r="BB319" s="28"/>
      <c r="BC319" s="26"/>
      <c r="BD319" s="26"/>
      <c r="BE319" s="28"/>
      <c r="BF319" s="26"/>
      <c r="BG319" s="26"/>
      <c r="BH319" s="26"/>
      <c r="BI319" s="28"/>
      <c r="BJ319" s="6"/>
    </row>
    <row r="320" spans="1:62" ht="31">
      <c r="A320" s="23">
        <v>316</v>
      </c>
      <c r="B320" s="27" t="s">
        <v>2951</v>
      </c>
      <c r="C320" s="27" t="s">
        <v>979</v>
      </c>
      <c r="D320" s="27" t="s">
        <v>71</v>
      </c>
      <c r="E320" s="27">
        <v>65</v>
      </c>
      <c r="F320" s="27" t="s">
        <v>195</v>
      </c>
      <c r="G320" s="27" t="s">
        <v>195</v>
      </c>
      <c r="H320" s="23" t="str">
        <f t="shared" si="10"/>
        <v>汪＊木</v>
      </c>
      <c r="I320" s="23" t="str">
        <f t="shared" si="11"/>
        <v>1＊053455</v>
      </c>
      <c r="J320" s="27">
        <v>1130522</v>
      </c>
      <c r="K320" s="27" t="s">
        <v>734</v>
      </c>
      <c r="L320" s="27">
        <v>1173</v>
      </c>
      <c r="M320" s="26"/>
      <c r="N320" s="26"/>
      <c r="O320" s="26"/>
      <c r="P320" s="26"/>
      <c r="Q320" s="26"/>
      <c r="R320" s="26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6"/>
      <c r="AK320" s="26"/>
      <c r="AL320" s="26"/>
      <c r="AM320" s="28"/>
      <c r="AN320" s="28"/>
      <c r="AO320" s="28"/>
      <c r="AP320" s="28"/>
      <c r="AQ320" s="28"/>
      <c r="AR320" s="26"/>
      <c r="AS320" s="28"/>
      <c r="AT320" s="28"/>
      <c r="AU320" s="28"/>
      <c r="AV320" s="28"/>
      <c r="AW320" s="28"/>
      <c r="AX320" s="29"/>
      <c r="AY320" s="28"/>
      <c r="AZ320" s="28"/>
      <c r="BA320" s="28" t="s">
        <v>9</v>
      </c>
      <c r="BB320" s="28"/>
      <c r="BC320" s="26"/>
      <c r="BD320" s="26"/>
      <c r="BE320" s="28"/>
      <c r="BF320" s="26"/>
      <c r="BG320" s="26"/>
      <c r="BH320" s="26"/>
      <c r="BI320" s="28"/>
      <c r="BJ320" s="6"/>
    </row>
    <row r="321" spans="1:62">
      <c r="A321" s="23">
        <v>317</v>
      </c>
      <c r="B321" s="27" t="s">
        <v>2952</v>
      </c>
      <c r="C321" s="27" t="s">
        <v>990</v>
      </c>
      <c r="D321" s="27" t="s">
        <v>71</v>
      </c>
      <c r="E321" s="27">
        <v>74</v>
      </c>
      <c r="F321" s="27" t="s">
        <v>195</v>
      </c>
      <c r="G321" s="27" t="s">
        <v>195</v>
      </c>
      <c r="H321" s="23" t="str">
        <f t="shared" si="10"/>
        <v>李＊基</v>
      </c>
      <c r="I321" s="23" t="str">
        <f t="shared" si="11"/>
        <v>0＊127847</v>
      </c>
      <c r="J321" s="27">
        <v>1130523</v>
      </c>
      <c r="K321" s="27">
        <v>5761300</v>
      </c>
      <c r="L321" s="27">
        <v>1173</v>
      </c>
      <c r="M321" s="26"/>
      <c r="N321" s="26"/>
      <c r="O321" s="26"/>
      <c r="P321" s="26"/>
      <c r="Q321" s="26"/>
      <c r="R321" s="26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6"/>
      <c r="AK321" s="26"/>
      <c r="AL321" s="26"/>
      <c r="AM321" s="28"/>
      <c r="AN321" s="28"/>
      <c r="AO321" s="28"/>
      <c r="AP321" s="28"/>
      <c r="AQ321" s="28"/>
      <c r="AR321" s="26"/>
      <c r="AS321" s="28"/>
      <c r="AT321" s="28"/>
      <c r="AU321" s="28" t="s">
        <v>9</v>
      </c>
      <c r="AV321" s="28"/>
      <c r="AW321" s="28"/>
      <c r="AX321" s="29"/>
      <c r="AY321" s="28"/>
      <c r="AZ321" s="28"/>
      <c r="BA321" s="28"/>
      <c r="BB321" s="28"/>
      <c r="BC321" s="26"/>
      <c r="BD321" s="26"/>
      <c r="BE321" s="28"/>
      <c r="BF321" s="26"/>
      <c r="BG321" s="26"/>
      <c r="BH321" s="26"/>
      <c r="BI321" s="28"/>
      <c r="BJ321" s="6"/>
    </row>
    <row r="322" spans="1:62" ht="31">
      <c r="A322" s="23">
        <v>318</v>
      </c>
      <c r="B322" s="27" t="s">
        <v>2953</v>
      </c>
      <c r="C322" s="27" t="s">
        <v>970</v>
      </c>
      <c r="D322" s="27" t="s">
        <v>71</v>
      </c>
      <c r="E322" s="27">
        <v>49</v>
      </c>
      <c r="F322" s="27" t="s">
        <v>195</v>
      </c>
      <c r="G322" s="27" t="s">
        <v>195</v>
      </c>
      <c r="H322" s="23" t="str">
        <f t="shared" si="10"/>
        <v>曾＊欽</v>
      </c>
      <c r="I322" s="23" t="str">
        <f t="shared" si="11"/>
        <v>2＊539905</v>
      </c>
      <c r="J322" s="27">
        <v>1130523</v>
      </c>
      <c r="K322" s="27" t="s">
        <v>732</v>
      </c>
      <c r="L322" s="27">
        <v>1173</v>
      </c>
      <c r="M322" s="26"/>
      <c r="N322" s="26"/>
      <c r="O322" s="26"/>
      <c r="P322" s="26"/>
      <c r="Q322" s="26"/>
      <c r="R322" s="26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6"/>
      <c r="AK322" s="26"/>
      <c r="AL322" s="26"/>
      <c r="AM322" s="28"/>
      <c r="AN322" s="28"/>
      <c r="AO322" s="28"/>
      <c r="AP322" s="28"/>
      <c r="AQ322" s="28"/>
      <c r="AR322" s="26"/>
      <c r="AS322" s="28"/>
      <c r="AT322" s="28"/>
      <c r="AU322" s="28"/>
      <c r="AV322" s="28"/>
      <c r="AW322" s="28"/>
      <c r="AX322" s="29"/>
      <c r="AY322" s="28"/>
      <c r="AZ322" s="28"/>
      <c r="BA322" s="28"/>
      <c r="BB322" s="28" t="s">
        <v>1899</v>
      </c>
      <c r="BC322" s="26"/>
      <c r="BD322" s="26"/>
      <c r="BE322" s="28"/>
      <c r="BF322" s="26"/>
      <c r="BG322" s="26"/>
      <c r="BH322" s="26"/>
      <c r="BI322" s="28"/>
      <c r="BJ322" s="6"/>
    </row>
    <row r="323" spans="1:62" ht="46.5">
      <c r="A323" s="23">
        <v>319</v>
      </c>
      <c r="B323" s="27" t="s">
        <v>2954</v>
      </c>
      <c r="C323" s="27" t="s">
        <v>2955</v>
      </c>
      <c r="D323" s="27" t="s">
        <v>71</v>
      </c>
      <c r="E323" s="27">
        <v>75</v>
      </c>
      <c r="F323" s="27" t="s">
        <v>195</v>
      </c>
      <c r="G323" s="27" t="s">
        <v>195</v>
      </c>
      <c r="H323" s="23" t="str">
        <f t="shared" si="10"/>
        <v>周＊士</v>
      </c>
      <c r="I323" s="23" t="str">
        <f t="shared" si="11"/>
        <v>2＊463264</v>
      </c>
      <c r="J323" s="27">
        <v>1130523</v>
      </c>
      <c r="K323" s="27" t="s">
        <v>767</v>
      </c>
      <c r="L323" s="27">
        <v>1173</v>
      </c>
      <c r="M323" s="26"/>
      <c r="N323" s="26"/>
      <c r="O323" s="26"/>
      <c r="P323" s="26"/>
      <c r="Q323" s="26"/>
      <c r="R323" s="26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6"/>
      <c r="AK323" s="26"/>
      <c r="AL323" s="26"/>
      <c r="AM323" s="28"/>
      <c r="AN323" s="28"/>
      <c r="AO323" s="28"/>
      <c r="AP323" s="28"/>
      <c r="AQ323" s="28"/>
      <c r="AR323" s="26"/>
      <c r="AS323" s="28"/>
      <c r="AT323" s="28"/>
      <c r="AU323" s="28"/>
      <c r="AV323" s="28" t="s">
        <v>9</v>
      </c>
      <c r="AW323" s="28"/>
      <c r="AX323" s="29"/>
      <c r="AY323" s="28"/>
      <c r="AZ323" s="28"/>
      <c r="BA323" s="28"/>
      <c r="BB323" s="28"/>
      <c r="BC323" s="26" t="s">
        <v>9</v>
      </c>
      <c r="BD323" s="26"/>
      <c r="BE323" s="28"/>
      <c r="BF323" s="26"/>
      <c r="BG323" s="26"/>
      <c r="BH323" s="26"/>
      <c r="BI323" s="28"/>
      <c r="BJ323" s="6"/>
    </row>
    <row r="324" spans="1:62" ht="46.5">
      <c r="A324" s="23">
        <v>320</v>
      </c>
      <c r="B324" s="27" t="s">
        <v>2956</v>
      </c>
      <c r="C324" s="27" t="s">
        <v>1000</v>
      </c>
      <c r="D324" s="27" t="s">
        <v>69</v>
      </c>
      <c r="E324" s="27">
        <v>71</v>
      </c>
      <c r="F324" s="27" t="s">
        <v>195</v>
      </c>
      <c r="G324" s="27" t="s">
        <v>195</v>
      </c>
      <c r="H324" s="23" t="str">
        <f t="shared" si="10"/>
        <v>楊＊彩綢</v>
      </c>
      <c r="I324" s="23" t="str">
        <f t="shared" si="11"/>
        <v>1＊570308</v>
      </c>
      <c r="J324" s="27">
        <v>1130527</v>
      </c>
      <c r="K324" s="27" t="s">
        <v>756</v>
      </c>
      <c r="L324" s="27">
        <v>1173</v>
      </c>
      <c r="M324" s="26"/>
      <c r="N324" s="26"/>
      <c r="O324" s="26"/>
      <c r="P324" s="26"/>
      <c r="Q324" s="26"/>
      <c r="R324" s="26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6"/>
      <c r="AK324" s="26"/>
      <c r="AL324" s="26"/>
      <c r="AM324" s="28"/>
      <c r="AN324" s="28"/>
      <c r="AO324" s="28"/>
      <c r="AP324" s="28"/>
      <c r="AQ324" s="28"/>
      <c r="AR324" s="26"/>
      <c r="AS324" s="28"/>
      <c r="AT324" s="28"/>
      <c r="AU324" s="28"/>
      <c r="AV324" s="28"/>
      <c r="AW324" s="28"/>
      <c r="AX324" s="29"/>
      <c r="AY324" s="28"/>
      <c r="AZ324" s="28"/>
      <c r="BA324" s="28" t="s">
        <v>9</v>
      </c>
      <c r="BB324" s="28"/>
      <c r="BC324" s="26"/>
      <c r="BD324" s="26"/>
      <c r="BE324" s="28"/>
      <c r="BF324" s="26" t="s">
        <v>736</v>
      </c>
      <c r="BG324" s="26"/>
      <c r="BH324" s="26"/>
      <c r="BI324" s="28"/>
      <c r="BJ324" s="6"/>
    </row>
    <row r="325" spans="1:62" ht="62">
      <c r="A325" s="23">
        <v>321</v>
      </c>
      <c r="B325" s="27" t="s">
        <v>2451</v>
      </c>
      <c r="C325" s="27" t="s">
        <v>2149</v>
      </c>
      <c r="D325" s="27" t="s">
        <v>71</v>
      </c>
      <c r="E325" s="27">
        <v>77</v>
      </c>
      <c r="F325" s="27" t="s">
        <v>195</v>
      </c>
      <c r="G325" s="27" t="s">
        <v>195</v>
      </c>
      <c r="H325" s="23" t="str">
        <f t="shared" si="10"/>
        <v>黃＊成</v>
      </c>
      <c r="I325" s="23" t="str">
        <f t="shared" si="11"/>
        <v>0＊143988</v>
      </c>
      <c r="J325" s="27">
        <v>1130529</v>
      </c>
      <c r="K325" s="27" t="s">
        <v>3094</v>
      </c>
      <c r="L325" s="27">
        <v>1173</v>
      </c>
      <c r="M325" s="26"/>
      <c r="N325" s="26"/>
      <c r="O325" s="26"/>
      <c r="P325" s="26"/>
      <c r="Q325" s="26"/>
      <c r="R325" s="26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6"/>
      <c r="AK325" s="26"/>
      <c r="AL325" s="26"/>
      <c r="AM325" s="28"/>
      <c r="AN325" s="28"/>
      <c r="AO325" s="28"/>
      <c r="AP325" s="28"/>
      <c r="AQ325" s="28"/>
      <c r="AR325" s="26"/>
      <c r="AS325" s="28"/>
      <c r="AT325" s="28"/>
      <c r="AU325" s="28"/>
      <c r="AV325" s="28" t="s">
        <v>9</v>
      </c>
      <c r="AW325" s="28"/>
      <c r="AX325" s="29"/>
      <c r="AY325" s="28"/>
      <c r="AZ325" s="28" t="s">
        <v>9</v>
      </c>
      <c r="BA325" s="28" t="s">
        <v>9</v>
      </c>
      <c r="BB325" s="28"/>
      <c r="BC325" s="26"/>
      <c r="BD325" s="26"/>
      <c r="BE325" s="28"/>
      <c r="BF325" s="26"/>
      <c r="BG325" s="26"/>
      <c r="BH325" s="26"/>
      <c r="BI325" s="28"/>
      <c r="BJ325" s="6"/>
    </row>
    <row r="326" spans="1:62" ht="31">
      <c r="A326" s="23">
        <v>322</v>
      </c>
      <c r="B326" s="27" t="s">
        <v>2957</v>
      </c>
      <c r="C326" s="27" t="s">
        <v>1526</v>
      </c>
      <c r="D326" s="27" t="s">
        <v>69</v>
      </c>
      <c r="E326" s="27">
        <v>80</v>
      </c>
      <c r="F326" s="27" t="s">
        <v>195</v>
      </c>
      <c r="G326" s="27" t="s">
        <v>195</v>
      </c>
      <c r="H326" s="23" t="str">
        <f t="shared" si="10"/>
        <v>陳＊</v>
      </c>
      <c r="I326" s="23" t="str">
        <f t="shared" si="11"/>
        <v>1＊149231</v>
      </c>
      <c r="J326" s="27">
        <v>1130529</v>
      </c>
      <c r="K326" s="27" t="s">
        <v>734</v>
      </c>
      <c r="L326" s="27">
        <v>1173</v>
      </c>
      <c r="M326" s="26"/>
      <c r="N326" s="26"/>
      <c r="O326" s="26"/>
      <c r="P326" s="26"/>
      <c r="Q326" s="26"/>
      <c r="R326" s="26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6"/>
      <c r="AK326" s="26"/>
      <c r="AL326" s="26"/>
      <c r="AM326" s="28"/>
      <c r="AN326" s="28"/>
      <c r="AO326" s="28"/>
      <c r="AP326" s="28"/>
      <c r="AQ326" s="28"/>
      <c r="AR326" s="26"/>
      <c r="AS326" s="28"/>
      <c r="AT326" s="28"/>
      <c r="AU326" s="28"/>
      <c r="AV326" s="28"/>
      <c r="AW326" s="28"/>
      <c r="AX326" s="29"/>
      <c r="AY326" s="28"/>
      <c r="AZ326" s="28"/>
      <c r="BA326" s="28" t="s">
        <v>9</v>
      </c>
      <c r="BB326" s="28"/>
      <c r="BC326" s="26"/>
      <c r="BD326" s="26"/>
      <c r="BE326" s="28"/>
      <c r="BF326" s="26"/>
      <c r="BG326" s="26"/>
      <c r="BH326" s="26"/>
      <c r="BI326" s="28"/>
      <c r="BJ326" s="6"/>
    </row>
    <row r="327" spans="1:62" ht="31">
      <c r="A327" s="23">
        <v>323</v>
      </c>
      <c r="B327" s="27" t="s">
        <v>2958</v>
      </c>
      <c r="C327" s="27" t="s">
        <v>982</v>
      </c>
      <c r="D327" s="27" t="s">
        <v>69</v>
      </c>
      <c r="E327" s="27">
        <v>65</v>
      </c>
      <c r="F327" s="27" t="s">
        <v>195</v>
      </c>
      <c r="G327" s="27" t="s">
        <v>195</v>
      </c>
      <c r="H327" s="23" t="str">
        <f t="shared" si="10"/>
        <v>李＊美</v>
      </c>
      <c r="I327" s="23" t="str">
        <f t="shared" si="11"/>
        <v>2＊542047</v>
      </c>
      <c r="J327" s="27">
        <v>1130529</v>
      </c>
      <c r="K327" s="27" t="s">
        <v>734</v>
      </c>
      <c r="L327" s="27">
        <v>1173</v>
      </c>
      <c r="M327" s="26"/>
      <c r="N327" s="26"/>
      <c r="O327" s="26"/>
      <c r="P327" s="26"/>
      <c r="Q327" s="26"/>
      <c r="R327" s="26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6"/>
      <c r="AK327" s="26"/>
      <c r="AL327" s="26"/>
      <c r="AM327" s="28"/>
      <c r="AN327" s="28"/>
      <c r="AO327" s="28"/>
      <c r="AP327" s="28"/>
      <c r="AQ327" s="28"/>
      <c r="AR327" s="26"/>
      <c r="AS327" s="28"/>
      <c r="AT327" s="28"/>
      <c r="AU327" s="28"/>
      <c r="AV327" s="28"/>
      <c r="AW327" s="28"/>
      <c r="AX327" s="29"/>
      <c r="AY327" s="28"/>
      <c r="AZ327" s="28"/>
      <c r="BA327" s="28" t="s">
        <v>9</v>
      </c>
      <c r="BB327" s="28"/>
      <c r="BC327" s="26"/>
      <c r="BD327" s="26"/>
      <c r="BE327" s="28" t="s">
        <v>736</v>
      </c>
      <c r="BF327" s="26"/>
      <c r="BG327" s="26"/>
      <c r="BH327" s="26"/>
      <c r="BI327" s="28"/>
      <c r="BJ327" s="6"/>
    </row>
    <row r="328" spans="1:62" ht="31">
      <c r="A328" s="23">
        <v>324</v>
      </c>
      <c r="B328" s="27" t="s">
        <v>2959</v>
      </c>
      <c r="C328" s="27" t="s">
        <v>1528</v>
      </c>
      <c r="D328" s="27" t="s">
        <v>69</v>
      </c>
      <c r="E328" s="27">
        <v>85</v>
      </c>
      <c r="F328" s="27" t="s">
        <v>195</v>
      </c>
      <c r="G328" s="27" t="s">
        <v>195</v>
      </c>
      <c r="H328" s="23" t="str">
        <f t="shared" si="10"/>
        <v>許＊笑</v>
      </c>
      <c r="I328" s="23" t="str">
        <f t="shared" si="11"/>
        <v>0＊604293</v>
      </c>
      <c r="J328" s="27">
        <v>1130530</v>
      </c>
      <c r="K328" s="27" t="s">
        <v>734</v>
      </c>
      <c r="L328" s="27">
        <v>1173</v>
      </c>
      <c r="M328" s="26"/>
      <c r="N328" s="26"/>
      <c r="O328" s="26"/>
      <c r="P328" s="26"/>
      <c r="Q328" s="26"/>
      <c r="R328" s="26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6"/>
      <c r="AK328" s="26"/>
      <c r="AL328" s="26"/>
      <c r="AM328" s="28"/>
      <c r="AN328" s="28"/>
      <c r="AO328" s="28"/>
      <c r="AP328" s="28"/>
      <c r="AQ328" s="28"/>
      <c r="AR328" s="26"/>
      <c r="AS328" s="28"/>
      <c r="AT328" s="28"/>
      <c r="AU328" s="28"/>
      <c r="AV328" s="28"/>
      <c r="AW328" s="28"/>
      <c r="AX328" s="29"/>
      <c r="AY328" s="28"/>
      <c r="AZ328" s="28"/>
      <c r="BA328" s="28" t="s">
        <v>9</v>
      </c>
      <c r="BB328" s="28"/>
      <c r="BC328" s="26"/>
      <c r="BD328" s="26"/>
      <c r="BE328" s="28"/>
      <c r="BF328" s="26"/>
      <c r="BG328" s="26"/>
      <c r="BH328" s="26"/>
      <c r="BI328" s="28"/>
      <c r="BJ328" s="6"/>
    </row>
    <row r="329" spans="1:62" ht="46.5">
      <c r="A329" s="23">
        <v>325</v>
      </c>
      <c r="B329" s="27" t="s">
        <v>2960</v>
      </c>
      <c r="C329" s="27" t="s">
        <v>986</v>
      </c>
      <c r="D329" s="27" t="s">
        <v>69</v>
      </c>
      <c r="E329" s="27">
        <v>85</v>
      </c>
      <c r="F329" s="27" t="s">
        <v>195</v>
      </c>
      <c r="G329" s="27" t="s">
        <v>195</v>
      </c>
      <c r="H329" s="23" t="str">
        <f t="shared" si="10"/>
        <v>謝＊卿</v>
      </c>
      <c r="I329" s="23" t="str">
        <f t="shared" si="11"/>
        <v>0＊069336</v>
      </c>
      <c r="J329" s="27">
        <v>1130530</v>
      </c>
      <c r="K329" s="27" t="s">
        <v>756</v>
      </c>
      <c r="L329" s="27">
        <v>1173</v>
      </c>
      <c r="M329" s="26"/>
      <c r="N329" s="26"/>
      <c r="O329" s="26"/>
      <c r="P329" s="26"/>
      <c r="Q329" s="26"/>
      <c r="R329" s="26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6"/>
      <c r="AK329" s="26"/>
      <c r="AL329" s="26"/>
      <c r="AM329" s="28"/>
      <c r="AN329" s="28"/>
      <c r="AO329" s="28"/>
      <c r="AP329" s="28"/>
      <c r="AQ329" s="28"/>
      <c r="AR329" s="26"/>
      <c r="AS329" s="28"/>
      <c r="AT329" s="28"/>
      <c r="AU329" s="28"/>
      <c r="AV329" s="28"/>
      <c r="AW329" s="28"/>
      <c r="AX329" s="29"/>
      <c r="AY329" s="28"/>
      <c r="AZ329" s="28"/>
      <c r="BA329" s="28" t="s">
        <v>9</v>
      </c>
      <c r="BB329" s="28"/>
      <c r="BC329" s="26"/>
      <c r="BD329" s="26"/>
      <c r="BE329" s="28"/>
      <c r="BF329" s="26" t="s">
        <v>759</v>
      </c>
      <c r="BG329" s="26"/>
      <c r="BH329" s="26"/>
      <c r="BI329" s="28"/>
      <c r="BJ329" s="6"/>
    </row>
    <row r="330" spans="1:62" ht="31">
      <c r="A330" s="23">
        <v>326</v>
      </c>
      <c r="B330" s="27" t="s">
        <v>2961</v>
      </c>
      <c r="C330" s="27" t="s">
        <v>2962</v>
      </c>
      <c r="D330" s="27" t="s">
        <v>69</v>
      </c>
      <c r="E330" s="27">
        <v>80</v>
      </c>
      <c r="F330" s="27" t="s">
        <v>195</v>
      </c>
      <c r="G330" s="27" t="s">
        <v>195</v>
      </c>
      <c r="H330" s="23" t="str">
        <f t="shared" si="10"/>
        <v>姜＊秋伭</v>
      </c>
      <c r="I330" s="23" t="str">
        <f t="shared" si="11"/>
        <v>0＊363339</v>
      </c>
      <c r="J330" s="27">
        <v>1130530</v>
      </c>
      <c r="K330" s="27" t="s">
        <v>3095</v>
      </c>
      <c r="L330" s="27">
        <v>1173</v>
      </c>
      <c r="M330" s="26"/>
      <c r="N330" s="26"/>
      <c r="O330" s="26"/>
      <c r="P330" s="26"/>
      <c r="Q330" s="26"/>
      <c r="R330" s="26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6"/>
      <c r="AK330" s="26"/>
      <c r="AL330" s="26"/>
      <c r="AM330" s="28"/>
      <c r="AN330" s="28"/>
      <c r="AO330" s="28"/>
      <c r="AP330" s="28"/>
      <c r="AQ330" s="28"/>
      <c r="AR330" s="26"/>
      <c r="AS330" s="28"/>
      <c r="AT330" s="28"/>
      <c r="AU330" s="28"/>
      <c r="AV330" s="28"/>
      <c r="AW330" s="28"/>
      <c r="AX330" s="29"/>
      <c r="AY330" s="28"/>
      <c r="AZ330" s="28"/>
      <c r="BA330" s="28" t="s">
        <v>9</v>
      </c>
      <c r="BB330" s="28"/>
      <c r="BC330" s="26"/>
      <c r="BD330" s="26"/>
      <c r="BE330" s="28"/>
      <c r="BF330" s="26"/>
      <c r="BG330" s="26"/>
      <c r="BH330" s="26"/>
      <c r="BI330" s="28"/>
      <c r="BJ330" s="6"/>
    </row>
    <row r="331" spans="1:62">
      <c r="A331" s="23">
        <v>327</v>
      </c>
      <c r="B331" s="27" t="s">
        <v>2963</v>
      </c>
      <c r="C331" s="27" t="s">
        <v>2964</v>
      </c>
      <c r="D331" s="27" t="s">
        <v>69</v>
      </c>
      <c r="E331" s="27">
        <v>68</v>
      </c>
      <c r="F331" s="27" t="s">
        <v>195</v>
      </c>
      <c r="G331" s="27" t="s">
        <v>195</v>
      </c>
      <c r="H331" s="23" t="str">
        <f t="shared" si="10"/>
        <v>顏＊玉梅</v>
      </c>
      <c r="I331" s="23" t="str">
        <f t="shared" si="11"/>
        <v>0＊811290</v>
      </c>
      <c r="J331" s="27">
        <v>1130530</v>
      </c>
      <c r="K331" s="27">
        <v>5761300</v>
      </c>
      <c r="L331" s="27">
        <v>1173</v>
      </c>
      <c r="M331" s="26"/>
      <c r="N331" s="26"/>
      <c r="O331" s="26"/>
      <c r="P331" s="26"/>
      <c r="Q331" s="26"/>
      <c r="R331" s="26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6"/>
      <c r="AK331" s="26"/>
      <c r="AL331" s="26"/>
      <c r="AM331" s="28"/>
      <c r="AN331" s="28"/>
      <c r="AO331" s="28"/>
      <c r="AP331" s="28"/>
      <c r="AQ331" s="28"/>
      <c r="AR331" s="26"/>
      <c r="AS331" s="28"/>
      <c r="AT331" s="28"/>
      <c r="AU331" s="28" t="s">
        <v>9</v>
      </c>
      <c r="AV331" s="28"/>
      <c r="AW331" s="28"/>
      <c r="AX331" s="29"/>
      <c r="AY331" s="28"/>
      <c r="AZ331" s="28"/>
      <c r="BA331" s="28"/>
      <c r="BB331" s="28"/>
      <c r="BC331" s="26"/>
      <c r="BD331" s="26"/>
      <c r="BE331" s="28"/>
      <c r="BF331" s="26"/>
      <c r="BG331" s="26"/>
      <c r="BH331" s="26"/>
      <c r="BI331" s="28"/>
      <c r="BJ331" s="6"/>
    </row>
    <row r="332" spans="1:62" ht="31">
      <c r="A332" s="23">
        <v>328</v>
      </c>
      <c r="B332" s="27" t="s">
        <v>2965</v>
      </c>
      <c r="C332" s="27" t="s">
        <v>2966</v>
      </c>
      <c r="D332" s="27" t="s">
        <v>69</v>
      </c>
      <c r="E332" s="27">
        <v>64</v>
      </c>
      <c r="F332" s="27" t="s">
        <v>195</v>
      </c>
      <c r="G332" s="27" t="s">
        <v>195</v>
      </c>
      <c r="H332" s="23" t="str">
        <f t="shared" si="10"/>
        <v>涂＊瑀</v>
      </c>
      <c r="I332" s="23" t="str">
        <f t="shared" si="11"/>
        <v>1＊067357</v>
      </c>
      <c r="J332" s="27">
        <v>1130530</v>
      </c>
      <c r="K332" s="27" t="s">
        <v>734</v>
      </c>
      <c r="L332" s="27">
        <v>1173</v>
      </c>
      <c r="M332" s="26"/>
      <c r="N332" s="26"/>
      <c r="O332" s="26"/>
      <c r="P332" s="26"/>
      <c r="Q332" s="26"/>
      <c r="R332" s="26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6"/>
      <c r="AK332" s="26"/>
      <c r="AL332" s="26"/>
      <c r="AM332" s="28"/>
      <c r="AN332" s="28"/>
      <c r="AO332" s="28"/>
      <c r="AP332" s="28"/>
      <c r="AQ332" s="28"/>
      <c r="AR332" s="26"/>
      <c r="AS332" s="28"/>
      <c r="AT332" s="28"/>
      <c r="AU332" s="28"/>
      <c r="AV332" s="28"/>
      <c r="AW332" s="28"/>
      <c r="AX332" s="29"/>
      <c r="AY332" s="28"/>
      <c r="AZ332" s="28"/>
      <c r="BA332" s="28" t="s">
        <v>9</v>
      </c>
      <c r="BB332" s="28"/>
      <c r="BC332" s="26"/>
      <c r="BD332" s="26"/>
      <c r="BE332" s="28"/>
      <c r="BF332" s="26"/>
      <c r="BG332" s="26"/>
      <c r="BH332" s="26"/>
      <c r="BI332" s="28"/>
      <c r="BJ332" s="6"/>
    </row>
    <row r="333" spans="1:62">
      <c r="A333" s="23">
        <v>329</v>
      </c>
      <c r="B333" s="27" t="s">
        <v>2967</v>
      </c>
      <c r="C333" s="27" t="s">
        <v>1377</v>
      </c>
      <c r="D333" s="27" t="s">
        <v>71</v>
      </c>
      <c r="E333" s="27">
        <v>55</v>
      </c>
      <c r="F333" s="27" t="s">
        <v>195</v>
      </c>
      <c r="G333" s="27" t="s">
        <v>195</v>
      </c>
      <c r="H333" s="23" t="str">
        <f t="shared" si="10"/>
        <v>謝＊輝</v>
      </c>
      <c r="I333" s="23" t="str">
        <f t="shared" si="11"/>
        <v>1＊550742</v>
      </c>
      <c r="J333" s="27">
        <v>1130530</v>
      </c>
      <c r="K333" s="27">
        <v>5761300</v>
      </c>
      <c r="L333" s="27">
        <v>1173</v>
      </c>
      <c r="M333" s="26"/>
      <c r="N333" s="26"/>
      <c r="O333" s="26"/>
      <c r="P333" s="26"/>
      <c r="Q333" s="26"/>
      <c r="R333" s="26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6"/>
      <c r="AK333" s="26"/>
      <c r="AL333" s="26"/>
      <c r="AM333" s="28"/>
      <c r="AN333" s="28"/>
      <c r="AO333" s="28"/>
      <c r="AP333" s="28"/>
      <c r="AQ333" s="28"/>
      <c r="AR333" s="26"/>
      <c r="AS333" s="28"/>
      <c r="AT333" s="28"/>
      <c r="AU333" s="28" t="s">
        <v>9</v>
      </c>
      <c r="AV333" s="28"/>
      <c r="AW333" s="28"/>
      <c r="AX333" s="29"/>
      <c r="AY333" s="28"/>
      <c r="AZ333" s="28"/>
      <c r="BA333" s="28"/>
      <c r="BB333" s="28"/>
      <c r="BC333" s="26"/>
      <c r="BD333" s="26"/>
      <c r="BE333" s="28"/>
      <c r="BF333" s="26"/>
      <c r="BG333" s="26"/>
      <c r="BH333" s="26"/>
      <c r="BI333" s="28"/>
      <c r="BJ333" s="6"/>
    </row>
    <row r="334" spans="1:62" ht="46.5">
      <c r="A334" s="23">
        <v>330</v>
      </c>
      <c r="B334" s="27" t="s">
        <v>2968</v>
      </c>
      <c r="C334" s="27" t="s">
        <v>2969</v>
      </c>
      <c r="D334" s="27" t="s">
        <v>69</v>
      </c>
      <c r="E334" s="27">
        <v>58</v>
      </c>
      <c r="F334" s="27" t="s">
        <v>195</v>
      </c>
      <c r="G334" s="27" t="s">
        <v>195</v>
      </c>
      <c r="H334" s="23" t="str">
        <f t="shared" si="10"/>
        <v>郭＊惠</v>
      </c>
      <c r="I334" s="23" t="str">
        <f t="shared" si="11"/>
        <v>2＊910282</v>
      </c>
      <c r="J334" s="27">
        <v>1130530</v>
      </c>
      <c r="K334" s="27" t="s">
        <v>738</v>
      </c>
      <c r="L334" s="27">
        <v>1173</v>
      </c>
      <c r="M334" s="26"/>
      <c r="N334" s="26"/>
      <c r="O334" s="26"/>
      <c r="P334" s="26"/>
      <c r="Q334" s="26"/>
      <c r="R334" s="26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6"/>
      <c r="AK334" s="26"/>
      <c r="AL334" s="26"/>
      <c r="AM334" s="28"/>
      <c r="AN334" s="28"/>
      <c r="AO334" s="28"/>
      <c r="AP334" s="28"/>
      <c r="AQ334" s="28"/>
      <c r="AR334" s="26"/>
      <c r="AS334" s="28"/>
      <c r="AT334" s="28"/>
      <c r="AU334" s="28"/>
      <c r="AV334" s="28"/>
      <c r="AW334" s="28"/>
      <c r="AX334" s="29"/>
      <c r="AY334" s="28" t="s">
        <v>9</v>
      </c>
      <c r="AZ334" s="28"/>
      <c r="BA334" s="28" t="s">
        <v>9</v>
      </c>
      <c r="BB334" s="28"/>
      <c r="BC334" s="26"/>
      <c r="BD334" s="26"/>
      <c r="BE334" s="28"/>
      <c r="BF334" s="26"/>
      <c r="BG334" s="26"/>
      <c r="BH334" s="26"/>
      <c r="BI334" s="28"/>
      <c r="BJ334" s="6"/>
    </row>
    <row r="335" spans="1:62" ht="46.5">
      <c r="A335" s="23">
        <v>331</v>
      </c>
      <c r="B335" s="27" t="s">
        <v>2970</v>
      </c>
      <c r="C335" s="27" t="s">
        <v>2971</v>
      </c>
      <c r="D335" s="27" t="s">
        <v>71</v>
      </c>
      <c r="E335" s="27">
        <v>55</v>
      </c>
      <c r="F335" s="27" t="s">
        <v>195</v>
      </c>
      <c r="G335" s="27" t="s">
        <v>195</v>
      </c>
      <c r="H335" s="23" t="str">
        <f t="shared" si="10"/>
        <v>陳＊德</v>
      </c>
      <c r="I335" s="23" t="str">
        <f t="shared" si="11"/>
        <v>2＊266691</v>
      </c>
      <c r="J335" s="27">
        <v>1130531</v>
      </c>
      <c r="K335" s="27" t="s">
        <v>754</v>
      </c>
      <c r="L335" s="27">
        <v>1173</v>
      </c>
      <c r="M335" s="26"/>
      <c r="N335" s="26"/>
      <c r="O335" s="26"/>
      <c r="P335" s="26"/>
      <c r="Q335" s="26"/>
      <c r="R335" s="26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6"/>
      <c r="AK335" s="26"/>
      <c r="AL335" s="26"/>
      <c r="AM335" s="28"/>
      <c r="AN335" s="28"/>
      <c r="AO335" s="28"/>
      <c r="AP335" s="28"/>
      <c r="AQ335" s="28"/>
      <c r="AR335" s="26"/>
      <c r="AS335" s="28"/>
      <c r="AT335" s="28"/>
      <c r="AU335" s="28"/>
      <c r="AV335" s="28"/>
      <c r="AW335" s="28"/>
      <c r="AX335" s="29"/>
      <c r="AY335" s="28"/>
      <c r="AZ335" s="28"/>
      <c r="BA335" s="28" t="s">
        <v>9</v>
      </c>
      <c r="BB335" s="28"/>
      <c r="BC335" s="26"/>
      <c r="BD335" s="26"/>
      <c r="BE335" s="28"/>
      <c r="BF335" s="26"/>
      <c r="BG335" s="26"/>
      <c r="BH335" s="26"/>
      <c r="BI335" s="28" t="s">
        <v>1043</v>
      </c>
      <c r="BJ335" s="6"/>
    </row>
    <row r="336" spans="1:62" ht="31">
      <c r="A336" s="23">
        <v>332</v>
      </c>
      <c r="B336" s="27" t="s">
        <v>2972</v>
      </c>
      <c r="C336" s="27" t="s">
        <v>2973</v>
      </c>
      <c r="D336" s="27" t="s">
        <v>69</v>
      </c>
      <c r="E336" s="27">
        <v>25</v>
      </c>
      <c r="F336" s="27" t="s">
        <v>2974</v>
      </c>
      <c r="G336" s="27"/>
      <c r="H336" s="23" t="str">
        <f t="shared" si="10"/>
        <v>陳＊珮</v>
      </c>
      <c r="I336" s="23" t="str">
        <f t="shared" si="11"/>
        <v>0＊239449</v>
      </c>
      <c r="J336" s="27">
        <v>1130531</v>
      </c>
      <c r="K336" s="27" t="s">
        <v>753</v>
      </c>
      <c r="L336" s="27">
        <v>1173</v>
      </c>
      <c r="M336" s="26"/>
      <c r="N336" s="26"/>
      <c r="O336" s="26"/>
      <c r="P336" s="26"/>
      <c r="Q336" s="26"/>
      <c r="R336" s="26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6"/>
      <c r="AK336" s="26"/>
      <c r="AL336" s="26"/>
      <c r="AM336" s="28"/>
      <c r="AN336" s="28"/>
      <c r="AO336" s="28"/>
      <c r="AP336" s="28"/>
      <c r="AQ336" s="28"/>
      <c r="AR336" s="26" t="s">
        <v>9</v>
      </c>
      <c r="AS336" s="28"/>
      <c r="AT336" s="28"/>
      <c r="AU336" s="28"/>
      <c r="AV336" s="28"/>
      <c r="AW336" s="28"/>
      <c r="AX336" s="29"/>
      <c r="AY336" s="28"/>
      <c r="AZ336" s="28"/>
      <c r="BA336" s="28"/>
      <c r="BB336" s="28"/>
      <c r="BC336" s="26"/>
      <c r="BD336" s="26"/>
      <c r="BE336" s="28"/>
      <c r="BF336" s="26"/>
      <c r="BG336" s="26"/>
      <c r="BH336" s="26"/>
      <c r="BI336" s="28" t="s">
        <v>1034</v>
      </c>
      <c r="BJ336" s="6"/>
    </row>
    <row r="337" spans="1:62" ht="31">
      <c r="A337" s="23">
        <v>333</v>
      </c>
      <c r="B337" s="27" t="s">
        <v>2975</v>
      </c>
      <c r="C337" s="27" t="s">
        <v>2976</v>
      </c>
      <c r="D337" s="27" t="s">
        <v>69</v>
      </c>
      <c r="E337" s="27">
        <v>57</v>
      </c>
      <c r="F337" s="27" t="s">
        <v>195</v>
      </c>
      <c r="G337" s="27" t="s">
        <v>195</v>
      </c>
      <c r="H337" s="23" t="str">
        <f t="shared" si="10"/>
        <v>姜＊嫻</v>
      </c>
      <c r="I337" s="23" t="str">
        <f t="shared" si="11"/>
        <v>0＊964913</v>
      </c>
      <c r="J337" s="27">
        <v>1130502</v>
      </c>
      <c r="K337" s="27" t="s">
        <v>734</v>
      </c>
      <c r="L337" s="27">
        <v>1551</v>
      </c>
      <c r="M337" s="26"/>
      <c r="N337" s="26"/>
      <c r="O337" s="26"/>
      <c r="P337" s="26"/>
      <c r="Q337" s="26"/>
      <c r="R337" s="26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6"/>
      <c r="AK337" s="26"/>
      <c r="AL337" s="26"/>
      <c r="AM337" s="28"/>
      <c r="AN337" s="28"/>
      <c r="AO337" s="28"/>
      <c r="AP337" s="28"/>
      <c r="AQ337" s="28"/>
      <c r="AR337" s="26"/>
      <c r="AS337" s="28"/>
      <c r="AT337" s="28"/>
      <c r="AU337" s="28"/>
      <c r="AV337" s="28"/>
      <c r="AW337" s="28"/>
      <c r="AX337" s="29"/>
      <c r="AY337" s="28"/>
      <c r="AZ337" s="28"/>
      <c r="BA337" s="28" t="s">
        <v>9</v>
      </c>
      <c r="BB337" s="28"/>
      <c r="BC337" s="26"/>
      <c r="BD337" s="26"/>
      <c r="BE337" s="28"/>
      <c r="BF337" s="26"/>
      <c r="BG337" s="26"/>
      <c r="BH337" s="26"/>
      <c r="BI337" s="28"/>
      <c r="BJ337" s="6"/>
    </row>
    <row r="338" spans="1:62">
      <c r="A338" s="23">
        <v>334</v>
      </c>
      <c r="B338" s="27" t="s">
        <v>2977</v>
      </c>
      <c r="C338" s="27" t="s">
        <v>836</v>
      </c>
      <c r="D338" s="27" t="s">
        <v>69</v>
      </c>
      <c r="E338" s="27">
        <v>74</v>
      </c>
      <c r="F338" s="27" t="s">
        <v>195</v>
      </c>
      <c r="G338" s="27" t="s">
        <v>195</v>
      </c>
      <c r="H338" s="23" t="str">
        <f t="shared" si="10"/>
        <v>廖＊麗珠</v>
      </c>
      <c r="I338" s="23" t="str">
        <f t="shared" si="11"/>
        <v>2＊571039</v>
      </c>
      <c r="J338" s="27">
        <v>1130507</v>
      </c>
      <c r="K338" s="27">
        <v>5761300</v>
      </c>
      <c r="L338" s="27">
        <v>1551</v>
      </c>
      <c r="M338" s="26"/>
      <c r="N338" s="26"/>
      <c r="O338" s="26"/>
      <c r="P338" s="26"/>
      <c r="Q338" s="26"/>
      <c r="R338" s="26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6"/>
      <c r="AK338" s="26"/>
      <c r="AL338" s="26"/>
      <c r="AM338" s="28"/>
      <c r="AN338" s="28"/>
      <c r="AO338" s="28"/>
      <c r="AP338" s="28"/>
      <c r="AQ338" s="28"/>
      <c r="AR338" s="26"/>
      <c r="AS338" s="28"/>
      <c r="AT338" s="28"/>
      <c r="AU338" s="28" t="s">
        <v>9</v>
      </c>
      <c r="AV338" s="28"/>
      <c r="AW338" s="28"/>
      <c r="AX338" s="29"/>
      <c r="AY338" s="28"/>
      <c r="AZ338" s="28"/>
      <c r="BA338" s="28"/>
      <c r="BB338" s="28"/>
      <c r="BC338" s="26"/>
      <c r="BD338" s="26"/>
      <c r="BE338" s="28"/>
      <c r="BF338" s="26"/>
      <c r="BG338" s="26"/>
      <c r="BH338" s="26"/>
      <c r="BI338" s="28"/>
      <c r="BJ338" s="6"/>
    </row>
    <row r="339" spans="1:62" ht="31">
      <c r="A339" s="23">
        <v>335</v>
      </c>
      <c r="B339" s="27" t="s">
        <v>2978</v>
      </c>
      <c r="C339" s="27" t="s">
        <v>2979</v>
      </c>
      <c r="D339" s="27" t="s">
        <v>69</v>
      </c>
      <c r="E339" s="27">
        <v>60</v>
      </c>
      <c r="F339" s="27" t="s">
        <v>2696</v>
      </c>
      <c r="G339" s="27" t="s">
        <v>2859</v>
      </c>
      <c r="H339" s="23" t="str">
        <f t="shared" si="10"/>
        <v>蕭＊嫻</v>
      </c>
      <c r="I339" s="23" t="str">
        <f t="shared" si="11"/>
        <v>1＊859262</v>
      </c>
      <c r="J339" s="27">
        <v>1130508</v>
      </c>
      <c r="K339" s="27" t="s">
        <v>752</v>
      </c>
      <c r="L339" s="27">
        <v>1551</v>
      </c>
      <c r="M339" s="26"/>
      <c r="N339" s="26"/>
      <c r="O339" s="26"/>
      <c r="P339" s="26"/>
      <c r="Q339" s="26"/>
      <c r="R339" s="26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6"/>
      <c r="AK339" s="26"/>
      <c r="AL339" s="26"/>
      <c r="AM339" s="28"/>
      <c r="AN339" s="28"/>
      <c r="AO339" s="28"/>
      <c r="AP339" s="28"/>
      <c r="AQ339" s="28"/>
      <c r="AR339" s="26"/>
      <c r="AS339" s="28"/>
      <c r="AT339" s="28"/>
      <c r="AU339" s="28"/>
      <c r="AV339" s="28" t="s">
        <v>9</v>
      </c>
      <c r="AW339" s="28"/>
      <c r="AX339" s="29"/>
      <c r="AY339" s="28"/>
      <c r="AZ339" s="28"/>
      <c r="BA339" s="28"/>
      <c r="BB339" s="28"/>
      <c r="BC339" s="26"/>
      <c r="BD339" s="26"/>
      <c r="BE339" s="28"/>
      <c r="BF339" s="26"/>
      <c r="BG339" s="26"/>
      <c r="BH339" s="26"/>
      <c r="BI339" s="28" t="s">
        <v>1034</v>
      </c>
      <c r="BJ339" s="6"/>
    </row>
    <row r="340" spans="1:62" ht="31">
      <c r="A340" s="23">
        <v>336</v>
      </c>
      <c r="B340" s="27" t="s">
        <v>2981</v>
      </c>
      <c r="C340" s="27" t="s">
        <v>2982</v>
      </c>
      <c r="D340" s="27" t="s">
        <v>69</v>
      </c>
      <c r="E340" s="27">
        <v>71</v>
      </c>
      <c r="F340" s="27" t="s">
        <v>2030</v>
      </c>
      <c r="G340" s="27" t="s">
        <v>2983</v>
      </c>
      <c r="H340" s="23" t="str">
        <f t="shared" si="10"/>
        <v>馮＊英</v>
      </c>
      <c r="I340" s="23" t="str">
        <f t="shared" si="11"/>
        <v>1＊843065</v>
      </c>
      <c r="J340" s="27">
        <v>1130509</v>
      </c>
      <c r="K340" s="27" t="s">
        <v>753</v>
      </c>
      <c r="L340" s="27">
        <v>1551</v>
      </c>
      <c r="M340" s="26"/>
      <c r="N340" s="26"/>
      <c r="O340" s="26"/>
      <c r="P340" s="26"/>
      <c r="Q340" s="26"/>
      <c r="R340" s="26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6"/>
      <c r="AK340" s="26"/>
      <c r="AL340" s="26"/>
      <c r="AM340" s="28"/>
      <c r="AN340" s="28"/>
      <c r="AO340" s="28"/>
      <c r="AP340" s="28"/>
      <c r="AQ340" s="28"/>
      <c r="AR340" s="26" t="s">
        <v>9</v>
      </c>
      <c r="AS340" s="28"/>
      <c r="AT340" s="28"/>
      <c r="AU340" s="28"/>
      <c r="AV340" s="28"/>
      <c r="AW340" s="28"/>
      <c r="AX340" s="29"/>
      <c r="AY340" s="28"/>
      <c r="AZ340" s="28"/>
      <c r="BA340" s="28"/>
      <c r="BB340" s="28"/>
      <c r="BC340" s="26"/>
      <c r="BD340" s="26"/>
      <c r="BE340" s="28"/>
      <c r="BF340" s="26"/>
      <c r="BG340" s="26"/>
      <c r="BH340" s="26"/>
      <c r="BI340" s="28" t="s">
        <v>1034</v>
      </c>
      <c r="BJ340" s="6"/>
    </row>
    <row r="341" spans="1:62">
      <c r="A341" s="23">
        <v>337</v>
      </c>
      <c r="B341" s="27" t="s">
        <v>2984</v>
      </c>
      <c r="C341" s="27" t="s">
        <v>2985</v>
      </c>
      <c r="D341" s="27" t="s">
        <v>69</v>
      </c>
      <c r="E341" s="27">
        <v>78</v>
      </c>
      <c r="F341" s="27" t="s">
        <v>195</v>
      </c>
      <c r="G341" s="27" t="s">
        <v>195</v>
      </c>
      <c r="H341" s="23" t="str">
        <f t="shared" si="10"/>
        <v>蔣＊玉</v>
      </c>
      <c r="I341" s="23" t="str">
        <f t="shared" si="11"/>
        <v>0＊650850</v>
      </c>
      <c r="J341" s="27">
        <v>1130510</v>
      </c>
      <c r="K341" s="27">
        <v>5761300</v>
      </c>
      <c r="L341" s="27">
        <v>1551</v>
      </c>
      <c r="M341" s="26"/>
      <c r="N341" s="26"/>
      <c r="O341" s="26"/>
      <c r="P341" s="26"/>
      <c r="Q341" s="26"/>
      <c r="R341" s="26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6"/>
      <c r="AK341" s="26"/>
      <c r="AL341" s="26"/>
      <c r="AM341" s="28"/>
      <c r="AN341" s="28"/>
      <c r="AO341" s="28"/>
      <c r="AP341" s="28"/>
      <c r="AQ341" s="28"/>
      <c r="AR341" s="26"/>
      <c r="AS341" s="28"/>
      <c r="AT341" s="28"/>
      <c r="AU341" s="28" t="s">
        <v>9</v>
      </c>
      <c r="AV341" s="28"/>
      <c r="AW341" s="28"/>
      <c r="AX341" s="29"/>
      <c r="AY341" s="28"/>
      <c r="AZ341" s="28"/>
      <c r="BA341" s="28"/>
      <c r="BB341" s="28"/>
      <c r="BC341" s="26"/>
      <c r="BD341" s="26"/>
      <c r="BE341" s="28"/>
      <c r="BF341" s="26"/>
      <c r="BG341" s="26"/>
      <c r="BH341" s="26"/>
      <c r="BI341" s="28"/>
      <c r="BJ341" s="6"/>
    </row>
    <row r="342" spans="1:62" ht="31">
      <c r="A342" s="23">
        <v>338</v>
      </c>
      <c r="B342" s="27" t="s">
        <v>657</v>
      </c>
      <c r="C342" s="27" t="s">
        <v>389</v>
      </c>
      <c r="D342" s="27" t="s">
        <v>71</v>
      </c>
      <c r="E342" s="27">
        <v>62</v>
      </c>
      <c r="F342" s="27" t="s">
        <v>195</v>
      </c>
      <c r="G342" s="27" t="s">
        <v>195</v>
      </c>
      <c r="H342" s="23" t="str">
        <f t="shared" si="10"/>
        <v>陳＊村</v>
      </c>
      <c r="I342" s="23" t="str">
        <f t="shared" si="11"/>
        <v>2＊816830</v>
      </c>
      <c r="J342" s="27">
        <v>1130510</v>
      </c>
      <c r="K342" s="27" t="s">
        <v>752</v>
      </c>
      <c r="L342" s="27">
        <v>1551</v>
      </c>
      <c r="M342" s="26"/>
      <c r="N342" s="26"/>
      <c r="O342" s="26"/>
      <c r="P342" s="26"/>
      <c r="Q342" s="26"/>
      <c r="R342" s="26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6"/>
      <c r="AK342" s="26"/>
      <c r="AL342" s="26"/>
      <c r="AM342" s="28"/>
      <c r="AN342" s="28"/>
      <c r="AO342" s="28"/>
      <c r="AP342" s="28"/>
      <c r="AQ342" s="28"/>
      <c r="AR342" s="26"/>
      <c r="AS342" s="28"/>
      <c r="AT342" s="28"/>
      <c r="AU342" s="28"/>
      <c r="AV342" s="28" t="s">
        <v>9</v>
      </c>
      <c r="AW342" s="28"/>
      <c r="AX342" s="29"/>
      <c r="AY342" s="28"/>
      <c r="AZ342" s="28"/>
      <c r="BA342" s="28"/>
      <c r="BB342" s="28"/>
      <c r="BC342" s="26"/>
      <c r="BD342" s="26"/>
      <c r="BE342" s="28"/>
      <c r="BF342" s="26"/>
      <c r="BG342" s="26"/>
      <c r="BH342" s="26"/>
      <c r="BI342" s="28" t="s">
        <v>1034</v>
      </c>
      <c r="BJ342" s="6"/>
    </row>
    <row r="343" spans="1:62" ht="31">
      <c r="A343" s="23">
        <v>339</v>
      </c>
      <c r="B343" s="27" t="s">
        <v>172</v>
      </c>
      <c r="C343" s="27" t="s">
        <v>173</v>
      </c>
      <c r="D343" s="27" t="s">
        <v>69</v>
      </c>
      <c r="E343" s="27">
        <v>72</v>
      </c>
      <c r="F343" s="27" t="s">
        <v>195</v>
      </c>
      <c r="G343" s="27" t="s">
        <v>195</v>
      </c>
      <c r="H343" s="23" t="str">
        <f t="shared" si="10"/>
        <v>湯＊美</v>
      </c>
      <c r="I343" s="23" t="str">
        <f t="shared" si="11"/>
        <v>0＊434355</v>
      </c>
      <c r="J343" s="27">
        <v>1130513</v>
      </c>
      <c r="K343" s="27" t="s">
        <v>732</v>
      </c>
      <c r="L343" s="27">
        <v>1551</v>
      </c>
      <c r="M343" s="26"/>
      <c r="N343" s="26"/>
      <c r="O343" s="26"/>
      <c r="P343" s="26"/>
      <c r="Q343" s="26"/>
      <c r="R343" s="26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6"/>
      <c r="AK343" s="26"/>
      <c r="AL343" s="26"/>
      <c r="AM343" s="28"/>
      <c r="AN343" s="28"/>
      <c r="AO343" s="28"/>
      <c r="AP343" s="28"/>
      <c r="AQ343" s="28"/>
      <c r="AR343" s="26"/>
      <c r="AS343" s="28"/>
      <c r="AT343" s="28"/>
      <c r="AU343" s="28"/>
      <c r="AV343" s="28"/>
      <c r="AW343" s="28"/>
      <c r="AX343" s="29"/>
      <c r="AY343" s="28"/>
      <c r="AZ343" s="28"/>
      <c r="BA343" s="28"/>
      <c r="BB343" s="28" t="s">
        <v>747</v>
      </c>
      <c r="BC343" s="26"/>
      <c r="BD343" s="26"/>
      <c r="BE343" s="28"/>
      <c r="BF343" s="26"/>
      <c r="BG343" s="26"/>
      <c r="BH343" s="26"/>
      <c r="BI343" s="28"/>
      <c r="BJ343" s="6"/>
    </row>
    <row r="344" spans="1:62" ht="31">
      <c r="A344" s="23">
        <v>340</v>
      </c>
      <c r="B344" s="27" t="s">
        <v>174</v>
      </c>
      <c r="C344" s="27" t="s">
        <v>175</v>
      </c>
      <c r="D344" s="27" t="s">
        <v>71</v>
      </c>
      <c r="E344" s="27">
        <v>82</v>
      </c>
      <c r="F344" s="27" t="s">
        <v>195</v>
      </c>
      <c r="G344" s="27" t="s">
        <v>195</v>
      </c>
      <c r="H344" s="23" t="str">
        <f t="shared" si="10"/>
        <v>張＊漢</v>
      </c>
      <c r="I344" s="23" t="str">
        <f t="shared" si="11"/>
        <v>2＊002963</v>
      </c>
      <c r="J344" s="27">
        <v>1130515</v>
      </c>
      <c r="K344" s="27" t="s">
        <v>734</v>
      </c>
      <c r="L344" s="27">
        <v>1551</v>
      </c>
      <c r="M344" s="26"/>
      <c r="N344" s="26"/>
      <c r="O344" s="26"/>
      <c r="P344" s="26"/>
      <c r="Q344" s="26"/>
      <c r="R344" s="26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6"/>
      <c r="AK344" s="26"/>
      <c r="AL344" s="26"/>
      <c r="AM344" s="28"/>
      <c r="AN344" s="28"/>
      <c r="AO344" s="28"/>
      <c r="AP344" s="28"/>
      <c r="AQ344" s="28"/>
      <c r="AR344" s="26"/>
      <c r="AS344" s="28"/>
      <c r="AT344" s="28"/>
      <c r="AU344" s="28"/>
      <c r="AV344" s="28"/>
      <c r="AW344" s="28"/>
      <c r="AX344" s="29"/>
      <c r="AY344" s="28"/>
      <c r="AZ344" s="28"/>
      <c r="BA344" s="28" t="s">
        <v>1899</v>
      </c>
      <c r="BB344" s="28"/>
      <c r="BC344" s="26"/>
      <c r="BD344" s="26"/>
      <c r="BE344" s="28"/>
      <c r="BF344" s="26"/>
      <c r="BG344" s="26"/>
      <c r="BH344" s="26"/>
      <c r="BI344" s="28"/>
      <c r="BJ344" s="6"/>
    </row>
    <row r="345" spans="1:62">
      <c r="A345" s="23">
        <v>341</v>
      </c>
      <c r="B345" s="27" t="s">
        <v>2981</v>
      </c>
      <c r="C345" s="27" t="s">
        <v>2982</v>
      </c>
      <c r="D345" s="27" t="s">
        <v>69</v>
      </c>
      <c r="E345" s="27">
        <v>71</v>
      </c>
      <c r="F345" s="27" t="s">
        <v>2030</v>
      </c>
      <c r="G345" s="27" t="s">
        <v>2983</v>
      </c>
      <c r="H345" s="23" t="str">
        <f t="shared" si="10"/>
        <v>馮＊英</v>
      </c>
      <c r="I345" s="23" t="str">
        <f t="shared" si="11"/>
        <v>1＊843065</v>
      </c>
      <c r="J345" s="27">
        <v>1130516</v>
      </c>
      <c r="K345" s="27">
        <v>5760480</v>
      </c>
      <c r="L345" s="27">
        <v>1551</v>
      </c>
      <c r="M345" s="26"/>
      <c r="N345" s="26"/>
      <c r="O345" s="26"/>
      <c r="P345" s="26"/>
      <c r="Q345" s="26"/>
      <c r="R345" s="26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6"/>
      <c r="AK345" s="26"/>
      <c r="AL345" s="26"/>
      <c r="AM345" s="28"/>
      <c r="AN345" s="28"/>
      <c r="AO345" s="28"/>
      <c r="AP345" s="28"/>
      <c r="AQ345" s="28"/>
      <c r="AR345" s="26" t="s">
        <v>9</v>
      </c>
      <c r="AS345" s="28"/>
      <c r="AT345" s="28"/>
      <c r="AU345" s="28"/>
      <c r="AV345" s="28"/>
      <c r="AW345" s="28"/>
      <c r="AX345" s="29"/>
      <c r="AY345" s="28"/>
      <c r="AZ345" s="28"/>
      <c r="BA345" s="28"/>
      <c r="BB345" s="28"/>
      <c r="BC345" s="26"/>
      <c r="BD345" s="26"/>
      <c r="BE345" s="28"/>
      <c r="BF345" s="26"/>
      <c r="BG345" s="26"/>
      <c r="BH345" s="26"/>
      <c r="BI345" s="28"/>
      <c r="BJ345" s="6"/>
    </row>
    <row r="346" spans="1:62">
      <c r="A346" s="23">
        <v>342</v>
      </c>
      <c r="B346" s="27" t="s">
        <v>482</v>
      </c>
      <c r="C346" s="27" t="s">
        <v>388</v>
      </c>
      <c r="D346" s="27" t="s">
        <v>71</v>
      </c>
      <c r="E346" s="27">
        <v>68</v>
      </c>
      <c r="F346" s="27" t="s">
        <v>195</v>
      </c>
      <c r="G346" s="27" t="s">
        <v>195</v>
      </c>
      <c r="H346" s="23" t="str">
        <f t="shared" si="10"/>
        <v>洪＊耀</v>
      </c>
      <c r="I346" s="23" t="str">
        <f t="shared" si="11"/>
        <v>1＊883876</v>
      </c>
      <c r="J346" s="27">
        <v>1130517</v>
      </c>
      <c r="K346" s="27">
        <v>5761300</v>
      </c>
      <c r="L346" s="27">
        <v>1551</v>
      </c>
      <c r="M346" s="26"/>
      <c r="N346" s="26"/>
      <c r="O346" s="26"/>
      <c r="P346" s="26"/>
      <c r="Q346" s="26"/>
      <c r="R346" s="26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6"/>
      <c r="AK346" s="26"/>
      <c r="AL346" s="26"/>
      <c r="AM346" s="28"/>
      <c r="AN346" s="28"/>
      <c r="AO346" s="28"/>
      <c r="AP346" s="28"/>
      <c r="AQ346" s="28"/>
      <c r="AR346" s="26"/>
      <c r="AS346" s="28"/>
      <c r="AT346" s="28"/>
      <c r="AU346" s="28" t="s">
        <v>9</v>
      </c>
      <c r="AV346" s="28"/>
      <c r="AW346" s="28"/>
      <c r="AX346" s="29"/>
      <c r="AY346" s="28"/>
      <c r="AZ346" s="28"/>
      <c r="BA346" s="28"/>
      <c r="BB346" s="28"/>
      <c r="BC346" s="26"/>
      <c r="BD346" s="26"/>
      <c r="BE346" s="28"/>
      <c r="BF346" s="26"/>
      <c r="BG346" s="26"/>
      <c r="BH346" s="26"/>
      <c r="BI346" s="28"/>
      <c r="BJ346" s="6"/>
    </row>
    <row r="347" spans="1:62" ht="31">
      <c r="A347" s="23">
        <v>343</v>
      </c>
      <c r="B347" s="27" t="s">
        <v>2986</v>
      </c>
      <c r="C347" s="27" t="s">
        <v>2987</v>
      </c>
      <c r="D347" s="27" t="s">
        <v>71</v>
      </c>
      <c r="E347" s="27">
        <v>79</v>
      </c>
      <c r="F347" s="27" t="s">
        <v>195</v>
      </c>
      <c r="G347" s="27" t="s">
        <v>195</v>
      </c>
      <c r="H347" s="23" t="str">
        <f t="shared" si="10"/>
        <v>王＊貴</v>
      </c>
      <c r="I347" s="23" t="str">
        <f t="shared" si="11"/>
        <v>2＊655397</v>
      </c>
      <c r="J347" s="27">
        <v>1130520</v>
      </c>
      <c r="K347" s="27" t="s">
        <v>734</v>
      </c>
      <c r="L347" s="27">
        <v>1551</v>
      </c>
      <c r="M347" s="26"/>
      <c r="N347" s="26"/>
      <c r="O347" s="26"/>
      <c r="P347" s="26"/>
      <c r="Q347" s="26"/>
      <c r="R347" s="26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6"/>
      <c r="AK347" s="26"/>
      <c r="AL347" s="26"/>
      <c r="AM347" s="28"/>
      <c r="AN347" s="28"/>
      <c r="AO347" s="28"/>
      <c r="AP347" s="28"/>
      <c r="AQ347" s="28"/>
      <c r="AR347" s="26"/>
      <c r="AS347" s="28"/>
      <c r="AT347" s="28"/>
      <c r="AU347" s="28"/>
      <c r="AV347" s="28"/>
      <c r="AW347" s="28"/>
      <c r="AX347" s="29"/>
      <c r="AY347" s="28"/>
      <c r="AZ347" s="28"/>
      <c r="BA347" s="28" t="s">
        <v>9</v>
      </c>
      <c r="BB347" s="28"/>
      <c r="BC347" s="26"/>
      <c r="BD347" s="26"/>
      <c r="BE347" s="28"/>
      <c r="BF347" s="26"/>
      <c r="BG347" s="26"/>
      <c r="BH347" s="26"/>
      <c r="BI347" s="28"/>
      <c r="BJ347" s="6"/>
    </row>
    <row r="348" spans="1:62" ht="31">
      <c r="A348" s="23">
        <v>344</v>
      </c>
      <c r="B348" s="27" t="s">
        <v>2988</v>
      </c>
      <c r="C348" s="27" t="s">
        <v>2989</v>
      </c>
      <c r="D348" s="27" t="s">
        <v>71</v>
      </c>
      <c r="E348" s="27">
        <v>91</v>
      </c>
      <c r="F348" s="27" t="s">
        <v>195</v>
      </c>
      <c r="G348" s="27" t="s">
        <v>195</v>
      </c>
      <c r="H348" s="23" t="str">
        <f t="shared" si="10"/>
        <v>郭＊梗</v>
      </c>
      <c r="I348" s="23" t="str">
        <f t="shared" si="11"/>
        <v>1＊662230</v>
      </c>
      <c r="J348" s="27">
        <v>1130522</v>
      </c>
      <c r="K348" s="27" t="s">
        <v>734</v>
      </c>
      <c r="L348" s="27">
        <v>1551</v>
      </c>
      <c r="M348" s="26"/>
      <c r="N348" s="26"/>
      <c r="O348" s="26"/>
      <c r="P348" s="26"/>
      <c r="Q348" s="26"/>
      <c r="R348" s="26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6"/>
      <c r="AK348" s="26"/>
      <c r="AL348" s="26"/>
      <c r="AM348" s="28"/>
      <c r="AN348" s="28"/>
      <c r="AO348" s="28"/>
      <c r="AP348" s="28"/>
      <c r="AQ348" s="28"/>
      <c r="AR348" s="26"/>
      <c r="AS348" s="28"/>
      <c r="AT348" s="28"/>
      <c r="AU348" s="28"/>
      <c r="AV348" s="28"/>
      <c r="AW348" s="28"/>
      <c r="AX348" s="29"/>
      <c r="AY348" s="28"/>
      <c r="AZ348" s="28"/>
      <c r="BA348" s="28" t="s">
        <v>9</v>
      </c>
      <c r="BB348" s="28"/>
      <c r="BC348" s="26"/>
      <c r="BD348" s="26"/>
      <c r="BE348" s="28"/>
      <c r="BF348" s="26"/>
      <c r="BG348" s="26"/>
      <c r="BH348" s="26"/>
      <c r="BI348" s="28"/>
      <c r="BJ348" s="6"/>
    </row>
    <row r="349" spans="1:62" ht="31">
      <c r="A349" s="23">
        <v>345</v>
      </c>
      <c r="B349" s="27" t="s">
        <v>2990</v>
      </c>
      <c r="C349" s="27" t="s">
        <v>1390</v>
      </c>
      <c r="D349" s="27" t="s">
        <v>71</v>
      </c>
      <c r="E349" s="27">
        <v>86</v>
      </c>
      <c r="F349" s="27" t="s">
        <v>195</v>
      </c>
      <c r="G349" s="27" t="s">
        <v>195</v>
      </c>
      <c r="H349" s="23" t="str">
        <f t="shared" si="10"/>
        <v>吳＊育</v>
      </c>
      <c r="I349" s="23" t="str">
        <f t="shared" si="11"/>
        <v>1＊135117</v>
      </c>
      <c r="J349" s="27">
        <v>1130523</v>
      </c>
      <c r="K349" s="27" t="s">
        <v>734</v>
      </c>
      <c r="L349" s="27">
        <v>1551</v>
      </c>
      <c r="M349" s="26"/>
      <c r="N349" s="26"/>
      <c r="O349" s="26"/>
      <c r="P349" s="26"/>
      <c r="Q349" s="26"/>
      <c r="R349" s="26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6"/>
      <c r="AK349" s="26"/>
      <c r="AL349" s="26"/>
      <c r="AM349" s="28"/>
      <c r="AN349" s="28"/>
      <c r="AO349" s="28"/>
      <c r="AP349" s="28"/>
      <c r="AQ349" s="28"/>
      <c r="AR349" s="26"/>
      <c r="AS349" s="28"/>
      <c r="AT349" s="28"/>
      <c r="AU349" s="28"/>
      <c r="AV349" s="28"/>
      <c r="AW349" s="28"/>
      <c r="AX349" s="29"/>
      <c r="AY349" s="28"/>
      <c r="AZ349" s="28"/>
      <c r="BA349" s="28" t="s">
        <v>9</v>
      </c>
      <c r="BB349" s="28"/>
      <c r="BC349" s="26"/>
      <c r="BD349" s="26"/>
      <c r="BE349" s="28"/>
      <c r="BF349" s="26"/>
      <c r="BG349" s="26"/>
      <c r="BH349" s="26"/>
      <c r="BI349" s="28"/>
      <c r="BJ349" s="6"/>
    </row>
    <row r="350" spans="1:62" ht="31">
      <c r="A350" s="23">
        <v>346</v>
      </c>
      <c r="B350" s="27" t="s">
        <v>2991</v>
      </c>
      <c r="C350" s="27" t="s">
        <v>2992</v>
      </c>
      <c r="D350" s="27" t="s">
        <v>69</v>
      </c>
      <c r="E350" s="27">
        <v>55</v>
      </c>
      <c r="F350" s="27" t="s">
        <v>2818</v>
      </c>
      <c r="G350" s="27" t="s">
        <v>2859</v>
      </c>
      <c r="H350" s="23" t="str">
        <f t="shared" si="10"/>
        <v>洪＊鴻</v>
      </c>
      <c r="I350" s="23" t="str">
        <f t="shared" si="11"/>
        <v>0＊559404</v>
      </c>
      <c r="J350" s="27">
        <v>1130524</v>
      </c>
      <c r="K350" s="27" t="s">
        <v>753</v>
      </c>
      <c r="L350" s="27">
        <v>1551</v>
      </c>
      <c r="M350" s="26"/>
      <c r="N350" s="26"/>
      <c r="O350" s="26"/>
      <c r="P350" s="26"/>
      <c r="Q350" s="26"/>
      <c r="R350" s="26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6"/>
      <c r="AK350" s="26"/>
      <c r="AL350" s="26"/>
      <c r="AM350" s="28"/>
      <c r="AN350" s="28"/>
      <c r="AO350" s="28"/>
      <c r="AP350" s="28"/>
      <c r="AQ350" s="28"/>
      <c r="AR350" s="26" t="s">
        <v>9</v>
      </c>
      <c r="AS350" s="28"/>
      <c r="AT350" s="28"/>
      <c r="AU350" s="28"/>
      <c r="AV350" s="28"/>
      <c r="AW350" s="28"/>
      <c r="AX350" s="29"/>
      <c r="AY350" s="28"/>
      <c r="AZ350" s="28"/>
      <c r="BA350" s="28"/>
      <c r="BB350" s="28"/>
      <c r="BC350" s="26"/>
      <c r="BD350" s="26"/>
      <c r="BE350" s="28"/>
      <c r="BF350" s="26"/>
      <c r="BG350" s="26"/>
      <c r="BH350" s="26"/>
      <c r="BI350" s="28" t="s">
        <v>1034</v>
      </c>
      <c r="BJ350" s="6"/>
    </row>
    <row r="351" spans="1:62" ht="31">
      <c r="A351" s="23">
        <v>347</v>
      </c>
      <c r="B351" s="27" t="s">
        <v>2993</v>
      </c>
      <c r="C351" s="27" t="s">
        <v>2994</v>
      </c>
      <c r="D351" s="27" t="s">
        <v>71</v>
      </c>
      <c r="E351" s="27">
        <v>69</v>
      </c>
      <c r="F351" s="27" t="s">
        <v>2734</v>
      </c>
      <c r="G351" s="27"/>
      <c r="H351" s="23" t="str">
        <f t="shared" si="10"/>
        <v>石＊慶</v>
      </c>
      <c r="I351" s="23" t="str">
        <f t="shared" si="11"/>
        <v>1＊036017</v>
      </c>
      <c r="J351" s="27">
        <v>1130524</v>
      </c>
      <c r="K351" s="27" t="s">
        <v>753</v>
      </c>
      <c r="L351" s="27">
        <v>1551</v>
      </c>
      <c r="M351" s="26"/>
      <c r="N351" s="26"/>
      <c r="O351" s="26"/>
      <c r="P351" s="26"/>
      <c r="Q351" s="26"/>
      <c r="R351" s="26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6"/>
      <c r="AK351" s="26"/>
      <c r="AL351" s="26"/>
      <c r="AM351" s="28"/>
      <c r="AN351" s="28"/>
      <c r="AO351" s="28"/>
      <c r="AP351" s="28"/>
      <c r="AQ351" s="28"/>
      <c r="AR351" s="26" t="s">
        <v>9</v>
      </c>
      <c r="AS351" s="28"/>
      <c r="AT351" s="28"/>
      <c r="AU351" s="28"/>
      <c r="AV351" s="28"/>
      <c r="AW351" s="28"/>
      <c r="AX351" s="29"/>
      <c r="AY351" s="28"/>
      <c r="AZ351" s="28"/>
      <c r="BA351" s="28"/>
      <c r="BB351" s="28"/>
      <c r="BC351" s="26"/>
      <c r="BD351" s="26"/>
      <c r="BE351" s="28"/>
      <c r="BF351" s="26"/>
      <c r="BG351" s="26"/>
      <c r="BH351" s="26"/>
      <c r="BI351" s="28" t="s">
        <v>1034</v>
      </c>
      <c r="BJ351" s="6"/>
    </row>
    <row r="352" spans="1:62">
      <c r="A352" s="23">
        <v>348</v>
      </c>
      <c r="B352" s="27" t="s">
        <v>675</v>
      </c>
      <c r="C352" s="27" t="s">
        <v>676</v>
      </c>
      <c r="D352" s="27" t="s">
        <v>71</v>
      </c>
      <c r="E352" s="27">
        <v>62</v>
      </c>
      <c r="F352" s="27" t="s">
        <v>195</v>
      </c>
      <c r="G352" s="27" t="s">
        <v>195</v>
      </c>
      <c r="H352" s="23" t="str">
        <f t="shared" si="10"/>
        <v>陳＊傳</v>
      </c>
      <c r="I352" s="23" t="str">
        <f t="shared" si="11"/>
        <v>2＊509834</v>
      </c>
      <c r="J352" s="27">
        <v>1130524</v>
      </c>
      <c r="K352" s="27">
        <v>5761300</v>
      </c>
      <c r="L352" s="27">
        <v>1551</v>
      </c>
      <c r="M352" s="26"/>
      <c r="N352" s="26"/>
      <c r="O352" s="26"/>
      <c r="P352" s="26"/>
      <c r="Q352" s="26"/>
      <c r="R352" s="26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6"/>
      <c r="AK352" s="26"/>
      <c r="AL352" s="26"/>
      <c r="AM352" s="28"/>
      <c r="AN352" s="28"/>
      <c r="AO352" s="28"/>
      <c r="AP352" s="28"/>
      <c r="AQ352" s="28"/>
      <c r="AR352" s="26"/>
      <c r="AS352" s="28"/>
      <c r="AT352" s="28"/>
      <c r="AU352" s="28" t="s">
        <v>9</v>
      </c>
      <c r="AV352" s="28"/>
      <c r="AW352" s="28"/>
      <c r="AX352" s="29"/>
      <c r="AY352" s="28"/>
      <c r="AZ352" s="28"/>
      <c r="BA352" s="28"/>
      <c r="BB352" s="28"/>
      <c r="BC352" s="26"/>
      <c r="BD352" s="26"/>
      <c r="BE352" s="28"/>
      <c r="BF352" s="26"/>
      <c r="BG352" s="26"/>
      <c r="BH352" s="26"/>
      <c r="BI352" s="28"/>
      <c r="BJ352" s="6"/>
    </row>
    <row r="353" spans="1:62" ht="31">
      <c r="A353" s="23">
        <v>349</v>
      </c>
      <c r="B353" s="27" t="s">
        <v>2995</v>
      </c>
      <c r="C353" s="27" t="s">
        <v>2996</v>
      </c>
      <c r="D353" s="27" t="s">
        <v>69</v>
      </c>
      <c r="E353" s="27">
        <v>61</v>
      </c>
      <c r="F353" s="27" t="s">
        <v>195</v>
      </c>
      <c r="G353" s="27" t="s">
        <v>195</v>
      </c>
      <c r="H353" s="23" t="str">
        <f t="shared" si="10"/>
        <v>林＊麗</v>
      </c>
      <c r="I353" s="23" t="str">
        <f t="shared" si="11"/>
        <v>0＊238887</v>
      </c>
      <c r="J353" s="27">
        <v>1130527</v>
      </c>
      <c r="K353" s="27" t="s">
        <v>734</v>
      </c>
      <c r="L353" s="27">
        <v>1551</v>
      </c>
      <c r="M353" s="26"/>
      <c r="N353" s="26"/>
      <c r="O353" s="26"/>
      <c r="P353" s="26"/>
      <c r="Q353" s="26"/>
      <c r="R353" s="26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6"/>
      <c r="AK353" s="26"/>
      <c r="AL353" s="26"/>
      <c r="AM353" s="28"/>
      <c r="AN353" s="28"/>
      <c r="AO353" s="28"/>
      <c r="AP353" s="28"/>
      <c r="AQ353" s="28"/>
      <c r="AR353" s="26"/>
      <c r="AS353" s="28"/>
      <c r="AT353" s="28"/>
      <c r="AU353" s="28"/>
      <c r="AV353" s="28"/>
      <c r="AW353" s="28"/>
      <c r="AX353" s="29"/>
      <c r="AY353" s="28"/>
      <c r="AZ353" s="28"/>
      <c r="BA353" s="28" t="s">
        <v>9</v>
      </c>
      <c r="BB353" s="28"/>
      <c r="BC353" s="26"/>
      <c r="BD353" s="26"/>
      <c r="BE353" s="28"/>
      <c r="BF353" s="26"/>
      <c r="BG353" s="26"/>
      <c r="BH353" s="26"/>
      <c r="BI353" s="28"/>
      <c r="BJ353" s="6"/>
    </row>
    <row r="354" spans="1:62" ht="31">
      <c r="A354" s="23">
        <v>350</v>
      </c>
      <c r="B354" s="27" t="s">
        <v>2997</v>
      </c>
      <c r="C354" s="27" t="s">
        <v>2998</v>
      </c>
      <c r="D354" s="27" t="s">
        <v>69</v>
      </c>
      <c r="E354" s="27">
        <v>77</v>
      </c>
      <c r="F354" s="27" t="s">
        <v>2999</v>
      </c>
      <c r="G354" s="27"/>
      <c r="H354" s="23" t="str">
        <f t="shared" si="10"/>
        <v>游＊梅</v>
      </c>
      <c r="I354" s="23" t="str">
        <f t="shared" si="11"/>
        <v>2＊656955</v>
      </c>
      <c r="J354" s="27">
        <v>1130529</v>
      </c>
      <c r="K354" s="27" t="s">
        <v>753</v>
      </c>
      <c r="L354" s="27">
        <v>1551</v>
      </c>
      <c r="M354" s="26"/>
      <c r="N354" s="26"/>
      <c r="O354" s="26"/>
      <c r="P354" s="26"/>
      <c r="Q354" s="26"/>
      <c r="R354" s="26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6"/>
      <c r="AK354" s="26"/>
      <c r="AL354" s="26"/>
      <c r="AM354" s="28"/>
      <c r="AN354" s="28"/>
      <c r="AO354" s="28"/>
      <c r="AP354" s="28"/>
      <c r="AQ354" s="28"/>
      <c r="AR354" s="26" t="s">
        <v>9</v>
      </c>
      <c r="AS354" s="28"/>
      <c r="AT354" s="28"/>
      <c r="AU354" s="28"/>
      <c r="AV354" s="28"/>
      <c r="AW354" s="28"/>
      <c r="AX354" s="29"/>
      <c r="AY354" s="28"/>
      <c r="AZ354" s="28"/>
      <c r="BA354" s="28"/>
      <c r="BB354" s="28"/>
      <c r="BC354" s="26"/>
      <c r="BD354" s="26"/>
      <c r="BE354" s="28"/>
      <c r="BF354" s="26"/>
      <c r="BG354" s="26"/>
      <c r="BH354" s="26"/>
      <c r="BI354" s="28" t="s">
        <v>1034</v>
      </c>
      <c r="BJ354" s="6"/>
    </row>
    <row r="355" spans="1:62" ht="31">
      <c r="A355" s="23">
        <v>351</v>
      </c>
      <c r="B355" s="27" t="s">
        <v>2984</v>
      </c>
      <c r="C355" s="27" t="s">
        <v>2985</v>
      </c>
      <c r="D355" s="27" t="s">
        <v>69</v>
      </c>
      <c r="E355" s="27">
        <v>78</v>
      </c>
      <c r="F355" s="27" t="s">
        <v>195</v>
      </c>
      <c r="G355" s="27" t="s">
        <v>195</v>
      </c>
      <c r="H355" s="23" t="str">
        <f t="shared" si="10"/>
        <v>蔣＊玉</v>
      </c>
      <c r="I355" s="23" t="str">
        <f t="shared" si="11"/>
        <v>0＊650850</v>
      </c>
      <c r="J355" s="27">
        <v>1130529</v>
      </c>
      <c r="K355" s="27" t="s">
        <v>734</v>
      </c>
      <c r="L355" s="27">
        <v>1551</v>
      </c>
      <c r="M355" s="26"/>
      <c r="N355" s="26"/>
      <c r="O355" s="26"/>
      <c r="P355" s="26"/>
      <c r="Q355" s="26"/>
      <c r="R355" s="26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6"/>
      <c r="AK355" s="26"/>
      <c r="AL355" s="26"/>
      <c r="AM355" s="28"/>
      <c r="AN355" s="28"/>
      <c r="AO355" s="28"/>
      <c r="AP355" s="28"/>
      <c r="AQ355" s="28"/>
      <c r="AR355" s="26"/>
      <c r="AS355" s="28"/>
      <c r="AT355" s="28"/>
      <c r="AU355" s="28"/>
      <c r="AV355" s="28"/>
      <c r="AW355" s="28"/>
      <c r="AX355" s="29"/>
      <c r="AY355" s="28"/>
      <c r="AZ355" s="28"/>
      <c r="BA355" s="28" t="s">
        <v>9</v>
      </c>
      <c r="BB355" s="28"/>
      <c r="BC355" s="26"/>
      <c r="BD355" s="26"/>
      <c r="BE355" s="28"/>
      <c r="BF355" s="26"/>
      <c r="BG355" s="26"/>
      <c r="BH355" s="26"/>
      <c r="BI355" s="28"/>
      <c r="BJ355" s="6"/>
    </row>
    <row r="356" spans="1:62" ht="31">
      <c r="A356" s="23">
        <v>352</v>
      </c>
      <c r="B356" s="27" t="s">
        <v>3000</v>
      </c>
      <c r="C356" s="27" t="s">
        <v>3001</v>
      </c>
      <c r="D356" s="27" t="s">
        <v>71</v>
      </c>
      <c r="E356" s="27">
        <v>72</v>
      </c>
      <c r="F356" s="27" t="s">
        <v>3002</v>
      </c>
      <c r="G356" s="27"/>
      <c r="H356" s="23" t="str">
        <f t="shared" si="10"/>
        <v>陳＊仁</v>
      </c>
      <c r="I356" s="23" t="str">
        <f t="shared" si="11"/>
        <v>1＊233312</v>
      </c>
      <c r="J356" s="27">
        <v>1130529</v>
      </c>
      <c r="K356" s="27" t="s">
        <v>752</v>
      </c>
      <c r="L356" s="27">
        <v>1551</v>
      </c>
      <c r="M356" s="26"/>
      <c r="N356" s="26"/>
      <c r="O356" s="26"/>
      <c r="P356" s="26"/>
      <c r="Q356" s="26"/>
      <c r="R356" s="26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6"/>
      <c r="AK356" s="26"/>
      <c r="AL356" s="26"/>
      <c r="AM356" s="28"/>
      <c r="AN356" s="28"/>
      <c r="AO356" s="28"/>
      <c r="AP356" s="28"/>
      <c r="AQ356" s="28"/>
      <c r="AR356" s="26"/>
      <c r="AS356" s="28"/>
      <c r="AT356" s="28"/>
      <c r="AU356" s="28"/>
      <c r="AV356" s="28" t="s">
        <v>9</v>
      </c>
      <c r="AW356" s="28"/>
      <c r="AX356" s="29"/>
      <c r="AY356" s="28"/>
      <c r="AZ356" s="28"/>
      <c r="BA356" s="28"/>
      <c r="BB356" s="28"/>
      <c r="BC356" s="26"/>
      <c r="BD356" s="26"/>
      <c r="BE356" s="28"/>
      <c r="BF356" s="26"/>
      <c r="BG356" s="26"/>
      <c r="BH356" s="26"/>
      <c r="BI356" s="28" t="s">
        <v>1034</v>
      </c>
      <c r="BJ356" s="6"/>
    </row>
    <row r="357" spans="1:62" ht="31">
      <c r="A357" s="23">
        <v>353</v>
      </c>
      <c r="B357" s="27" t="s">
        <v>263</v>
      </c>
      <c r="C357" s="27" t="s">
        <v>264</v>
      </c>
      <c r="D357" s="27" t="s">
        <v>69</v>
      </c>
      <c r="E357" s="27">
        <v>86</v>
      </c>
      <c r="F357" s="27" t="s">
        <v>195</v>
      </c>
      <c r="G357" s="27" t="s">
        <v>195</v>
      </c>
      <c r="H357" s="23" t="str">
        <f t="shared" si="10"/>
        <v>林＊鳳</v>
      </c>
      <c r="I357" s="23" t="str">
        <f t="shared" si="11"/>
        <v>0＊638623</v>
      </c>
      <c r="J357" s="27">
        <v>1130503</v>
      </c>
      <c r="K357" s="27" t="s">
        <v>734</v>
      </c>
      <c r="L357" s="27">
        <v>1410</v>
      </c>
      <c r="M357" s="26"/>
      <c r="N357" s="26"/>
      <c r="O357" s="26"/>
      <c r="P357" s="26"/>
      <c r="Q357" s="26"/>
      <c r="R357" s="26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6"/>
      <c r="AK357" s="26"/>
      <c r="AL357" s="26"/>
      <c r="AM357" s="28"/>
      <c r="AN357" s="28"/>
      <c r="AO357" s="28"/>
      <c r="AP357" s="28"/>
      <c r="AQ357" s="28"/>
      <c r="AR357" s="26"/>
      <c r="AS357" s="28"/>
      <c r="AT357" s="28"/>
      <c r="AU357" s="28"/>
      <c r="AV357" s="28"/>
      <c r="AW357" s="28"/>
      <c r="AX357" s="29"/>
      <c r="AY357" s="28"/>
      <c r="AZ357" s="28"/>
      <c r="BA357" s="28" t="s">
        <v>9</v>
      </c>
      <c r="BB357" s="28"/>
      <c r="BC357" s="26"/>
      <c r="BD357" s="26"/>
      <c r="BE357" s="28"/>
      <c r="BF357" s="26"/>
      <c r="BG357" s="26"/>
      <c r="BH357" s="26"/>
      <c r="BI357" s="28"/>
      <c r="BJ357" s="6"/>
    </row>
    <row r="358" spans="1:62" ht="31">
      <c r="A358" s="23">
        <v>354</v>
      </c>
      <c r="B358" s="27" t="s">
        <v>3003</v>
      </c>
      <c r="C358" s="27" t="s">
        <v>3004</v>
      </c>
      <c r="D358" s="27" t="s">
        <v>71</v>
      </c>
      <c r="E358" s="27">
        <v>99</v>
      </c>
      <c r="F358" s="27" t="s">
        <v>195</v>
      </c>
      <c r="G358" s="27" t="s">
        <v>195</v>
      </c>
      <c r="H358" s="23" t="str">
        <f t="shared" si="10"/>
        <v>林＊明</v>
      </c>
      <c r="I358" s="23" t="str">
        <f t="shared" si="11"/>
        <v>0＊008637</v>
      </c>
      <c r="J358" s="27">
        <v>1130503</v>
      </c>
      <c r="K358" s="27" t="s">
        <v>734</v>
      </c>
      <c r="L358" s="27">
        <v>1410</v>
      </c>
      <c r="M358" s="26"/>
      <c r="N358" s="26"/>
      <c r="O358" s="26"/>
      <c r="P358" s="26"/>
      <c r="Q358" s="26"/>
      <c r="R358" s="26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6"/>
      <c r="AK358" s="26"/>
      <c r="AL358" s="26"/>
      <c r="AM358" s="28"/>
      <c r="AN358" s="28"/>
      <c r="AO358" s="28"/>
      <c r="AP358" s="28"/>
      <c r="AQ358" s="28"/>
      <c r="AR358" s="26"/>
      <c r="AS358" s="28"/>
      <c r="AT358" s="28"/>
      <c r="AU358" s="28"/>
      <c r="AV358" s="28"/>
      <c r="AW358" s="28"/>
      <c r="AX358" s="29"/>
      <c r="AY358" s="28"/>
      <c r="AZ358" s="28"/>
      <c r="BA358" s="28" t="s">
        <v>9</v>
      </c>
      <c r="BB358" s="28"/>
      <c r="BC358" s="26"/>
      <c r="BD358" s="26"/>
      <c r="BE358" s="28"/>
      <c r="BF358" s="26"/>
      <c r="BG358" s="26"/>
      <c r="BH358" s="26"/>
      <c r="BI358" s="28" t="s">
        <v>3096</v>
      </c>
      <c r="BJ358" s="6"/>
    </row>
    <row r="359" spans="1:62" ht="46.5">
      <c r="A359" s="23">
        <v>355</v>
      </c>
      <c r="B359" s="27" t="s">
        <v>3005</v>
      </c>
      <c r="C359" s="27" t="s">
        <v>1568</v>
      </c>
      <c r="D359" s="27" t="s">
        <v>71</v>
      </c>
      <c r="E359" s="27">
        <v>70</v>
      </c>
      <c r="F359" s="27" t="s">
        <v>195</v>
      </c>
      <c r="G359" s="27" t="s">
        <v>195</v>
      </c>
      <c r="H359" s="23" t="str">
        <f t="shared" si="10"/>
        <v>陳＊實</v>
      </c>
      <c r="I359" s="23" t="str">
        <f t="shared" si="11"/>
        <v>1＊788622</v>
      </c>
      <c r="J359" s="27">
        <v>1130503</v>
      </c>
      <c r="K359" s="27" t="s">
        <v>756</v>
      </c>
      <c r="L359" s="27">
        <v>1410</v>
      </c>
      <c r="M359" s="26"/>
      <c r="N359" s="26"/>
      <c r="O359" s="26"/>
      <c r="P359" s="26"/>
      <c r="Q359" s="26"/>
      <c r="R359" s="26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6"/>
      <c r="AK359" s="26"/>
      <c r="AL359" s="26"/>
      <c r="AM359" s="28"/>
      <c r="AN359" s="28"/>
      <c r="AO359" s="28"/>
      <c r="AP359" s="28"/>
      <c r="AQ359" s="28"/>
      <c r="AR359" s="26"/>
      <c r="AS359" s="28"/>
      <c r="AT359" s="28"/>
      <c r="AU359" s="28"/>
      <c r="AV359" s="28"/>
      <c r="AW359" s="28"/>
      <c r="AX359" s="29"/>
      <c r="AY359" s="28"/>
      <c r="AZ359" s="28"/>
      <c r="BA359" s="28" t="s">
        <v>9</v>
      </c>
      <c r="BB359" s="28"/>
      <c r="BC359" s="26"/>
      <c r="BD359" s="26"/>
      <c r="BE359" s="28"/>
      <c r="BF359" s="26" t="s">
        <v>760</v>
      </c>
      <c r="BG359" s="26"/>
      <c r="BH359" s="26"/>
      <c r="BI359" s="28"/>
      <c r="BJ359" s="6"/>
    </row>
    <row r="360" spans="1:62" ht="31">
      <c r="A360" s="23">
        <v>356</v>
      </c>
      <c r="B360" s="27" t="s">
        <v>696</v>
      </c>
      <c r="C360" s="27" t="s">
        <v>697</v>
      </c>
      <c r="D360" s="27" t="s">
        <v>71</v>
      </c>
      <c r="E360" s="27">
        <v>56</v>
      </c>
      <c r="F360" s="27" t="s">
        <v>195</v>
      </c>
      <c r="G360" s="27" t="s">
        <v>195</v>
      </c>
      <c r="H360" s="23" t="str">
        <f t="shared" ref="H360:H421" si="12">REPLACE(B360,2,1,"＊")</f>
        <v>黃＊鴻</v>
      </c>
      <c r="I360" s="23" t="str">
        <f t="shared" ref="I360:I421" si="13">REPLACE(C360,2,1,"＊")</f>
        <v>1＊975571</v>
      </c>
      <c r="J360" s="27">
        <v>1130503</v>
      </c>
      <c r="K360" s="27" t="s">
        <v>734</v>
      </c>
      <c r="L360" s="27">
        <v>1410</v>
      </c>
      <c r="M360" s="26"/>
      <c r="N360" s="26"/>
      <c r="O360" s="26"/>
      <c r="P360" s="26"/>
      <c r="Q360" s="26"/>
      <c r="R360" s="26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6"/>
      <c r="AK360" s="26"/>
      <c r="AL360" s="26"/>
      <c r="AM360" s="28"/>
      <c r="AN360" s="28"/>
      <c r="AO360" s="28"/>
      <c r="AP360" s="28"/>
      <c r="AQ360" s="28"/>
      <c r="AR360" s="26"/>
      <c r="AS360" s="28"/>
      <c r="AT360" s="28"/>
      <c r="AU360" s="28"/>
      <c r="AV360" s="28"/>
      <c r="AW360" s="28"/>
      <c r="AX360" s="29"/>
      <c r="AY360" s="28"/>
      <c r="AZ360" s="28"/>
      <c r="BA360" s="28" t="s">
        <v>9</v>
      </c>
      <c r="BB360" s="28"/>
      <c r="BC360" s="26"/>
      <c r="BD360" s="26"/>
      <c r="BE360" s="28"/>
      <c r="BF360" s="26"/>
      <c r="BG360" s="26"/>
      <c r="BH360" s="26"/>
      <c r="BI360" s="28"/>
      <c r="BJ360" s="6"/>
    </row>
    <row r="361" spans="1:62" ht="31">
      <c r="A361" s="23">
        <v>357</v>
      </c>
      <c r="B361" s="27" t="s">
        <v>2308</v>
      </c>
      <c r="C361" s="27" t="s">
        <v>2013</v>
      </c>
      <c r="D361" s="27" t="s">
        <v>71</v>
      </c>
      <c r="E361" s="27">
        <v>53</v>
      </c>
      <c r="F361" s="27" t="s">
        <v>195</v>
      </c>
      <c r="G361" s="27" t="s">
        <v>195</v>
      </c>
      <c r="H361" s="23" t="str">
        <f t="shared" si="12"/>
        <v>李＊成</v>
      </c>
      <c r="I361" s="23" t="str">
        <f t="shared" si="13"/>
        <v>1＊014743</v>
      </c>
      <c r="J361" s="27">
        <v>1130503</v>
      </c>
      <c r="K361" s="27" t="s">
        <v>734</v>
      </c>
      <c r="L361" s="27">
        <v>1410</v>
      </c>
      <c r="M361" s="26"/>
      <c r="N361" s="26"/>
      <c r="O361" s="26"/>
      <c r="P361" s="26"/>
      <c r="Q361" s="26"/>
      <c r="R361" s="26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6"/>
      <c r="AK361" s="26"/>
      <c r="AL361" s="26"/>
      <c r="AM361" s="28"/>
      <c r="AN361" s="28"/>
      <c r="AO361" s="28"/>
      <c r="AP361" s="28"/>
      <c r="AQ361" s="28"/>
      <c r="AR361" s="26"/>
      <c r="AS361" s="28"/>
      <c r="AT361" s="28"/>
      <c r="AU361" s="28"/>
      <c r="AV361" s="28"/>
      <c r="AW361" s="28"/>
      <c r="AX361" s="29"/>
      <c r="AY361" s="28"/>
      <c r="AZ361" s="28"/>
      <c r="BA361" s="28" t="s">
        <v>1899</v>
      </c>
      <c r="BB361" s="28"/>
      <c r="BC361" s="26"/>
      <c r="BD361" s="26"/>
      <c r="BE361" s="28"/>
      <c r="BF361" s="26"/>
      <c r="BG361" s="26"/>
      <c r="BH361" s="26"/>
      <c r="BI361" s="28"/>
      <c r="BJ361" s="6"/>
    </row>
    <row r="362" spans="1:62" ht="31">
      <c r="A362" s="23">
        <v>358</v>
      </c>
      <c r="B362" s="27" t="s">
        <v>2490</v>
      </c>
      <c r="C362" s="27" t="s">
        <v>1025</v>
      </c>
      <c r="D362" s="27" t="s">
        <v>69</v>
      </c>
      <c r="E362" s="27">
        <v>83</v>
      </c>
      <c r="F362" s="27" t="s">
        <v>2036</v>
      </c>
      <c r="G362" s="27" t="s">
        <v>2983</v>
      </c>
      <c r="H362" s="23" t="str">
        <f t="shared" si="12"/>
        <v>李＊月笑</v>
      </c>
      <c r="I362" s="23" t="str">
        <f t="shared" si="13"/>
        <v>0＊837515</v>
      </c>
      <c r="J362" s="27">
        <v>1130506</v>
      </c>
      <c r="K362" s="27" t="s">
        <v>734</v>
      </c>
      <c r="L362" s="27">
        <v>1410</v>
      </c>
      <c r="M362" s="26"/>
      <c r="N362" s="26"/>
      <c r="O362" s="26"/>
      <c r="P362" s="26"/>
      <c r="Q362" s="26"/>
      <c r="R362" s="26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6"/>
      <c r="AK362" s="26"/>
      <c r="AL362" s="26"/>
      <c r="AM362" s="28"/>
      <c r="AN362" s="28"/>
      <c r="AO362" s="28"/>
      <c r="AP362" s="28"/>
      <c r="AQ362" s="28"/>
      <c r="AR362" s="26"/>
      <c r="AS362" s="28"/>
      <c r="AT362" s="28"/>
      <c r="AU362" s="28"/>
      <c r="AV362" s="28"/>
      <c r="AW362" s="28"/>
      <c r="AX362" s="29"/>
      <c r="AY362" s="28"/>
      <c r="AZ362" s="28"/>
      <c r="BA362" s="28" t="s">
        <v>9</v>
      </c>
      <c r="BB362" s="28"/>
      <c r="BC362" s="26"/>
      <c r="BD362" s="26"/>
      <c r="BE362" s="28" t="s">
        <v>736</v>
      </c>
      <c r="BF362" s="26"/>
      <c r="BG362" s="26"/>
      <c r="BH362" s="26"/>
      <c r="BI362" s="28"/>
      <c r="BJ362" s="6"/>
    </row>
    <row r="363" spans="1:62" ht="31">
      <c r="A363" s="23">
        <v>359</v>
      </c>
      <c r="B363" s="27" t="s">
        <v>3006</v>
      </c>
      <c r="C363" s="27" t="s">
        <v>3007</v>
      </c>
      <c r="D363" s="27" t="s">
        <v>71</v>
      </c>
      <c r="E363" s="27">
        <v>81</v>
      </c>
      <c r="F363" s="27" t="s">
        <v>3008</v>
      </c>
      <c r="G363" s="27" t="s">
        <v>2737</v>
      </c>
      <c r="H363" s="23" t="str">
        <f t="shared" si="12"/>
        <v>李＊斌</v>
      </c>
      <c r="I363" s="23" t="str">
        <f t="shared" si="13"/>
        <v>0＊068154</v>
      </c>
      <c r="J363" s="27">
        <v>1130506</v>
      </c>
      <c r="K363" s="27" t="s">
        <v>752</v>
      </c>
      <c r="L363" s="27">
        <v>1410</v>
      </c>
      <c r="M363" s="26"/>
      <c r="N363" s="26"/>
      <c r="O363" s="26"/>
      <c r="P363" s="26"/>
      <c r="Q363" s="26"/>
      <c r="R363" s="26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6"/>
      <c r="AK363" s="26"/>
      <c r="AL363" s="26"/>
      <c r="AM363" s="28"/>
      <c r="AN363" s="28"/>
      <c r="AO363" s="28"/>
      <c r="AP363" s="28"/>
      <c r="AQ363" s="28"/>
      <c r="AR363" s="26"/>
      <c r="AS363" s="28"/>
      <c r="AT363" s="28"/>
      <c r="AU363" s="28"/>
      <c r="AV363" s="28" t="s">
        <v>9</v>
      </c>
      <c r="AW363" s="28"/>
      <c r="AX363" s="29"/>
      <c r="AY363" s="28"/>
      <c r="AZ363" s="28"/>
      <c r="BA363" s="28"/>
      <c r="BB363" s="28"/>
      <c r="BC363" s="26"/>
      <c r="BD363" s="26"/>
      <c r="BE363" s="28"/>
      <c r="BF363" s="26"/>
      <c r="BG363" s="26"/>
      <c r="BH363" s="26"/>
      <c r="BI363" s="28" t="s">
        <v>1034</v>
      </c>
      <c r="BJ363" s="6"/>
    </row>
    <row r="364" spans="1:62" ht="31">
      <c r="A364" s="23">
        <v>360</v>
      </c>
      <c r="B364" s="27" t="s">
        <v>135</v>
      </c>
      <c r="C364" s="27" t="s">
        <v>136</v>
      </c>
      <c r="D364" s="27" t="s">
        <v>69</v>
      </c>
      <c r="E364" s="27">
        <v>71</v>
      </c>
      <c r="F364" s="27" t="s">
        <v>195</v>
      </c>
      <c r="G364" s="27" t="s">
        <v>195</v>
      </c>
      <c r="H364" s="23" t="str">
        <f t="shared" si="12"/>
        <v>陳＊雪</v>
      </c>
      <c r="I364" s="23" t="str">
        <f t="shared" si="13"/>
        <v>0＊783359</v>
      </c>
      <c r="J364" s="27">
        <v>1130506</v>
      </c>
      <c r="K364" s="27" t="s">
        <v>734</v>
      </c>
      <c r="L364" s="27">
        <v>1410</v>
      </c>
      <c r="M364" s="26"/>
      <c r="N364" s="26"/>
      <c r="O364" s="26"/>
      <c r="P364" s="26"/>
      <c r="Q364" s="26"/>
      <c r="R364" s="26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6"/>
      <c r="AK364" s="26"/>
      <c r="AL364" s="26"/>
      <c r="AM364" s="28"/>
      <c r="AN364" s="28"/>
      <c r="AO364" s="28"/>
      <c r="AP364" s="28"/>
      <c r="AQ364" s="28"/>
      <c r="AR364" s="26"/>
      <c r="AS364" s="28"/>
      <c r="AT364" s="28"/>
      <c r="AU364" s="28"/>
      <c r="AV364" s="28"/>
      <c r="AW364" s="28"/>
      <c r="AX364" s="29"/>
      <c r="AY364" s="28"/>
      <c r="AZ364" s="28"/>
      <c r="BA364" s="28" t="s">
        <v>9</v>
      </c>
      <c r="BB364" s="28"/>
      <c r="BC364" s="26"/>
      <c r="BD364" s="26"/>
      <c r="BE364" s="28" t="s">
        <v>760</v>
      </c>
      <c r="BF364" s="26"/>
      <c r="BG364" s="26"/>
      <c r="BH364" s="26"/>
      <c r="BI364" s="28"/>
      <c r="BJ364" s="6"/>
    </row>
    <row r="365" spans="1:62">
      <c r="A365" s="23">
        <v>361</v>
      </c>
      <c r="B365" s="27" t="s">
        <v>355</v>
      </c>
      <c r="C365" s="27" t="s">
        <v>356</v>
      </c>
      <c r="D365" s="27" t="s">
        <v>69</v>
      </c>
      <c r="E365" s="27">
        <v>79</v>
      </c>
      <c r="F365" s="27" t="s">
        <v>195</v>
      </c>
      <c r="G365" s="27" t="s">
        <v>195</v>
      </c>
      <c r="H365" s="23" t="str">
        <f t="shared" si="12"/>
        <v>胡＊碧春</v>
      </c>
      <c r="I365" s="23" t="str">
        <f t="shared" si="13"/>
        <v>0＊100416</v>
      </c>
      <c r="J365" s="27">
        <v>1130506</v>
      </c>
      <c r="K365" s="27">
        <v>5761300</v>
      </c>
      <c r="L365" s="27">
        <v>1410</v>
      </c>
      <c r="M365" s="26"/>
      <c r="N365" s="26"/>
      <c r="O365" s="26"/>
      <c r="P365" s="26"/>
      <c r="Q365" s="26"/>
      <c r="R365" s="26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6"/>
      <c r="AK365" s="26"/>
      <c r="AL365" s="26"/>
      <c r="AM365" s="28"/>
      <c r="AN365" s="28"/>
      <c r="AO365" s="28"/>
      <c r="AP365" s="28"/>
      <c r="AQ365" s="28"/>
      <c r="AR365" s="26"/>
      <c r="AS365" s="28"/>
      <c r="AT365" s="28"/>
      <c r="AU365" s="28" t="s">
        <v>9</v>
      </c>
      <c r="AV365" s="28"/>
      <c r="AW365" s="28"/>
      <c r="AX365" s="29"/>
      <c r="AY365" s="28"/>
      <c r="AZ365" s="28"/>
      <c r="BA365" s="28"/>
      <c r="BB365" s="28"/>
      <c r="BC365" s="26"/>
      <c r="BD365" s="26"/>
      <c r="BE365" s="28"/>
      <c r="BF365" s="26"/>
      <c r="BG365" s="26"/>
      <c r="BH365" s="26"/>
      <c r="BI365" s="28"/>
      <c r="BJ365" s="6"/>
    </row>
    <row r="366" spans="1:62" ht="46.5">
      <c r="A366" s="23">
        <v>362</v>
      </c>
      <c r="B366" s="27" t="s">
        <v>3009</v>
      </c>
      <c r="C366" s="27" t="s">
        <v>3010</v>
      </c>
      <c r="D366" s="27" t="s">
        <v>69</v>
      </c>
      <c r="E366" s="27">
        <v>87</v>
      </c>
      <c r="F366" s="27" t="s">
        <v>195</v>
      </c>
      <c r="G366" s="27" t="s">
        <v>195</v>
      </c>
      <c r="H366" s="23" t="str">
        <f t="shared" si="12"/>
        <v>蕭＊秀蘭</v>
      </c>
      <c r="I366" s="23" t="str">
        <f t="shared" si="13"/>
        <v>1＊901996</v>
      </c>
      <c r="J366" s="27">
        <v>1130506</v>
      </c>
      <c r="K366" s="27" t="s">
        <v>738</v>
      </c>
      <c r="L366" s="27">
        <v>1410</v>
      </c>
      <c r="M366" s="26"/>
      <c r="N366" s="26"/>
      <c r="O366" s="26"/>
      <c r="P366" s="26"/>
      <c r="Q366" s="26"/>
      <c r="R366" s="26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6"/>
      <c r="AK366" s="26"/>
      <c r="AL366" s="26"/>
      <c r="AM366" s="28"/>
      <c r="AN366" s="28"/>
      <c r="AO366" s="28"/>
      <c r="AP366" s="28"/>
      <c r="AQ366" s="28"/>
      <c r="AR366" s="26"/>
      <c r="AS366" s="28"/>
      <c r="AT366" s="28"/>
      <c r="AU366" s="28"/>
      <c r="AV366" s="28"/>
      <c r="AW366" s="28"/>
      <c r="AX366" s="29"/>
      <c r="AY366" s="28" t="s">
        <v>9</v>
      </c>
      <c r="AZ366" s="28"/>
      <c r="BA366" s="28" t="s">
        <v>9</v>
      </c>
      <c r="BB366" s="28"/>
      <c r="BC366" s="26"/>
      <c r="BD366" s="26"/>
      <c r="BE366" s="28"/>
      <c r="BF366" s="26"/>
      <c r="BG366" s="26"/>
      <c r="BH366" s="26"/>
      <c r="BI366" s="28"/>
      <c r="BJ366" s="6"/>
    </row>
    <row r="367" spans="1:62" ht="31">
      <c r="A367" s="23">
        <v>363</v>
      </c>
      <c r="B367" s="27" t="s">
        <v>3011</v>
      </c>
      <c r="C367" s="27" t="s">
        <v>3012</v>
      </c>
      <c r="D367" s="27" t="s">
        <v>69</v>
      </c>
      <c r="E367" s="27">
        <v>56</v>
      </c>
      <c r="F367" s="27" t="s">
        <v>2706</v>
      </c>
      <c r="G367" s="27" t="s">
        <v>3013</v>
      </c>
      <c r="H367" s="23" t="str">
        <f t="shared" si="12"/>
        <v>林＊嬌</v>
      </c>
      <c r="I367" s="23" t="str">
        <f t="shared" si="13"/>
        <v>2＊863808</v>
      </c>
      <c r="J367" s="27">
        <v>1130507</v>
      </c>
      <c r="K367" s="27" t="s">
        <v>752</v>
      </c>
      <c r="L367" s="27">
        <v>1410</v>
      </c>
      <c r="M367" s="26"/>
      <c r="N367" s="26"/>
      <c r="O367" s="26"/>
      <c r="P367" s="26"/>
      <c r="Q367" s="26"/>
      <c r="R367" s="26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6"/>
      <c r="AK367" s="26"/>
      <c r="AL367" s="26"/>
      <c r="AM367" s="28"/>
      <c r="AN367" s="28"/>
      <c r="AO367" s="28"/>
      <c r="AP367" s="28"/>
      <c r="AQ367" s="28"/>
      <c r="AR367" s="26"/>
      <c r="AS367" s="28"/>
      <c r="AT367" s="28"/>
      <c r="AU367" s="28"/>
      <c r="AV367" s="28" t="s">
        <v>9</v>
      </c>
      <c r="AW367" s="28"/>
      <c r="AX367" s="29"/>
      <c r="AY367" s="28"/>
      <c r="AZ367" s="28"/>
      <c r="BA367" s="28"/>
      <c r="BB367" s="28"/>
      <c r="BC367" s="26"/>
      <c r="BD367" s="26"/>
      <c r="BE367" s="28"/>
      <c r="BF367" s="26"/>
      <c r="BG367" s="26"/>
      <c r="BH367" s="26"/>
      <c r="BI367" s="28" t="s">
        <v>1034</v>
      </c>
      <c r="BJ367" s="6"/>
    </row>
    <row r="368" spans="1:62" ht="46.5">
      <c r="A368" s="23">
        <v>364</v>
      </c>
      <c r="B368" s="27" t="s">
        <v>268</v>
      </c>
      <c r="C368" s="27" t="s">
        <v>269</v>
      </c>
      <c r="D368" s="27" t="s">
        <v>69</v>
      </c>
      <c r="E368" s="27">
        <v>86</v>
      </c>
      <c r="F368" s="27" t="s">
        <v>195</v>
      </c>
      <c r="G368" s="27" t="s">
        <v>195</v>
      </c>
      <c r="H368" s="23" t="str">
        <f t="shared" si="12"/>
        <v>吳＊梅</v>
      </c>
      <c r="I368" s="23" t="str">
        <f t="shared" si="13"/>
        <v>2＊292676</v>
      </c>
      <c r="J368" s="27">
        <v>1130507</v>
      </c>
      <c r="K368" s="27" t="s">
        <v>741</v>
      </c>
      <c r="L368" s="27">
        <v>1410</v>
      </c>
      <c r="M368" s="26"/>
      <c r="N368" s="26"/>
      <c r="O368" s="26"/>
      <c r="P368" s="26"/>
      <c r="Q368" s="26"/>
      <c r="R368" s="26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6"/>
      <c r="AK368" s="26"/>
      <c r="AL368" s="26"/>
      <c r="AM368" s="28"/>
      <c r="AN368" s="28"/>
      <c r="AO368" s="28"/>
      <c r="AP368" s="28"/>
      <c r="AQ368" s="28"/>
      <c r="AR368" s="26"/>
      <c r="AS368" s="28"/>
      <c r="AT368" s="28"/>
      <c r="AU368" s="28"/>
      <c r="AV368" s="28"/>
      <c r="AW368" s="28"/>
      <c r="AX368" s="29"/>
      <c r="AY368" s="28"/>
      <c r="AZ368" s="28" t="s">
        <v>9</v>
      </c>
      <c r="BA368" s="28"/>
      <c r="BB368" s="28" t="s">
        <v>1899</v>
      </c>
      <c r="BC368" s="26"/>
      <c r="BD368" s="26"/>
      <c r="BE368" s="28"/>
      <c r="BF368" s="26"/>
      <c r="BG368" s="26"/>
      <c r="BH368" s="26"/>
      <c r="BI368" s="28"/>
      <c r="BJ368" s="6"/>
    </row>
    <row r="369" spans="1:62" ht="62">
      <c r="A369" s="23">
        <v>365</v>
      </c>
      <c r="B369" s="27" t="s">
        <v>3014</v>
      </c>
      <c r="C369" s="27" t="s">
        <v>3015</v>
      </c>
      <c r="D369" s="27" t="s">
        <v>71</v>
      </c>
      <c r="E369" s="27">
        <v>85</v>
      </c>
      <c r="F369" s="27" t="s">
        <v>2032</v>
      </c>
      <c r="G369" s="27"/>
      <c r="H369" s="23" t="str">
        <f t="shared" si="12"/>
        <v>張＊男</v>
      </c>
      <c r="I369" s="23" t="str">
        <f t="shared" si="13"/>
        <v>0＊401716</v>
      </c>
      <c r="J369" s="27">
        <v>1130508</v>
      </c>
      <c r="K369" s="27" t="s">
        <v>1055</v>
      </c>
      <c r="L369" s="27">
        <v>1410</v>
      </c>
      <c r="M369" s="26"/>
      <c r="N369" s="26"/>
      <c r="O369" s="26"/>
      <c r="P369" s="26"/>
      <c r="Q369" s="26"/>
      <c r="R369" s="26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6"/>
      <c r="AK369" s="26"/>
      <c r="AL369" s="26"/>
      <c r="AM369" s="28"/>
      <c r="AN369" s="28"/>
      <c r="AO369" s="28"/>
      <c r="AP369" s="28"/>
      <c r="AQ369" s="28"/>
      <c r="AR369" s="26"/>
      <c r="AS369" s="28"/>
      <c r="AT369" s="28"/>
      <c r="AU369" s="28"/>
      <c r="AV369" s="28" t="s">
        <v>9</v>
      </c>
      <c r="AW369" s="28"/>
      <c r="AX369" s="29"/>
      <c r="AY369" s="28"/>
      <c r="AZ369" s="28"/>
      <c r="BA369" s="28"/>
      <c r="BB369" s="28"/>
      <c r="BC369" s="26" t="s">
        <v>9</v>
      </c>
      <c r="BD369" s="26"/>
      <c r="BE369" s="28"/>
      <c r="BF369" s="26"/>
      <c r="BG369" s="26"/>
      <c r="BH369" s="26"/>
      <c r="BI369" s="28" t="s">
        <v>1034</v>
      </c>
      <c r="BJ369" s="6"/>
    </row>
    <row r="370" spans="1:62" ht="31">
      <c r="A370" s="23">
        <v>366</v>
      </c>
      <c r="B370" s="27" t="s">
        <v>3016</v>
      </c>
      <c r="C370" s="27" t="s">
        <v>3017</v>
      </c>
      <c r="D370" s="27" t="s">
        <v>71</v>
      </c>
      <c r="E370" s="27">
        <v>82</v>
      </c>
      <c r="F370" s="27" t="s">
        <v>2696</v>
      </c>
      <c r="G370" s="27" t="s">
        <v>2980</v>
      </c>
      <c r="H370" s="23" t="str">
        <f t="shared" si="12"/>
        <v>林＊弘</v>
      </c>
      <c r="I370" s="23" t="str">
        <f t="shared" si="13"/>
        <v>0＊887170</v>
      </c>
      <c r="J370" s="27">
        <v>1130508</v>
      </c>
      <c r="K370" s="27" t="s">
        <v>753</v>
      </c>
      <c r="L370" s="27">
        <v>1410</v>
      </c>
      <c r="M370" s="26"/>
      <c r="N370" s="26"/>
      <c r="O370" s="26"/>
      <c r="P370" s="26"/>
      <c r="Q370" s="26"/>
      <c r="R370" s="26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6"/>
      <c r="AK370" s="26"/>
      <c r="AL370" s="26"/>
      <c r="AM370" s="28"/>
      <c r="AN370" s="28"/>
      <c r="AO370" s="28"/>
      <c r="AP370" s="28"/>
      <c r="AQ370" s="28"/>
      <c r="AR370" s="26" t="s">
        <v>9</v>
      </c>
      <c r="AS370" s="28"/>
      <c r="AT370" s="28"/>
      <c r="AU370" s="28"/>
      <c r="AV370" s="28"/>
      <c r="AW370" s="28"/>
      <c r="AX370" s="29"/>
      <c r="AY370" s="28"/>
      <c r="AZ370" s="28"/>
      <c r="BA370" s="28"/>
      <c r="BB370" s="28"/>
      <c r="BC370" s="26"/>
      <c r="BD370" s="26"/>
      <c r="BE370" s="28"/>
      <c r="BF370" s="26"/>
      <c r="BG370" s="26"/>
      <c r="BH370" s="26"/>
      <c r="BI370" s="28" t="s">
        <v>1034</v>
      </c>
      <c r="BJ370" s="6"/>
    </row>
    <row r="371" spans="1:62" ht="46.5">
      <c r="A371" s="23">
        <v>367</v>
      </c>
      <c r="B371" s="27" t="s">
        <v>3018</v>
      </c>
      <c r="C371" s="27" t="s">
        <v>1394</v>
      </c>
      <c r="D371" s="27" t="s">
        <v>71</v>
      </c>
      <c r="E371" s="27">
        <v>71</v>
      </c>
      <c r="F371" s="27" t="s">
        <v>195</v>
      </c>
      <c r="G371" s="27" t="s">
        <v>195</v>
      </c>
      <c r="H371" s="23" t="str">
        <f t="shared" si="12"/>
        <v>王＊仁</v>
      </c>
      <c r="I371" s="23" t="str">
        <f t="shared" si="13"/>
        <v>0＊572925</v>
      </c>
      <c r="J371" s="27">
        <v>1130508</v>
      </c>
      <c r="K371" s="27" t="s">
        <v>756</v>
      </c>
      <c r="L371" s="27">
        <v>1410</v>
      </c>
      <c r="M371" s="26"/>
      <c r="N371" s="26"/>
      <c r="O371" s="26"/>
      <c r="P371" s="26"/>
      <c r="Q371" s="26"/>
      <c r="R371" s="26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6"/>
      <c r="AK371" s="26"/>
      <c r="AL371" s="26"/>
      <c r="AM371" s="28"/>
      <c r="AN371" s="28"/>
      <c r="AO371" s="28"/>
      <c r="AP371" s="28"/>
      <c r="AQ371" s="28"/>
      <c r="AR371" s="26"/>
      <c r="AS371" s="28"/>
      <c r="AT371" s="28"/>
      <c r="AU371" s="28"/>
      <c r="AV371" s="28"/>
      <c r="AW371" s="28"/>
      <c r="AX371" s="29"/>
      <c r="AY371" s="28"/>
      <c r="AZ371" s="28"/>
      <c r="BA371" s="28" t="s">
        <v>9</v>
      </c>
      <c r="BB371" s="28"/>
      <c r="BC371" s="26"/>
      <c r="BD371" s="26"/>
      <c r="BE371" s="28"/>
      <c r="BF371" s="26" t="s">
        <v>736</v>
      </c>
      <c r="BG371" s="26"/>
      <c r="BH371" s="26"/>
      <c r="BI371" s="28"/>
      <c r="BJ371" s="6"/>
    </row>
    <row r="372" spans="1:62" ht="31">
      <c r="A372" s="23">
        <v>368</v>
      </c>
      <c r="B372" s="27" t="s">
        <v>694</v>
      </c>
      <c r="C372" s="27" t="s">
        <v>695</v>
      </c>
      <c r="D372" s="27" t="s">
        <v>71</v>
      </c>
      <c r="E372" s="27">
        <v>52</v>
      </c>
      <c r="F372" s="27" t="s">
        <v>195</v>
      </c>
      <c r="G372" s="27" t="s">
        <v>195</v>
      </c>
      <c r="H372" s="23" t="str">
        <f t="shared" si="12"/>
        <v>陳＊宏</v>
      </c>
      <c r="I372" s="23" t="str">
        <f t="shared" si="13"/>
        <v>1＊263621</v>
      </c>
      <c r="J372" s="27">
        <v>1130508</v>
      </c>
      <c r="K372" s="27" t="s">
        <v>732</v>
      </c>
      <c r="L372" s="27">
        <v>1410</v>
      </c>
      <c r="M372" s="26"/>
      <c r="N372" s="26"/>
      <c r="O372" s="26"/>
      <c r="P372" s="26"/>
      <c r="Q372" s="26"/>
      <c r="R372" s="26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6"/>
      <c r="AK372" s="26"/>
      <c r="AL372" s="26"/>
      <c r="AM372" s="28"/>
      <c r="AN372" s="28"/>
      <c r="AO372" s="28"/>
      <c r="AP372" s="28"/>
      <c r="AQ372" s="28"/>
      <c r="AR372" s="26"/>
      <c r="AS372" s="28"/>
      <c r="AT372" s="28"/>
      <c r="AU372" s="28"/>
      <c r="AV372" s="28"/>
      <c r="AW372" s="28"/>
      <c r="AX372" s="29"/>
      <c r="AY372" s="28"/>
      <c r="AZ372" s="28"/>
      <c r="BA372" s="28"/>
      <c r="BB372" s="28" t="s">
        <v>747</v>
      </c>
      <c r="BC372" s="26"/>
      <c r="BD372" s="26"/>
      <c r="BE372" s="28"/>
      <c r="BF372" s="26"/>
      <c r="BG372" s="26"/>
      <c r="BH372" s="26"/>
      <c r="BI372" s="28"/>
      <c r="BJ372" s="6"/>
    </row>
    <row r="373" spans="1:62" ht="31">
      <c r="A373" s="23">
        <v>369</v>
      </c>
      <c r="B373" s="27" t="s">
        <v>3019</v>
      </c>
      <c r="C373" s="27" t="s">
        <v>3020</v>
      </c>
      <c r="D373" s="27" t="s">
        <v>71</v>
      </c>
      <c r="E373" s="27">
        <v>74</v>
      </c>
      <c r="F373" s="27" t="s">
        <v>195</v>
      </c>
      <c r="G373" s="27" t="s">
        <v>195</v>
      </c>
      <c r="H373" s="23" t="str">
        <f t="shared" si="12"/>
        <v>張＊傑</v>
      </c>
      <c r="I373" s="23" t="str">
        <f t="shared" si="13"/>
        <v>1＊070855</v>
      </c>
      <c r="J373" s="27">
        <v>1130508</v>
      </c>
      <c r="K373" s="27" t="s">
        <v>752</v>
      </c>
      <c r="L373" s="27">
        <v>1410</v>
      </c>
      <c r="M373" s="26"/>
      <c r="N373" s="26"/>
      <c r="O373" s="26"/>
      <c r="P373" s="26"/>
      <c r="Q373" s="26"/>
      <c r="R373" s="26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6"/>
      <c r="AK373" s="26"/>
      <c r="AL373" s="26"/>
      <c r="AM373" s="28"/>
      <c r="AN373" s="28"/>
      <c r="AO373" s="28"/>
      <c r="AP373" s="28"/>
      <c r="AQ373" s="28"/>
      <c r="AR373" s="26"/>
      <c r="AS373" s="28"/>
      <c r="AT373" s="28"/>
      <c r="AU373" s="28"/>
      <c r="AV373" s="28" t="s">
        <v>9</v>
      </c>
      <c r="AW373" s="28"/>
      <c r="AX373" s="29"/>
      <c r="AY373" s="28"/>
      <c r="AZ373" s="28"/>
      <c r="BA373" s="28"/>
      <c r="BB373" s="28"/>
      <c r="BC373" s="26"/>
      <c r="BD373" s="26"/>
      <c r="BE373" s="28"/>
      <c r="BF373" s="26"/>
      <c r="BG373" s="26"/>
      <c r="BH373" s="26"/>
      <c r="BI373" s="28" t="s">
        <v>1034</v>
      </c>
      <c r="BJ373" s="6"/>
    </row>
    <row r="374" spans="1:62" ht="46.5">
      <c r="A374" s="23">
        <v>370</v>
      </c>
      <c r="B374" s="27" t="s">
        <v>3021</v>
      </c>
      <c r="C374" s="27" t="s">
        <v>1468</v>
      </c>
      <c r="D374" s="27" t="s">
        <v>71</v>
      </c>
      <c r="E374" s="27">
        <v>71</v>
      </c>
      <c r="F374" s="27" t="s">
        <v>195</v>
      </c>
      <c r="G374" s="27" t="s">
        <v>195</v>
      </c>
      <c r="H374" s="23" t="str">
        <f t="shared" si="12"/>
        <v>賴＊安</v>
      </c>
      <c r="I374" s="23" t="str">
        <f t="shared" si="13"/>
        <v>2＊879476</v>
      </c>
      <c r="J374" s="27">
        <v>1130508</v>
      </c>
      <c r="K374" s="27" t="s">
        <v>738</v>
      </c>
      <c r="L374" s="27">
        <v>1410</v>
      </c>
      <c r="M374" s="26"/>
      <c r="N374" s="26"/>
      <c r="O374" s="26"/>
      <c r="P374" s="26"/>
      <c r="Q374" s="26"/>
      <c r="R374" s="26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6"/>
      <c r="AK374" s="26"/>
      <c r="AL374" s="26"/>
      <c r="AM374" s="28"/>
      <c r="AN374" s="28"/>
      <c r="AO374" s="28"/>
      <c r="AP374" s="28"/>
      <c r="AQ374" s="28"/>
      <c r="AR374" s="26"/>
      <c r="AS374" s="28"/>
      <c r="AT374" s="28"/>
      <c r="AU374" s="28"/>
      <c r="AV374" s="28"/>
      <c r="AW374" s="28"/>
      <c r="AX374" s="29"/>
      <c r="AY374" s="28"/>
      <c r="AZ374" s="28" t="s">
        <v>9</v>
      </c>
      <c r="BA374" s="28" t="s">
        <v>9</v>
      </c>
      <c r="BB374" s="28"/>
      <c r="BC374" s="26"/>
      <c r="BD374" s="26"/>
      <c r="BE374" s="28"/>
      <c r="BF374" s="26"/>
      <c r="BG374" s="26"/>
      <c r="BH374" s="26"/>
      <c r="BI374" s="28"/>
      <c r="BJ374" s="6"/>
    </row>
    <row r="375" spans="1:62" ht="31">
      <c r="A375" s="23">
        <v>371</v>
      </c>
      <c r="B375" s="27" t="s">
        <v>3022</v>
      </c>
      <c r="C375" s="27" t="s">
        <v>3023</v>
      </c>
      <c r="D375" s="27" t="s">
        <v>69</v>
      </c>
      <c r="E375" s="27">
        <v>82</v>
      </c>
      <c r="F375" s="27" t="s">
        <v>2092</v>
      </c>
      <c r="G375" s="27"/>
      <c r="H375" s="23" t="str">
        <f t="shared" si="12"/>
        <v>林＊照美</v>
      </c>
      <c r="I375" s="23" t="str">
        <f t="shared" si="13"/>
        <v>2＊606730</v>
      </c>
      <c r="J375" s="27">
        <v>1130508</v>
      </c>
      <c r="K375" s="27" t="s">
        <v>752</v>
      </c>
      <c r="L375" s="27">
        <v>1410</v>
      </c>
      <c r="M375" s="26"/>
      <c r="N375" s="26"/>
      <c r="O375" s="26"/>
      <c r="P375" s="26"/>
      <c r="Q375" s="26"/>
      <c r="R375" s="26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6"/>
      <c r="AK375" s="26"/>
      <c r="AL375" s="26"/>
      <c r="AM375" s="28"/>
      <c r="AN375" s="28"/>
      <c r="AO375" s="28"/>
      <c r="AP375" s="28"/>
      <c r="AQ375" s="28"/>
      <c r="AR375" s="26"/>
      <c r="AS375" s="28"/>
      <c r="AT375" s="28"/>
      <c r="AU375" s="28"/>
      <c r="AV375" s="28" t="s">
        <v>9</v>
      </c>
      <c r="AW375" s="28"/>
      <c r="AX375" s="29"/>
      <c r="AY375" s="28"/>
      <c r="AZ375" s="28"/>
      <c r="BA375" s="28"/>
      <c r="BB375" s="28"/>
      <c r="BC375" s="26"/>
      <c r="BD375" s="26"/>
      <c r="BE375" s="28"/>
      <c r="BF375" s="26"/>
      <c r="BG375" s="26"/>
      <c r="BH375" s="26"/>
      <c r="BI375" s="28" t="s">
        <v>1034</v>
      </c>
      <c r="BJ375" s="6"/>
    </row>
    <row r="376" spans="1:62">
      <c r="A376" s="23">
        <v>372</v>
      </c>
      <c r="B376" s="27" t="s">
        <v>3024</v>
      </c>
      <c r="C376" s="27" t="s">
        <v>1567</v>
      </c>
      <c r="D376" s="27" t="s">
        <v>71</v>
      </c>
      <c r="E376" s="27">
        <v>81</v>
      </c>
      <c r="F376" s="27" t="s">
        <v>195</v>
      </c>
      <c r="G376" s="27" t="s">
        <v>195</v>
      </c>
      <c r="H376" s="23" t="str">
        <f t="shared" si="12"/>
        <v>林＊基</v>
      </c>
      <c r="I376" s="23" t="str">
        <f t="shared" si="13"/>
        <v>0＊634151</v>
      </c>
      <c r="J376" s="27">
        <v>1130509</v>
      </c>
      <c r="K376" s="27">
        <v>5761300</v>
      </c>
      <c r="L376" s="27">
        <v>1410</v>
      </c>
      <c r="M376" s="26"/>
      <c r="N376" s="26"/>
      <c r="O376" s="26"/>
      <c r="P376" s="26"/>
      <c r="Q376" s="26"/>
      <c r="R376" s="26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6"/>
      <c r="AK376" s="26"/>
      <c r="AL376" s="26"/>
      <c r="AM376" s="28"/>
      <c r="AN376" s="28"/>
      <c r="AO376" s="28"/>
      <c r="AP376" s="28"/>
      <c r="AQ376" s="28"/>
      <c r="AR376" s="26"/>
      <c r="AS376" s="28"/>
      <c r="AT376" s="28"/>
      <c r="AU376" s="28" t="s">
        <v>9</v>
      </c>
      <c r="AV376" s="28"/>
      <c r="AW376" s="28"/>
      <c r="AX376" s="29"/>
      <c r="AY376" s="28"/>
      <c r="AZ376" s="28"/>
      <c r="BA376" s="28"/>
      <c r="BB376" s="28"/>
      <c r="BC376" s="26"/>
      <c r="BD376" s="26"/>
      <c r="BE376" s="28"/>
      <c r="BF376" s="26"/>
      <c r="BG376" s="26"/>
      <c r="BH376" s="26"/>
      <c r="BI376" s="28"/>
      <c r="BJ376" s="6"/>
    </row>
    <row r="377" spans="1:62" ht="46.5">
      <c r="A377" s="23">
        <v>373</v>
      </c>
      <c r="B377" s="27" t="s">
        <v>3025</v>
      </c>
      <c r="C377" s="27" t="s">
        <v>3026</v>
      </c>
      <c r="D377" s="27" t="s">
        <v>71</v>
      </c>
      <c r="E377" s="27">
        <v>69</v>
      </c>
      <c r="F377" s="27" t="s">
        <v>3027</v>
      </c>
      <c r="G377" s="27" t="s">
        <v>2983</v>
      </c>
      <c r="H377" s="23" t="str">
        <f t="shared" si="12"/>
        <v>林＊森</v>
      </c>
      <c r="I377" s="23" t="str">
        <f t="shared" si="13"/>
        <v>2＊611733</v>
      </c>
      <c r="J377" s="27">
        <v>1130510</v>
      </c>
      <c r="K377" s="27" t="s">
        <v>748</v>
      </c>
      <c r="L377" s="27">
        <v>1410</v>
      </c>
      <c r="M377" s="26"/>
      <c r="N377" s="26"/>
      <c r="O377" s="26"/>
      <c r="P377" s="26"/>
      <c r="Q377" s="26"/>
      <c r="R377" s="26"/>
      <c r="S377" s="28"/>
      <c r="T377" s="28"/>
      <c r="U377" s="28"/>
      <c r="V377" s="28"/>
      <c r="W377" s="28" t="s">
        <v>9</v>
      </c>
      <c r="X377" s="28"/>
      <c r="Y377" s="28"/>
      <c r="Z377" s="28"/>
      <c r="AA377" s="28"/>
      <c r="AB377" s="28" t="s">
        <v>1914</v>
      </c>
      <c r="AC377" s="28"/>
      <c r="AD377" s="28"/>
      <c r="AE377" s="28"/>
      <c r="AF377" s="28"/>
      <c r="AG377" s="28"/>
      <c r="AH377" s="28"/>
      <c r="AI377" s="28"/>
      <c r="AJ377" s="26"/>
      <c r="AK377" s="26"/>
      <c r="AL377" s="26"/>
      <c r="AM377" s="28"/>
      <c r="AN377" s="28"/>
      <c r="AO377" s="28"/>
      <c r="AP377" s="28"/>
      <c r="AQ377" s="28"/>
      <c r="AR377" s="26"/>
      <c r="AS377" s="28"/>
      <c r="AT377" s="28"/>
      <c r="AU377" s="28"/>
      <c r="AV377" s="28"/>
      <c r="AW377" s="28"/>
      <c r="AX377" s="29"/>
      <c r="AY377" s="28"/>
      <c r="AZ377" s="28"/>
      <c r="BA377" s="28"/>
      <c r="BB377" s="28"/>
      <c r="BC377" s="26"/>
      <c r="BD377" s="26"/>
      <c r="BE377" s="28"/>
      <c r="BF377" s="26"/>
      <c r="BG377" s="26"/>
      <c r="BH377" s="26"/>
      <c r="BI377" s="28" t="s">
        <v>1034</v>
      </c>
      <c r="BJ377" s="6"/>
    </row>
    <row r="378" spans="1:62" ht="31">
      <c r="A378" s="23">
        <v>374</v>
      </c>
      <c r="B378" s="27" t="s">
        <v>2321</v>
      </c>
      <c r="C378" s="27" t="s">
        <v>2031</v>
      </c>
      <c r="D378" s="27" t="s">
        <v>71</v>
      </c>
      <c r="E378" s="27">
        <v>60</v>
      </c>
      <c r="F378" s="27" t="s">
        <v>2032</v>
      </c>
      <c r="G378" s="27" t="s">
        <v>2999</v>
      </c>
      <c r="H378" s="23" t="str">
        <f t="shared" si="12"/>
        <v>許＊成</v>
      </c>
      <c r="I378" s="23" t="str">
        <f t="shared" si="13"/>
        <v>0＊099100</v>
      </c>
      <c r="J378" s="27">
        <v>1130510</v>
      </c>
      <c r="K378" s="27" t="s">
        <v>753</v>
      </c>
      <c r="L378" s="27">
        <v>1410</v>
      </c>
      <c r="M378" s="26"/>
      <c r="N378" s="26"/>
      <c r="O378" s="26"/>
      <c r="P378" s="26"/>
      <c r="Q378" s="26"/>
      <c r="R378" s="26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6"/>
      <c r="AK378" s="26"/>
      <c r="AL378" s="26"/>
      <c r="AM378" s="28"/>
      <c r="AN378" s="28"/>
      <c r="AO378" s="28"/>
      <c r="AP378" s="28"/>
      <c r="AQ378" s="28"/>
      <c r="AR378" s="26" t="s">
        <v>9</v>
      </c>
      <c r="AS378" s="28"/>
      <c r="AT378" s="28"/>
      <c r="AU378" s="28"/>
      <c r="AV378" s="28"/>
      <c r="AW378" s="28"/>
      <c r="AX378" s="29"/>
      <c r="AY378" s="28"/>
      <c r="AZ378" s="28"/>
      <c r="BA378" s="28"/>
      <c r="BB378" s="28"/>
      <c r="BC378" s="26"/>
      <c r="BD378" s="26"/>
      <c r="BE378" s="28"/>
      <c r="BF378" s="26"/>
      <c r="BG378" s="26"/>
      <c r="BH378" s="26"/>
      <c r="BI378" s="28" t="s">
        <v>1034</v>
      </c>
      <c r="BJ378" s="6"/>
    </row>
    <row r="379" spans="1:62">
      <c r="A379" s="23">
        <v>375</v>
      </c>
      <c r="B379" s="27" t="s">
        <v>2441</v>
      </c>
      <c r="C379" s="27" t="s">
        <v>2139</v>
      </c>
      <c r="D379" s="27" t="s">
        <v>71</v>
      </c>
      <c r="E379" s="27">
        <v>72</v>
      </c>
      <c r="F379" s="27" t="s">
        <v>195</v>
      </c>
      <c r="G379" s="27" t="s">
        <v>195</v>
      </c>
      <c r="H379" s="23" t="str">
        <f t="shared" si="12"/>
        <v>陳＊木</v>
      </c>
      <c r="I379" s="23" t="str">
        <f t="shared" si="13"/>
        <v>2＊594192</v>
      </c>
      <c r="J379" s="27">
        <v>1130510</v>
      </c>
      <c r="K379" s="27">
        <v>5761300</v>
      </c>
      <c r="L379" s="27">
        <v>1410</v>
      </c>
      <c r="M379" s="26"/>
      <c r="N379" s="26"/>
      <c r="O379" s="26"/>
      <c r="P379" s="26"/>
      <c r="Q379" s="26"/>
      <c r="R379" s="26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6"/>
      <c r="AK379" s="26"/>
      <c r="AL379" s="26"/>
      <c r="AM379" s="28"/>
      <c r="AN379" s="28"/>
      <c r="AO379" s="28"/>
      <c r="AP379" s="28"/>
      <c r="AQ379" s="28"/>
      <c r="AR379" s="26"/>
      <c r="AS379" s="28"/>
      <c r="AT379" s="28"/>
      <c r="AU379" s="28" t="s">
        <v>9</v>
      </c>
      <c r="AV379" s="28"/>
      <c r="AW379" s="28"/>
      <c r="AX379" s="29"/>
      <c r="AY379" s="28"/>
      <c r="AZ379" s="28"/>
      <c r="BA379" s="28"/>
      <c r="BB379" s="28"/>
      <c r="BC379" s="26"/>
      <c r="BD379" s="26"/>
      <c r="BE379" s="28"/>
      <c r="BF379" s="26"/>
      <c r="BG379" s="26"/>
      <c r="BH379" s="26"/>
      <c r="BI379" s="28"/>
      <c r="BJ379" s="6"/>
    </row>
    <row r="380" spans="1:62" ht="31">
      <c r="A380" s="23">
        <v>376</v>
      </c>
      <c r="B380" s="27" t="s">
        <v>3028</v>
      </c>
      <c r="C380" s="27" t="s">
        <v>3029</v>
      </c>
      <c r="D380" s="27" t="s">
        <v>71</v>
      </c>
      <c r="E380" s="27">
        <v>58</v>
      </c>
      <c r="F380" s="27" t="s">
        <v>2836</v>
      </c>
      <c r="G380" s="27" t="s">
        <v>2822</v>
      </c>
      <c r="H380" s="23" t="str">
        <f t="shared" si="12"/>
        <v>羅＊琳</v>
      </c>
      <c r="I380" s="23" t="str">
        <f t="shared" si="13"/>
        <v>2＊204660</v>
      </c>
      <c r="J380" s="27">
        <v>1130511</v>
      </c>
      <c r="K380" s="27" t="s">
        <v>752</v>
      </c>
      <c r="L380" s="27">
        <v>1410</v>
      </c>
      <c r="M380" s="26"/>
      <c r="N380" s="26"/>
      <c r="O380" s="26"/>
      <c r="P380" s="26"/>
      <c r="Q380" s="26"/>
      <c r="R380" s="26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6"/>
      <c r="AK380" s="26"/>
      <c r="AL380" s="26"/>
      <c r="AM380" s="28"/>
      <c r="AN380" s="28"/>
      <c r="AO380" s="28"/>
      <c r="AP380" s="28"/>
      <c r="AQ380" s="28"/>
      <c r="AR380" s="26"/>
      <c r="AS380" s="28"/>
      <c r="AT380" s="28"/>
      <c r="AU380" s="28"/>
      <c r="AV380" s="28" t="s">
        <v>9</v>
      </c>
      <c r="AW380" s="28"/>
      <c r="AX380" s="29"/>
      <c r="AY380" s="28"/>
      <c r="AZ380" s="28"/>
      <c r="BA380" s="28"/>
      <c r="BB380" s="28"/>
      <c r="BC380" s="26"/>
      <c r="BD380" s="26"/>
      <c r="BE380" s="28"/>
      <c r="BF380" s="26"/>
      <c r="BG380" s="26"/>
      <c r="BH380" s="26"/>
      <c r="BI380" s="28" t="s">
        <v>1034</v>
      </c>
      <c r="BJ380" s="6"/>
    </row>
    <row r="381" spans="1:62" ht="46.5">
      <c r="A381" s="23">
        <v>377</v>
      </c>
      <c r="B381" s="27" t="s">
        <v>3030</v>
      </c>
      <c r="C381" s="27" t="s">
        <v>3031</v>
      </c>
      <c r="D381" s="27" t="s">
        <v>69</v>
      </c>
      <c r="E381" s="27">
        <v>67</v>
      </c>
      <c r="F381" s="27" t="s">
        <v>2722</v>
      </c>
      <c r="G381" s="27" t="s">
        <v>2722</v>
      </c>
      <c r="H381" s="23" t="str">
        <f t="shared" si="12"/>
        <v>李＊芬</v>
      </c>
      <c r="I381" s="23" t="str">
        <f t="shared" si="13"/>
        <v>0＊982403</v>
      </c>
      <c r="J381" s="27">
        <v>1130511</v>
      </c>
      <c r="K381" s="27" t="s">
        <v>738</v>
      </c>
      <c r="L381" s="27">
        <v>1410</v>
      </c>
      <c r="M381" s="26"/>
      <c r="N381" s="26"/>
      <c r="O381" s="26"/>
      <c r="P381" s="26"/>
      <c r="Q381" s="26"/>
      <c r="R381" s="26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6"/>
      <c r="AK381" s="26"/>
      <c r="AL381" s="26"/>
      <c r="AM381" s="28"/>
      <c r="AN381" s="28"/>
      <c r="AO381" s="28"/>
      <c r="AP381" s="28"/>
      <c r="AQ381" s="28"/>
      <c r="AR381" s="26"/>
      <c r="AS381" s="28"/>
      <c r="AT381" s="28"/>
      <c r="AU381" s="28"/>
      <c r="AV381" s="28"/>
      <c r="AW381" s="28"/>
      <c r="AX381" s="29"/>
      <c r="AY381" s="28"/>
      <c r="AZ381" s="28" t="s">
        <v>9</v>
      </c>
      <c r="BA381" s="28" t="s">
        <v>9</v>
      </c>
      <c r="BB381" s="28"/>
      <c r="BC381" s="26"/>
      <c r="BD381" s="26"/>
      <c r="BE381" s="28" t="s">
        <v>736</v>
      </c>
      <c r="BF381" s="26"/>
      <c r="BG381" s="26"/>
      <c r="BH381" s="26"/>
      <c r="BI381" s="28"/>
      <c r="BJ381" s="6"/>
    </row>
    <row r="382" spans="1:62" ht="46.5">
      <c r="A382" s="23">
        <v>378</v>
      </c>
      <c r="B382" s="27" t="s">
        <v>3032</v>
      </c>
      <c r="C382" s="27" t="s">
        <v>3033</v>
      </c>
      <c r="D382" s="27" t="s">
        <v>71</v>
      </c>
      <c r="E382" s="27">
        <v>71</v>
      </c>
      <c r="F382" s="27" t="s">
        <v>195</v>
      </c>
      <c r="G382" s="27" t="s">
        <v>195</v>
      </c>
      <c r="H382" s="23" t="str">
        <f t="shared" si="12"/>
        <v>林＊財</v>
      </c>
      <c r="I382" s="23" t="str">
        <f t="shared" si="13"/>
        <v>2＊982117</v>
      </c>
      <c r="J382" s="27">
        <v>1130511</v>
      </c>
      <c r="K382" s="27" t="s">
        <v>738</v>
      </c>
      <c r="L382" s="27">
        <v>1410</v>
      </c>
      <c r="M382" s="26"/>
      <c r="N382" s="26"/>
      <c r="O382" s="26"/>
      <c r="P382" s="26"/>
      <c r="Q382" s="26"/>
      <c r="R382" s="26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6"/>
      <c r="AK382" s="26"/>
      <c r="AL382" s="26"/>
      <c r="AM382" s="28"/>
      <c r="AN382" s="28"/>
      <c r="AO382" s="28"/>
      <c r="AP382" s="28"/>
      <c r="AQ382" s="28"/>
      <c r="AR382" s="26"/>
      <c r="AS382" s="28"/>
      <c r="AT382" s="28"/>
      <c r="AU382" s="28"/>
      <c r="AV382" s="28"/>
      <c r="AW382" s="28"/>
      <c r="AX382" s="29"/>
      <c r="AY382" s="28"/>
      <c r="AZ382" s="28" t="s">
        <v>9</v>
      </c>
      <c r="BA382" s="28" t="s">
        <v>9</v>
      </c>
      <c r="BB382" s="28"/>
      <c r="BC382" s="26"/>
      <c r="BD382" s="26"/>
      <c r="BE382" s="28"/>
      <c r="BF382" s="26"/>
      <c r="BG382" s="26"/>
      <c r="BH382" s="26"/>
      <c r="BI382" s="28"/>
      <c r="BJ382" s="6"/>
    </row>
    <row r="383" spans="1:62" ht="46.5">
      <c r="A383" s="23">
        <v>379</v>
      </c>
      <c r="B383" s="27" t="s">
        <v>3034</v>
      </c>
      <c r="C383" s="27" t="s">
        <v>3035</v>
      </c>
      <c r="D383" s="27" t="s">
        <v>69</v>
      </c>
      <c r="E383" s="27">
        <v>61</v>
      </c>
      <c r="F383" s="27" t="s">
        <v>195</v>
      </c>
      <c r="G383" s="27" t="s">
        <v>195</v>
      </c>
      <c r="H383" s="23" t="str">
        <f t="shared" si="12"/>
        <v>劉＊汎</v>
      </c>
      <c r="I383" s="23" t="str">
        <f t="shared" si="13"/>
        <v>2＊643055</v>
      </c>
      <c r="J383" s="27">
        <v>1130511</v>
      </c>
      <c r="K383" s="27" t="s">
        <v>741</v>
      </c>
      <c r="L383" s="27">
        <v>1410</v>
      </c>
      <c r="M383" s="26"/>
      <c r="N383" s="26"/>
      <c r="O383" s="26"/>
      <c r="P383" s="26"/>
      <c r="Q383" s="26"/>
      <c r="R383" s="26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6"/>
      <c r="AK383" s="26"/>
      <c r="AL383" s="26"/>
      <c r="AM383" s="28"/>
      <c r="AN383" s="28"/>
      <c r="AO383" s="28"/>
      <c r="AP383" s="28"/>
      <c r="AQ383" s="28"/>
      <c r="AR383" s="26"/>
      <c r="AS383" s="28"/>
      <c r="AT383" s="28"/>
      <c r="AU383" s="28"/>
      <c r="AV383" s="28"/>
      <c r="AW383" s="28"/>
      <c r="AX383" s="29"/>
      <c r="AY383" s="28"/>
      <c r="AZ383" s="28" t="s">
        <v>9</v>
      </c>
      <c r="BA383" s="28"/>
      <c r="BB383" s="28" t="s">
        <v>737</v>
      </c>
      <c r="BC383" s="26"/>
      <c r="BD383" s="26"/>
      <c r="BE383" s="28"/>
      <c r="BF383" s="26"/>
      <c r="BG383" s="26"/>
      <c r="BH383" s="26"/>
      <c r="BI383" s="28"/>
      <c r="BJ383" s="6"/>
    </row>
    <row r="384" spans="1:62">
      <c r="A384" s="23">
        <v>380</v>
      </c>
      <c r="B384" s="27" t="s">
        <v>3036</v>
      </c>
      <c r="C384" s="27" t="s">
        <v>3037</v>
      </c>
      <c r="D384" s="27" t="s">
        <v>69</v>
      </c>
      <c r="E384" s="27">
        <v>58</v>
      </c>
      <c r="F384" s="27" t="s">
        <v>195</v>
      </c>
      <c r="G384" s="27" t="s">
        <v>195</v>
      </c>
      <c r="H384" s="23" t="str">
        <f t="shared" si="12"/>
        <v>郭＊珍</v>
      </c>
      <c r="I384" s="23" t="str">
        <f t="shared" si="13"/>
        <v>0＊093719</v>
      </c>
      <c r="J384" s="27">
        <v>1130513</v>
      </c>
      <c r="K384" s="27">
        <v>5761300</v>
      </c>
      <c r="L384" s="27">
        <v>1410</v>
      </c>
      <c r="M384" s="26"/>
      <c r="N384" s="26"/>
      <c r="O384" s="26"/>
      <c r="P384" s="26"/>
      <c r="Q384" s="26"/>
      <c r="R384" s="26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6"/>
      <c r="AK384" s="26"/>
      <c r="AL384" s="26"/>
      <c r="AM384" s="28"/>
      <c r="AN384" s="28"/>
      <c r="AO384" s="28"/>
      <c r="AP384" s="28"/>
      <c r="AQ384" s="28"/>
      <c r="AR384" s="26"/>
      <c r="AS384" s="28"/>
      <c r="AT384" s="28"/>
      <c r="AU384" s="28" t="s">
        <v>9</v>
      </c>
      <c r="AV384" s="28"/>
      <c r="AW384" s="28"/>
      <c r="AX384" s="29"/>
      <c r="AY384" s="28"/>
      <c r="AZ384" s="28"/>
      <c r="BA384" s="28"/>
      <c r="BB384" s="28"/>
      <c r="BC384" s="26"/>
      <c r="BD384" s="26"/>
      <c r="BE384" s="28"/>
      <c r="BF384" s="26"/>
      <c r="BG384" s="26"/>
      <c r="BH384" s="26"/>
      <c r="BI384" s="28"/>
      <c r="BJ384" s="6"/>
    </row>
    <row r="385" spans="1:62" ht="31">
      <c r="A385" s="23">
        <v>381</v>
      </c>
      <c r="B385" s="27" t="s">
        <v>294</v>
      </c>
      <c r="C385" s="27" t="s">
        <v>247</v>
      </c>
      <c r="D385" s="27" t="s">
        <v>69</v>
      </c>
      <c r="E385" s="27">
        <v>77</v>
      </c>
      <c r="F385" s="27" t="s">
        <v>195</v>
      </c>
      <c r="G385" s="27" t="s">
        <v>195</v>
      </c>
      <c r="H385" s="23" t="str">
        <f t="shared" si="12"/>
        <v>陳＊</v>
      </c>
      <c r="I385" s="23" t="str">
        <f t="shared" si="13"/>
        <v>1＊496877</v>
      </c>
      <c r="J385" s="27">
        <v>1130515</v>
      </c>
      <c r="K385" s="27" t="s">
        <v>734</v>
      </c>
      <c r="L385" s="27">
        <v>1410</v>
      </c>
      <c r="M385" s="26"/>
      <c r="N385" s="26"/>
      <c r="O385" s="26"/>
      <c r="P385" s="26"/>
      <c r="Q385" s="26"/>
      <c r="R385" s="26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6"/>
      <c r="AK385" s="26"/>
      <c r="AL385" s="26"/>
      <c r="AM385" s="28"/>
      <c r="AN385" s="28"/>
      <c r="AO385" s="28"/>
      <c r="AP385" s="28"/>
      <c r="AQ385" s="28"/>
      <c r="AR385" s="26"/>
      <c r="AS385" s="28"/>
      <c r="AT385" s="28"/>
      <c r="AU385" s="28"/>
      <c r="AV385" s="28"/>
      <c r="AW385" s="28"/>
      <c r="AX385" s="29"/>
      <c r="AY385" s="28"/>
      <c r="AZ385" s="28"/>
      <c r="BA385" s="28" t="s">
        <v>9</v>
      </c>
      <c r="BB385" s="28"/>
      <c r="BC385" s="26"/>
      <c r="BD385" s="26"/>
      <c r="BE385" s="28"/>
      <c r="BF385" s="26"/>
      <c r="BG385" s="26"/>
      <c r="BH385" s="26"/>
      <c r="BI385" s="28"/>
      <c r="BJ385" s="6"/>
    </row>
    <row r="386" spans="1:62" ht="31">
      <c r="A386" s="23">
        <v>382</v>
      </c>
      <c r="B386" s="27" t="s">
        <v>3038</v>
      </c>
      <c r="C386" s="27" t="s">
        <v>1029</v>
      </c>
      <c r="D386" s="27" t="s">
        <v>71</v>
      </c>
      <c r="E386" s="27">
        <v>63</v>
      </c>
      <c r="F386" s="27" t="s">
        <v>195</v>
      </c>
      <c r="G386" s="27" t="s">
        <v>195</v>
      </c>
      <c r="H386" s="23" t="str">
        <f t="shared" si="12"/>
        <v>許＊元</v>
      </c>
      <c r="I386" s="23" t="str">
        <f t="shared" si="13"/>
        <v>1＊709567</v>
      </c>
      <c r="J386" s="27">
        <v>1130515</v>
      </c>
      <c r="K386" s="27" t="s">
        <v>734</v>
      </c>
      <c r="L386" s="27">
        <v>1410</v>
      </c>
      <c r="M386" s="26"/>
      <c r="N386" s="26"/>
      <c r="O386" s="26"/>
      <c r="P386" s="26"/>
      <c r="Q386" s="26"/>
      <c r="R386" s="26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6"/>
      <c r="AK386" s="26"/>
      <c r="AL386" s="26"/>
      <c r="AM386" s="28"/>
      <c r="AN386" s="28"/>
      <c r="AO386" s="28"/>
      <c r="AP386" s="28"/>
      <c r="AQ386" s="28"/>
      <c r="AR386" s="26"/>
      <c r="AS386" s="28"/>
      <c r="AT386" s="28"/>
      <c r="AU386" s="28"/>
      <c r="AV386" s="28"/>
      <c r="AW386" s="28"/>
      <c r="AX386" s="29"/>
      <c r="AY386" s="28"/>
      <c r="AZ386" s="28"/>
      <c r="BA386" s="28" t="s">
        <v>9</v>
      </c>
      <c r="BB386" s="28"/>
      <c r="BC386" s="26"/>
      <c r="BD386" s="26"/>
      <c r="BE386" s="28"/>
      <c r="BF386" s="26"/>
      <c r="BG386" s="26"/>
      <c r="BH386" s="26"/>
      <c r="BI386" s="28"/>
      <c r="BJ386" s="6"/>
    </row>
    <row r="387" spans="1:62" ht="31">
      <c r="A387" s="23">
        <v>383</v>
      </c>
      <c r="B387" s="27" t="s">
        <v>3039</v>
      </c>
      <c r="C387" s="27" t="s">
        <v>1030</v>
      </c>
      <c r="D387" s="27" t="s">
        <v>69</v>
      </c>
      <c r="E387" s="27">
        <v>77</v>
      </c>
      <c r="F387" s="27" t="s">
        <v>195</v>
      </c>
      <c r="G387" s="27" t="s">
        <v>195</v>
      </c>
      <c r="H387" s="23" t="str">
        <f t="shared" si="12"/>
        <v>黃＊惠</v>
      </c>
      <c r="I387" s="23" t="str">
        <f t="shared" si="13"/>
        <v>2＊398147</v>
      </c>
      <c r="J387" s="27">
        <v>1130515</v>
      </c>
      <c r="K387" s="27" t="s">
        <v>732</v>
      </c>
      <c r="L387" s="27">
        <v>1410</v>
      </c>
      <c r="M387" s="26"/>
      <c r="N387" s="26"/>
      <c r="O387" s="26"/>
      <c r="P387" s="26"/>
      <c r="Q387" s="26"/>
      <c r="R387" s="26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6"/>
      <c r="AK387" s="26"/>
      <c r="AL387" s="26"/>
      <c r="AM387" s="28"/>
      <c r="AN387" s="28"/>
      <c r="AO387" s="28"/>
      <c r="AP387" s="28"/>
      <c r="AQ387" s="28"/>
      <c r="AR387" s="26"/>
      <c r="AS387" s="28"/>
      <c r="AT387" s="28"/>
      <c r="AU387" s="28"/>
      <c r="AV387" s="28"/>
      <c r="AW387" s="28"/>
      <c r="AX387" s="29"/>
      <c r="AY387" s="28"/>
      <c r="AZ387" s="28"/>
      <c r="BA387" s="28"/>
      <c r="BB387" s="28" t="s">
        <v>1879</v>
      </c>
      <c r="BC387" s="26"/>
      <c r="BD387" s="26"/>
      <c r="BE387" s="28"/>
      <c r="BF387" s="26"/>
      <c r="BG387" s="26"/>
      <c r="BH387" s="26"/>
      <c r="BI387" s="28"/>
      <c r="BJ387" s="6"/>
    </row>
    <row r="388" spans="1:62" ht="31">
      <c r="A388" s="23">
        <v>384</v>
      </c>
      <c r="B388" s="27" t="s">
        <v>3040</v>
      </c>
      <c r="C388" s="27" t="s">
        <v>3041</v>
      </c>
      <c r="D388" s="27" t="s">
        <v>71</v>
      </c>
      <c r="E388" s="27">
        <v>66</v>
      </c>
      <c r="F388" s="27" t="s">
        <v>3042</v>
      </c>
      <c r="G388" s="27" t="s">
        <v>2941</v>
      </c>
      <c r="H388" s="23" t="str">
        <f t="shared" si="12"/>
        <v>王＊吉</v>
      </c>
      <c r="I388" s="23" t="str">
        <f t="shared" si="13"/>
        <v>0＊820011</v>
      </c>
      <c r="J388" s="27">
        <v>1130515</v>
      </c>
      <c r="K388" s="27" t="s">
        <v>752</v>
      </c>
      <c r="L388" s="27">
        <v>1410</v>
      </c>
      <c r="M388" s="26"/>
      <c r="N388" s="26"/>
      <c r="O388" s="26"/>
      <c r="P388" s="26"/>
      <c r="Q388" s="26"/>
      <c r="R388" s="26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6"/>
      <c r="AK388" s="26"/>
      <c r="AL388" s="26"/>
      <c r="AM388" s="28"/>
      <c r="AN388" s="28"/>
      <c r="AO388" s="28"/>
      <c r="AP388" s="28"/>
      <c r="AQ388" s="28"/>
      <c r="AR388" s="26"/>
      <c r="AS388" s="28"/>
      <c r="AT388" s="28"/>
      <c r="AU388" s="28"/>
      <c r="AV388" s="28" t="s">
        <v>9</v>
      </c>
      <c r="AW388" s="28"/>
      <c r="AX388" s="29"/>
      <c r="AY388" s="28"/>
      <c r="AZ388" s="28"/>
      <c r="BA388" s="28"/>
      <c r="BB388" s="28"/>
      <c r="BC388" s="26"/>
      <c r="BD388" s="26"/>
      <c r="BE388" s="28"/>
      <c r="BF388" s="26"/>
      <c r="BG388" s="26"/>
      <c r="BH388" s="26"/>
      <c r="BI388" s="28" t="s">
        <v>1034</v>
      </c>
      <c r="BJ388" s="6"/>
    </row>
    <row r="389" spans="1:62" ht="46.5">
      <c r="A389" s="23">
        <v>385</v>
      </c>
      <c r="B389" s="27" t="s">
        <v>642</v>
      </c>
      <c r="C389" s="27" t="s">
        <v>643</v>
      </c>
      <c r="D389" s="27" t="s">
        <v>69</v>
      </c>
      <c r="E389" s="27">
        <v>84</v>
      </c>
      <c r="F389" s="27" t="s">
        <v>2194</v>
      </c>
      <c r="G389" s="27" t="s">
        <v>2980</v>
      </c>
      <c r="H389" s="23" t="str">
        <f t="shared" si="12"/>
        <v>辛＊仙女</v>
      </c>
      <c r="I389" s="23" t="str">
        <f t="shared" si="13"/>
        <v>0＊661475</v>
      </c>
      <c r="J389" s="27">
        <v>1130517</v>
      </c>
      <c r="K389" s="27" t="s">
        <v>767</v>
      </c>
      <c r="L389" s="27">
        <v>1410</v>
      </c>
      <c r="M389" s="26"/>
      <c r="N389" s="26"/>
      <c r="O389" s="26"/>
      <c r="P389" s="26"/>
      <c r="Q389" s="26"/>
      <c r="R389" s="26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6"/>
      <c r="AK389" s="26"/>
      <c r="AL389" s="26"/>
      <c r="AM389" s="28"/>
      <c r="AN389" s="28"/>
      <c r="AO389" s="28"/>
      <c r="AP389" s="28"/>
      <c r="AQ389" s="28"/>
      <c r="AR389" s="26"/>
      <c r="AS389" s="28"/>
      <c r="AT389" s="28"/>
      <c r="AU389" s="28"/>
      <c r="AV389" s="28" t="s">
        <v>9</v>
      </c>
      <c r="AW389" s="28"/>
      <c r="AX389" s="29"/>
      <c r="AY389" s="28"/>
      <c r="AZ389" s="28"/>
      <c r="BA389" s="28"/>
      <c r="BB389" s="28"/>
      <c r="BC389" s="26" t="s">
        <v>9</v>
      </c>
      <c r="BD389" s="26"/>
      <c r="BE389" s="28"/>
      <c r="BF389" s="26"/>
      <c r="BG389" s="26"/>
      <c r="BH389" s="26"/>
      <c r="BI389" s="28"/>
      <c r="BJ389" s="6"/>
    </row>
    <row r="390" spans="1:62" ht="31">
      <c r="A390" s="23">
        <v>386</v>
      </c>
      <c r="B390" s="27" t="s">
        <v>3043</v>
      </c>
      <c r="C390" s="27" t="s">
        <v>3044</v>
      </c>
      <c r="D390" s="27" t="s">
        <v>71</v>
      </c>
      <c r="E390" s="27">
        <v>72</v>
      </c>
      <c r="F390" s="27" t="s">
        <v>2822</v>
      </c>
      <c r="G390" s="27" t="s">
        <v>2737</v>
      </c>
      <c r="H390" s="23" t="str">
        <f t="shared" si="12"/>
        <v>黃＊意</v>
      </c>
      <c r="I390" s="23" t="str">
        <f t="shared" si="13"/>
        <v>2＊646884</v>
      </c>
      <c r="J390" s="27">
        <v>1130517</v>
      </c>
      <c r="K390" s="27" t="s">
        <v>752</v>
      </c>
      <c r="L390" s="27">
        <v>1410</v>
      </c>
      <c r="M390" s="26"/>
      <c r="N390" s="26"/>
      <c r="O390" s="26"/>
      <c r="P390" s="26"/>
      <c r="Q390" s="26"/>
      <c r="R390" s="26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6"/>
      <c r="AK390" s="26"/>
      <c r="AL390" s="26"/>
      <c r="AM390" s="28"/>
      <c r="AN390" s="28"/>
      <c r="AO390" s="28"/>
      <c r="AP390" s="28"/>
      <c r="AQ390" s="28"/>
      <c r="AR390" s="26"/>
      <c r="AS390" s="28"/>
      <c r="AT390" s="28"/>
      <c r="AU390" s="28"/>
      <c r="AV390" s="28" t="s">
        <v>9</v>
      </c>
      <c r="AW390" s="28"/>
      <c r="AX390" s="29"/>
      <c r="AY390" s="28"/>
      <c r="AZ390" s="28"/>
      <c r="BA390" s="28"/>
      <c r="BB390" s="28"/>
      <c r="BC390" s="26"/>
      <c r="BD390" s="26"/>
      <c r="BE390" s="28"/>
      <c r="BF390" s="26"/>
      <c r="BG390" s="26"/>
      <c r="BH390" s="26"/>
      <c r="BI390" s="28" t="s">
        <v>1034</v>
      </c>
      <c r="BJ390" s="6"/>
    </row>
    <row r="391" spans="1:62" ht="31">
      <c r="A391" s="23">
        <v>387</v>
      </c>
      <c r="B391" s="27" t="s">
        <v>2507</v>
      </c>
      <c r="C391" s="27" t="s">
        <v>2200</v>
      </c>
      <c r="D391" s="27" t="s">
        <v>69</v>
      </c>
      <c r="E391" s="27">
        <v>41</v>
      </c>
      <c r="F391" s="27" t="s">
        <v>2201</v>
      </c>
      <c r="G391" s="27" t="s">
        <v>2892</v>
      </c>
      <c r="H391" s="23" t="str">
        <f t="shared" si="12"/>
        <v>邱＊玲</v>
      </c>
      <c r="I391" s="23" t="str">
        <f t="shared" si="13"/>
        <v>2＊382199</v>
      </c>
      <c r="J391" s="27">
        <v>1130517</v>
      </c>
      <c r="K391" s="27" t="s">
        <v>752</v>
      </c>
      <c r="L391" s="27">
        <v>1410</v>
      </c>
      <c r="M391" s="26"/>
      <c r="N391" s="26"/>
      <c r="O391" s="26"/>
      <c r="P391" s="26"/>
      <c r="Q391" s="26"/>
      <c r="R391" s="26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6"/>
      <c r="AK391" s="26"/>
      <c r="AL391" s="26"/>
      <c r="AM391" s="28"/>
      <c r="AN391" s="28"/>
      <c r="AO391" s="28"/>
      <c r="AP391" s="28"/>
      <c r="AQ391" s="28"/>
      <c r="AR391" s="26"/>
      <c r="AS391" s="28"/>
      <c r="AT391" s="28"/>
      <c r="AU391" s="28"/>
      <c r="AV391" s="28" t="s">
        <v>9</v>
      </c>
      <c r="AW391" s="28"/>
      <c r="AX391" s="29"/>
      <c r="AY391" s="28"/>
      <c r="AZ391" s="28"/>
      <c r="BA391" s="28"/>
      <c r="BB391" s="28"/>
      <c r="BC391" s="26"/>
      <c r="BD391" s="26"/>
      <c r="BE391" s="28"/>
      <c r="BF391" s="26"/>
      <c r="BG391" s="26"/>
      <c r="BH391" s="26"/>
      <c r="BI391" s="28" t="s">
        <v>1034</v>
      </c>
      <c r="BJ391" s="6"/>
    </row>
    <row r="392" spans="1:62" ht="31">
      <c r="A392" s="23">
        <v>388</v>
      </c>
      <c r="B392" s="27" t="s">
        <v>3045</v>
      </c>
      <c r="C392" s="27" t="s">
        <v>3046</v>
      </c>
      <c r="D392" s="27" t="s">
        <v>69</v>
      </c>
      <c r="E392" s="27">
        <v>68</v>
      </c>
      <c r="F392" s="27" t="s">
        <v>195</v>
      </c>
      <c r="G392" s="27" t="s">
        <v>195</v>
      </c>
      <c r="H392" s="23" t="str">
        <f t="shared" si="12"/>
        <v>陳＊琇</v>
      </c>
      <c r="I392" s="23" t="str">
        <f t="shared" si="13"/>
        <v>0＊680666</v>
      </c>
      <c r="J392" s="27">
        <v>1130517</v>
      </c>
      <c r="K392" s="27" t="s">
        <v>734</v>
      </c>
      <c r="L392" s="27">
        <v>1410</v>
      </c>
      <c r="M392" s="26"/>
      <c r="N392" s="26"/>
      <c r="O392" s="26"/>
      <c r="P392" s="26"/>
      <c r="Q392" s="26"/>
      <c r="R392" s="26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6"/>
      <c r="AK392" s="26"/>
      <c r="AL392" s="26"/>
      <c r="AM392" s="28"/>
      <c r="AN392" s="28"/>
      <c r="AO392" s="28"/>
      <c r="AP392" s="28"/>
      <c r="AQ392" s="28"/>
      <c r="AR392" s="26"/>
      <c r="AS392" s="28"/>
      <c r="AT392" s="28"/>
      <c r="AU392" s="28"/>
      <c r="AV392" s="28"/>
      <c r="AW392" s="28"/>
      <c r="AX392" s="29"/>
      <c r="AY392" s="28"/>
      <c r="AZ392" s="28"/>
      <c r="BA392" s="28" t="s">
        <v>9</v>
      </c>
      <c r="BB392" s="28"/>
      <c r="BC392" s="26"/>
      <c r="BD392" s="26"/>
      <c r="BE392" s="28"/>
      <c r="BF392" s="26"/>
      <c r="BG392" s="26"/>
      <c r="BH392" s="26"/>
      <c r="BI392" s="28"/>
      <c r="BJ392" s="6"/>
    </row>
    <row r="393" spans="1:62" ht="31">
      <c r="A393" s="23">
        <v>389</v>
      </c>
      <c r="B393" s="27" t="s">
        <v>3047</v>
      </c>
      <c r="C393" s="27" t="s">
        <v>3048</v>
      </c>
      <c r="D393" s="27" t="s">
        <v>71</v>
      </c>
      <c r="E393" s="27">
        <v>55</v>
      </c>
      <c r="F393" s="27" t="s">
        <v>195</v>
      </c>
      <c r="G393" s="27" t="s">
        <v>195</v>
      </c>
      <c r="H393" s="23" t="str">
        <f t="shared" si="12"/>
        <v>陳＊華</v>
      </c>
      <c r="I393" s="23" t="str">
        <f t="shared" si="13"/>
        <v>1＊386444</v>
      </c>
      <c r="J393" s="27">
        <v>1130517</v>
      </c>
      <c r="K393" s="27" t="s">
        <v>734</v>
      </c>
      <c r="L393" s="27">
        <v>1410</v>
      </c>
      <c r="M393" s="26"/>
      <c r="N393" s="26"/>
      <c r="O393" s="26"/>
      <c r="P393" s="26"/>
      <c r="Q393" s="26"/>
      <c r="R393" s="26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6"/>
      <c r="AK393" s="26"/>
      <c r="AL393" s="26"/>
      <c r="AM393" s="28"/>
      <c r="AN393" s="28"/>
      <c r="AO393" s="28"/>
      <c r="AP393" s="28"/>
      <c r="AQ393" s="28"/>
      <c r="AR393" s="26"/>
      <c r="AS393" s="28"/>
      <c r="AT393" s="28"/>
      <c r="AU393" s="28"/>
      <c r="AV393" s="28"/>
      <c r="AW393" s="28"/>
      <c r="AX393" s="29"/>
      <c r="AY393" s="28"/>
      <c r="AZ393" s="28"/>
      <c r="BA393" s="28" t="s">
        <v>9</v>
      </c>
      <c r="BB393" s="28"/>
      <c r="BC393" s="26"/>
      <c r="BD393" s="26"/>
      <c r="BE393" s="28"/>
      <c r="BF393" s="26"/>
      <c r="BG393" s="26"/>
      <c r="BH393" s="26"/>
      <c r="BI393" s="28"/>
      <c r="BJ393" s="6"/>
    </row>
    <row r="394" spans="1:62" ht="31">
      <c r="A394" s="23">
        <v>390</v>
      </c>
      <c r="B394" s="27" t="s">
        <v>3049</v>
      </c>
      <c r="C394" s="27" t="s">
        <v>1023</v>
      </c>
      <c r="D394" s="27" t="s">
        <v>71</v>
      </c>
      <c r="E394" s="27">
        <v>83</v>
      </c>
      <c r="F394" s="27" t="s">
        <v>195</v>
      </c>
      <c r="G394" s="27" t="s">
        <v>195</v>
      </c>
      <c r="H394" s="23" t="str">
        <f t="shared" si="12"/>
        <v>林＊雄</v>
      </c>
      <c r="I394" s="23" t="str">
        <f t="shared" si="13"/>
        <v>2＊768982</v>
      </c>
      <c r="J394" s="27">
        <v>1130517</v>
      </c>
      <c r="K394" s="27" t="s">
        <v>732</v>
      </c>
      <c r="L394" s="27">
        <v>1410</v>
      </c>
      <c r="M394" s="26"/>
      <c r="N394" s="26"/>
      <c r="O394" s="26"/>
      <c r="P394" s="26"/>
      <c r="Q394" s="26"/>
      <c r="R394" s="26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6"/>
      <c r="AK394" s="26"/>
      <c r="AL394" s="26"/>
      <c r="AM394" s="28"/>
      <c r="AN394" s="28"/>
      <c r="AO394" s="28"/>
      <c r="AP394" s="28"/>
      <c r="AQ394" s="28"/>
      <c r="AR394" s="26"/>
      <c r="AS394" s="28"/>
      <c r="AT394" s="28"/>
      <c r="AU394" s="28"/>
      <c r="AV394" s="28"/>
      <c r="AW394" s="28"/>
      <c r="AX394" s="29"/>
      <c r="AY394" s="28"/>
      <c r="AZ394" s="28"/>
      <c r="BA394" s="28"/>
      <c r="BB394" s="28" t="s">
        <v>1879</v>
      </c>
      <c r="BC394" s="26"/>
      <c r="BD394" s="26"/>
      <c r="BE394" s="28"/>
      <c r="BF394" s="26"/>
      <c r="BG394" s="26"/>
      <c r="BH394" s="26"/>
      <c r="BI394" s="28"/>
      <c r="BJ394" s="6"/>
    </row>
    <row r="395" spans="1:62" ht="31">
      <c r="A395" s="23">
        <v>391</v>
      </c>
      <c r="B395" s="27" t="s">
        <v>3050</v>
      </c>
      <c r="C395" s="27" t="s">
        <v>3051</v>
      </c>
      <c r="D395" s="27" t="s">
        <v>71</v>
      </c>
      <c r="E395" s="27">
        <v>36</v>
      </c>
      <c r="F395" s="27" t="s">
        <v>195</v>
      </c>
      <c r="G395" s="27" t="s">
        <v>195</v>
      </c>
      <c r="H395" s="23" t="str">
        <f t="shared" si="12"/>
        <v>楊＊博</v>
      </c>
      <c r="I395" s="23" t="str">
        <f t="shared" si="13"/>
        <v>0＊041437</v>
      </c>
      <c r="J395" s="27">
        <v>1130520</v>
      </c>
      <c r="K395" s="27" t="s">
        <v>734</v>
      </c>
      <c r="L395" s="27">
        <v>1410</v>
      </c>
      <c r="M395" s="26"/>
      <c r="N395" s="26"/>
      <c r="O395" s="26"/>
      <c r="P395" s="26"/>
      <c r="Q395" s="26"/>
      <c r="R395" s="26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6"/>
      <c r="AK395" s="26"/>
      <c r="AL395" s="26"/>
      <c r="AM395" s="28"/>
      <c r="AN395" s="28"/>
      <c r="AO395" s="28"/>
      <c r="AP395" s="28"/>
      <c r="AQ395" s="28"/>
      <c r="AR395" s="26"/>
      <c r="AS395" s="28"/>
      <c r="AT395" s="28"/>
      <c r="AU395" s="28"/>
      <c r="AV395" s="28"/>
      <c r="AW395" s="28"/>
      <c r="AX395" s="29"/>
      <c r="AY395" s="28"/>
      <c r="AZ395" s="28"/>
      <c r="BA395" s="28" t="s">
        <v>9</v>
      </c>
      <c r="BB395" s="28"/>
      <c r="BC395" s="26"/>
      <c r="BD395" s="26"/>
      <c r="BE395" s="28"/>
      <c r="BF395" s="26"/>
      <c r="BG395" s="26"/>
      <c r="BH395" s="26"/>
      <c r="BI395" s="28"/>
      <c r="BJ395" s="6"/>
    </row>
    <row r="396" spans="1:62" ht="31">
      <c r="A396" s="23">
        <v>392</v>
      </c>
      <c r="B396" s="27" t="s">
        <v>3052</v>
      </c>
      <c r="C396" s="27" t="s">
        <v>3053</v>
      </c>
      <c r="D396" s="27" t="s">
        <v>71</v>
      </c>
      <c r="E396" s="27">
        <v>76</v>
      </c>
      <c r="F396" s="27" t="s">
        <v>195</v>
      </c>
      <c r="G396" s="27" t="s">
        <v>195</v>
      </c>
      <c r="H396" s="23" t="str">
        <f t="shared" si="12"/>
        <v>陳＊淵</v>
      </c>
      <c r="I396" s="23" t="str">
        <f t="shared" si="13"/>
        <v>1＊786864</v>
      </c>
      <c r="J396" s="27">
        <v>1130520</v>
      </c>
      <c r="K396" s="27" t="s">
        <v>734</v>
      </c>
      <c r="L396" s="27">
        <v>1410</v>
      </c>
      <c r="M396" s="26"/>
      <c r="N396" s="26"/>
      <c r="O396" s="26"/>
      <c r="P396" s="26"/>
      <c r="Q396" s="26"/>
      <c r="R396" s="26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6"/>
      <c r="AK396" s="26"/>
      <c r="AL396" s="26"/>
      <c r="AM396" s="28"/>
      <c r="AN396" s="28"/>
      <c r="AO396" s="28"/>
      <c r="AP396" s="28"/>
      <c r="AQ396" s="28"/>
      <c r="AR396" s="26"/>
      <c r="AS396" s="28"/>
      <c r="AT396" s="28"/>
      <c r="AU396" s="28"/>
      <c r="AV396" s="28"/>
      <c r="AW396" s="28"/>
      <c r="AX396" s="29"/>
      <c r="AY396" s="28"/>
      <c r="AZ396" s="28"/>
      <c r="BA396" s="28" t="s">
        <v>9</v>
      </c>
      <c r="BB396" s="28"/>
      <c r="BC396" s="26"/>
      <c r="BD396" s="26"/>
      <c r="BE396" s="28"/>
      <c r="BF396" s="26"/>
      <c r="BG396" s="26"/>
      <c r="BH396" s="26"/>
      <c r="BI396" s="28"/>
      <c r="BJ396" s="6"/>
    </row>
    <row r="397" spans="1:62">
      <c r="A397" s="23">
        <v>393</v>
      </c>
      <c r="B397" s="27" t="s">
        <v>3028</v>
      </c>
      <c r="C397" s="27" t="s">
        <v>3029</v>
      </c>
      <c r="D397" s="27" t="s">
        <v>71</v>
      </c>
      <c r="E397" s="27">
        <v>58</v>
      </c>
      <c r="F397" s="27" t="s">
        <v>195</v>
      </c>
      <c r="G397" s="27" t="s">
        <v>195</v>
      </c>
      <c r="H397" s="23" t="str">
        <f t="shared" si="12"/>
        <v>羅＊琳</v>
      </c>
      <c r="I397" s="23" t="str">
        <f t="shared" si="13"/>
        <v>2＊204660</v>
      </c>
      <c r="J397" s="27">
        <v>1130520</v>
      </c>
      <c r="K397" s="27">
        <v>5761300</v>
      </c>
      <c r="L397" s="27">
        <v>1410</v>
      </c>
      <c r="M397" s="26"/>
      <c r="N397" s="26"/>
      <c r="O397" s="26"/>
      <c r="P397" s="26"/>
      <c r="Q397" s="26"/>
      <c r="R397" s="26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6"/>
      <c r="AK397" s="26"/>
      <c r="AL397" s="26"/>
      <c r="AM397" s="28"/>
      <c r="AN397" s="28"/>
      <c r="AO397" s="28"/>
      <c r="AP397" s="28"/>
      <c r="AQ397" s="28"/>
      <c r="AR397" s="26"/>
      <c r="AS397" s="28"/>
      <c r="AT397" s="28"/>
      <c r="AU397" s="28" t="s">
        <v>9</v>
      </c>
      <c r="AV397" s="28"/>
      <c r="AW397" s="28"/>
      <c r="AX397" s="29"/>
      <c r="AY397" s="28"/>
      <c r="AZ397" s="28"/>
      <c r="BA397" s="28"/>
      <c r="BB397" s="28"/>
      <c r="BC397" s="26"/>
      <c r="BD397" s="26"/>
      <c r="BE397" s="28"/>
      <c r="BF397" s="26"/>
      <c r="BG397" s="26"/>
      <c r="BH397" s="26"/>
      <c r="BI397" s="28"/>
      <c r="BJ397" s="6"/>
    </row>
    <row r="398" spans="1:62">
      <c r="A398" s="23">
        <v>394</v>
      </c>
      <c r="B398" s="27" t="s">
        <v>704</v>
      </c>
      <c r="C398" s="27" t="s">
        <v>705</v>
      </c>
      <c r="D398" s="27" t="s">
        <v>71</v>
      </c>
      <c r="E398" s="27">
        <v>65</v>
      </c>
      <c r="F398" s="27" t="s">
        <v>885</v>
      </c>
      <c r="G398" s="27" t="s">
        <v>2892</v>
      </c>
      <c r="H398" s="23" t="str">
        <f t="shared" si="12"/>
        <v>張＊泰</v>
      </c>
      <c r="I398" s="23" t="str">
        <f t="shared" si="13"/>
        <v>2＊294768</v>
      </c>
      <c r="J398" s="27">
        <v>1130521</v>
      </c>
      <c r="K398" s="27">
        <v>5761300</v>
      </c>
      <c r="L398" s="27">
        <v>1410</v>
      </c>
      <c r="M398" s="26"/>
      <c r="N398" s="26"/>
      <c r="O398" s="26"/>
      <c r="P398" s="26"/>
      <c r="Q398" s="26"/>
      <c r="R398" s="26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6"/>
      <c r="AK398" s="26"/>
      <c r="AL398" s="26"/>
      <c r="AM398" s="28"/>
      <c r="AN398" s="28"/>
      <c r="AO398" s="28"/>
      <c r="AP398" s="28"/>
      <c r="AQ398" s="28"/>
      <c r="AR398" s="26"/>
      <c r="AS398" s="28"/>
      <c r="AT398" s="28"/>
      <c r="AU398" s="28" t="s">
        <v>9</v>
      </c>
      <c r="AV398" s="28"/>
      <c r="AW398" s="28"/>
      <c r="AX398" s="29"/>
      <c r="AY398" s="28"/>
      <c r="AZ398" s="28"/>
      <c r="BA398" s="28"/>
      <c r="BB398" s="28"/>
      <c r="BC398" s="26"/>
      <c r="BD398" s="26"/>
      <c r="BE398" s="28"/>
      <c r="BF398" s="26"/>
      <c r="BG398" s="26"/>
      <c r="BH398" s="26"/>
      <c r="BI398" s="28"/>
      <c r="BJ398" s="6"/>
    </row>
    <row r="399" spans="1:62">
      <c r="A399" s="23">
        <v>395</v>
      </c>
      <c r="B399" s="27" t="s">
        <v>3054</v>
      </c>
      <c r="C399" s="27" t="s">
        <v>3055</v>
      </c>
      <c r="D399" s="27" t="s">
        <v>69</v>
      </c>
      <c r="E399" s="27">
        <v>87</v>
      </c>
      <c r="F399" s="27" t="s">
        <v>195</v>
      </c>
      <c r="G399" s="27" t="s">
        <v>195</v>
      </c>
      <c r="H399" s="23" t="str">
        <f t="shared" si="12"/>
        <v>何＊月英</v>
      </c>
      <c r="I399" s="23" t="str">
        <f t="shared" si="13"/>
        <v>0＊062664</v>
      </c>
      <c r="J399" s="27">
        <v>1130521</v>
      </c>
      <c r="K399" s="27">
        <v>5761300</v>
      </c>
      <c r="L399" s="27">
        <v>1410</v>
      </c>
      <c r="M399" s="26"/>
      <c r="N399" s="26"/>
      <c r="O399" s="26"/>
      <c r="P399" s="26"/>
      <c r="Q399" s="26"/>
      <c r="R399" s="26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6"/>
      <c r="AK399" s="26"/>
      <c r="AL399" s="26"/>
      <c r="AM399" s="28"/>
      <c r="AN399" s="28"/>
      <c r="AO399" s="28"/>
      <c r="AP399" s="28"/>
      <c r="AQ399" s="28"/>
      <c r="AR399" s="26"/>
      <c r="AS399" s="28"/>
      <c r="AT399" s="28"/>
      <c r="AU399" s="28" t="s">
        <v>9</v>
      </c>
      <c r="AV399" s="28"/>
      <c r="AW399" s="28"/>
      <c r="AX399" s="29"/>
      <c r="AY399" s="28"/>
      <c r="AZ399" s="28"/>
      <c r="BA399" s="28"/>
      <c r="BB399" s="28"/>
      <c r="BC399" s="26"/>
      <c r="BD399" s="26"/>
      <c r="BE399" s="28"/>
      <c r="BF399" s="26"/>
      <c r="BG399" s="26"/>
      <c r="BH399" s="26"/>
      <c r="BI399" s="28"/>
      <c r="BJ399" s="6"/>
    </row>
    <row r="400" spans="1:62" ht="46.5">
      <c r="A400" s="23">
        <v>396</v>
      </c>
      <c r="B400" s="27" t="s">
        <v>3056</v>
      </c>
      <c r="C400" s="27" t="s">
        <v>3057</v>
      </c>
      <c r="D400" s="27" t="s">
        <v>71</v>
      </c>
      <c r="E400" s="27">
        <v>59</v>
      </c>
      <c r="F400" s="27" t="s">
        <v>195</v>
      </c>
      <c r="G400" s="27" t="s">
        <v>195</v>
      </c>
      <c r="H400" s="23" t="str">
        <f t="shared" si="12"/>
        <v>陳＊德</v>
      </c>
      <c r="I400" s="23" t="str">
        <f t="shared" si="13"/>
        <v>2＊111086</v>
      </c>
      <c r="J400" s="27">
        <v>1130522</v>
      </c>
      <c r="K400" s="27" t="s">
        <v>738</v>
      </c>
      <c r="L400" s="27">
        <v>1410</v>
      </c>
      <c r="M400" s="26"/>
      <c r="N400" s="26"/>
      <c r="O400" s="26"/>
      <c r="P400" s="26"/>
      <c r="Q400" s="26"/>
      <c r="R400" s="26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6"/>
      <c r="AK400" s="26"/>
      <c r="AL400" s="26"/>
      <c r="AM400" s="28"/>
      <c r="AN400" s="28"/>
      <c r="AO400" s="28"/>
      <c r="AP400" s="28"/>
      <c r="AQ400" s="28"/>
      <c r="AR400" s="26"/>
      <c r="AS400" s="28"/>
      <c r="AT400" s="28"/>
      <c r="AU400" s="28"/>
      <c r="AV400" s="28"/>
      <c r="AW400" s="28"/>
      <c r="AX400" s="29"/>
      <c r="AY400" s="28" t="s">
        <v>9</v>
      </c>
      <c r="AZ400" s="28"/>
      <c r="BA400" s="28" t="s">
        <v>9</v>
      </c>
      <c r="BB400" s="28"/>
      <c r="BC400" s="26"/>
      <c r="BD400" s="26"/>
      <c r="BE400" s="28"/>
      <c r="BF400" s="26"/>
      <c r="BG400" s="26"/>
      <c r="BH400" s="26"/>
      <c r="BI400" s="28"/>
      <c r="BJ400" s="6"/>
    </row>
    <row r="401" spans="1:62" ht="46.5">
      <c r="A401" s="23">
        <v>397</v>
      </c>
      <c r="B401" s="27" t="s">
        <v>3058</v>
      </c>
      <c r="C401" s="27" t="s">
        <v>3059</v>
      </c>
      <c r="D401" s="27" t="s">
        <v>69</v>
      </c>
      <c r="E401" s="27">
        <v>77</v>
      </c>
      <c r="F401" s="27" t="s">
        <v>3013</v>
      </c>
      <c r="G401" s="27"/>
      <c r="H401" s="23" t="str">
        <f t="shared" si="12"/>
        <v>李＊罔巿</v>
      </c>
      <c r="I401" s="23" t="str">
        <f t="shared" si="13"/>
        <v>0＊457533</v>
      </c>
      <c r="J401" s="27">
        <v>1130522</v>
      </c>
      <c r="K401" s="27" t="s">
        <v>2230</v>
      </c>
      <c r="L401" s="27">
        <v>1410</v>
      </c>
      <c r="M401" s="26"/>
      <c r="N401" s="26"/>
      <c r="O401" s="26"/>
      <c r="P401" s="26"/>
      <c r="Q401" s="26"/>
      <c r="R401" s="26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6"/>
      <c r="AK401" s="26"/>
      <c r="AL401" s="26"/>
      <c r="AM401" s="28"/>
      <c r="AN401" s="28"/>
      <c r="AO401" s="28"/>
      <c r="AP401" s="28"/>
      <c r="AQ401" s="28"/>
      <c r="AR401" s="26" t="s">
        <v>9</v>
      </c>
      <c r="AS401" s="28"/>
      <c r="AT401" s="28"/>
      <c r="AU401" s="28"/>
      <c r="AV401" s="28"/>
      <c r="AW401" s="28"/>
      <c r="AX401" s="29"/>
      <c r="AY401" s="28"/>
      <c r="AZ401" s="28"/>
      <c r="BA401" s="28" t="s">
        <v>9</v>
      </c>
      <c r="BB401" s="28"/>
      <c r="BC401" s="26"/>
      <c r="BD401" s="26"/>
      <c r="BE401" s="28"/>
      <c r="BF401" s="26"/>
      <c r="BG401" s="26"/>
      <c r="BH401" s="26"/>
      <c r="BI401" s="28" t="s">
        <v>1034</v>
      </c>
      <c r="BJ401" s="6"/>
    </row>
    <row r="402" spans="1:62" ht="31">
      <c r="A402" s="23">
        <v>398</v>
      </c>
      <c r="B402" s="27" t="s">
        <v>2438</v>
      </c>
      <c r="C402" s="27" t="s">
        <v>1018</v>
      </c>
      <c r="D402" s="27" t="s">
        <v>71</v>
      </c>
      <c r="E402" s="27">
        <v>72</v>
      </c>
      <c r="F402" s="27" t="s">
        <v>195</v>
      </c>
      <c r="G402" s="27" t="s">
        <v>195</v>
      </c>
      <c r="H402" s="23" t="str">
        <f t="shared" si="12"/>
        <v>劉＊生</v>
      </c>
      <c r="I402" s="23" t="str">
        <f t="shared" si="13"/>
        <v>0＊706151</v>
      </c>
      <c r="J402" s="27">
        <v>1130522</v>
      </c>
      <c r="K402" s="27" t="s">
        <v>732</v>
      </c>
      <c r="L402" s="27">
        <v>1410</v>
      </c>
      <c r="M402" s="26"/>
      <c r="N402" s="26"/>
      <c r="O402" s="26"/>
      <c r="P402" s="26"/>
      <c r="Q402" s="26"/>
      <c r="R402" s="26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6"/>
      <c r="AK402" s="26"/>
      <c r="AL402" s="26"/>
      <c r="AM402" s="28"/>
      <c r="AN402" s="28"/>
      <c r="AO402" s="28"/>
      <c r="AP402" s="28"/>
      <c r="AQ402" s="28"/>
      <c r="AR402" s="26"/>
      <c r="AS402" s="28"/>
      <c r="AT402" s="28"/>
      <c r="AU402" s="28"/>
      <c r="AV402" s="28"/>
      <c r="AW402" s="28"/>
      <c r="AX402" s="29"/>
      <c r="AY402" s="28"/>
      <c r="AZ402" s="28"/>
      <c r="BA402" s="28"/>
      <c r="BB402" s="28" t="s">
        <v>1899</v>
      </c>
      <c r="BC402" s="26"/>
      <c r="BD402" s="26"/>
      <c r="BE402" s="28"/>
      <c r="BF402" s="26"/>
      <c r="BG402" s="26"/>
      <c r="BH402" s="26"/>
      <c r="BI402" s="28"/>
      <c r="BJ402" s="6"/>
    </row>
    <row r="403" spans="1:62" ht="31">
      <c r="A403" s="23">
        <v>399</v>
      </c>
      <c r="B403" s="27" t="s">
        <v>2496</v>
      </c>
      <c r="C403" s="27" t="s">
        <v>1543</v>
      </c>
      <c r="D403" s="27" t="s">
        <v>71</v>
      </c>
      <c r="E403" s="27">
        <v>78</v>
      </c>
      <c r="F403" s="27" t="s">
        <v>195</v>
      </c>
      <c r="G403" s="27" t="s">
        <v>195</v>
      </c>
      <c r="H403" s="23" t="str">
        <f t="shared" si="12"/>
        <v>林＊榮</v>
      </c>
      <c r="I403" s="23" t="str">
        <f t="shared" si="13"/>
        <v>0＊580913</v>
      </c>
      <c r="J403" s="27">
        <v>1130522</v>
      </c>
      <c r="K403" s="27" t="s">
        <v>734</v>
      </c>
      <c r="L403" s="27">
        <v>1410</v>
      </c>
      <c r="M403" s="26"/>
      <c r="N403" s="26"/>
      <c r="O403" s="26"/>
      <c r="P403" s="26"/>
      <c r="Q403" s="26"/>
      <c r="R403" s="26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6"/>
      <c r="AK403" s="26"/>
      <c r="AL403" s="26"/>
      <c r="AM403" s="28"/>
      <c r="AN403" s="28"/>
      <c r="AO403" s="28"/>
      <c r="AP403" s="28"/>
      <c r="AQ403" s="28"/>
      <c r="AR403" s="26"/>
      <c r="AS403" s="28"/>
      <c r="AT403" s="28"/>
      <c r="AU403" s="28"/>
      <c r="AV403" s="28"/>
      <c r="AW403" s="28"/>
      <c r="AX403" s="29"/>
      <c r="AY403" s="28"/>
      <c r="AZ403" s="28"/>
      <c r="BA403" s="28" t="s">
        <v>9</v>
      </c>
      <c r="BB403" s="28"/>
      <c r="BC403" s="26"/>
      <c r="BD403" s="26"/>
      <c r="BE403" s="28"/>
      <c r="BF403" s="26"/>
      <c r="BG403" s="26"/>
      <c r="BH403" s="26"/>
      <c r="BI403" s="28"/>
      <c r="BJ403" s="6"/>
    </row>
    <row r="404" spans="1:62" ht="31">
      <c r="A404" s="23">
        <v>400</v>
      </c>
      <c r="B404" s="27" t="s">
        <v>3060</v>
      </c>
      <c r="C404" s="27" t="s">
        <v>3061</v>
      </c>
      <c r="D404" s="27" t="s">
        <v>71</v>
      </c>
      <c r="E404" s="27">
        <v>74</v>
      </c>
      <c r="F404" s="27" t="s">
        <v>195</v>
      </c>
      <c r="G404" s="27" t="s">
        <v>195</v>
      </c>
      <c r="H404" s="23" t="str">
        <f t="shared" si="12"/>
        <v>葉＊堂</v>
      </c>
      <c r="I404" s="23" t="str">
        <f t="shared" si="13"/>
        <v>1＊987585</v>
      </c>
      <c r="J404" s="27">
        <v>1130522</v>
      </c>
      <c r="K404" s="27" t="s">
        <v>734</v>
      </c>
      <c r="L404" s="27">
        <v>1410</v>
      </c>
      <c r="M404" s="26"/>
      <c r="N404" s="26"/>
      <c r="O404" s="26"/>
      <c r="P404" s="26"/>
      <c r="Q404" s="26"/>
      <c r="R404" s="26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6"/>
      <c r="AK404" s="26"/>
      <c r="AL404" s="26"/>
      <c r="AM404" s="28"/>
      <c r="AN404" s="28"/>
      <c r="AO404" s="28"/>
      <c r="AP404" s="28"/>
      <c r="AQ404" s="28"/>
      <c r="AR404" s="26"/>
      <c r="AS404" s="28"/>
      <c r="AT404" s="28"/>
      <c r="AU404" s="28"/>
      <c r="AV404" s="28"/>
      <c r="AW404" s="28"/>
      <c r="AX404" s="29"/>
      <c r="AY404" s="28"/>
      <c r="AZ404" s="28"/>
      <c r="BA404" s="28" t="s">
        <v>9</v>
      </c>
      <c r="BB404" s="28"/>
      <c r="BC404" s="26"/>
      <c r="BD404" s="26"/>
      <c r="BE404" s="28"/>
      <c r="BF404" s="26"/>
      <c r="BG404" s="26"/>
      <c r="BH404" s="26"/>
      <c r="BI404" s="28"/>
      <c r="BJ404" s="6"/>
    </row>
    <row r="405" spans="1:62" ht="31">
      <c r="A405" s="23">
        <v>401</v>
      </c>
      <c r="B405" s="27" t="s">
        <v>3062</v>
      </c>
      <c r="C405" s="27" t="s">
        <v>3063</v>
      </c>
      <c r="D405" s="27" t="s">
        <v>71</v>
      </c>
      <c r="E405" s="27">
        <v>37</v>
      </c>
      <c r="F405" s="27" t="s">
        <v>195</v>
      </c>
      <c r="G405" s="27" t="s">
        <v>195</v>
      </c>
      <c r="H405" s="23" t="str">
        <f t="shared" si="12"/>
        <v>傅＊宏</v>
      </c>
      <c r="I405" s="23" t="str">
        <f t="shared" si="13"/>
        <v>2＊481202</v>
      </c>
      <c r="J405" s="27">
        <v>1130522</v>
      </c>
      <c r="K405" s="27" t="s">
        <v>734</v>
      </c>
      <c r="L405" s="27">
        <v>1410</v>
      </c>
      <c r="M405" s="26"/>
      <c r="N405" s="26"/>
      <c r="O405" s="26"/>
      <c r="P405" s="26"/>
      <c r="Q405" s="26"/>
      <c r="R405" s="26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6"/>
      <c r="AK405" s="26"/>
      <c r="AL405" s="26"/>
      <c r="AM405" s="28"/>
      <c r="AN405" s="28"/>
      <c r="AO405" s="28"/>
      <c r="AP405" s="28"/>
      <c r="AQ405" s="28"/>
      <c r="AR405" s="26"/>
      <c r="AS405" s="28"/>
      <c r="AT405" s="28"/>
      <c r="AU405" s="28"/>
      <c r="AV405" s="28"/>
      <c r="AW405" s="28"/>
      <c r="AX405" s="29"/>
      <c r="AY405" s="28"/>
      <c r="AZ405" s="28"/>
      <c r="BA405" s="28" t="s">
        <v>9</v>
      </c>
      <c r="BB405" s="28"/>
      <c r="BC405" s="26"/>
      <c r="BD405" s="26"/>
      <c r="BE405" s="28"/>
      <c r="BF405" s="26"/>
      <c r="BG405" s="26"/>
      <c r="BH405" s="26"/>
      <c r="BI405" s="28"/>
      <c r="BJ405" s="6"/>
    </row>
    <row r="406" spans="1:62" ht="46.5">
      <c r="A406" s="23">
        <v>402</v>
      </c>
      <c r="B406" s="27" t="s">
        <v>2680</v>
      </c>
      <c r="C406" s="27" t="s">
        <v>2681</v>
      </c>
      <c r="D406" s="27" t="s">
        <v>71</v>
      </c>
      <c r="E406" s="27">
        <v>75</v>
      </c>
      <c r="F406" s="27" t="s">
        <v>2033</v>
      </c>
      <c r="G406" s="27"/>
      <c r="H406" s="23" t="str">
        <f t="shared" si="12"/>
        <v>邱＊南</v>
      </c>
      <c r="I406" s="23" t="str">
        <f t="shared" si="13"/>
        <v>1＊891202</v>
      </c>
      <c r="J406" s="27">
        <v>1130522</v>
      </c>
      <c r="K406" s="27" t="s">
        <v>745</v>
      </c>
      <c r="L406" s="27">
        <v>1410</v>
      </c>
      <c r="M406" s="26"/>
      <c r="N406" s="26"/>
      <c r="O406" s="26"/>
      <c r="P406" s="26"/>
      <c r="Q406" s="26"/>
      <c r="R406" s="26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6"/>
      <c r="AK406" s="26"/>
      <c r="AL406" s="26"/>
      <c r="AM406" s="28"/>
      <c r="AN406" s="28"/>
      <c r="AO406" s="28"/>
      <c r="AP406" s="28"/>
      <c r="AQ406" s="28"/>
      <c r="AR406" s="26"/>
      <c r="AS406" s="28"/>
      <c r="AT406" s="28"/>
      <c r="AU406" s="28" t="s">
        <v>9</v>
      </c>
      <c r="AV406" s="28" t="s">
        <v>9</v>
      </c>
      <c r="AW406" s="28"/>
      <c r="AX406" s="29"/>
      <c r="AY406" s="28"/>
      <c r="AZ406" s="28"/>
      <c r="BA406" s="28"/>
      <c r="BB406" s="28"/>
      <c r="BC406" s="26"/>
      <c r="BD406" s="26"/>
      <c r="BE406" s="28"/>
      <c r="BF406" s="26"/>
      <c r="BG406" s="26"/>
      <c r="BH406" s="26"/>
      <c r="BI406" s="28" t="s">
        <v>1034</v>
      </c>
      <c r="BJ406" s="6"/>
    </row>
    <row r="407" spans="1:62">
      <c r="A407" s="23">
        <v>403</v>
      </c>
      <c r="B407" s="27" t="s">
        <v>3064</v>
      </c>
      <c r="C407" s="27" t="s">
        <v>3065</v>
      </c>
      <c r="D407" s="27" t="s">
        <v>71</v>
      </c>
      <c r="E407" s="27">
        <v>70</v>
      </c>
      <c r="F407" s="27" t="s">
        <v>2940</v>
      </c>
      <c r="G407" s="27" t="s">
        <v>2892</v>
      </c>
      <c r="H407" s="23" t="str">
        <f t="shared" si="12"/>
        <v>林＊鋒</v>
      </c>
      <c r="I407" s="23" t="str">
        <f t="shared" si="13"/>
        <v>1＊930292</v>
      </c>
      <c r="J407" s="27">
        <v>1130524</v>
      </c>
      <c r="K407" s="27">
        <v>5761300</v>
      </c>
      <c r="L407" s="27">
        <v>1410</v>
      </c>
      <c r="M407" s="26"/>
      <c r="N407" s="26"/>
      <c r="O407" s="26"/>
      <c r="P407" s="26"/>
      <c r="Q407" s="26"/>
      <c r="R407" s="26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6"/>
      <c r="AK407" s="26"/>
      <c r="AL407" s="26"/>
      <c r="AM407" s="28"/>
      <c r="AN407" s="28"/>
      <c r="AO407" s="28"/>
      <c r="AP407" s="28"/>
      <c r="AQ407" s="28"/>
      <c r="AR407" s="26"/>
      <c r="AS407" s="28"/>
      <c r="AT407" s="28"/>
      <c r="AU407" s="28" t="s">
        <v>9</v>
      </c>
      <c r="AV407" s="28"/>
      <c r="AW407" s="28"/>
      <c r="AX407" s="29"/>
      <c r="AY407" s="28"/>
      <c r="AZ407" s="28"/>
      <c r="BA407" s="28"/>
      <c r="BB407" s="28"/>
      <c r="BC407" s="26"/>
      <c r="BD407" s="26"/>
      <c r="BE407" s="28"/>
      <c r="BF407" s="26"/>
      <c r="BG407" s="26"/>
      <c r="BH407" s="26"/>
      <c r="BI407" s="28"/>
      <c r="BJ407" s="6"/>
    </row>
    <row r="408" spans="1:62" ht="31">
      <c r="A408" s="23">
        <v>404</v>
      </c>
      <c r="B408" s="27" t="s">
        <v>3066</v>
      </c>
      <c r="C408" s="27" t="s">
        <v>3067</v>
      </c>
      <c r="D408" s="27" t="s">
        <v>71</v>
      </c>
      <c r="E408" s="27">
        <v>63</v>
      </c>
      <c r="F408" s="27" t="s">
        <v>2822</v>
      </c>
      <c r="G408" s="27"/>
      <c r="H408" s="23" t="str">
        <f t="shared" si="12"/>
        <v>林＊坤</v>
      </c>
      <c r="I408" s="23" t="str">
        <f t="shared" si="13"/>
        <v>2＊648615</v>
      </c>
      <c r="J408" s="27">
        <v>1130524</v>
      </c>
      <c r="K408" s="27" t="s">
        <v>753</v>
      </c>
      <c r="L408" s="27">
        <v>1410</v>
      </c>
      <c r="M408" s="26"/>
      <c r="N408" s="26"/>
      <c r="O408" s="26"/>
      <c r="P408" s="26"/>
      <c r="Q408" s="26"/>
      <c r="R408" s="26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6"/>
      <c r="AK408" s="26"/>
      <c r="AL408" s="26"/>
      <c r="AM408" s="28"/>
      <c r="AN408" s="28"/>
      <c r="AO408" s="28"/>
      <c r="AP408" s="28"/>
      <c r="AQ408" s="28"/>
      <c r="AR408" s="26" t="s">
        <v>9</v>
      </c>
      <c r="AS408" s="28"/>
      <c r="AT408" s="28"/>
      <c r="AU408" s="28"/>
      <c r="AV408" s="28"/>
      <c r="AW408" s="28"/>
      <c r="AX408" s="29"/>
      <c r="AY408" s="28"/>
      <c r="AZ408" s="28"/>
      <c r="BA408" s="28"/>
      <c r="BB408" s="28"/>
      <c r="BC408" s="26"/>
      <c r="BD408" s="26"/>
      <c r="BE408" s="28"/>
      <c r="BF408" s="26"/>
      <c r="BG408" s="26"/>
      <c r="BH408" s="26"/>
      <c r="BI408" s="28" t="s">
        <v>1034</v>
      </c>
      <c r="BJ408" s="6"/>
    </row>
    <row r="409" spans="1:62" ht="31">
      <c r="A409" s="23">
        <v>405</v>
      </c>
      <c r="B409" s="27" t="s">
        <v>3054</v>
      </c>
      <c r="C409" s="27" t="s">
        <v>3055</v>
      </c>
      <c r="D409" s="27" t="s">
        <v>69</v>
      </c>
      <c r="E409" s="27">
        <v>87</v>
      </c>
      <c r="F409" s="27" t="s">
        <v>195</v>
      </c>
      <c r="G409" s="27" t="s">
        <v>195</v>
      </c>
      <c r="H409" s="23" t="str">
        <f t="shared" si="12"/>
        <v>何＊月英</v>
      </c>
      <c r="I409" s="23" t="str">
        <f t="shared" si="13"/>
        <v>0＊062664</v>
      </c>
      <c r="J409" s="27">
        <v>1130524</v>
      </c>
      <c r="K409" s="27" t="s">
        <v>734</v>
      </c>
      <c r="L409" s="27">
        <v>1410</v>
      </c>
      <c r="M409" s="26"/>
      <c r="N409" s="26"/>
      <c r="O409" s="26"/>
      <c r="P409" s="26"/>
      <c r="Q409" s="26"/>
      <c r="R409" s="26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6"/>
      <c r="AK409" s="26"/>
      <c r="AL409" s="26"/>
      <c r="AM409" s="28"/>
      <c r="AN409" s="28"/>
      <c r="AO409" s="28"/>
      <c r="AP409" s="28"/>
      <c r="AQ409" s="28"/>
      <c r="AR409" s="26"/>
      <c r="AS409" s="28"/>
      <c r="AT409" s="28"/>
      <c r="AU409" s="28"/>
      <c r="AV409" s="28"/>
      <c r="AW409" s="28"/>
      <c r="AX409" s="29"/>
      <c r="AY409" s="28"/>
      <c r="AZ409" s="28"/>
      <c r="BA409" s="28" t="s">
        <v>9</v>
      </c>
      <c r="BB409" s="28"/>
      <c r="BC409" s="26"/>
      <c r="BD409" s="26"/>
      <c r="BE409" s="28"/>
      <c r="BF409" s="26"/>
      <c r="BG409" s="26"/>
      <c r="BH409" s="26"/>
      <c r="BI409" s="28"/>
      <c r="BJ409" s="6"/>
    </row>
    <row r="410" spans="1:62" ht="46.5">
      <c r="A410" s="23">
        <v>406</v>
      </c>
      <c r="B410" s="27" t="s">
        <v>642</v>
      </c>
      <c r="C410" s="27" t="s">
        <v>643</v>
      </c>
      <c r="D410" s="27" t="s">
        <v>69</v>
      </c>
      <c r="E410" s="27">
        <v>84</v>
      </c>
      <c r="F410" s="27" t="s">
        <v>2194</v>
      </c>
      <c r="G410" s="27" t="s">
        <v>2980</v>
      </c>
      <c r="H410" s="23" t="str">
        <f t="shared" si="12"/>
        <v>辛＊仙女</v>
      </c>
      <c r="I410" s="23" t="str">
        <f t="shared" si="13"/>
        <v>0＊661475</v>
      </c>
      <c r="J410" s="27">
        <v>1130527</v>
      </c>
      <c r="K410" s="27" t="s">
        <v>2224</v>
      </c>
      <c r="L410" s="27">
        <v>1410</v>
      </c>
      <c r="M410" s="26"/>
      <c r="N410" s="26"/>
      <c r="O410" s="26"/>
      <c r="P410" s="26"/>
      <c r="Q410" s="26"/>
      <c r="R410" s="26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6"/>
      <c r="AK410" s="26"/>
      <c r="AL410" s="26"/>
      <c r="AM410" s="28"/>
      <c r="AN410" s="28"/>
      <c r="AO410" s="28"/>
      <c r="AP410" s="28"/>
      <c r="AQ410" s="28"/>
      <c r="AR410" s="26"/>
      <c r="AS410" s="28"/>
      <c r="AT410" s="28"/>
      <c r="AU410" s="28"/>
      <c r="AV410" s="28" t="s">
        <v>9</v>
      </c>
      <c r="AW410" s="28"/>
      <c r="AX410" s="29"/>
      <c r="AY410" s="28"/>
      <c r="AZ410" s="28"/>
      <c r="BA410" s="28" t="s">
        <v>9</v>
      </c>
      <c r="BB410" s="28"/>
      <c r="BC410" s="26"/>
      <c r="BD410" s="26"/>
      <c r="BE410" s="28"/>
      <c r="BF410" s="26"/>
      <c r="BG410" s="26"/>
      <c r="BH410" s="26"/>
      <c r="BI410" s="28"/>
      <c r="BJ410" s="6"/>
    </row>
    <row r="411" spans="1:62" ht="46.5">
      <c r="A411" s="23">
        <v>407</v>
      </c>
      <c r="B411" s="27" t="s">
        <v>2484</v>
      </c>
      <c r="C411" s="27" t="s">
        <v>2178</v>
      </c>
      <c r="D411" s="27" t="s">
        <v>69</v>
      </c>
      <c r="E411" s="27">
        <v>58</v>
      </c>
      <c r="F411" s="27" t="s">
        <v>195</v>
      </c>
      <c r="G411" s="27" t="s">
        <v>195</v>
      </c>
      <c r="H411" s="23" t="str">
        <f t="shared" si="12"/>
        <v>邱＊如</v>
      </c>
      <c r="I411" s="23" t="str">
        <f t="shared" si="13"/>
        <v>0＊169612</v>
      </c>
      <c r="J411" s="27">
        <v>1130527</v>
      </c>
      <c r="K411" s="27" t="s">
        <v>767</v>
      </c>
      <c r="L411" s="27">
        <v>1410</v>
      </c>
      <c r="M411" s="26"/>
      <c r="N411" s="26"/>
      <c r="O411" s="26"/>
      <c r="P411" s="26"/>
      <c r="Q411" s="26"/>
      <c r="R411" s="26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6"/>
      <c r="AK411" s="26"/>
      <c r="AL411" s="26"/>
      <c r="AM411" s="28"/>
      <c r="AN411" s="28"/>
      <c r="AO411" s="28"/>
      <c r="AP411" s="28"/>
      <c r="AQ411" s="28"/>
      <c r="AR411" s="26"/>
      <c r="AS411" s="28"/>
      <c r="AT411" s="28"/>
      <c r="AU411" s="28"/>
      <c r="AV411" s="28" t="s">
        <v>9</v>
      </c>
      <c r="AW411" s="28"/>
      <c r="AX411" s="29"/>
      <c r="AY411" s="28"/>
      <c r="AZ411" s="28"/>
      <c r="BA411" s="28"/>
      <c r="BB411" s="28"/>
      <c r="BC411" s="26" t="s">
        <v>9</v>
      </c>
      <c r="BD411" s="26"/>
      <c r="BE411" s="28"/>
      <c r="BF411" s="26"/>
      <c r="BG411" s="26"/>
      <c r="BH411" s="26"/>
      <c r="BI411" s="28"/>
      <c r="BJ411" s="6"/>
    </row>
    <row r="412" spans="1:62" ht="31">
      <c r="A412" s="23">
        <v>408</v>
      </c>
      <c r="B412" s="27" t="s">
        <v>3068</v>
      </c>
      <c r="C412" s="27" t="s">
        <v>1015</v>
      </c>
      <c r="D412" s="27" t="s">
        <v>71</v>
      </c>
      <c r="E412" s="27">
        <v>72</v>
      </c>
      <c r="F412" s="27" t="s">
        <v>195</v>
      </c>
      <c r="G412" s="27" t="s">
        <v>195</v>
      </c>
      <c r="H412" s="23" t="str">
        <f t="shared" si="12"/>
        <v>陳＊樹</v>
      </c>
      <c r="I412" s="23" t="str">
        <f t="shared" si="13"/>
        <v>1＊627452</v>
      </c>
      <c r="J412" s="27">
        <v>1130527</v>
      </c>
      <c r="K412" s="27" t="s">
        <v>734</v>
      </c>
      <c r="L412" s="27">
        <v>1410</v>
      </c>
      <c r="M412" s="26"/>
      <c r="N412" s="26"/>
      <c r="O412" s="26"/>
      <c r="P412" s="26"/>
      <c r="Q412" s="26"/>
      <c r="R412" s="26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6"/>
      <c r="AK412" s="26"/>
      <c r="AL412" s="26"/>
      <c r="AM412" s="28"/>
      <c r="AN412" s="28"/>
      <c r="AO412" s="28"/>
      <c r="AP412" s="28"/>
      <c r="AQ412" s="28"/>
      <c r="AR412" s="26"/>
      <c r="AS412" s="28"/>
      <c r="AT412" s="28"/>
      <c r="AU412" s="28"/>
      <c r="AV412" s="28"/>
      <c r="AW412" s="28"/>
      <c r="AX412" s="29"/>
      <c r="AY412" s="28"/>
      <c r="AZ412" s="28"/>
      <c r="BA412" s="28" t="s">
        <v>9</v>
      </c>
      <c r="BB412" s="28"/>
      <c r="BC412" s="26"/>
      <c r="BD412" s="26"/>
      <c r="BE412" s="28"/>
      <c r="BF412" s="26"/>
      <c r="BG412" s="26"/>
      <c r="BH412" s="26"/>
      <c r="BI412" s="28"/>
      <c r="BJ412" s="6"/>
    </row>
    <row r="413" spans="1:62">
      <c r="A413" s="23">
        <v>409</v>
      </c>
      <c r="B413" s="27" t="s">
        <v>3014</v>
      </c>
      <c r="C413" s="27" t="s">
        <v>3015</v>
      </c>
      <c r="D413" s="27" t="s">
        <v>71</v>
      </c>
      <c r="E413" s="27">
        <v>85</v>
      </c>
      <c r="F413" s="27" t="s">
        <v>2032</v>
      </c>
      <c r="G413" s="27"/>
      <c r="H413" s="23" t="str">
        <f t="shared" si="12"/>
        <v>張＊男</v>
      </c>
      <c r="I413" s="23" t="str">
        <f t="shared" si="13"/>
        <v>0＊401716</v>
      </c>
      <c r="J413" s="27">
        <v>1130528</v>
      </c>
      <c r="K413" s="27">
        <v>5761300</v>
      </c>
      <c r="L413" s="27">
        <v>1410</v>
      </c>
      <c r="M413" s="26"/>
      <c r="N413" s="26"/>
      <c r="O413" s="26"/>
      <c r="P413" s="26"/>
      <c r="Q413" s="26"/>
      <c r="R413" s="26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6"/>
      <c r="AK413" s="26"/>
      <c r="AL413" s="26"/>
      <c r="AM413" s="28"/>
      <c r="AN413" s="28"/>
      <c r="AO413" s="28"/>
      <c r="AP413" s="28"/>
      <c r="AQ413" s="28"/>
      <c r="AR413" s="26"/>
      <c r="AS413" s="28"/>
      <c r="AT413" s="28"/>
      <c r="AU413" s="28" t="s">
        <v>9</v>
      </c>
      <c r="AV413" s="28"/>
      <c r="AW413" s="28"/>
      <c r="AX413" s="29"/>
      <c r="AY413" s="28"/>
      <c r="AZ413" s="28"/>
      <c r="BA413" s="28"/>
      <c r="BB413" s="28"/>
      <c r="BC413" s="26"/>
      <c r="BD413" s="26"/>
      <c r="BE413" s="28"/>
      <c r="BF413" s="26"/>
      <c r="BG413" s="26"/>
      <c r="BH413" s="26"/>
      <c r="BI413" s="28"/>
      <c r="BJ413" s="6"/>
    </row>
    <row r="414" spans="1:62">
      <c r="A414" s="23">
        <v>410</v>
      </c>
      <c r="B414" s="27" t="s">
        <v>694</v>
      </c>
      <c r="C414" s="27" t="s">
        <v>695</v>
      </c>
      <c r="D414" s="27" t="s">
        <v>71</v>
      </c>
      <c r="E414" s="27">
        <v>52</v>
      </c>
      <c r="F414" s="27" t="s">
        <v>195</v>
      </c>
      <c r="G414" s="27" t="s">
        <v>195</v>
      </c>
      <c r="H414" s="23" t="str">
        <f t="shared" si="12"/>
        <v>陳＊宏</v>
      </c>
      <c r="I414" s="23" t="str">
        <f t="shared" si="13"/>
        <v>1＊263621</v>
      </c>
      <c r="J414" s="27">
        <v>1130528</v>
      </c>
      <c r="K414" s="27">
        <v>5761300</v>
      </c>
      <c r="L414" s="27">
        <v>1410</v>
      </c>
      <c r="M414" s="26"/>
      <c r="N414" s="26"/>
      <c r="O414" s="26"/>
      <c r="P414" s="26"/>
      <c r="Q414" s="26"/>
      <c r="R414" s="26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6"/>
      <c r="AK414" s="26"/>
      <c r="AL414" s="26"/>
      <c r="AM414" s="28"/>
      <c r="AN414" s="28"/>
      <c r="AO414" s="28"/>
      <c r="AP414" s="28"/>
      <c r="AQ414" s="28"/>
      <c r="AR414" s="26"/>
      <c r="AS414" s="28"/>
      <c r="AT414" s="28"/>
      <c r="AU414" s="28" t="s">
        <v>9</v>
      </c>
      <c r="AV414" s="28"/>
      <c r="AW414" s="28"/>
      <c r="AX414" s="29"/>
      <c r="AY414" s="28"/>
      <c r="AZ414" s="28"/>
      <c r="BA414" s="28"/>
      <c r="BB414" s="28"/>
      <c r="BC414" s="26"/>
      <c r="BD414" s="26"/>
      <c r="BE414" s="28"/>
      <c r="BF414" s="26"/>
      <c r="BG414" s="26"/>
      <c r="BH414" s="26"/>
      <c r="BI414" s="28"/>
      <c r="BJ414" s="6"/>
    </row>
    <row r="415" spans="1:62" ht="46.5">
      <c r="A415" s="23">
        <v>411</v>
      </c>
      <c r="B415" s="27" t="s">
        <v>3069</v>
      </c>
      <c r="C415" s="27" t="s">
        <v>1403</v>
      </c>
      <c r="D415" s="27" t="s">
        <v>69</v>
      </c>
      <c r="E415" s="27">
        <v>85</v>
      </c>
      <c r="F415" s="27" t="s">
        <v>195</v>
      </c>
      <c r="G415" s="27" t="s">
        <v>195</v>
      </c>
      <c r="H415" s="23" t="str">
        <f t="shared" si="12"/>
        <v>張＊雪子</v>
      </c>
      <c r="I415" s="23" t="str">
        <f t="shared" si="13"/>
        <v>0＊133367</v>
      </c>
      <c r="J415" s="27">
        <v>1130529</v>
      </c>
      <c r="K415" s="27" t="s">
        <v>756</v>
      </c>
      <c r="L415" s="27">
        <v>1410</v>
      </c>
      <c r="M415" s="26"/>
      <c r="N415" s="26"/>
      <c r="O415" s="26"/>
      <c r="P415" s="26"/>
      <c r="Q415" s="26"/>
      <c r="R415" s="26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6"/>
      <c r="AK415" s="26"/>
      <c r="AL415" s="26"/>
      <c r="AM415" s="28"/>
      <c r="AN415" s="28"/>
      <c r="AO415" s="28"/>
      <c r="AP415" s="28"/>
      <c r="AQ415" s="28"/>
      <c r="AR415" s="26"/>
      <c r="AS415" s="28"/>
      <c r="AT415" s="28"/>
      <c r="AU415" s="28"/>
      <c r="AV415" s="28"/>
      <c r="AW415" s="28"/>
      <c r="AX415" s="29"/>
      <c r="AY415" s="28"/>
      <c r="AZ415" s="28"/>
      <c r="BA415" s="28" t="s">
        <v>9</v>
      </c>
      <c r="BB415" s="28"/>
      <c r="BC415" s="26"/>
      <c r="BD415" s="26"/>
      <c r="BE415" s="28"/>
      <c r="BF415" s="26" t="s">
        <v>736</v>
      </c>
      <c r="BG415" s="26"/>
      <c r="BH415" s="26"/>
      <c r="BI415" s="28"/>
      <c r="BJ415" s="6"/>
    </row>
    <row r="416" spans="1:62" ht="31">
      <c r="A416" s="23">
        <v>412</v>
      </c>
      <c r="B416" s="27" t="s">
        <v>500</v>
      </c>
      <c r="C416" s="27" t="s">
        <v>501</v>
      </c>
      <c r="D416" s="27" t="s">
        <v>69</v>
      </c>
      <c r="E416" s="27">
        <v>53</v>
      </c>
      <c r="F416" s="27" t="s">
        <v>195</v>
      </c>
      <c r="G416" s="27" t="s">
        <v>195</v>
      </c>
      <c r="H416" s="23" t="str">
        <f t="shared" si="12"/>
        <v>李＊忻</v>
      </c>
      <c r="I416" s="23" t="str">
        <f t="shared" si="13"/>
        <v>1＊824096</v>
      </c>
      <c r="J416" s="27">
        <v>1130529</v>
      </c>
      <c r="K416" s="27" t="s">
        <v>734</v>
      </c>
      <c r="L416" s="27">
        <v>1410</v>
      </c>
      <c r="M416" s="26"/>
      <c r="N416" s="26"/>
      <c r="O416" s="26"/>
      <c r="P416" s="26"/>
      <c r="Q416" s="26"/>
      <c r="R416" s="26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6"/>
      <c r="AK416" s="26"/>
      <c r="AL416" s="26"/>
      <c r="AM416" s="28"/>
      <c r="AN416" s="28"/>
      <c r="AO416" s="28"/>
      <c r="AP416" s="28"/>
      <c r="AQ416" s="28"/>
      <c r="AR416" s="26"/>
      <c r="AS416" s="28"/>
      <c r="AT416" s="28"/>
      <c r="AU416" s="28"/>
      <c r="AV416" s="28"/>
      <c r="AW416" s="28"/>
      <c r="AX416" s="29"/>
      <c r="AY416" s="28"/>
      <c r="AZ416" s="28"/>
      <c r="BA416" s="28" t="s">
        <v>9</v>
      </c>
      <c r="BB416" s="28"/>
      <c r="BC416" s="26"/>
      <c r="BD416" s="26"/>
      <c r="BE416" s="28"/>
      <c r="BF416" s="26"/>
      <c r="BG416" s="26"/>
      <c r="BH416" s="26"/>
      <c r="BI416" s="28"/>
      <c r="BJ416" s="6"/>
    </row>
    <row r="417" spans="1:62" ht="46.5">
      <c r="A417" s="23">
        <v>413</v>
      </c>
      <c r="B417" s="27" t="s">
        <v>185</v>
      </c>
      <c r="C417" s="27" t="s">
        <v>186</v>
      </c>
      <c r="D417" s="27" t="s">
        <v>71</v>
      </c>
      <c r="E417" s="27">
        <v>58</v>
      </c>
      <c r="F417" s="27" t="s">
        <v>195</v>
      </c>
      <c r="G417" s="27" t="s">
        <v>195</v>
      </c>
      <c r="H417" s="23" t="str">
        <f t="shared" si="12"/>
        <v>陳＊勳</v>
      </c>
      <c r="I417" s="23" t="str">
        <f t="shared" si="13"/>
        <v>2＊096975</v>
      </c>
      <c r="J417" s="27">
        <v>1130529</v>
      </c>
      <c r="K417" s="27" t="s">
        <v>754</v>
      </c>
      <c r="L417" s="27">
        <v>1410</v>
      </c>
      <c r="M417" s="26"/>
      <c r="N417" s="26"/>
      <c r="O417" s="26"/>
      <c r="P417" s="26"/>
      <c r="Q417" s="26"/>
      <c r="R417" s="26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6"/>
      <c r="AK417" s="26"/>
      <c r="AL417" s="26"/>
      <c r="AM417" s="28"/>
      <c r="AN417" s="28"/>
      <c r="AO417" s="28"/>
      <c r="AP417" s="28"/>
      <c r="AQ417" s="28"/>
      <c r="AR417" s="26"/>
      <c r="AS417" s="28"/>
      <c r="AT417" s="28"/>
      <c r="AU417" s="28"/>
      <c r="AV417" s="28"/>
      <c r="AW417" s="28"/>
      <c r="AX417" s="29"/>
      <c r="AY417" s="28"/>
      <c r="AZ417" s="28"/>
      <c r="BA417" s="28" t="s">
        <v>9</v>
      </c>
      <c r="BB417" s="28"/>
      <c r="BC417" s="26"/>
      <c r="BD417" s="26"/>
      <c r="BE417" s="28"/>
      <c r="BF417" s="26"/>
      <c r="BG417" s="26"/>
      <c r="BH417" s="26"/>
      <c r="BI417" s="28" t="s">
        <v>1043</v>
      </c>
      <c r="BJ417" s="6"/>
    </row>
    <row r="418" spans="1:62" ht="31">
      <c r="A418" s="23">
        <v>414</v>
      </c>
      <c r="B418" s="27" t="s">
        <v>3070</v>
      </c>
      <c r="C418" s="27" t="s">
        <v>852</v>
      </c>
      <c r="D418" s="27" t="s">
        <v>69</v>
      </c>
      <c r="E418" s="27">
        <v>69</v>
      </c>
      <c r="F418" s="27" t="s">
        <v>195</v>
      </c>
      <c r="G418" s="27" t="s">
        <v>195</v>
      </c>
      <c r="H418" s="23" t="str">
        <f t="shared" si="12"/>
        <v>陳＊嬌</v>
      </c>
      <c r="I418" s="23" t="str">
        <f t="shared" si="13"/>
        <v>2＊795743</v>
      </c>
      <c r="J418" s="27">
        <v>1130529</v>
      </c>
      <c r="K418" s="27" t="s">
        <v>734</v>
      </c>
      <c r="L418" s="27">
        <v>1410</v>
      </c>
      <c r="M418" s="26"/>
      <c r="N418" s="26"/>
      <c r="O418" s="26"/>
      <c r="P418" s="26"/>
      <c r="Q418" s="26"/>
      <c r="R418" s="26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6"/>
      <c r="AK418" s="26"/>
      <c r="AL418" s="26"/>
      <c r="AM418" s="28"/>
      <c r="AN418" s="28"/>
      <c r="AO418" s="28"/>
      <c r="AP418" s="28"/>
      <c r="AQ418" s="28"/>
      <c r="AR418" s="26"/>
      <c r="AS418" s="28"/>
      <c r="AT418" s="28"/>
      <c r="AU418" s="28"/>
      <c r="AV418" s="28"/>
      <c r="AW418" s="28"/>
      <c r="AX418" s="29"/>
      <c r="AY418" s="28"/>
      <c r="AZ418" s="28"/>
      <c r="BA418" s="28" t="s">
        <v>9</v>
      </c>
      <c r="BB418" s="28"/>
      <c r="BC418" s="26"/>
      <c r="BD418" s="26"/>
      <c r="BE418" s="28"/>
      <c r="BF418" s="26"/>
      <c r="BG418" s="26"/>
      <c r="BH418" s="26"/>
      <c r="BI418" s="28"/>
      <c r="BJ418" s="6"/>
    </row>
    <row r="419" spans="1:62" ht="46.5">
      <c r="A419" s="23">
        <v>415</v>
      </c>
      <c r="B419" s="27" t="s">
        <v>320</v>
      </c>
      <c r="C419" s="27" t="s">
        <v>321</v>
      </c>
      <c r="D419" s="27" t="s">
        <v>69</v>
      </c>
      <c r="E419" s="27">
        <v>73</v>
      </c>
      <c r="F419" s="27" t="s">
        <v>195</v>
      </c>
      <c r="G419" s="27" t="s">
        <v>195</v>
      </c>
      <c r="H419" s="23" t="str">
        <f t="shared" si="12"/>
        <v>沈＊霞</v>
      </c>
      <c r="I419" s="23" t="str">
        <f t="shared" si="13"/>
        <v>2＊750040</v>
      </c>
      <c r="J419" s="27">
        <v>1130529</v>
      </c>
      <c r="K419" s="27" t="s">
        <v>767</v>
      </c>
      <c r="L419" s="27">
        <v>1410</v>
      </c>
      <c r="M419" s="26"/>
      <c r="N419" s="26"/>
      <c r="O419" s="26"/>
      <c r="P419" s="26"/>
      <c r="Q419" s="26"/>
      <c r="R419" s="26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6"/>
      <c r="AK419" s="26"/>
      <c r="AL419" s="26"/>
      <c r="AM419" s="28"/>
      <c r="AN419" s="28"/>
      <c r="AO419" s="28"/>
      <c r="AP419" s="28"/>
      <c r="AQ419" s="28"/>
      <c r="AR419" s="26"/>
      <c r="AS419" s="28"/>
      <c r="AT419" s="28"/>
      <c r="AU419" s="28"/>
      <c r="AV419" s="28" t="s">
        <v>9</v>
      </c>
      <c r="AW419" s="28"/>
      <c r="AX419" s="29"/>
      <c r="AY419" s="28"/>
      <c r="AZ419" s="28"/>
      <c r="BA419" s="28"/>
      <c r="BB419" s="28"/>
      <c r="BC419" s="26" t="s">
        <v>9</v>
      </c>
      <c r="BD419" s="26"/>
      <c r="BE419" s="28"/>
      <c r="BF419" s="26"/>
      <c r="BG419" s="26"/>
      <c r="BH419" s="26"/>
      <c r="BI419" s="28"/>
      <c r="BJ419" s="6"/>
    </row>
    <row r="420" spans="1:62" ht="31">
      <c r="A420" s="23">
        <v>416</v>
      </c>
      <c r="B420" s="27" t="s">
        <v>2478</v>
      </c>
      <c r="C420" s="27" t="s">
        <v>2173</v>
      </c>
      <c r="D420" s="27" t="s">
        <v>69</v>
      </c>
      <c r="E420" s="27">
        <v>64</v>
      </c>
      <c r="F420" s="27" t="s">
        <v>195</v>
      </c>
      <c r="G420" s="27" t="s">
        <v>195</v>
      </c>
      <c r="H420" s="23" t="str">
        <f t="shared" si="12"/>
        <v>郭＊碧</v>
      </c>
      <c r="I420" s="23" t="str">
        <f t="shared" si="13"/>
        <v>2＊412119</v>
      </c>
      <c r="J420" s="27">
        <v>1130529</v>
      </c>
      <c r="K420" s="27" t="s">
        <v>732</v>
      </c>
      <c r="L420" s="27">
        <v>1410</v>
      </c>
      <c r="M420" s="26"/>
      <c r="N420" s="26"/>
      <c r="O420" s="26"/>
      <c r="P420" s="26"/>
      <c r="Q420" s="26"/>
      <c r="R420" s="26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6"/>
      <c r="AK420" s="26"/>
      <c r="AL420" s="26"/>
      <c r="AM420" s="28"/>
      <c r="AN420" s="28"/>
      <c r="AO420" s="28"/>
      <c r="AP420" s="28"/>
      <c r="AQ420" s="28"/>
      <c r="AR420" s="26"/>
      <c r="AS420" s="28"/>
      <c r="AT420" s="28"/>
      <c r="AU420" s="28"/>
      <c r="AV420" s="28"/>
      <c r="AW420" s="28"/>
      <c r="AX420" s="29"/>
      <c r="AY420" s="28"/>
      <c r="AZ420" s="28"/>
      <c r="BA420" s="28"/>
      <c r="BB420" s="28" t="s">
        <v>747</v>
      </c>
      <c r="BC420" s="26"/>
      <c r="BD420" s="26"/>
      <c r="BE420" s="28"/>
      <c r="BF420" s="26"/>
      <c r="BG420" s="26"/>
      <c r="BH420" s="26"/>
      <c r="BI420" s="28"/>
      <c r="BJ420" s="6"/>
    </row>
    <row r="421" spans="1:62">
      <c r="A421" s="23">
        <v>417</v>
      </c>
      <c r="B421" s="27" t="s">
        <v>507</v>
      </c>
      <c r="C421" s="27" t="s">
        <v>508</v>
      </c>
      <c r="D421" s="27" t="s">
        <v>71</v>
      </c>
      <c r="E421" s="27">
        <v>65</v>
      </c>
      <c r="F421" s="27" t="s">
        <v>195</v>
      </c>
      <c r="G421" s="27" t="s">
        <v>195</v>
      </c>
      <c r="H421" s="23" t="str">
        <f t="shared" si="12"/>
        <v>花＊源</v>
      </c>
      <c r="I421" s="23" t="str">
        <f t="shared" si="13"/>
        <v>2＊486837</v>
      </c>
      <c r="J421" s="27">
        <v>1130529</v>
      </c>
      <c r="K421" s="27">
        <v>5761300</v>
      </c>
      <c r="L421" s="27">
        <v>1410</v>
      </c>
      <c r="M421" s="26"/>
      <c r="N421" s="26"/>
      <c r="O421" s="26"/>
      <c r="P421" s="26"/>
      <c r="Q421" s="26"/>
      <c r="R421" s="26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6"/>
      <c r="AK421" s="26"/>
      <c r="AL421" s="26"/>
      <c r="AM421" s="28"/>
      <c r="AN421" s="28"/>
      <c r="AO421" s="28"/>
      <c r="AP421" s="28"/>
      <c r="AQ421" s="28"/>
      <c r="AR421" s="26"/>
      <c r="AS421" s="28"/>
      <c r="AT421" s="28"/>
      <c r="AU421" s="28" t="s">
        <v>9</v>
      </c>
      <c r="AV421" s="28"/>
      <c r="AW421" s="28"/>
      <c r="AX421" s="29"/>
      <c r="AY421" s="28"/>
      <c r="AZ421" s="28"/>
      <c r="BA421" s="28"/>
      <c r="BB421" s="28"/>
      <c r="BC421" s="26"/>
      <c r="BD421" s="26"/>
      <c r="BE421" s="28"/>
      <c r="BF421" s="26"/>
      <c r="BG421" s="26"/>
      <c r="BH421" s="26"/>
      <c r="BI421" s="28"/>
      <c r="BJ421" s="6"/>
    </row>
    <row r="422" spans="1:62">
      <c r="A422" s="9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3" t="s">
        <v>2508</v>
      </c>
      <c r="M422" s="37">
        <f t="shared" ref="M422:R422" si="14">COUNTIF(M5:M421,"V")+COUNTIF(M5:M421,"Bil.")*2</f>
        <v>2</v>
      </c>
      <c r="N422" s="37">
        <f t="shared" si="14"/>
        <v>5</v>
      </c>
      <c r="O422" s="37">
        <f t="shared" si="14"/>
        <v>0</v>
      </c>
      <c r="P422" s="37">
        <f t="shared" si="14"/>
        <v>10</v>
      </c>
      <c r="Q422" s="37">
        <f t="shared" si="14"/>
        <v>4</v>
      </c>
      <c r="R422" s="37">
        <f t="shared" si="14"/>
        <v>12</v>
      </c>
      <c r="S422" s="37">
        <f>COUNTIF(S5:S421,"V")</f>
        <v>0</v>
      </c>
      <c r="T422" s="37">
        <f>COUNTIF(T5:T421,"*")</f>
        <v>0</v>
      </c>
      <c r="U422" s="37">
        <f t="shared" ref="U422:X422" si="15">COUNTIF(U5:U421,"V")</f>
        <v>0</v>
      </c>
      <c r="V422" s="37">
        <f t="shared" si="15"/>
        <v>0</v>
      </c>
      <c r="W422" s="37">
        <f t="shared" si="15"/>
        <v>5</v>
      </c>
      <c r="X422" s="37">
        <f t="shared" si="15"/>
        <v>2</v>
      </c>
      <c r="Y422" s="37">
        <f t="shared" ref="Y422:Z422" si="16">COUNTIF(Y5:Y421,"*")</f>
        <v>3</v>
      </c>
      <c r="Z422" s="37">
        <f t="shared" si="16"/>
        <v>1</v>
      </c>
      <c r="AA422" s="37">
        <f>COUNTIF(AA5:AA421,"V")</f>
        <v>0</v>
      </c>
      <c r="AB422" s="37">
        <f>COUNTIF(AB5:AB421,"*")</f>
        <v>2</v>
      </c>
      <c r="AC422" s="37">
        <f>COUNTIF(AC5:AC421,"V")</f>
        <v>0</v>
      </c>
      <c r="AD422" s="37">
        <f>COUNTIF(AD5:AD421,"*")</f>
        <v>0</v>
      </c>
      <c r="AE422" s="37">
        <f>COUNTIF(AE5:AE421,"V")</f>
        <v>1</v>
      </c>
      <c r="AF422" s="37">
        <f t="shared" ref="AF422:AG422" si="17">COUNTA(AF5:AF421)</f>
        <v>0</v>
      </c>
      <c r="AG422" s="37">
        <f t="shared" si="17"/>
        <v>0</v>
      </c>
      <c r="AH422" s="37">
        <f t="shared" ref="AH422:AJ422" si="18">COUNTIF(AH5:AH421,"V")</f>
        <v>0</v>
      </c>
      <c r="AI422" s="37">
        <f t="shared" si="18"/>
        <v>1</v>
      </c>
      <c r="AJ422" s="37">
        <f t="shared" si="18"/>
        <v>1</v>
      </c>
      <c r="AK422" s="37">
        <f t="shared" ref="AK422:AL422" si="19">COUNTIF(AK5:AK421,"*")</f>
        <v>2</v>
      </c>
      <c r="AL422" s="37">
        <f t="shared" si="19"/>
        <v>0</v>
      </c>
      <c r="AM422" s="37">
        <f t="shared" ref="AM422:AO422" si="20">COUNTIF(AM5:AM421,"V")</f>
        <v>0</v>
      </c>
      <c r="AN422" s="37">
        <f t="shared" si="20"/>
        <v>0</v>
      </c>
      <c r="AO422" s="37">
        <f t="shared" si="20"/>
        <v>0</v>
      </c>
      <c r="AP422" s="37">
        <f t="shared" ref="AP422:AQ422" si="21">COUNTA(AP5:AP421)</f>
        <v>1</v>
      </c>
      <c r="AQ422" s="37">
        <f t="shared" si="21"/>
        <v>0</v>
      </c>
      <c r="AR422" s="37">
        <f t="shared" ref="AR422:AZ422" si="22">COUNTIF(AR5:AR421,"V")</f>
        <v>15</v>
      </c>
      <c r="AS422" s="37">
        <f t="shared" si="22"/>
        <v>7</v>
      </c>
      <c r="AT422" s="37">
        <f t="shared" si="22"/>
        <v>26</v>
      </c>
      <c r="AU422" s="37">
        <f t="shared" si="22"/>
        <v>28</v>
      </c>
      <c r="AV422" s="37">
        <f t="shared" si="22"/>
        <v>41</v>
      </c>
      <c r="AW422" s="37">
        <f t="shared" si="22"/>
        <v>7</v>
      </c>
      <c r="AX422" s="37">
        <f t="shared" si="22"/>
        <v>25</v>
      </c>
      <c r="AY422" s="37">
        <f t="shared" si="22"/>
        <v>10</v>
      </c>
      <c r="AZ422" s="37">
        <f t="shared" si="22"/>
        <v>22</v>
      </c>
      <c r="BA422" s="37">
        <f>COUNTIF(BA5:BA421,"*vein*")+COUNTIF(BA5:BA421,"*S*")+COUNTIF(BA5:BA421,"V")</f>
        <v>198</v>
      </c>
      <c r="BB422" s="37">
        <f>COUNTIF(BB5:BB421,"*vein*")+COUNTIF(BB5:BB421,"*S*")+COUNTIF(BB5:BB421,"*a.*")-1</f>
        <v>40</v>
      </c>
      <c r="BC422" s="37">
        <f>COUNTIF(BC5:BC421,"V")</f>
        <v>10</v>
      </c>
      <c r="BD422" s="37">
        <f t="shared" ref="BD422:BF422" si="23">COUNTIF(BD5:BD421,"*")</f>
        <v>0</v>
      </c>
      <c r="BE422" s="37">
        <f t="shared" si="23"/>
        <v>14</v>
      </c>
      <c r="BF422" s="37">
        <f t="shared" si="23"/>
        <v>10</v>
      </c>
      <c r="BG422" s="37">
        <f t="shared" ref="BG422:BH422" si="24">COUNTIF(BG5:BG421,"V")</f>
        <v>0</v>
      </c>
      <c r="BH422" s="37">
        <f t="shared" si="24"/>
        <v>0</v>
      </c>
      <c r="BI422" s="37">
        <f>COUNTA(BI5:BI421)</f>
        <v>69</v>
      </c>
      <c r="BJ422" s="6"/>
    </row>
    <row r="423" spans="1:62">
      <c r="A423" s="8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84"/>
      <c r="N423" s="84"/>
      <c r="O423" s="84"/>
      <c r="P423" s="84"/>
      <c r="Q423" s="84"/>
      <c r="R423" s="84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6"/>
    </row>
    <row r="424" spans="1:62">
      <c r="A424" s="8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146" t="s">
        <v>1921</v>
      </c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146" t="s">
        <v>1879</v>
      </c>
      <c r="BB424" s="146" t="s">
        <v>1879</v>
      </c>
      <c r="BC424" s="33"/>
      <c r="BD424" s="33"/>
      <c r="BE424" s="33"/>
      <c r="BF424" s="33"/>
      <c r="BG424" s="33"/>
      <c r="BH424" s="33"/>
      <c r="BI424" s="50" t="s">
        <v>1034</v>
      </c>
      <c r="BJ424" s="6"/>
    </row>
    <row r="425" spans="1:62">
      <c r="A425" s="8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147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147"/>
      <c r="BB425" s="147"/>
      <c r="BC425" s="33"/>
      <c r="BD425" s="33"/>
      <c r="BE425" s="33"/>
      <c r="BF425" s="33"/>
      <c r="BG425" s="33"/>
      <c r="BH425" s="33"/>
      <c r="BI425" s="51">
        <f>COUNTIF(BI5:BI421,"*ECHO*")</f>
        <v>56</v>
      </c>
      <c r="BJ425" s="6"/>
    </row>
    <row r="426" spans="1:62" ht="31">
      <c r="A426" s="8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28" t="s">
        <v>3097</v>
      </c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7">
        <f t="shared" ref="BA426:BB426" si="25">COUNTIF(BA5:BA421,"*vein*")+COUNTIF(BA5:BA421,"*S*")</f>
        <v>10</v>
      </c>
      <c r="BB426" s="37">
        <f t="shared" si="25"/>
        <v>31</v>
      </c>
      <c r="BC426" s="33"/>
      <c r="BD426" s="33"/>
      <c r="BE426" s="33"/>
      <c r="BF426" s="33"/>
      <c r="BG426" s="33"/>
      <c r="BH426" s="33"/>
      <c r="BI426" s="50" t="s">
        <v>1043</v>
      </c>
      <c r="BJ426" s="6"/>
    </row>
    <row r="427" spans="1:62">
      <c r="A427" s="8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53">
        <f>COUNTIF(BA5:BA421,"V")</f>
        <v>188</v>
      </c>
      <c r="BB427" s="53">
        <f>COUNTIF(BB5:BB421,"*a.*")</f>
        <v>10</v>
      </c>
      <c r="BC427" s="33"/>
      <c r="BD427" s="33"/>
      <c r="BE427" s="33"/>
      <c r="BF427" s="33"/>
      <c r="BG427" s="33"/>
      <c r="BH427" s="33"/>
      <c r="BI427" s="54">
        <f>COUNTIF(BI5:BI421,"*Exploration vascular*")</f>
        <v>6</v>
      </c>
      <c r="BJ427" s="6"/>
    </row>
    <row r="428" spans="1:62" ht="46.5">
      <c r="A428" s="8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50" t="s">
        <v>3098</v>
      </c>
      <c r="BJ428" s="6"/>
    </row>
    <row r="429" spans="1:62">
      <c r="A429" s="8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85">
        <f>COUNTIF(BI5:BI421,"*DCB*")</f>
        <v>1</v>
      </c>
      <c r="BJ429" s="6"/>
    </row>
    <row r="430" spans="1:62" ht="31">
      <c r="A430" s="8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  <c r="BG430" s="33"/>
      <c r="BH430" s="33"/>
      <c r="BI430" s="50" t="s">
        <v>1882</v>
      </c>
      <c r="BJ430" s="6"/>
    </row>
    <row r="431" spans="1:62">
      <c r="A431" s="8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54">
        <f>COUNTIF(BI5:BI421,"*aneurysm*")</f>
        <v>5</v>
      </c>
      <c r="BJ431" s="6"/>
    </row>
    <row r="432" spans="1:62" ht="62">
      <c r="A432" s="8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51" t="s">
        <v>3099</v>
      </c>
      <c r="BJ432" s="6"/>
    </row>
    <row r="433" spans="1:62">
      <c r="A433" s="8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54">
        <f>COUNTIF(BI5:BI421,"*femoral*")</f>
        <v>1</v>
      </c>
      <c r="BJ433" s="6"/>
    </row>
    <row r="434" spans="1:62" ht="31">
      <c r="A434" s="8"/>
      <c r="B434" s="52"/>
      <c r="C434" s="87"/>
      <c r="D434" s="52"/>
      <c r="E434" s="52"/>
      <c r="F434" s="52"/>
      <c r="G434" s="52"/>
      <c r="H434" s="86"/>
      <c r="I434" s="87"/>
      <c r="J434" s="88"/>
      <c r="K434" s="89"/>
      <c r="L434" s="89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  <c r="BC434" s="52"/>
      <c r="BD434" s="52"/>
      <c r="BE434" s="52"/>
      <c r="BF434" s="52"/>
      <c r="BG434" s="52"/>
      <c r="BH434" s="52"/>
      <c r="BI434" s="50" t="s">
        <v>3100</v>
      </c>
      <c r="BJ434" s="6"/>
    </row>
    <row r="435" spans="1:62">
      <c r="A435" s="8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54">
        <f>COUNTIF(BI5:BI421,"*TAE*")</f>
        <v>1</v>
      </c>
      <c r="BJ435" s="6"/>
    </row>
    <row r="436" spans="1:6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19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6"/>
    </row>
    <row r="437" spans="1:6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19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6"/>
    </row>
    <row r="438" spans="1:62" ht="17">
      <c r="A438" s="6"/>
      <c r="B438" s="6"/>
      <c r="C438" s="3"/>
      <c r="D438" s="6"/>
      <c r="E438" s="6"/>
      <c r="F438" s="6"/>
      <c r="G438" s="6"/>
      <c r="H438" s="21"/>
      <c r="I438" s="3"/>
      <c r="J438" s="4"/>
      <c r="K438" s="5"/>
      <c r="L438" s="5"/>
      <c r="M438" s="6" t="s">
        <v>67</v>
      </c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10"/>
      <c r="BJ438" s="6"/>
    </row>
    <row r="439" spans="1:62">
      <c r="A439" s="6"/>
      <c r="B439" s="6"/>
      <c r="C439" s="5"/>
      <c r="D439" s="6"/>
      <c r="E439" s="6"/>
      <c r="F439" s="6"/>
      <c r="G439" s="6"/>
      <c r="H439" s="23" t="str">
        <f>REPLACE(B439,2,1,"＊")</f>
        <v>＊</v>
      </c>
      <c r="I439" s="23" t="str">
        <f>REPLACE(C439,2,1,"＊")</f>
        <v>＊</v>
      </c>
      <c r="J439" s="6"/>
      <c r="L439" s="5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10"/>
      <c r="BJ439" s="6"/>
    </row>
    <row r="440" spans="1:62">
      <c r="A440" s="6"/>
      <c r="B440" s="6"/>
      <c r="C440" s="3"/>
      <c r="D440" s="6"/>
      <c r="E440" s="6"/>
      <c r="F440" s="6"/>
      <c r="G440" s="6"/>
      <c r="H440" s="6"/>
      <c r="I440" s="3"/>
      <c r="J440" s="4"/>
      <c r="L440" s="5"/>
      <c r="M440" s="136" t="s">
        <v>68</v>
      </c>
      <c r="N440" s="13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10"/>
      <c r="BJ440" s="6"/>
    </row>
    <row r="441" spans="1:62">
      <c r="A441" s="6"/>
      <c r="B441" s="6"/>
      <c r="C441" s="6"/>
      <c r="D441" s="6"/>
      <c r="E441" s="6"/>
      <c r="F441" s="6"/>
      <c r="G441" s="6"/>
      <c r="I441" s="6"/>
      <c r="J441" s="6"/>
      <c r="L441" s="5"/>
      <c r="M441" s="6"/>
      <c r="N441" s="6"/>
      <c r="O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10"/>
      <c r="BJ441" s="6"/>
    </row>
    <row r="442" spans="1:62">
      <c r="C442" s="6"/>
      <c r="H442" s="136" t="s">
        <v>64</v>
      </c>
      <c r="I442" s="136"/>
      <c r="J442" s="6"/>
      <c r="R442" s="6"/>
    </row>
    <row r="443" spans="1:62">
      <c r="C443" s="6"/>
      <c r="H443" s="136"/>
      <c r="I443" s="136"/>
      <c r="J443" s="6"/>
      <c r="R443" s="6"/>
    </row>
    <row r="444" spans="1:62">
      <c r="H444" s="136"/>
      <c r="I444" s="136"/>
      <c r="R444" s="6"/>
    </row>
    <row r="445" spans="1:62">
      <c r="H445" s="6"/>
      <c r="R445" s="6"/>
    </row>
    <row r="446" spans="1:62">
      <c r="H446" s="6"/>
      <c r="R446" s="6"/>
    </row>
    <row r="447" spans="1:62">
      <c r="R447" s="6"/>
    </row>
    <row r="448" spans="1:62">
      <c r="R448" s="6"/>
    </row>
    <row r="449" spans="18:18">
      <c r="R449" s="6"/>
    </row>
    <row r="450" spans="18:18">
      <c r="R450" s="6"/>
    </row>
    <row r="451" spans="18:18">
      <c r="R451" s="6"/>
    </row>
    <row r="452" spans="18:18">
      <c r="R452" s="6"/>
    </row>
    <row r="453" spans="18:18">
      <c r="R453" s="6"/>
    </row>
    <row r="454" spans="18:18">
      <c r="R454" s="6"/>
    </row>
    <row r="455" spans="18:18">
      <c r="R455" s="6"/>
    </row>
    <row r="456" spans="18:18">
      <c r="R456" s="6"/>
    </row>
    <row r="457" spans="18:18">
      <c r="R457" s="8"/>
    </row>
    <row r="458" spans="18:18">
      <c r="R458" s="6"/>
    </row>
    <row r="459" spans="18:18">
      <c r="R459" s="6"/>
    </row>
    <row r="460" spans="18:18">
      <c r="R460" s="6"/>
    </row>
    <row r="461" spans="18:18">
      <c r="R461" s="6"/>
    </row>
    <row r="462" spans="18:18">
      <c r="R462" s="7"/>
    </row>
    <row r="463" spans="18:18">
      <c r="R463" s="7"/>
    </row>
    <row r="464" spans="18:18">
      <c r="R464" s="7"/>
    </row>
  </sheetData>
  <mergeCells count="61">
    <mergeCell ref="M440:N440"/>
    <mergeCell ref="H442:I444"/>
    <mergeCell ref="AW3:AX3"/>
    <mergeCell ref="AY3:AZ3"/>
    <mergeCell ref="BA3:BB3"/>
    <mergeCell ref="AH3:AI3"/>
    <mergeCell ref="AJ3:AJ4"/>
    <mergeCell ref="AK3:AK4"/>
    <mergeCell ref="AL3:AL4"/>
    <mergeCell ref="AM3:AN3"/>
    <mergeCell ref="AO3:AQ3"/>
    <mergeCell ref="S2:T3"/>
    <mergeCell ref="U2:AB2"/>
    <mergeCell ref="AC2:AD3"/>
    <mergeCell ref="U3:U4"/>
    <mergeCell ref="V3:W3"/>
    <mergeCell ref="AH1:AQ1"/>
    <mergeCell ref="AR1:BG1"/>
    <mergeCell ref="AR2:AR4"/>
    <mergeCell ref="AS2:AT3"/>
    <mergeCell ref="AU2:AV3"/>
    <mergeCell ref="AW2:BG2"/>
    <mergeCell ref="BF3:BF4"/>
    <mergeCell ref="BG3:BG4"/>
    <mergeCell ref="BC3:BC4"/>
    <mergeCell ref="BD3:BD4"/>
    <mergeCell ref="BE3:BE4"/>
    <mergeCell ref="AH2:AL2"/>
    <mergeCell ref="AM2:AQ2"/>
    <mergeCell ref="BH1:BH4"/>
    <mergeCell ref="BI1:BI4"/>
    <mergeCell ref="M2:M4"/>
    <mergeCell ref="N2:N4"/>
    <mergeCell ref="O2:O4"/>
    <mergeCell ref="P2:P4"/>
    <mergeCell ref="AE2:AG2"/>
    <mergeCell ref="AA3:AA4"/>
    <mergeCell ref="AB3:AB4"/>
    <mergeCell ref="AE3:AG3"/>
    <mergeCell ref="M1:R1"/>
    <mergeCell ref="S1:AG1"/>
    <mergeCell ref="Q2:Q4"/>
    <mergeCell ref="R2:R4"/>
    <mergeCell ref="X3:X4"/>
    <mergeCell ref="Y3:Y4"/>
    <mergeCell ref="BB424:BB425"/>
    <mergeCell ref="Y424:Y425"/>
    <mergeCell ref="BA424:BA425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  <mergeCell ref="Z3:Z4"/>
  </mergeCells>
  <phoneticPr fontId="9" type="noConversion"/>
  <pageMargins left="0.19685039370078741" right="0" top="0.43307086614173229" bottom="0.31496062992125984" header="0.23622047244094491" footer="0"/>
  <pageSetup paperSize="9" scale="38" fitToHeight="0" orientation="landscape" r:id="rId1"/>
  <headerFooter>
    <oddHeader xml:space="preserve">&amp;C&amp;"標楷體,粗體"&amp;24新光醫院 113 年 5 月份心臟血管外科年度手術人數申報表&amp;R   </oddHeader>
    <oddFooter>&amp;R&amp;P</oddFooter>
  </headerFooter>
  <rowBreaks count="1" manualBreakCount="1">
    <brk id="414" max="60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BJ400"/>
  <sheetViews>
    <sheetView zoomScale="71" zoomScaleNormal="71" zoomScaleSheetLayoutView="55" workbookViewId="0">
      <pane xSplit="11" ySplit="4" topLeftCell="L5" activePane="bottomRight" state="frozen"/>
      <selection pane="topRight" activeCell="J1" sqref="J1"/>
      <selection pane="bottomLeft" activeCell="A5" sqref="A5"/>
      <selection pane="bottomRight" activeCell="X13" sqref="X13"/>
    </sheetView>
  </sheetViews>
  <sheetFormatPr defaultColWidth="14.81640625" defaultRowHeight="15.5"/>
  <cols>
    <col min="1" max="1" width="6.36328125" style="7" bestFit="1" customWidth="1"/>
    <col min="2" max="2" width="10.54296875" style="7" customWidth="1"/>
    <col min="3" max="3" width="12.453125" style="7" customWidth="1"/>
    <col min="4" max="4" width="4.08984375" style="7" hidden="1" customWidth="1"/>
    <col min="5" max="5" width="6.36328125" style="7" hidden="1" customWidth="1"/>
    <col min="6" max="7" width="14.6328125" style="7" hidden="1" customWidth="1"/>
    <col min="8" max="8" width="10.54296875" style="81" hidden="1" customWidth="1"/>
    <col min="9" max="9" width="13.453125" style="7" hidden="1" customWidth="1"/>
    <col min="10" max="10" width="11" style="7" bestFit="1" customWidth="1"/>
    <col min="11" max="11" width="11.81640625" style="6" bestFit="1" customWidth="1"/>
    <col min="12" max="12" width="6.90625" style="7" bestFit="1" customWidth="1"/>
    <col min="13" max="13" width="9.6328125" style="2" bestFit="1" customWidth="1"/>
    <col min="14" max="14" width="6.453125" style="2" bestFit="1" customWidth="1"/>
    <col min="15" max="15" width="4.36328125" style="2" bestFit="1" customWidth="1"/>
    <col min="16" max="16" width="5.90625" style="2" bestFit="1" customWidth="1"/>
    <col min="17" max="17" width="5.453125" style="2" bestFit="1" customWidth="1"/>
    <col min="18" max="18" width="9.54296875" style="2" bestFit="1" customWidth="1"/>
    <col min="19" max="19" width="5.81640625" style="2" bestFit="1" customWidth="1"/>
    <col min="20" max="20" width="4.453125" style="2" bestFit="1" customWidth="1"/>
    <col min="21" max="21" width="5.81640625" style="2" bestFit="1" customWidth="1"/>
    <col min="22" max="22" width="2.90625" style="2" bestFit="1" customWidth="1"/>
    <col min="23" max="23" width="3.1796875" style="2" bestFit="1" customWidth="1"/>
    <col min="24" max="24" width="3.81640625" style="2" bestFit="1" customWidth="1"/>
    <col min="25" max="25" width="15.81640625" style="2" customWidth="1"/>
    <col min="26" max="26" width="9.1796875" style="2" customWidth="1"/>
    <col min="27" max="27" width="7.81640625" style="2" bestFit="1" customWidth="1"/>
    <col min="28" max="28" width="10.08984375" style="2" customWidth="1"/>
    <col min="29" max="29" width="5.81640625" style="2" bestFit="1" customWidth="1"/>
    <col min="30" max="30" width="5.54296875" style="2" bestFit="1" customWidth="1"/>
    <col min="31" max="31" width="5.81640625" style="2" bestFit="1" customWidth="1"/>
    <col min="32" max="32" width="6.54296875" style="2" bestFit="1" customWidth="1"/>
    <col min="33" max="33" width="7.453125" style="2" customWidth="1"/>
    <col min="34" max="34" width="2.90625" style="2" bestFit="1" customWidth="1"/>
    <col min="35" max="35" width="3.1796875" style="2" bestFit="1" customWidth="1"/>
    <col min="36" max="36" width="3.81640625" style="2" bestFit="1" customWidth="1"/>
    <col min="37" max="37" width="4.6328125" style="2" bestFit="1" customWidth="1"/>
    <col min="38" max="38" width="5" style="2" bestFit="1" customWidth="1"/>
    <col min="39" max="39" width="3" style="2" bestFit="1" customWidth="1"/>
    <col min="40" max="40" width="2.81640625" style="2" bestFit="1" customWidth="1"/>
    <col min="41" max="41" width="5.81640625" style="2" bestFit="1" customWidth="1"/>
    <col min="42" max="42" width="6.54296875" style="2" bestFit="1" customWidth="1"/>
    <col min="43" max="43" width="7.08984375" style="2" customWidth="1"/>
    <col min="44" max="44" width="6.6328125" style="2" bestFit="1" customWidth="1"/>
    <col min="45" max="45" width="3" style="2" bestFit="1" customWidth="1"/>
    <col min="46" max="46" width="4.36328125" style="2" bestFit="1" customWidth="1"/>
    <col min="47" max="47" width="3" style="2" bestFit="1" customWidth="1"/>
    <col min="48" max="48" width="4.36328125" style="2" bestFit="1" customWidth="1"/>
    <col min="49" max="49" width="3.81640625" style="2" bestFit="1" customWidth="1"/>
    <col min="50" max="50" width="4.6328125" style="2" bestFit="1" customWidth="1"/>
    <col min="51" max="51" width="5.81640625" style="2" bestFit="1" customWidth="1"/>
    <col min="52" max="52" width="5.08984375" style="2" bestFit="1" customWidth="1"/>
    <col min="53" max="53" width="9.453125" style="2" customWidth="1"/>
    <col min="54" max="54" width="11.36328125" style="2" customWidth="1"/>
    <col min="55" max="55" width="3.81640625" style="2" bestFit="1" customWidth="1"/>
    <col min="56" max="56" width="4.6328125" style="2" bestFit="1" customWidth="1"/>
    <col min="57" max="57" width="5" style="2" bestFit="1" customWidth="1"/>
    <col min="58" max="58" width="5.81640625" style="2" bestFit="1" customWidth="1"/>
    <col min="59" max="59" width="9.453125" style="2" bestFit="1" customWidth="1"/>
    <col min="60" max="60" width="6" style="2" bestFit="1" customWidth="1"/>
    <col min="61" max="61" width="14.81640625" style="2" bestFit="1" customWidth="1"/>
    <col min="62" max="62" width="3.1796875" style="2" bestFit="1" customWidth="1"/>
    <col min="63" max="16384" width="14.81640625" style="2"/>
  </cols>
  <sheetData>
    <row r="1" spans="1:62">
      <c r="A1" s="115" t="s">
        <v>0</v>
      </c>
      <c r="B1" s="115" t="s">
        <v>1</v>
      </c>
      <c r="C1" s="117" t="s">
        <v>45</v>
      </c>
      <c r="D1" s="134" t="s">
        <v>2</v>
      </c>
      <c r="E1" s="134" t="s">
        <v>3</v>
      </c>
      <c r="F1" s="134" t="s">
        <v>52</v>
      </c>
      <c r="G1" s="134" t="s">
        <v>53</v>
      </c>
      <c r="H1" s="154" t="s">
        <v>2509</v>
      </c>
      <c r="I1" s="117" t="s">
        <v>45</v>
      </c>
      <c r="J1" s="119" t="s">
        <v>46</v>
      </c>
      <c r="K1" s="113" t="s">
        <v>47</v>
      </c>
      <c r="L1" s="113" t="s">
        <v>50</v>
      </c>
      <c r="M1" s="125" t="s">
        <v>4</v>
      </c>
      <c r="N1" s="126"/>
      <c r="O1" s="126"/>
      <c r="P1" s="126"/>
      <c r="Q1" s="126"/>
      <c r="R1" s="127"/>
      <c r="S1" s="121" t="s">
        <v>5</v>
      </c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1"/>
      <c r="AI1" s="122"/>
      <c r="AJ1" s="122"/>
      <c r="AK1" s="122"/>
      <c r="AL1" s="122"/>
      <c r="AM1" s="122"/>
      <c r="AN1" s="122"/>
      <c r="AO1" s="122"/>
      <c r="AP1" s="122"/>
      <c r="AQ1" s="122"/>
      <c r="AR1" s="126"/>
      <c r="AS1" s="126"/>
      <c r="AT1" s="126"/>
      <c r="AU1" s="126"/>
      <c r="AV1" s="126"/>
      <c r="AW1" s="126"/>
      <c r="AX1" s="126"/>
      <c r="AY1" s="126"/>
      <c r="AZ1" s="126"/>
      <c r="BA1" s="126"/>
      <c r="BB1" s="126"/>
      <c r="BC1" s="126"/>
      <c r="BD1" s="126"/>
      <c r="BE1" s="126"/>
      <c r="BF1" s="126"/>
      <c r="BG1" s="127"/>
      <c r="BH1" s="121" t="s">
        <v>7</v>
      </c>
      <c r="BI1" s="121" t="s">
        <v>8</v>
      </c>
      <c r="BJ1" s="6" t="s">
        <v>9</v>
      </c>
    </row>
    <row r="2" spans="1:62">
      <c r="A2" s="116"/>
      <c r="B2" s="133"/>
      <c r="C2" s="118"/>
      <c r="D2" s="135"/>
      <c r="E2" s="135"/>
      <c r="F2" s="135"/>
      <c r="G2" s="135"/>
      <c r="H2" s="155"/>
      <c r="I2" s="118"/>
      <c r="J2" s="116"/>
      <c r="K2" s="133"/>
      <c r="L2" s="116"/>
      <c r="M2" s="123" t="s">
        <v>51</v>
      </c>
      <c r="N2" s="124" t="s">
        <v>10</v>
      </c>
      <c r="O2" s="123" t="s">
        <v>11</v>
      </c>
      <c r="P2" s="123" t="s">
        <v>12</v>
      </c>
      <c r="Q2" s="123" t="s">
        <v>13</v>
      </c>
      <c r="R2" s="128" t="s">
        <v>49</v>
      </c>
      <c r="S2" s="123" t="s">
        <v>14</v>
      </c>
      <c r="T2" s="122"/>
      <c r="U2" s="123" t="s">
        <v>15</v>
      </c>
      <c r="V2" s="122"/>
      <c r="W2" s="122"/>
      <c r="X2" s="122"/>
      <c r="Y2" s="122"/>
      <c r="Z2" s="122"/>
      <c r="AA2" s="122"/>
      <c r="AB2" s="122"/>
      <c r="AC2" s="123" t="s">
        <v>16</v>
      </c>
      <c r="AD2" s="122"/>
      <c r="AE2" s="123" t="s">
        <v>17</v>
      </c>
      <c r="AF2" s="122"/>
      <c r="AG2" s="122"/>
      <c r="AH2" s="123" t="s">
        <v>18</v>
      </c>
      <c r="AI2" s="122"/>
      <c r="AJ2" s="122"/>
      <c r="AK2" s="122"/>
      <c r="AL2" s="122"/>
      <c r="AM2" s="122"/>
      <c r="AN2" s="122"/>
      <c r="AO2" s="122"/>
      <c r="AP2" s="122"/>
      <c r="AQ2" s="122"/>
      <c r="AR2" s="123" t="s">
        <v>19</v>
      </c>
      <c r="AS2" s="123" t="s">
        <v>20</v>
      </c>
      <c r="AT2" s="122"/>
      <c r="AU2" s="123" t="s">
        <v>48</v>
      </c>
      <c r="AV2" s="122"/>
      <c r="AW2" s="123" t="s">
        <v>21</v>
      </c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6"/>
    </row>
    <row r="3" spans="1:62">
      <c r="A3" s="116"/>
      <c r="B3" s="133"/>
      <c r="C3" s="118"/>
      <c r="D3" s="135"/>
      <c r="E3" s="135"/>
      <c r="F3" s="135"/>
      <c r="G3" s="135"/>
      <c r="H3" s="155"/>
      <c r="I3" s="118"/>
      <c r="J3" s="116"/>
      <c r="K3" s="133"/>
      <c r="L3" s="116"/>
      <c r="M3" s="122"/>
      <c r="N3" s="122"/>
      <c r="O3" s="122"/>
      <c r="P3" s="122"/>
      <c r="Q3" s="122"/>
      <c r="R3" s="129"/>
      <c r="S3" s="122"/>
      <c r="T3" s="122"/>
      <c r="U3" s="123" t="s">
        <v>22</v>
      </c>
      <c r="V3" s="123" t="s">
        <v>23</v>
      </c>
      <c r="W3" s="122"/>
      <c r="X3" s="123" t="s">
        <v>24</v>
      </c>
      <c r="Y3" s="123" t="s">
        <v>25</v>
      </c>
      <c r="Z3" s="123" t="s">
        <v>26</v>
      </c>
      <c r="AA3" s="123" t="s">
        <v>27</v>
      </c>
      <c r="AB3" s="123" t="s">
        <v>28</v>
      </c>
      <c r="AC3" s="122"/>
      <c r="AD3" s="122"/>
      <c r="AE3" s="123" t="s">
        <v>29</v>
      </c>
      <c r="AF3" s="122"/>
      <c r="AG3" s="122"/>
      <c r="AH3" s="123" t="s">
        <v>23</v>
      </c>
      <c r="AI3" s="122"/>
      <c r="AJ3" s="123" t="s">
        <v>24</v>
      </c>
      <c r="AK3" s="123" t="s">
        <v>25</v>
      </c>
      <c r="AL3" s="123" t="s">
        <v>28</v>
      </c>
      <c r="AM3" s="123" t="s">
        <v>30</v>
      </c>
      <c r="AN3" s="122"/>
      <c r="AO3" s="123" t="s">
        <v>29</v>
      </c>
      <c r="AP3" s="122"/>
      <c r="AQ3" s="122"/>
      <c r="AR3" s="122"/>
      <c r="AS3" s="122"/>
      <c r="AT3" s="122"/>
      <c r="AU3" s="122"/>
      <c r="AV3" s="122"/>
      <c r="AW3" s="123" t="s">
        <v>31</v>
      </c>
      <c r="AX3" s="122"/>
      <c r="AY3" s="123" t="s">
        <v>29</v>
      </c>
      <c r="AZ3" s="122"/>
      <c r="BA3" s="123" t="s">
        <v>23</v>
      </c>
      <c r="BB3" s="122"/>
      <c r="BC3" s="123" t="s">
        <v>24</v>
      </c>
      <c r="BD3" s="123" t="s">
        <v>25</v>
      </c>
      <c r="BE3" s="123" t="s">
        <v>28</v>
      </c>
      <c r="BF3" s="123" t="s">
        <v>32</v>
      </c>
      <c r="BG3" s="123" t="s">
        <v>33</v>
      </c>
      <c r="BH3" s="122"/>
      <c r="BI3" s="122"/>
      <c r="BJ3" s="6"/>
    </row>
    <row r="4" spans="1:62" ht="46.5">
      <c r="A4" s="116"/>
      <c r="B4" s="133"/>
      <c r="C4" s="118"/>
      <c r="D4" s="135"/>
      <c r="E4" s="135"/>
      <c r="F4" s="135"/>
      <c r="G4" s="135"/>
      <c r="H4" s="155"/>
      <c r="I4" s="118"/>
      <c r="J4" s="116"/>
      <c r="K4" s="133"/>
      <c r="L4" s="116"/>
      <c r="M4" s="132"/>
      <c r="N4" s="132"/>
      <c r="O4" s="132"/>
      <c r="P4" s="132"/>
      <c r="Q4" s="132"/>
      <c r="R4" s="129"/>
      <c r="S4" s="24" t="s">
        <v>22</v>
      </c>
      <c r="T4" s="24" t="s">
        <v>34</v>
      </c>
      <c r="U4" s="132"/>
      <c r="V4" s="24" t="s">
        <v>35</v>
      </c>
      <c r="W4" s="24" t="s">
        <v>36</v>
      </c>
      <c r="X4" s="132"/>
      <c r="Y4" s="132"/>
      <c r="Z4" s="132"/>
      <c r="AA4" s="132"/>
      <c r="AB4" s="132"/>
      <c r="AC4" s="24" t="s">
        <v>22</v>
      </c>
      <c r="AD4" s="24" t="s">
        <v>37</v>
      </c>
      <c r="AE4" s="24" t="s">
        <v>22</v>
      </c>
      <c r="AF4" s="24" t="s">
        <v>38</v>
      </c>
      <c r="AG4" s="24" t="s">
        <v>774</v>
      </c>
      <c r="AH4" s="24" t="s">
        <v>35</v>
      </c>
      <c r="AI4" s="24" t="s">
        <v>36</v>
      </c>
      <c r="AJ4" s="132"/>
      <c r="AK4" s="132"/>
      <c r="AL4" s="132"/>
      <c r="AM4" s="24" t="s">
        <v>40</v>
      </c>
      <c r="AN4" s="24" t="s">
        <v>41</v>
      </c>
      <c r="AO4" s="24" t="s">
        <v>22</v>
      </c>
      <c r="AP4" s="24" t="s">
        <v>38</v>
      </c>
      <c r="AQ4" s="24" t="s">
        <v>772</v>
      </c>
      <c r="AR4" s="132"/>
      <c r="AS4" s="24" t="s">
        <v>40</v>
      </c>
      <c r="AT4" s="24" t="s">
        <v>41</v>
      </c>
      <c r="AU4" s="24" t="s">
        <v>40</v>
      </c>
      <c r="AV4" s="24" t="s">
        <v>41</v>
      </c>
      <c r="AW4" s="24" t="s">
        <v>42</v>
      </c>
      <c r="AX4" s="24" t="s">
        <v>43</v>
      </c>
      <c r="AY4" s="24" t="s">
        <v>22</v>
      </c>
      <c r="AZ4" s="24" t="s">
        <v>44</v>
      </c>
      <c r="BA4" s="24" t="s">
        <v>35</v>
      </c>
      <c r="BB4" s="24" t="s">
        <v>36</v>
      </c>
      <c r="BC4" s="132"/>
      <c r="BD4" s="132"/>
      <c r="BE4" s="132"/>
      <c r="BF4" s="132"/>
      <c r="BG4" s="132"/>
      <c r="BH4" s="132"/>
      <c r="BI4" s="132"/>
      <c r="BJ4" s="6"/>
    </row>
    <row r="5" spans="1:62" ht="31">
      <c r="A5" s="23">
        <v>1</v>
      </c>
      <c r="B5" s="56" t="s">
        <v>2232</v>
      </c>
      <c r="C5" s="56" t="s">
        <v>1927</v>
      </c>
      <c r="D5" s="56" t="s">
        <v>71</v>
      </c>
      <c r="E5" s="56">
        <v>41</v>
      </c>
      <c r="F5" s="56" t="s">
        <v>1928</v>
      </c>
      <c r="G5" s="56" t="s">
        <v>1929</v>
      </c>
      <c r="H5" s="76" t="str">
        <f t="shared" ref="H5:H68" si="0">REPLACE(B5,2,1,"＊")</f>
        <v>楊＊志</v>
      </c>
      <c r="I5" s="57" t="str">
        <f t="shared" ref="I5:I68" si="1">REPLACE(C5,2,1,"＊")</f>
        <v>0＊764335</v>
      </c>
      <c r="J5" s="56">
        <v>1130401</v>
      </c>
      <c r="K5" s="56" t="s">
        <v>715</v>
      </c>
      <c r="L5" s="56">
        <v>1058</v>
      </c>
      <c r="M5" s="58"/>
      <c r="N5" s="58"/>
      <c r="O5" s="58" t="s">
        <v>716</v>
      </c>
      <c r="P5" s="58" t="s">
        <v>9</v>
      </c>
      <c r="Q5" s="58" t="s">
        <v>9</v>
      </c>
      <c r="R5" s="58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8"/>
      <c r="AK5" s="58"/>
      <c r="AL5" s="58"/>
      <c r="AM5" s="59"/>
      <c r="AN5" s="59"/>
      <c r="AO5" s="59"/>
      <c r="AP5" s="59"/>
      <c r="AQ5" s="59"/>
      <c r="AR5" s="58"/>
      <c r="AS5" s="59"/>
      <c r="AT5" s="59"/>
      <c r="AU5" s="59"/>
      <c r="AV5" s="59"/>
      <c r="AW5" s="59"/>
      <c r="AX5" s="60"/>
      <c r="AY5" s="59"/>
      <c r="AZ5" s="59"/>
      <c r="BA5" s="58"/>
      <c r="BB5" s="59"/>
      <c r="BC5" s="58"/>
      <c r="BD5" s="58"/>
      <c r="BE5" s="59"/>
      <c r="BF5" s="58"/>
      <c r="BG5" s="58"/>
      <c r="BH5" s="58"/>
      <c r="BI5" s="59" t="s">
        <v>1034</v>
      </c>
      <c r="BJ5" s="6"/>
    </row>
    <row r="6" spans="1:62" ht="31">
      <c r="A6" s="23">
        <v>2</v>
      </c>
      <c r="B6" s="56" t="s">
        <v>2233</v>
      </c>
      <c r="C6" s="56" t="s">
        <v>1931</v>
      </c>
      <c r="D6" s="56" t="s">
        <v>69</v>
      </c>
      <c r="E6" s="56">
        <v>64</v>
      </c>
      <c r="F6" s="56"/>
      <c r="G6" s="56"/>
      <c r="H6" s="76" t="str">
        <f t="shared" si="0"/>
        <v>王＊桂</v>
      </c>
      <c r="I6" s="57" t="str">
        <f t="shared" si="1"/>
        <v>2＊330358</v>
      </c>
      <c r="J6" s="56">
        <v>1130408</v>
      </c>
      <c r="K6" s="56" t="s">
        <v>72</v>
      </c>
      <c r="L6" s="56">
        <v>1058</v>
      </c>
      <c r="M6" s="58"/>
      <c r="N6" s="58"/>
      <c r="O6" s="58"/>
      <c r="P6" s="58"/>
      <c r="Q6" s="58"/>
      <c r="R6" s="58"/>
      <c r="S6" s="59"/>
      <c r="T6" s="59"/>
      <c r="U6" s="59"/>
      <c r="V6" s="59"/>
      <c r="W6" s="59"/>
      <c r="X6" s="59"/>
      <c r="Y6" s="59"/>
      <c r="Z6" s="59"/>
      <c r="AA6" s="59"/>
      <c r="AB6" s="59"/>
      <c r="AC6" s="59"/>
      <c r="AD6" s="59"/>
      <c r="AE6" s="59"/>
      <c r="AF6" s="59"/>
      <c r="AG6" s="59"/>
      <c r="AH6" s="59"/>
      <c r="AI6" s="59"/>
      <c r="AJ6" s="58"/>
      <c r="AK6" s="58"/>
      <c r="AL6" s="58"/>
      <c r="AM6" s="59"/>
      <c r="AN6" s="59"/>
      <c r="AO6" s="59"/>
      <c r="AP6" s="59"/>
      <c r="AQ6" s="59"/>
      <c r="AR6" s="58"/>
      <c r="AS6" s="59"/>
      <c r="AT6" s="59"/>
      <c r="AU6" s="59"/>
      <c r="AV6" s="59"/>
      <c r="AW6" s="59"/>
      <c r="AX6" s="60"/>
      <c r="AY6" s="59"/>
      <c r="AZ6" s="59"/>
      <c r="BA6" s="58"/>
      <c r="BB6" s="59"/>
      <c r="BC6" s="58"/>
      <c r="BD6" s="58"/>
      <c r="BE6" s="59"/>
      <c r="BF6" s="58"/>
      <c r="BG6" s="58"/>
      <c r="BH6" s="58"/>
      <c r="BI6" s="59" t="s">
        <v>723</v>
      </c>
      <c r="BJ6" s="6"/>
    </row>
    <row r="7" spans="1:62">
      <c r="A7" s="23">
        <v>3</v>
      </c>
      <c r="B7" s="56" t="s">
        <v>2234</v>
      </c>
      <c r="C7" s="56" t="s">
        <v>1932</v>
      </c>
      <c r="D7" s="56" t="s">
        <v>69</v>
      </c>
      <c r="E7" s="56">
        <v>68</v>
      </c>
      <c r="F7" s="56"/>
      <c r="G7" s="56"/>
      <c r="H7" s="76" t="str">
        <f t="shared" si="0"/>
        <v>侯＊</v>
      </c>
      <c r="I7" s="57" t="str">
        <f t="shared" si="1"/>
        <v>2＊573361</v>
      </c>
      <c r="J7" s="56">
        <v>1130411</v>
      </c>
      <c r="K7" s="56" t="s">
        <v>70</v>
      </c>
      <c r="L7" s="56">
        <v>1058</v>
      </c>
      <c r="M7" s="58"/>
      <c r="N7" s="58"/>
      <c r="O7" s="58"/>
      <c r="P7" s="58"/>
      <c r="Q7" s="58"/>
      <c r="R7" s="58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8"/>
      <c r="AK7" s="58"/>
      <c r="AL7" s="58"/>
      <c r="AM7" s="59"/>
      <c r="AN7" s="59"/>
      <c r="AO7" s="59"/>
      <c r="AP7" s="59"/>
      <c r="AQ7" s="59"/>
      <c r="AR7" s="58"/>
      <c r="AS7" s="59"/>
      <c r="AT7" s="59" t="s">
        <v>9</v>
      </c>
      <c r="AU7" s="59"/>
      <c r="AV7" s="59"/>
      <c r="AW7" s="59"/>
      <c r="AX7" s="60"/>
      <c r="AY7" s="59"/>
      <c r="AZ7" s="59"/>
      <c r="BA7" s="59"/>
      <c r="BB7" s="59"/>
      <c r="BC7" s="58"/>
      <c r="BD7" s="58"/>
      <c r="BE7" s="59"/>
      <c r="BF7" s="58"/>
      <c r="BG7" s="58"/>
      <c r="BH7" s="58"/>
      <c r="BI7" s="59"/>
      <c r="BJ7" s="6"/>
    </row>
    <row r="8" spans="1:62" ht="31">
      <c r="A8" s="23">
        <v>4</v>
      </c>
      <c r="B8" s="56" t="s">
        <v>2235</v>
      </c>
      <c r="C8" s="56" t="s">
        <v>1933</v>
      </c>
      <c r="D8" s="56" t="s">
        <v>71</v>
      </c>
      <c r="E8" s="56">
        <v>77</v>
      </c>
      <c r="F8" s="56"/>
      <c r="G8" s="56"/>
      <c r="H8" s="76" t="str">
        <f t="shared" si="0"/>
        <v>張＊發</v>
      </c>
      <c r="I8" s="57" t="str">
        <f t="shared" si="1"/>
        <v>0＊334587</v>
      </c>
      <c r="J8" s="56">
        <v>1130415</v>
      </c>
      <c r="K8" s="56" t="s">
        <v>74</v>
      </c>
      <c r="L8" s="56">
        <v>1058</v>
      </c>
      <c r="M8" s="58"/>
      <c r="N8" s="58"/>
      <c r="O8" s="58"/>
      <c r="P8" s="58"/>
      <c r="Q8" s="58"/>
      <c r="R8" s="58"/>
      <c r="S8" s="59"/>
      <c r="T8" s="59"/>
      <c r="U8" s="59"/>
      <c r="V8" s="59"/>
      <c r="W8" s="59"/>
      <c r="X8" s="59"/>
      <c r="Y8" s="59"/>
      <c r="Z8" s="59"/>
      <c r="AA8" s="59"/>
      <c r="AB8" s="59"/>
      <c r="AC8" s="59"/>
      <c r="AD8" s="59"/>
      <c r="AE8" s="59"/>
      <c r="AF8" s="59"/>
      <c r="AG8" s="59"/>
      <c r="AH8" s="59"/>
      <c r="AI8" s="59"/>
      <c r="AJ8" s="58"/>
      <c r="AK8" s="58"/>
      <c r="AL8" s="58"/>
      <c r="AM8" s="59"/>
      <c r="AN8" s="59"/>
      <c r="AO8" s="59"/>
      <c r="AP8" s="59"/>
      <c r="AQ8" s="59"/>
      <c r="AR8" s="58"/>
      <c r="AS8" s="59"/>
      <c r="AT8" s="59"/>
      <c r="AU8" s="59"/>
      <c r="AV8" s="59"/>
      <c r="AW8" s="59"/>
      <c r="AX8" s="60"/>
      <c r="AY8" s="59"/>
      <c r="AZ8" s="59"/>
      <c r="BA8" s="59"/>
      <c r="BB8" s="59" t="s">
        <v>1879</v>
      </c>
      <c r="BC8" s="58"/>
      <c r="BD8" s="58"/>
      <c r="BE8" s="59"/>
      <c r="BF8" s="58"/>
      <c r="BG8" s="58"/>
      <c r="BH8" s="58"/>
      <c r="BI8" s="59"/>
      <c r="BJ8" s="6"/>
    </row>
    <row r="9" spans="1:62" ht="46.5">
      <c r="A9" s="23">
        <v>5</v>
      </c>
      <c r="B9" s="56" t="s">
        <v>2236</v>
      </c>
      <c r="C9" s="56" t="s">
        <v>1934</v>
      </c>
      <c r="D9" s="56" t="s">
        <v>69</v>
      </c>
      <c r="E9" s="56">
        <v>40</v>
      </c>
      <c r="F9" s="56" t="s">
        <v>1935</v>
      </c>
      <c r="G9" s="56" t="s">
        <v>1936</v>
      </c>
      <c r="H9" s="76" t="str">
        <f t="shared" si="0"/>
        <v>陳＊彤</v>
      </c>
      <c r="I9" s="57" t="str">
        <f t="shared" si="1"/>
        <v>2＊599598</v>
      </c>
      <c r="J9" s="56">
        <v>1130415</v>
      </c>
      <c r="K9" s="56" t="s">
        <v>1880</v>
      </c>
      <c r="L9" s="56">
        <v>1058</v>
      </c>
      <c r="M9" s="58"/>
      <c r="N9" s="58"/>
      <c r="O9" s="58"/>
      <c r="P9" s="58"/>
      <c r="Q9" s="58" t="s">
        <v>716</v>
      </c>
      <c r="R9" s="58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8"/>
      <c r="AK9" s="58"/>
      <c r="AL9" s="58"/>
      <c r="AM9" s="59"/>
      <c r="AN9" s="59"/>
      <c r="AO9" s="59"/>
      <c r="AP9" s="59"/>
      <c r="AQ9" s="59"/>
      <c r="AR9" s="58"/>
      <c r="AS9" s="59"/>
      <c r="AT9" s="59"/>
      <c r="AU9" s="59"/>
      <c r="AV9" s="59"/>
      <c r="AW9" s="59"/>
      <c r="AX9" s="60"/>
      <c r="AY9" s="59"/>
      <c r="AZ9" s="59"/>
      <c r="BA9" s="59"/>
      <c r="BB9" s="59"/>
      <c r="BC9" s="58"/>
      <c r="BD9" s="58"/>
      <c r="BE9" s="59"/>
      <c r="BF9" s="58"/>
      <c r="BG9" s="58"/>
      <c r="BH9" s="58"/>
      <c r="BI9" s="59" t="s">
        <v>1034</v>
      </c>
      <c r="BJ9" s="6"/>
    </row>
    <row r="10" spans="1:62" ht="31">
      <c r="A10" s="23">
        <v>6</v>
      </c>
      <c r="B10" s="56" t="s">
        <v>2237</v>
      </c>
      <c r="C10" s="56" t="s">
        <v>1937</v>
      </c>
      <c r="D10" s="56" t="s">
        <v>71</v>
      </c>
      <c r="E10" s="56">
        <v>63</v>
      </c>
      <c r="F10" s="56"/>
      <c r="G10" s="56"/>
      <c r="H10" s="76" t="str">
        <f t="shared" si="0"/>
        <v>王＊城</v>
      </c>
      <c r="I10" s="57" t="str">
        <f t="shared" si="1"/>
        <v>0＊119033</v>
      </c>
      <c r="J10" s="56">
        <v>1130423</v>
      </c>
      <c r="K10" s="56" t="s">
        <v>2202</v>
      </c>
      <c r="L10" s="56">
        <v>1058</v>
      </c>
      <c r="M10" s="58"/>
      <c r="N10" s="58"/>
      <c r="O10" s="58"/>
      <c r="P10" s="58"/>
      <c r="Q10" s="58"/>
      <c r="R10" s="58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8"/>
      <c r="AK10" s="58"/>
      <c r="AL10" s="58"/>
      <c r="AM10" s="59"/>
      <c r="AN10" s="59"/>
      <c r="AO10" s="59"/>
      <c r="AP10" s="59"/>
      <c r="AQ10" s="59"/>
      <c r="AR10" s="58"/>
      <c r="AS10" s="59"/>
      <c r="AT10" s="59"/>
      <c r="AU10" s="59"/>
      <c r="AV10" s="59"/>
      <c r="AW10" s="59"/>
      <c r="AX10" s="60"/>
      <c r="AY10" s="59"/>
      <c r="AZ10" s="59" t="s">
        <v>9</v>
      </c>
      <c r="BA10" s="59"/>
      <c r="BB10" s="59" t="s">
        <v>1879</v>
      </c>
      <c r="BC10" s="58"/>
      <c r="BD10" s="58"/>
      <c r="BE10" s="59"/>
      <c r="BF10" s="58"/>
      <c r="BG10" s="58"/>
      <c r="BH10" s="58"/>
      <c r="BI10" s="59"/>
      <c r="BJ10" s="6"/>
    </row>
    <row r="11" spans="1:62">
      <c r="A11" s="23">
        <v>7</v>
      </c>
      <c r="B11" s="56" t="s">
        <v>139</v>
      </c>
      <c r="C11" s="56" t="s">
        <v>140</v>
      </c>
      <c r="D11" s="56" t="s">
        <v>69</v>
      </c>
      <c r="E11" s="56">
        <v>86</v>
      </c>
      <c r="F11" s="56"/>
      <c r="G11" s="56"/>
      <c r="H11" s="76" t="str">
        <f t="shared" si="0"/>
        <v>江＊笑</v>
      </c>
      <c r="I11" s="57" t="str">
        <f t="shared" si="1"/>
        <v>1＊565736</v>
      </c>
      <c r="J11" s="56">
        <v>1130425</v>
      </c>
      <c r="K11" s="56" t="s">
        <v>73</v>
      </c>
      <c r="L11" s="56">
        <v>1058</v>
      </c>
      <c r="M11" s="58"/>
      <c r="N11" s="58"/>
      <c r="O11" s="58"/>
      <c r="P11" s="58"/>
      <c r="Q11" s="58"/>
      <c r="R11" s="58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8"/>
      <c r="AK11" s="58"/>
      <c r="AL11" s="58"/>
      <c r="AM11" s="59"/>
      <c r="AN11" s="59"/>
      <c r="AO11" s="59"/>
      <c r="AP11" s="59"/>
      <c r="AQ11" s="59"/>
      <c r="AR11" s="58"/>
      <c r="AS11" s="59"/>
      <c r="AT11" s="59"/>
      <c r="AU11" s="59"/>
      <c r="AV11" s="59"/>
      <c r="AW11" s="59"/>
      <c r="AX11" s="60"/>
      <c r="AY11" s="59"/>
      <c r="AZ11" s="59"/>
      <c r="BA11" s="59" t="s">
        <v>9</v>
      </c>
      <c r="BB11" s="59"/>
      <c r="BC11" s="58"/>
      <c r="BD11" s="58"/>
      <c r="BE11" s="59"/>
      <c r="BF11" s="58"/>
      <c r="BG11" s="58"/>
      <c r="BH11" s="58"/>
      <c r="BI11" s="59"/>
      <c r="BJ11" s="6"/>
    </row>
    <row r="12" spans="1:62" ht="31">
      <c r="A12" s="23">
        <v>8</v>
      </c>
      <c r="B12" s="56" t="s">
        <v>2238</v>
      </c>
      <c r="C12" s="56" t="s">
        <v>1939</v>
      </c>
      <c r="D12" s="56" t="s">
        <v>71</v>
      </c>
      <c r="E12" s="56">
        <v>55</v>
      </c>
      <c r="F12" s="56"/>
      <c r="G12" s="56"/>
      <c r="H12" s="76" t="str">
        <f t="shared" si="0"/>
        <v>鄭＊銘</v>
      </c>
      <c r="I12" s="57" t="str">
        <f t="shared" si="1"/>
        <v>0＊914963</v>
      </c>
      <c r="J12" s="56">
        <v>1130425</v>
      </c>
      <c r="K12" s="56" t="s">
        <v>720</v>
      </c>
      <c r="L12" s="56">
        <v>1058</v>
      </c>
      <c r="M12" s="58"/>
      <c r="N12" s="58"/>
      <c r="O12" s="58"/>
      <c r="P12" s="58"/>
      <c r="Q12" s="58"/>
      <c r="R12" s="58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8"/>
      <c r="AK12" s="58"/>
      <c r="AL12" s="58"/>
      <c r="AM12" s="59"/>
      <c r="AN12" s="59"/>
      <c r="AO12" s="59"/>
      <c r="AP12" s="59"/>
      <c r="AQ12" s="59"/>
      <c r="AR12" s="58"/>
      <c r="AS12" s="59"/>
      <c r="AT12" s="59"/>
      <c r="AU12" s="59"/>
      <c r="AV12" s="59"/>
      <c r="AW12" s="59"/>
      <c r="AX12" s="60"/>
      <c r="AY12" s="59"/>
      <c r="AZ12" s="59" t="s">
        <v>9</v>
      </c>
      <c r="BA12" s="59" t="s">
        <v>9</v>
      </c>
      <c r="BB12" s="59"/>
      <c r="BC12" s="58"/>
      <c r="BD12" s="58"/>
      <c r="BE12" s="59"/>
      <c r="BF12" s="58"/>
      <c r="BG12" s="58"/>
      <c r="BH12" s="58"/>
      <c r="BI12" s="59"/>
      <c r="BJ12" s="6"/>
    </row>
    <row r="13" spans="1:62">
      <c r="A13" s="23">
        <v>9</v>
      </c>
      <c r="B13" s="56" t="s">
        <v>2239</v>
      </c>
      <c r="C13" s="56" t="s">
        <v>859</v>
      </c>
      <c r="D13" s="56" t="s">
        <v>71</v>
      </c>
      <c r="E13" s="56">
        <v>67</v>
      </c>
      <c r="F13" s="56"/>
      <c r="G13" s="56"/>
      <c r="H13" s="76" t="str">
        <f t="shared" si="0"/>
        <v>吳＊梯</v>
      </c>
      <c r="I13" s="57" t="str">
        <f t="shared" si="1"/>
        <v>1＊091220</v>
      </c>
      <c r="J13" s="56">
        <v>1130402</v>
      </c>
      <c r="K13" s="56" t="s">
        <v>72</v>
      </c>
      <c r="L13" s="56">
        <v>1125</v>
      </c>
      <c r="M13" s="58"/>
      <c r="N13" s="58"/>
      <c r="O13" s="58"/>
      <c r="P13" s="58"/>
      <c r="Q13" s="58"/>
      <c r="R13" s="58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8"/>
      <c r="AK13" s="58"/>
      <c r="AL13" s="58"/>
      <c r="AM13" s="59"/>
      <c r="AN13" s="59"/>
      <c r="AO13" s="59"/>
      <c r="AP13" s="59"/>
      <c r="AQ13" s="59"/>
      <c r="AR13" s="58"/>
      <c r="AS13" s="59"/>
      <c r="AT13" s="59"/>
      <c r="AU13" s="59"/>
      <c r="AV13" s="59"/>
      <c r="AW13" s="59"/>
      <c r="AX13" s="60" t="s">
        <v>9</v>
      </c>
      <c r="AY13" s="59"/>
      <c r="AZ13" s="59"/>
      <c r="BA13" s="59"/>
      <c r="BB13" s="59"/>
      <c r="BC13" s="58"/>
      <c r="BD13" s="58"/>
      <c r="BE13" s="58"/>
      <c r="BF13" s="58"/>
      <c r="BG13" s="58"/>
      <c r="BH13" s="58"/>
      <c r="BI13" s="59"/>
      <c r="BJ13" s="6"/>
    </row>
    <row r="14" spans="1:62">
      <c r="A14" s="23">
        <v>10</v>
      </c>
      <c r="B14" s="56" t="s">
        <v>665</v>
      </c>
      <c r="C14" s="56" t="s">
        <v>245</v>
      </c>
      <c r="D14" s="56" t="s">
        <v>69</v>
      </c>
      <c r="E14" s="56">
        <v>79</v>
      </c>
      <c r="F14" s="56"/>
      <c r="G14" s="56"/>
      <c r="H14" s="76" t="str">
        <f t="shared" si="0"/>
        <v>鄭＊雪子</v>
      </c>
      <c r="I14" s="57" t="str">
        <f t="shared" si="1"/>
        <v>0＊175864</v>
      </c>
      <c r="J14" s="56">
        <v>1130402</v>
      </c>
      <c r="K14" s="56" t="s">
        <v>72</v>
      </c>
      <c r="L14" s="56">
        <v>1125</v>
      </c>
      <c r="M14" s="58"/>
      <c r="N14" s="58"/>
      <c r="O14" s="58"/>
      <c r="P14" s="58"/>
      <c r="Q14" s="58"/>
      <c r="R14" s="58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8"/>
      <c r="AK14" s="58"/>
      <c r="AL14" s="58"/>
      <c r="AM14" s="59"/>
      <c r="AN14" s="59"/>
      <c r="AO14" s="59"/>
      <c r="AP14" s="59"/>
      <c r="AQ14" s="59"/>
      <c r="AR14" s="58"/>
      <c r="AS14" s="59"/>
      <c r="AT14" s="59"/>
      <c r="AU14" s="59"/>
      <c r="AV14" s="59"/>
      <c r="AW14" s="59"/>
      <c r="AX14" s="60" t="s">
        <v>9</v>
      </c>
      <c r="AY14" s="59"/>
      <c r="AZ14" s="59"/>
      <c r="BA14" s="59"/>
      <c r="BB14" s="59"/>
      <c r="BC14" s="58"/>
      <c r="BD14" s="58"/>
      <c r="BE14" s="59"/>
      <c r="BF14" s="58"/>
      <c r="BG14" s="58"/>
      <c r="BH14" s="58"/>
      <c r="BI14" s="59"/>
      <c r="BJ14" s="6"/>
    </row>
    <row r="15" spans="1:62">
      <c r="A15" s="23">
        <v>11</v>
      </c>
      <c r="B15" s="56" t="s">
        <v>558</v>
      </c>
      <c r="C15" s="56" t="s">
        <v>559</v>
      </c>
      <c r="D15" s="56" t="s">
        <v>71</v>
      </c>
      <c r="E15" s="56">
        <v>86</v>
      </c>
      <c r="F15" s="56"/>
      <c r="G15" s="56"/>
      <c r="H15" s="76" t="str">
        <f t="shared" si="0"/>
        <v>林＊騰</v>
      </c>
      <c r="I15" s="57" t="str">
        <f t="shared" si="1"/>
        <v>2＊498496</v>
      </c>
      <c r="J15" s="56">
        <v>1130402</v>
      </c>
      <c r="K15" s="56" t="s">
        <v>72</v>
      </c>
      <c r="L15" s="56">
        <v>1125</v>
      </c>
      <c r="M15" s="58"/>
      <c r="N15" s="58"/>
      <c r="O15" s="58"/>
      <c r="P15" s="58"/>
      <c r="Q15" s="58"/>
      <c r="R15" s="58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8"/>
      <c r="AK15" s="58"/>
      <c r="AL15" s="58"/>
      <c r="AM15" s="59"/>
      <c r="AN15" s="59"/>
      <c r="AO15" s="59"/>
      <c r="AP15" s="59"/>
      <c r="AQ15" s="59"/>
      <c r="AR15" s="58"/>
      <c r="AS15" s="59"/>
      <c r="AT15" s="59"/>
      <c r="AU15" s="59"/>
      <c r="AV15" s="59"/>
      <c r="AW15" s="59"/>
      <c r="AX15" s="60" t="s">
        <v>9</v>
      </c>
      <c r="AY15" s="59"/>
      <c r="AZ15" s="59"/>
      <c r="BA15" s="59"/>
      <c r="BB15" s="59"/>
      <c r="BC15" s="58"/>
      <c r="BD15" s="58"/>
      <c r="BE15" s="59"/>
      <c r="BF15" s="58"/>
      <c r="BG15" s="58"/>
      <c r="BH15" s="58"/>
      <c r="BI15" s="59"/>
      <c r="BJ15" s="6"/>
    </row>
    <row r="16" spans="1:62" ht="31">
      <c r="A16" s="23">
        <v>12</v>
      </c>
      <c r="B16" s="56" t="s">
        <v>2240</v>
      </c>
      <c r="C16" s="56" t="s">
        <v>792</v>
      </c>
      <c r="D16" s="56" t="s">
        <v>69</v>
      </c>
      <c r="E16" s="56">
        <v>84</v>
      </c>
      <c r="F16" s="56"/>
      <c r="G16" s="56"/>
      <c r="H16" s="76" t="str">
        <f t="shared" si="0"/>
        <v>張＊滿英</v>
      </c>
      <c r="I16" s="57" t="str">
        <f t="shared" si="1"/>
        <v>1＊106808</v>
      </c>
      <c r="J16" s="56">
        <v>1130409</v>
      </c>
      <c r="K16" s="56" t="s">
        <v>1897</v>
      </c>
      <c r="L16" s="56">
        <v>1125</v>
      </c>
      <c r="M16" s="58"/>
      <c r="N16" s="58"/>
      <c r="O16" s="58"/>
      <c r="P16" s="58"/>
      <c r="Q16" s="58"/>
      <c r="R16" s="58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8"/>
      <c r="AK16" s="58"/>
      <c r="AL16" s="58"/>
      <c r="AM16" s="59"/>
      <c r="AN16" s="59"/>
      <c r="AO16" s="59"/>
      <c r="AP16" s="59"/>
      <c r="AQ16" s="59"/>
      <c r="AR16" s="58"/>
      <c r="AS16" s="59"/>
      <c r="AT16" s="59"/>
      <c r="AU16" s="59"/>
      <c r="AV16" s="59"/>
      <c r="AW16" s="59"/>
      <c r="AX16" s="60" t="s">
        <v>9</v>
      </c>
      <c r="AY16" s="59"/>
      <c r="AZ16" s="59"/>
      <c r="BA16" s="59" t="s">
        <v>9</v>
      </c>
      <c r="BB16" s="59"/>
      <c r="BC16" s="58"/>
      <c r="BD16" s="58"/>
      <c r="BE16" s="59"/>
      <c r="BF16" s="58"/>
      <c r="BG16" s="58"/>
      <c r="BH16" s="58"/>
      <c r="BI16" s="59"/>
      <c r="BJ16" s="6"/>
    </row>
    <row r="17" spans="1:62" ht="31">
      <c r="A17" s="23">
        <v>13</v>
      </c>
      <c r="B17" s="56" t="s">
        <v>2241</v>
      </c>
      <c r="C17" s="56" t="s">
        <v>1942</v>
      </c>
      <c r="D17" s="56" t="s">
        <v>71</v>
      </c>
      <c r="E17" s="56">
        <v>62</v>
      </c>
      <c r="F17" s="56"/>
      <c r="G17" s="56"/>
      <c r="H17" s="76" t="str">
        <f t="shared" si="0"/>
        <v>蕭＊益</v>
      </c>
      <c r="I17" s="57" t="str">
        <f t="shared" si="1"/>
        <v>2＊589540</v>
      </c>
      <c r="J17" s="56">
        <v>1130409</v>
      </c>
      <c r="K17" s="56" t="s">
        <v>1040</v>
      </c>
      <c r="L17" s="56">
        <v>1125</v>
      </c>
      <c r="M17" s="58"/>
      <c r="N17" s="58" t="s">
        <v>9</v>
      </c>
      <c r="O17" s="58"/>
      <c r="P17" s="58" t="s">
        <v>9</v>
      </c>
      <c r="Q17" s="58"/>
      <c r="R17" s="58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8"/>
      <c r="AK17" s="58"/>
      <c r="AL17" s="58"/>
      <c r="AM17" s="59"/>
      <c r="AN17" s="59"/>
      <c r="AO17" s="59"/>
      <c r="AP17" s="59"/>
      <c r="AQ17" s="59"/>
      <c r="AR17" s="58"/>
      <c r="AS17" s="59"/>
      <c r="AT17" s="59"/>
      <c r="AU17" s="59"/>
      <c r="AV17" s="59"/>
      <c r="AW17" s="59"/>
      <c r="AX17" s="60"/>
      <c r="AY17" s="59"/>
      <c r="AZ17" s="59"/>
      <c r="BA17" s="59"/>
      <c r="BB17" s="59"/>
      <c r="BC17" s="58"/>
      <c r="BD17" s="58"/>
      <c r="BE17" s="59"/>
      <c r="BF17" s="58"/>
      <c r="BG17" s="58"/>
      <c r="BH17" s="58"/>
      <c r="BI17" s="59" t="s">
        <v>1034</v>
      </c>
      <c r="BJ17" s="6"/>
    </row>
    <row r="18" spans="1:62">
      <c r="A18" s="23">
        <v>14</v>
      </c>
      <c r="B18" s="56" t="s">
        <v>2242</v>
      </c>
      <c r="C18" s="56" t="s">
        <v>1943</v>
      </c>
      <c r="D18" s="56" t="s">
        <v>69</v>
      </c>
      <c r="E18" s="56">
        <v>73</v>
      </c>
      <c r="F18" s="56"/>
      <c r="G18" s="56"/>
      <c r="H18" s="76" t="str">
        <f t="shared" si="0"/>
        <v>羅＊錦鸞</v>
      </c>
      <c r="I18" s="57" t="str">
        <f t="shared" si="1"/>
        <v>2＊413339</v>
      </c>
      <c r="J18" s="56">
        <v>1130416</v>
      </c>
      <c r="K18" s="56" t="s">
        <v>72</v>
      </c>
      <c r="L18" s="56">
        <v>1125</v>
      </c>
      <c r="M18" s="58"/>
      <c r="N18" s="58"/>
      <c r="O18" s="58"/>
      <c r="P18" s="58"/>
      <c r="Q18" s="58"/>
      <c r="R18" s="58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8"/>
      <c r="AK18" s="58"/>
      <c r="AL18" s="58"/>
      <c r="AM18" s="59"/>
      <c r="AN18" s="59"/>
      <c r="AO18" s="59"/>
      <c r="AP18" s="59"/>
      <c r="AQ18" s="59"/>
      <c r="AR18" s="58"/>
      <c r="AS18" s="59"/>
      <c r="AT18" s="59"/>
      <c r="AU18" s="59"/>
      <c r="AV18" s="59"/>
      <c r="AW18" s="59"/>
      <c r="AX18" s="60" t="s">
        <v>9</v>
      </c>
      <c r="AY18" s="59"/>
      <c r="AZ18" s="59"/>
      <c r="BA18" s="59"/>
      <c r="BB18" s="59"/>
      <c r="BC18" s="58"/>
      <c r="BD18" s="58"/>
      <c r="BE18" s="59"/>
      <c r="BF18" s="58"/>
      <c r="BG18" s="58"/>
      <c r="BH18" s="58"/>
      <c r="BI18" s="59"/>
      <c r="BJ18" s="6"/>
    </row>
    <row r="19" spans="1:62" ht="31">
      <c r="A19" s="23">
        <v>15</v>
      </c>
      <c r="B19" s="56" t="s">
        <v>2243</v>
      </c>
      <c r="C19" s="56" t="s">
        <v>1945</v>
      </c>
      <c r="D19" s="56" t="s">
        <v>71</v>
      </c>
      <c r="E19" s="56">
        <v>81</v>
      </c>
      <c r="F19" s="56" t="s">
        <v>1941</v>
      </c>
      <c r="G19" s="56" t="s">
        <v>1946</v>
      </c>
      <c r="H19" s="76" t="str">
        <f t="shared" si="0"/>
        <v>羅＊喜</v>
      </c>
      <c r="I19" s="57" t="str">
        <f t="shared" si="1"/>
        <v>2＊599624</v>
      </c>
      <c r="J19" s="56">
        <v>1130416</v>
      </c>
      <c r="K19" s="56" t="s">
        <v>1040</v>
      </c>
      <c r="L19" s="56">
        <v>1125</v>
      </c>
      <c r="M19" s="58"/>
      <c r="N19" s="58"/>
      <c r="O19" s="58"/>
      <c r="P19" s="58" t="s">
        <v>9</v>
      </c>
      <c r="Q19" s="58"/>
      <c r="R19" s="58" t="s">
        <v>9</v>
      </c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8"/>
      <c r="AK19" s="58"/>
      <c r="AL19" s="58"/>
      <c r="AM19" s="59"/>
      <c r="AN19" s="59"/>
      <c r="AO19" s="59"/>
      <c r="AP19" s="59"/>
      <c r="AQ19" s="59"/>
      <c r="AR19" s="58"/>
      <c r="AS19" s="59"/>
      <c r="AT19" s="59"/>
      <c r="AU19" s="59"/>
      <c r="AV19" s="59"/>
      <c r="AW19" s="59"/>
      <c r="AX19" s="60"/>
      <c r="AY19" s="59"/>
      <c r="AZ19" s="59"/>
      <c r="BA19" s="59"/>
      <c r="BB19" s="59"/>
      <c r="BC19" s="58"/>
      <c r="BD19" s="58"/>
      <c r="BE19" s="59"/>
      <c r="BF19" s="58"/>
      <c r="BG19" s="58"/>
      <c r="BH19" s="58"/>
      <c r="BI19" s="59" t="s">
        <v>1034</v>
      </c>
      <c r="BJ19" s="6"/>
    </row>
    <row r="20" spans="1:62" ht="31">
      <c r="A20" s="23">
        <v>16</v>
      </c>
      <c r="B20" s="56" t="s">
        <v>420</v>
      </c>
      <c r="C20" s="56" t="s">
        <v>421</v>
      </c>
      <c r="D20" s="56" t="s">
        <v>71</v>
      </c>
      <c r="E20" s="56">
        <v>61</v>
      </c>
      <c r="F20" s="56"/>
      <c r="G20" s="56"/>
      <c r="H20" s="76" t="str">
        <f t="shared" si="0"/>
        <v>林＊文</v>
      </c>
      <c r="I20" s="57" t="str">
        <f t="shared" si="1"/>
        <v>0＊056203</v>
      </c>
      <c r="J20" s="56">
        <v>1130416</v>
      </c>
      <c r="K20" s="56" t="s">
        <v>82</v>
      </c>
      <c r="L20" s="56">
        <v>1125</v>
      </c>
      <c r="M20" s="58"/>
      <c r="N20" s="58"/>
      <c r="O20" s="58"/>
      <c r="P20" s="58"/>
      <c r="Q20" s="58"/>
      <c r="R20" s="58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8"/>
      <c r="AK20" s="58"/>
      <c r="AL20" s="58"/>
      <c r="AM20" s="59"/>
      <c r="AN20" s="59"/>
      <c r="AO20" s="59"/>
      <c r="AP20" s="59"/>
      <c r="AQ20" s="59"/>
      <c r="AR20" s="58"/>
      <c r="AS20" s="59"/>
      <c r="AT20" s="59"/>
      <c r="AU20" s="59"/>
      <c r="AV20" s="59"/>
      <c r="AW20" s="59"/>
      <c r="AX20" s="60"/>
      <c r="AY20" s="59"/>
      <c r="AZ20" s="59"/>
      <c r="BA20" s="59"/>
      <c r="BB20" s="59"/>
      <c r="BC20" s="58"/>
      <c r="BD20" s="58"/>
      <c r="BE20" s="59"/>
      <c r="BF20" s="58"/>
      <c r="BG20" s="58"/>
      <c r="BH20" s="58"/>
      <c r="BI20" s="59" t="s">
        <v>1043</v>
      </c>
      <c r="BJ20" s="6"/>
    </row>
    <row r="21" spans="1:62">
      <c r="A21" s="23">
        <v>17</v>
      </c>
      <c r="B21" s="56" t="s">
        <v>314</v>
      </c>
      <c r="C21" s="56" t="s">
        <v>206</v>
      </c>
      <c r="D21" s="56" t="s">
        <v>69</v>
      </c>
      <c r="E21" s="56">
        <v>70</v>
      </c>
      <c r="F21" s="56"/>
      <c r="G21" s="56"/>
      <c r="H21" s="76" t="str">
        <f t="shared" si="0"/>
        <v>黃＊樹蘭</v>
      </c>
      <c r="I21" s="57" t="str">
        <f t="shared" si="1"/>
        <v>0＊261745</v>
      </c>
      <c r="J21" s="56">
        <v>1130430</v>
      </c>
      <c r="K21" s="56" t="s">
        <v>72</v>
      </c>
      <c r="L21" s="56">
        <v>1125</v>
      </c>
      <c r="M21" s="58"/>
      <c r="N21" s="58"/>
      <c r="O21" s="58"/>
      <c r="P21" s="58"/>
      <c r="Q21" s="58"/>
      <c r="R21" s="58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8"/>
      <c r="AK21" s="58"/>
      <c r="AL21" s="58"/>
      <c r="AM21" s="59"/>
      <c r="AN21" s="59"/>
      <c r="AO21" s="59"/>
      <c r="AP21" s="59"/>
      <c r="AQ21" s="59"/>
      <c r="AR21" s="58"/>
      <c r="AS21" s="59"/>
      <c r="AT21" s="59"/>
      <c r="AU21" s="59"/>
      <c r="AV21" s="59"/>
      <c r="AW21" s="59"/>
      <c r="AX21" s="60" t="s">
        <v>9</v>
      </c>
      <c r="AY21" s="59"/>
      <c r="AZ21" s="59"/>
      <c r="BA21" s="59"/>
      <c r="BB21" s="59"/>
      <c r="BC21" s="58"/>
      <c r="BD21" s="58"/>
      <c r="BE21" s="59"/>
      <c r="BF21" s="58"/>
      <c r="BG21" s="58"/>
      <c r="BH21" s="58"/>
      <c r="BI21" s="59"/>
      <c r="BJ21" s="6"/>
    </row>
    <row r="22" spans="1:62">
      <c r="A22" s="23">
        <v>18</v>
      </c>
      <c r="B22" s="56" t="s">
        <v>2244</v>
      </c>
      <c r="C22" s="56" t="s">
        <v>1427</v>
      </c>
      <c r="D22" s="56" t="s">
        <v>71</v>
      </c>
      <c r="E22" s="56">
        <v>65</v>
      </c>
      <c r="F22" s="56"/>
      <c r="G22" s="56"/>
      <c r="H22" s="76" t="str">
        <f t="shared" si="0"/>
        <v>羅＊政</v>
      </c>
      <c r="I22" s="57" t="str">
        <f t="shared" si="1"/>
        <v>2＊573468</v>
      </c>
      <c r="J22" s="56">
        <v>1130430</v>
      </c>
      <c r="K22" s="56" t="s">
        <v>72</v>
      </c>
      <c r="L22" s="56">
        <v>1125</v>
      </c>
      <c r="M22" s="58"/>
      <c r="N22" s="58"/>
      <c r="O22" s="58"/>
      <c r="P22" s="58"/>
      <c r="Q22" s="58"/>
      <c r="R22" s="58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8"/>
      <c r="AK22" s="58"/>
      <c r="AL22" s="58"/>
      <c r="AM22" s="59"/>
      <c r="AN22" s="59"/>
      <c r="AO22" s="59"/>
      <c r="AP22" s="59"/>
      <c r="AQ22" s="59"/>
      <c r="AR22" s="58"/>
      <c r="AS22" s="59"/>
      <c r="AT22" s="59"/>
      <c r="AU22" s="59"/>
      <c r="AV22" s="59"/>
      <c r="AW22" s="59"/>
      <c r="AX22" s="60" t="s">
        <v>9</v>
      </c>
      <c r="AY22" s="59"/>
      <c r="AZ22" s="59"/>
      <c r="BA22" s="59"/>
      <c r="BB22" s="59"/>
      <c r="BC22" s="58"/>
      <c r="BD22" s="58"/>
      <c r="BE22" s="59"/>
      <c r="BF22" s="58"/>
      <c r="BG22" s="58"/>
      <c r="BH22" s="58"/>
      <c r="BI22" s="61"/>
      <c r="BJ22" s="6"/>
    </row>
    <row r="23" spans="1:62">
      <c r="A23" s="23">
        <v>19</v>
      </c>
      <c r="B23" s="56" t="s">
        <v>2245</v>
      </c>
      <c r="C23" s="56" t="s">
        <v>1947</v>
      </c>
      <c r="D23" s="56" t="s">
        <v>71</v>
      </c>
      <c r="E23" s="56">
        <v>63</v>
      </c>
      <c r="F23" s="56"/>
      <c r="G23" s="56"/>
      <c r="H23" s="76" t="str">
        <f t="shared" si="0"/>
        <v>張＊華</v>
      </c>
      <c r="I23" s="57" t="str">
        <f t="shared" si="1"/>
        <v>1＊367749</v>
      </c>
      <c r="J23" s="56">
        <v>1130430</v>
      </c>
      <c r="K23" s="56" t="s">
        <v>72</v>
      </c>
      <c r="L23" s="56">
        <v>1125</v>
      </c>
      <c r="M23" s="58"/>
      <c r="N23" s="58"/>
      <c r="O23" s="58"/>
      <c r="P23" s="58"/>
      <c r="Q23" s="58"/>
      <c r="R23" s="58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8"/>
      <c r="AK23" s="58"/>
      <c r="AL23" s="58"/>
      <c r="AM23" s="59"/>
      <c r="AN23" s="59"/>
      <c r="AO23" s="59"/>
      <c r="AP23" s="59"/>
      <c r="AQ23" s="59"/>
      <c r="AR23" s="58"/>
      <c r="AS23" s="59"/>
      <c r="AT23" s="59"/>
      <c r="AU23" s="59"/>
      <c r="AV23" s="59"/>
      <c r="AW23" s="59"/>
      <c r="AX23" s="60" t="s">
        <v>9</v>
      </c>
      <c r="AY23" s="59"/>
      <c r="AZ23" s="59"/>
      <c r="BA23" s="58"/>
      <c r="BB23" s="59"/>
      <c r="BC23" s="58"/>
      <c r="BD23" s="58"/>
      <c r="BE23" s="59"/>
      <c r="BF23" s="58"/>
      <c r="BG23" s="58"/>
      <c r="BH23" s="58"/>
      <c r="BI23" s="59"/>
      <c r="BJ23" s="6"/>
    </row>
    <row r="24" spans="1:62" ht="46.5">
      <c r="A24" s="23">
        <v>20</v>
      </c>
      <c r="B24" s="56" t="s">
        <v>2246</v>
      </c>
      <c r="C24" s="56" t="s">
        <v>1948</v>
      </c>
      <c r="D24" s="56" t="s">
        <v>69</v>
      </c>
      <c r="E24" s="56">
        <v>76</v>
      </c>
      <c r="F24" s="56"/>
      <c r="G24" s="56"/>
      <c r="H24" s="76" t="str">
        <f t="shared" si="0"/>
        <v>曾＊連珠</v>
      </c>
      <c r="I24" s="57" t="str">
        <f t="shared" si="1"/>
        <v>1＊156007</v>
      </c>
      <c r="J24" s="56">
        <v>1130430</v>
      </c>
      <c r="K24" s="56" t="s">
        <v>77</v>
      </c>
      <c r="L24" s="56">
        <v>1125</v>
      </c>
      <c r="M24" s="58"/>
      <c r="N24" s="58"/>
      <c r="O24" s="58"/>
      <c r="P24" s="58"/>
      <c r="Q24" s="58"/>
      <c r="R24" s="58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8"/>
      <c r="AK24" s="58"/>
      <c r="AL24" s="58"/>
      <c r="AM24" s="59"/>
      <c r="AN24" s="59"/>
      <c r="AO24" s="59"/>
      <c r="AP24" s="59"/>
      <c r="AQ24" s="59"/>
      <c r="AR24" s="58"/>
      <c r="AS24" s="59"/>
      <c r="AT24" s="59"/>
      <c r="AU24" s="59"/>
      <c r="AV24" s="59"/>
      <c r="AW24" s="59"/>
      <c r="AX24" s="60"/>
      <c r="AY24" s="59"/>
      <c r="AZ24" s="59"/>
      <c r="BA24" s="59"/>
      <c r="BB24" s="59"/>
      <c r="BC24" s="58"/>
      <c r="BD24" s="58"/>
      <c r="BE24" s="59"/>
      <c r="BF24" s="58"/>
      <c r="BG24" s="58"/>
      <c r="BH24" s="58"/>
      <c r="BI24" s="59" t="s">
        <v>1882</v>
      </c>
      <c r="BJ24" s="6"/>
    </row>
    <row r="25" spans="1:62" ht="46.5">
      <c r="A25" s="23">
        <v>21</v>
      </c>
      <c r="B25" s="56" t="s">
        <v>2247</v>
      </c>
      <c r="C25" s="56" t="s">
        <v>903</v>
      </c>
      <c r="D25" s="56" t="s">
        <v>69</v>
      </c>
      <c r="E25" s="56">
        <v>51</v>
      </c>
      <c r="F25" s="56"/>
      <c r="G25" s="56"/>
      <c r="H25" s="76" t="str">
        <f t="shared" si="0"/>
        <v>張＊華</v>
      </c>
      <c r="I25" s="57" t="str">
        <f t="shared" si="1"/>
        <v>2＊407307</v>
      </c>
      <c r="J25" s="56">
        <v>1130430</v>
      </c>
      <c r="K25" s="56" t="s">
        <v>77</v>
      </c>
      <c r="L25" s="56">
        <v>1125</v>
      </c>
      <c r="M25" s="58"/>
      <c r="N25" s="58"/>
      <c r="O25" s="58"/>
      <c r="P25" s="58"/>
      <c r="Q25" s="58"/>
      <c r="R25" s="58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8"/>
      <c r="AK25" s="58"/>
      <c r="AL25" s="58"/>
      <c r="AM25" s="59"/>
      <c r="AN25" s="59"/>
      <c r="AO25" s="59"/>
      <c r="AP25" s="59"/>
      <c r="AQ25" s="59"/>
      <c r="AR25" s="58"/>
      <c r="AS25" s="59"/>
      <c r="AT25" s="59"/>
      <c r="AU25" s="59"/>
      <c r="AV25" s="59"/>
      <c r="AW25" s="59"/>
      <c r="AX25" s="60"/>
      <c r="AY25" s="59"/>
      <c r="AZ25" s="59"/>
      <c r="BA25" s="59"/>
      <c r="BB25" s="59"/>
      <c r="BC25" s="58"/>
      <c r="BD25" s="58"/>
      <c r="BE25" s="59"/>
      <c r="BF25" s="58"/>
      <c r="BG25" s="58"/>
      <c r="BH25" s="58"/>
      <c r="BI25" s="59" t="s">
        <v>1882</v>
      </c>
      <c r="BJ25" s="6"/>
    </row>
    <row r="26" spans="1:62">
      <c r="A26" s="23">
        <v>22</v>
      </c>
      <c r="B26" s="56" t="s">
        <v>2248</v>
      </c>
      <c r="C26" s="56" t="s">
        <v>1950</v>
      </c>
      <c r="D26" s="56" t="s">
        <v>71</v>
      </c>
      <c r="E26" s="56">
        <v>58</v>
      </c>
      <c r="F26" s="56"/>
      <c r="G26" s="56"/>
      <c r="H26" s="76" t="str">
        <f t="shared" si="0"/>
        <v>雷＊陽</v>
      </c>
      <c r="I26" s="57" t="str">
        <f t="shared" si="1"/>
        <v>0＊693265</v>
      </c>
      <c r="J26" s="56">
        <v>1130401</v>
      </c>
      <c r="K26" s="56" t="s">
        <v>72</v>
      </c>
      <c r="L26" s="62" t="s">
        <v>721</v>
      </c>
      <c r="M26" s="58"/>
      <c r="N26" s="58"/>
      <c r="O26" s="58"/>
      <c r="P26" s="58"/>
      <c r="Q26" s="58"/>
      <c r="R26" s="58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8"/>
      <c r="AK26" s="58"/>
      <c r="AL26" s="58"/>
      <c r="AM26" s="59"/>
      <c r="AN26" s="59"/>
      <c r="AO26" s="59"/>
      <c r="AP26" s="59"/>
      <c r="AQ26" s="59"/>
      <c r="AR26" s="58"/>
      <c r="AS26" s="59"/>
      <c r="AT26" s="59"/>
      <c r="AU26" s="59"/>
      <c r="AV26" s="59"/>
      <c r="AW26" s="59"/>
      <c r="AX26" s="60" t="s">
        <v>9</v>
      </c>
      <c r="AY26" s="59"/>
      <c r="AZ26" s="59"/>
      <c r="BA26" s="59"/>
      <c r="BB26" s="59"/>
      <c r="BC26" s="58"/>
      <c r="BD26" s="58"/>
      <c r="BE26" s="59"/>
      <c r="BF26" s="58"/>
      <c r="BG26" s="58"/>
      <c r="BH26" s="58"/>
      <c r="BI26" s="59"/>
      <c r="BJ26" s="6"/>
    </row>
    <row r="27" spans="1:62">
      <c r="A27" s="23">
        <v>23</v>
      </c>
      <c r="B27" s="56" t="s">
        <v>2249</v>
      </c>
      <c r="C27" s="56" t="s">
        <v>1951</v>
      </c>
      <c r="D27" s="56" t="s">
        <v>69</v>
      </c>
      <c r="E27" s="56">
        <v>64</v>
      </c>
      <c r="F27" s="56"/>
      <c r="G27" s="56"/>
      <c r="H27" s="76" t="str">
        <f t="shared" si="0"/>
        <v>張＊蘭</v>
      </c>
      <c r="I27" s="57" t="str">
        <f t="shared" si="1"/>
        <v>2＊583940</v>
      </c>
      <c r="J27" s="56">
        <v>1130401</v>
      </c>
      <c r="K27" s="56" t="s">
        <v>72</v>
      </c>
      <c r="L27" s="62" t="s">
        <v>721</v>
      </c>
      <c r="M27" s="58"/>
      <c r="N27" s="58"/>
      <c r="O27" s="58"/>
      <c r="P27" s="58"/>
      <c r="Q27" s="58"/>
      <c r="R27" s="58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8"/>
      <c r="AK27" s="58"/>
      <c r="AL27" s="58"/>
      <c r="AM27" s="59"/>
      <c r="AN27" s="59"/>
      <c r="AO27" s="59"/>
      <c r="AP27" s="59"/>
      <c r="AQ27" s="59"/>
      <c r="AR27" s="58"/>
      <c r="AS27" s="59"/>
      <c r="AT27" s="59"/>
      <c r="AU27" s="59"/>
      <c r="AV27" s="59"/>
      <c r="AW27" s="59"/>
      <c r="AX27" s="60" t="s">
        <v>9</v>
      </c>
      <c r="AY27" s="59"/>
      <c r="AZ27" s="59"/>
      <c r="BA27" s="59"/>
      <c r="BB27" s="59"/>
      <c r="BC27" s="58"/>
      <c r="BD27" s="58"/>
      <c r="BE27" s="59"/>
      <c r="BF27" s="58"/>
      <c r="BG27" s="58"/>
      <c r="BH27" s="58"/>
      <c r="BI27" s="59"/>
      <c r="BJ27" s="6"/>
    </row>
    <row r="28" spans="1:62" ht="31">
      <c r="A28" s="23">
        <v>24</v>
      </c>
      <c r="B28" s="56" t="s">
        <v>2250</v>
      </c>
      <c r="C28" s="56" t="s">
        <v>921</v>
      </c>
      <c r="D28" s="56" t="s">
        <v>69</v>
      </c>
      <c r="E28" s="56">
        <v>75</v>
      </c>
      <c r="F28" s="56"/>
      <c r="G28" s="56"/>
      <c r="H28" s="76" t="str">
        <f t="shared" si="0"/>
        <v>楊＊珠</v>
      </c>
      <c r="I28" s="57" t="str">
        <f t="shared" si="1"/>
        <v>1＊115326</v>
      </c>
      <c r="J28" s="56">
        <v>1130403</v>
      </c>
      <c r="K28" s="56" t="s">
        <v>724</v>
      </c>
      <c r="L28" s="62" t="s">
        <v>721</v>
      </c>
      <c r="M28" s="58"/>
      <c r="N28" s="58"/>
      <c r="O28" s="58"/>
      <c r="P28" s="58"/>
      <c r="Q28" s="58"/>
      <c r="R28" s="58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8"/>
      <c r="AK28" s="58"/>
      <c r="AL28" s="58"/>
      <c r="AM28" s="59"/>
      <c r="AN28" s="59"/>
      <c r="AO28" s="59"/>
      <c r="AP28" s="59"/>
      <c r="AQ28" s="59"/>
      <c r="AR28" s="58"/>
      <c r="AS28" s="59"/>
      <c r="AT28" s="59"/>
      <c r="AU28" s="59"/>
      <c r="AV28" s="59"/>
      <c r="AW28" s="59"/>
      <c r="AX28" s="60"/>
      <c r="AY28" s="59" t="s">
        <v>9</v>
      </c>
      <c r="AZ28" s="59"/>
      <c r="BA28" s="59" t="s">
        <v>1879</v>
      </c>
      <c r="BB28" s="59"/>
      <c r="BC28" s="58"/>
      <c r="BD28" s="58"/>
      <c r="BE28" s="59"/>
      <c r="BF28" s="58"/>
      <c r="BG28" s="58"/>
      <c r="BH28" s="58"/>
      <c r="BI28" s="59"/>
      <c r="BJ28" s="6"/>
    </row>
    <row r="29" spans="1:62">
      <c r="A29" s="23">
        <v>25</v>
      </c>
      <c r="B29" s="56" t="s">
        <v>2251</v>
      </c>
      <c r="C29" s="56" t="s">
        <v>1952</v>
      </c>
      <c r="D29" s="56" t="s">
        <v>71</v>
      </c>
      <c r="E29" s="56">
        <v>61</v>
      </c>
      <c r="F29" s="56"/>
      <c r="G29" s="56"/>
      <c r="H29" s="76" t="str">
        <f t="shared" si="0"/>
        <v>周＊鍠</v>
      </c>
      <c r="I29" s="57" t="str">
        <f t="shared" si="1"/>
        <v>2＊794035</v>
      </c>
      <c r="J29" s="56">
        <v>1130403</v>
      </c>
      <c r="K29" s="56" t="s">
        <v>73</v>
      </c>
      <c r="L29" s="62" t="s">
        <v>721</v>
      </c>
      <c r="M29" s="58"/>
      <c r="N29" s="58"/>
      <c r="O29" s="58"/>
      <c r="P29" s="58"/>
      <c r="Q29" s="58"/>
      <c r="R29" s="58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8"/>
      <c r="AK29" s="58"/>
      <c r="AL29" s="58"/>
      <c r="AM29" s="59"/>
      <c r="AN29" s="59"/>
      <c r="AO29" s="59"/>
      <c r="AP29" s="59"/>
      <c r="AQ29" s="59"/>
      <c r="AR29" s="58"/>
      <c r="AS29" s="59"/>
      <c r="AT29" s="59"/>
      <c r="AU29" s="59"/>
      <c r="AV29" s="59"/>
      <c r="AW29" s="59"/>
      <c r="AX29" s="60"/>
      <c r="AY29" s="59"/>
      <c r="AZ29" s="59"/>
      <c r="BA29" s="59" t="s">
        <v>9</v>
      </c>
      <c r="BB29" s="59"/>
      <c r="BC29" s="58"/>
      <c r="BD29" s="58"/>
      <c r="BE29" s="59"/>
      <c r="BF29" s="58"/>
      <c r="BG29" s="58"/>
      <c r="BH29" s="58"/>
      <c r="BI29" s="59"/>
      <c r="BJ29" s="6"/>
    </row>
    <row r="30" spans="1:62">
      <c r="A30" s="23">
        <v>26</v>
      </c>
      <c r="B30" s="56" t="s">
        <v>2252</v>
      </c>
      <c r="C30" s="56" t="s">
        <v>1953</v>
      </c>
      <c r="D30" s="56" t="s">
        <v>71</v>
      </c>
      <c r="E30" s="56">
        <v>64</v>
      </c>
      <c r="F30" s="56"/>
      <c r="G30" s="56"/>
      <c r="H30" s="76" t="str">
        <f t="shared" si="0"/>
        <v>劉＊成</v>
      </c>
      <c r="I30" s="57" t="str">
        <f t="shared" si="1"/>
        <v>0＊297649</v>
      </c>
      <c r="J30" s="56">
        <v>1130408</v>
      </c>
      <c r="K30" s="56" t="s">
        <v>72</v>
      </c>
      <c r="L30" s="62" t="s">
        <v>721</v>
      </c>
      <c r="M30" s="58"/>
      <c r="N30" s="58"/>
      <c r="O30" s="58"/>
      <c r="P30" s="58"/>
      <c r="Q30" s="58"/>
      <c r="R30" s="58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8"/>
      <c r="AK30" s="58"/>
      <c r="AL30" s="58"/>
      <c r="AM30" s="59"/>
      <c r="AN30" s="59"/>
      <c r="AO30" s="59"/>
      <c r="AP30" s="59"/>
      <c r="AQ30" s="59"/>
      <c r="AR30" s="58"/>
      <c r="AS30" s="59"/>
      <c r="AT30" s="59"/>
      <c r="AU30" s="59"/>
      <c r="AV30" s="59"/>
      <c r="AW30" s="59"/>
      <c r="AX30" s="60" t="s">
        <v>9</v>
      </c>
      <c r="AY30" s="59"/>
      <c r="AZ30" s="59"/>
      <c r="BA30" s="59"/>
      <c r="BB30" s="59"/>
      <c r="BC30" s="58"/>
      <c r="BD30" s="58"/>
      <c r="BE30" s="59"/>
      <c r="BF30" s="58"/>
      <c r="BG30" s="58"/>
      <c r="BH30" s="58"/>
      <c r="BI30" s="59"/>
      <c r="BJ30" s="6"/>
    </row>
    <row r="31" spans="1:62">
      <c r="A31" s="23">
        <v>27</v>
      </c>
      <c r="B31" s="56" t="s">
        <v>2253</v>
      </c>
      <c r="C31" s="56" t="s">
        <v>1954</v>
      </c>
      <c r="D31" s="56" t="s">
        <v>69</v>
      </c>
      <c r="E31" s="56">
        <v>68</v>
      </c>
      <c r="F31" s="56"/>
      <c r="G31" s="56"/>
      <c r="H31" s="76" t="str">
        <f t="shared" si="0"/>
        <v>馮＊妮</v>
      </c>
      <c r="I31" s="57" t="str">
        <f t="shared" si="1"/>
        <v>2＊927371</v>
      </c>
      <c r="J31" s="56">
        <v>1130410</v>
      </c>
      <c r="K31" s="56" t="s">
        <v>73</v>
      </c>
      <c r="L31" s="62" t="s">
        <v>721</v>
      </c>
      <c r="M31" s="58"/>
      <c r="N31" s="58"/>
      <c r="O31" s="58"/>
      <c r="P31" s="58"/>
      <c r="Q31" s="58"/>
      <c r="R31" s="58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8"/>
      <c r="AK31" s="58"/>
      <c r="AL31" s="58"/>
      <c r="AM31" s="59"/>
      <c r="AN31" s="59"/>
      <c r="AO31" s="59"/>
      <c r="AP31" s="59"/>
      <c r="AQ31" s="59"/>
      <c r="AR31" s="58"/>
      <c r="AS31" s="59"/>
      <c r="AT31" s="59"/>
      <c r="AU31" s="59"/>
      <c r="AV31" s="59"/>
      <c r="AW31" s="59"/>
      <c r="AX31" s="60"/>
      <c r="AY31" s="59"/>
      <c r="AZ31" s="59"/>
      <c r="BA31" s="59" t="s">
        <v>9</v>
      </c>
      <c r="BB31" s="59"/>
      <c r="BC31" s="58"/>
      <c r="BD31" s="58"/>
      <c r="BE31" s="59"/>
      <c r="BF31" s="58"/>
      <c r="BG31" s="58"/>
      <c r="BH31" s="58"/>
      <c r="BI31" s="59"/>
      <c r="BJ31" s="6"/>
    </row>
    <row r="32" spans="1:62" ht="77.5">
      <c r="A32" s="23">
        <v>28</v>
      </c>
      <c r="B32" s="56" t="s">
        <v>2254</v>
      </c>
      <c r="C32" s="56" t="s">
        <v>1955</v>
      </c>
      <c r="D32" s="56" t="s">
        <v>71</v>
      </c>
      <c r="E32" s="56">
        <v>75</v>
      </c>
      <c r="F32" s="56"/>
      <c r="G32" s="56"/>
      <c r="H32" s="76" t="str">
        <f t="shared" si="0"/>
        <v>李＊</v>
      </c>
      <c r="I32" s="57" t="str">
        <f t="shared" si="1"/>
        <v>2＊100579</v>
      </c>
      <c r="J32" s="56">
        <v>1130410</v>
      </c>
      <c r="K32" s="56" t="s">
        <v>77</v>
      </c>
      <c r="L32" s="62" t="s">
        <v>721</v>
      </c>
      <c r="M32" s="58"/>
      <c r="N32" s="58"/>
      <c r="O32" s="58"/>
      <c r="P32" s="58"/>
      <c r="Q32" s="58"/>
      <c r="R32" s="58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8"/>
      <c r="AK32" s="58"/>
      <c r="AL32" s="58"/>
      <c r="AM32" s="59"/>
      <c r="AN32" s="59"/>
      <c r="AO32" s="59"/>
      <c r="AP32" s="59"/>
      <c r="AQ32" s="59"/>
      <c r="AR32" s="58"/>
      <c r="AS32" s="59"/>
      <c r="AT32" s="59"/>
      <c r="AU32" s="59"/>
      <c r="AV32" s="59"/>
      <c r="AW32" s="59"/>
      <c r="AX32" s="60"/>
      <c r="AY32" s="59"/>
      <c r="AZ32" s="59"/>
      <c r="BA32" s="59"/>
      <c r="BB32" s="59"/>
      <c r="BC32" s="58"/>
      <c r="BD32" s="58"/>
      <c r="BE32" s="59"/>
      <c r="BF32" s="58"/>
      <c r="BG32" s="58"/>
      <c r="BH32" s="58"/>
      <c r="BI32" s="59" t="s">
        <v>2203</v>
      </c>
      <c r="BJ32" s="6"/>
    </row>
    <row r="33" spans="1:62">
      <c r="A33" s="23">
        <v>29</v>
      </c>
      <c r="B33" s="56" t="s">
        <v>2255</v>
      </c>
      <c r="C33" s="56" t="s">
        <v>1474</v>
      </c>
      <c r="D33" s="56" t="s">
        <v>71</v>
      </c>
      <c r="E33" s="56">
        <v>50</v>
      </c>
      <c r="F33" s="56"/>
      <c r="G33" s="56"/>
      <c r="H33" s="76" t="str">
        <f t="shared" si="0"/>
        <v>呂＊暘</v>
      </c>
      <c r="I33" s="57" t="str">
        <f t="shared" si="1"/>
        <v>1＊811561</v>
      </c>
      <c r="J33" s="56">
        <v>1130410</v>
      </c>
      <c r="K33" s="56" t="s">
        <v>80</v>
      </c>
      <c r="L33" s="62" t="s">
        <v>721</v>
      </c>
      <c r="M33" s="58"/>
      <c r="N33" s="58"/>
      <c r="O33" s="58"/>
      <c r="P33" s="58"/>
      <c r="Q33" s="58"/>
      <c r="R33" s="58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8"/>
      <c r="AK33" s="58"/>
      <c r="AL33" s="58"/>
      <c r="AM33" s="59"/>
      <c r="AN33" s="59"/>
      <c r="AO33" s="59"/>
      <c r="AP33" s="59"/>
      <c r="AQ33" s="59"/>
      <c r="AR33" s="58"/>
      <c r="AS33" s="59"/>
      <c r="AT33" s="59"/>
      <c r="AU33" s="59"/>
      <c r="AV33" s="59"/>
      <c r="AW33" s="59"/>
      <c r="AX33" s="60"/>
      <c r="AY33" s="59"/>
      <c r="AZ33" s="59"/>
      <c r="BA33" s="59"/>
      <c r="BB33" s="59"/>
      <c r="BC33" s="58"/>
      <c r="BD33" s="58"/>
      <c r="BE33" s="59"/>
      <c r="BF33" s="58"/>
      <c r="BG33" s="58" t="s">
        <v>9</v>
      </c>
      <c r="BH33" s="58"/>
      <c r="BI33" s="59"/>
      <c r="BJ33" s="6"/>
    </row>
    <row r="34" spans="1:62">
      <c r="A34" s="23">
        <v>30</v>
      </c>
      <c r="B34" s="56" t="s">
        <v>583</v>
      </c>
      <c r="C34" s="56" t="s">
        <v>584</v>
      </c>
      <c r="D34" s="56" t="s">
        <v>71</v>
      </c>
      <c r="E34" s="56">
        <v>62</v>
      </c>
      <c r="F34" s="56"/>
      <c r="G34" s="56"/>
      <c r="H34" s="76" t="str">
        <f t="shared" si="0"/>
        <v>張＊財</v>
      </c>
      <c r="I34" s="57" t="str">
        <f t="shared" si="1"/>
        <v>0＊118837</v>
      </c>
      <c r="J34" s="56">
        <v>1130415</v>
      </c>
      <c r="K34" s="56" t="s">
        <v>72</v>
      </c>
      <c r="L34" s="62" t="s">
        <v>721</v>
      </c>
      <c r="M34" s="58"/>
      <c r="N34" s="58"/>
      <c r="O34" s="58"/>
      <c r="P34" s="58"/>
      <c r="Q34" s="58"/>
      <c r="R34" s="58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8"/>
      <c r="AK34" s="58"/>
      <c r="AL34" s="58"/>
      <c r="AM34" s="59"/>
      <c r="AN34" s="59"/>
      <c r="AO34" s="59"/>
      <c r="AP34" s="59"/>
      <c r="AQ34" s="59"/>
      <c r="AR34" s="58"/>
      <c r="AS34" s="59"/>
      <c r="AT34" s="59"/>
      <c r="AU34" s="59"/>
      <c r="AV34" s="59"/>
      <c r="AW34" s="59"/>
      <c r="AX34" s="60"/>
      <c r="AY34" s="59"/>
      <c r="AZ34" s="59"/>
      <c r="BA34" s="59"/>
      <c r="BB34" s="59"/>
      <c r="BC34" s="58"/>
      <c r="BD34" s="58"/>
      <c r="BE34" s="59"/>
      <c r="BF34" s="58"/>
      <c r="BG34" s="58" t="s">
        <v>9</v>
      </c>
      <c r="BH34" s="58"/>
      <c r="BI34" s="59"/>
      <c r="BJ34" s="6"/>
    </row>
    <row r="35" spans="1:62">
      <c r="A35" s="23">
        <v>31</v>
      </c>
      <c r="B35" s="56" t="s">
        <v>2256</v>
      </c>
      <c r="C35" s="56" t="s">
        <v>1956</v>
      </c>
      <c r="D35" s="56" t="s">
        <v>71</v>
      </c>
      <c r="E35" s="56">
        <v>54</v>
      </c>
      <c r="F35" s="56"/>
      <c r="G35" s="56"/>
      <c r="H35" s="76" t="str">
        <f t="shared" si="0"/>
        <v>郭＊德</v>
      </c>
      <c r="I35" s="57" t="str">
        <f t="shared" si="1"/>
        <v>2＊610450</v>
      </c>
      <c r="J35" s="56">
        <v>1130415</v>
      </c>
      <c r="K35" s="56" t="s">
        <v>79</v>
      </c>
      <c r="L35" s="62" t="s">
        <v>721</v>
      </c>
      <c r="M35" s="58"/>
      <c r="N35" s="58"/>
      <c r="O35" s="58"/>
      <c r="P35" s="58"/>
      <c r="Q35" s="58"/>
      <c r="R35" s="58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8"/>
      <c r="AK35" s="58"/>
      <c r="AL35" s="58"/>
      <c r="AM35" s="59"/>
      <c r="AN35" s="59"/>
      <c r="AO35" s="59"/>
      <c r="AP35" s="59"/>
      <c r="AQ35" s="59"/>
      <c r="AR35" s="58"/>
      <c r="AS35" s="59"/>
      <c r="AT35" s="59"/>
      <c r="AU35" s="59"/>
      <c r="AV35" s="59" t="s">
        <v>9</v>
      </c>
      <c r="AW35" s="59"/>
      <c r="AX35" s="60"/>
      <c r="AY35" s="59"/>
      <c r="AZ35" s="59"/>
      <c r="BA35" s="59"/>
      <c r="BB35" s="59"/>
      <c r="BC35" s="58"/>
      <c r="BD35" s="58"/>
      <c r="BE35" s="59"/>
      <c r="BF35" s="58"/>
      <c r="BG35" s="58"/>
      <c r="BH35" s="58"/>
      <c r="BI35" s="59"/>
      <c r="BJ35" s="6"/>
    </row>
    <row r="36" spans="1:62" ht="31">
      <c r="A36" s="23">
        <v>32</v>
      </c>
      <c r="B36" s="56" t="s">
        <v>2254</v>
      </c>
      <c r="C36" s="56" t="s">
        <v>1955</v>
      </c>
      <c r="D36" s="56" t="s">
        <v>71</v>
      </c>
      <c r="E36" s="56">
        <v>75</v>
      </c>
      <c r="F36" s="56"/>
      <c r="G36" s="56"/>
      <c r="H36" s="76" t="str">
        <f t="shared" si="0"/>
        <v>李＊</v>
      </c>
      <c r="I36" s="57" t="str">
        <f t="shared" si="1"/>
        <v>2＊100579</v>
      </c>
      <c r="J36" s="56">
        <v>1130415</v>
      </c>
      <c r="K36" s="56" t="s">
        <v>82</v>
      </c>
      <c r="L36" s="62" t="s">
        <v>721</v>
      </c>
      <c r="M36" s="58"/>
      <c r="N36" s="58"/>
      <c r="O36" s="58"/>
      <c r="P36" s="58"/>
      <c r="Q36" s="58"/>
      <c r="R36" s="58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8"/>
      <c r="AK36" s="58"/>
      <c r="AL36" s="58"/>
      <c r="AM36" s="59"/>
      <c r="AN36" s="59"/>
      <c r="AO36" s="59"/>
      <c r="AP36" s="59"/>
      <c r="AQ36" s="59"/>
      <c r="AR36" s="58"/>
      <c r="AS36" s="59"/>
      <c r="AT36" s="59"/>
      <c r="AU36" s="59"/>
      <c r="AV36" s="59"/>
      <c r="AW36" s="59"/>
      <c r="AX36" s="60"/>
      <c r="AY36" s="59"/>
      <c r="AZ36" s="59"/>
      <c r="BA36" s="59"/>
      <c r="BB36" s="59"/>
      <c r="BC36" s="58"/>
      <c r="BD36" s="58"/>
      <c r="BE36" s="59"/>
      <c r="BF36" s="58"/>
      <c r="BG36" s="58"/>
      <c r="BH36" s="58"/>
      <c r="BI36" s="59" t="s">
        <v>1043</v>
      </c>
      <c r="BJ36" s="6"/>
    </row>
    <row r="37" spans="1:62" ht="46.5">
      <c r="A37" s="23">
        <v>33</v>
      </c>
      <c r="B37" s="56" t="s">
        <v>2257</v>
      </c>
      <c r="C37" s="56" t="s">
        <v>1957</v>
      </c>
      <c r="D37" s="56" t="s">
        <v>71</v>
      </c>
      <c r="E37" s="56">
        <v>79</v>
      </c>
      <c r="F37" s="56"/>
      <c r="G37" s="56"/>
      <c r="H37" s="76" t="str">
        <f t="shared" si="0"/>
        <v>翁＊貞</v>
      </c>
      <c r="I37" s="57" t="str">
        <f t="shared" si="1"/>
        <v>2＊112806</v>
      </c>
      <c r="J37" s="56">
        <v>1130417</v>
      </c>
      <c r="K37" s="56" t="s">
        <v>77</v>
      </c>
      <c r="L37" s="62" t="s">
        <v>721</v>
      </c>
      <c r="M37" s="58"/>
      <c r="N37" s="58"/>
      <c r="O37" s="58"/>
      <c r="P37" s="58"/>
      <c r="Q37" s="58"/>
      <c r="R37" s="58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8"/>
      <c r="AK37" s="58"/>
      <c r="AL37" s="58"/>
      <c r="AM37" s="59"/>
      <c r="AN37" s="59"/>
      <c r="AO37" s="59"/>
      <c r="AP37" s="59"/>
      <c r="AQ37" s="59"/>
      <c r="AR37" s="58"/>
      <c r="AS37" s="59"/>
      <c r="AT37" s="59"/>
      <c r="AU37" s="59"/>
      <c r="AV37" s="59"/>
      <c r="AW37" s="59"/>
      <c r="AX37" s="60"/>
      <c r="AY37" s="59"/>
      <c r="AZ37" s="59"/>
      <c r="BA37" s="59"/>
      <c r="BB37" s="59"/>
      <c r="BC37" s="58"/>
      <c r="BD37" s="58"/>
      <c r="BE37" s="59"/>
      <c r="BF37" s="58"/>
      <c r="BG37" s="58"/>
      <c r="BH37" s="58"/>
      <c r="BI37" s="59" t="s">
        <v>2204</v>
      </c>
      <c r="BJ37" s="6"/>
    </row>
    <row r="38" spans="1:62" ht="31">
      <c r="A38" s="23">
        <v>34</v>
      </c>
      <c r="B38" s="56" t="s">
        <v>2258</v>
      </c>
      <c r="C38" s="56" t="s">
        <v>962</v>
      </c>
      <c r="D38" s="56" t="s">
        <v>71</v>
      </c>
      <c r="E38" s="56">
        <v>75</v>
      </c>
      <c r="F38" s="56" t="s">
        <v>784</v>
      </c>
      <c r="G38" s="56"/>
      <c r="H38" s="76" t="str">
        <f t="shared" si="0"/>
        <v>李＊貴</v>
      </c>
      <c r="I38" s="57" t="str">
        <f t="shared" si="1"/>
        <v>1＊959506</v>
      </c>
      <c r="J38" s="56">
        <v>1130417</v>
      </c>
      <c r="K38" s="56" t="s">
        <v>2205</v>
      </c>
      <c r="L38" s="62" t="s">
        <v>721</v>
      </c>
      <c r="M38" s="58"/>
      <c r="N38" s="58"/>
      <c r="O38" s="58"/>
      <c r="P38" s="58"/>
      <c r="Q38" s="58"/>
      <c r="R38" s="58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8"/>
      <c r="AK38" s="58"/>
      <c r="AL38" s="58"/>
      <c r="AM38" s="59"/>
      <c r="AN38" s="59"/>
      <c r="AO38" s="59"/>
      <c r="AP38" s="59"/>
      <c r="AQ38" s="59"/>
      <c r="AR38" s="58"/>
      <c r="AS38" s="59"/>
      <c r="AT38" s="59"/>
      <c r="AU38" s="59"/>
      <c r="AV38" s="59" t="s">
        <v>9</v>
      </c>
      <c r="AW38" s="59"/>
      <c r="AX38" s="60"/>
      <c r="AY38" s="59"/>
      <c r="AZ38" s="59"/>
      <c r="BA38" s="59"/>
      <c r="BB38" s="59"/>
      <c r="BC38" s="58"/>
      <c r="BD38" s="58"/>
      <c r="BE38" s="59"/>
      <c r="BF38" s="58"/>
      <c r="BG38" s="58"/>
      <c r="BH38" s="58"/>
      <c r="BI38" s="59" t="s">
        <v>2206</v>
      </c>
      <c r="BJ38" s="6"/>
    </row>
    <row r="39" spans="1:62">
      <c r="A39" s="23">
        <v>35</v>
      </c>
      <c r="B39" s="56" t="s">
        <v>2259</v>
      </c>
      <c r="C39" s="56" t="s">
        <v>961</v>
      </c>
      <c r="D39" s="56" t="s">
        <v>71</v>
      </c>
      <c r="E39" s="56">
        <v>87</v>
      </c>
      <c r="F39" s="56"/>
      <c r="G39" s="56"/>
      <c r="H39" s="76" t="str">
        <f t="shared" si="0"/>
        <v>施＊榕</v>
      </c>
      <c r="I39" s="57" t="str">
        <f t="shared" si="1"/>
        <v>1＊766190</v>
      </c>
      <c r="J39" s="56">
        <v>1130422</v>
      </c>
      <c r="K39" s="56" t="s">
        <v>80</v>
      </c>
      <c r="L39" s="62" t="s">
        <v>721</v>
      </c>
      <c r="M39" s="58"/>
      <c r="N39" s="58"/>
      <c r="O39" s="58"/>
      <c r="P39" s="58"/>
      <c r="Q39" s="58"/>
      <c r="R39" s="58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8"/>
      <c r="AK39" s="58"/>
      <c r="AL39" s="58"/>
      <c r="AM39" s="59"/>
      <c r="AN39" s="59"/>
      <c r="AO39" s="59"/>
      <c r="AP39" s="59"/>
      <c r="AQ39" s="59"/>
      <c r="AR39" s="58"/>
      <c r="AS39" s="59"/>
      <c r="AT39" s="59"/>
      <c r="AU39" s="59"/>
      <c r="AV39" s="59"/>
      <c r="AW39" s="59" t="s">
        <v>9</v>
      </c>
      <c r="AX39" s="60"/>
      <c r="AY39" s="59"/>
      <c r="AZ39" s="59"/>
      <c r="BA39" s="59"/>
      <c r="BB39" s="59"/>
      <c r="BC39" s="58"/>
      <c r="BD39" s="58"/>
      <c r="BE39" s="59"/>
      <c r="BF39" s="58"/>
      <c r="BG39" s="58"/>
      <c r="BH39" s="58"/>
      <c r="BI39" s="59"/>
      <c r="BJ39" s="6"/>
    </row>
    <row r="40" spans="1:62">
      <c r="A40" s="23">
        <v>36</v>
      </c>
      <c r="B40" s="56" t="s">
        <v>2260</v>
      </c>
      <c r="C40" s="56" t="s">
        <v>1958</v>
      </c>
      <c r="D40" s="56" t="s">
        <v>71</v>
      </c>
      <c r="E40" s="56">
        <v>62</v>
      </c>
      <c r="F40" s="56"/>
      <c r="G40" s="56"/>
      <c r="H40" s="76" t="str">
        <f t="shared" si="0"/>
        <v>李＊榮</v>
      </c>
      <c r="I40" s="57" t="str">
        <f t="shared" si="1"/>
        <v>0＊129355</v>
      </c>
      <c r="J40" s="56">
        <v>1130422</v>
      </c>
      <c r="K40" s="56" t="s">
        <v>70</v>
      </c>
      <c r="L40" s="62" t="s">
        <v>721</v>
      </c>
      <c r="M40" s="58"/>
      <c r="N40" s="58"/>
      <c r="O40" s="58"/>
      <c r="P40" s="58"/>
      <c r="Q40" s="58"/>
      <c r="R40" s="58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8"/>
      <c r="AK40" s="58"/>
      <c r="AL40" s="58"/>
      <c r="AM40" s="59"/>
      <c r="AN40" s="59"/>
      <c r="AO40" s="59"/>
      <c r="AP40" s="59"/>
      <c r="AQ40" s="59"/>
      <c r="AR40" s="58"/>
      <c r="AS40" s="59"/>
      <c r="AT40" s="59" t="s">
        <v>9</v>
      </c>
      <c r="AU40" s="59"/>
      <c r="AV40" s="59"/>
      <c r="AW40" s="59"/>
      <c r="AX40" s="60"/>
      <c r="AY40" s="59"/>
      <c r="AZ40" s="59"/>
      <c r="BA40" s="59"/>
      <c r="BB40" s="59"/>
      <c r="BC40" s="58"/>
      <c r="BD40" s="58"/>
      <c r="BE40" s="59"/>
      <c r="BF40" s="58"/>
      <c r="BG40" s="58"/>
      <c r="BH40" s="58"/>
      <c r="BI40" s="59"/>
      <c r="BJ40" s="6"/>
    </row>
    <row r="41" spans="1:62">
      <c r="A41" s="23">
        <v>37</v>
      </c>
      <c r="B41" s="56" t="s">
        <v>2261</v>
      </c>
      <c r="C41" s="56" t="s">
        <v>1959</v>
      </c>
      <c r="D41" s="56" t="s">
        <v>71</v>
      </c>
      <c r="E41" s="56">
        <v>83</v>
      </c>
      <c r="F41" s="56"/>
      <c r="G41" s="56"/>
      <c r="H41" s="76" t="str">
        <f t="shared" si="0"/>
        <v>劉＊棟</v>
      </c>
      <c r="I41" s="57" t="str">
        <f t="shared" si="1"/>
        <v>2＊610078</v>
      </c>
      <c r="J41" s="56">
        <v>1130422</v>
      </c>
      <c r="K41" s="56" t="s">
        <v>72</v>
      </c>
      <c r="L41" s="62" t="s">
        <v>721</v>
      </c>
      <c r="M41" s="58"/>
      <c r="N41" s="58"/>
      <c r="O41" s="58"/>
      <c r="P41" s="58"/>
      <c r="Q41" s="58"/>
      <c r="R41" s="58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8"/>
      <c r="AK41" s="58"/>
      <c r="AL41" s="58"/>
      <c r="AM41" s="59"/>
      <c r="AN41" s="59"/>
      <c r="AO41" s="59"/>
      <c r="AP41" s="59"/>
      <c r="AQ41" s="59"/>
      <c r="AR41" s="58"/>
      <c r="AS41" s="59"/>
      <c r="AT41" s="59"/>
      <c r="AU41" s="59"/>
      <c r="AV41" s="59"/>
      <c r="AW41" s="59"/>
      <c r="AX41" s="60" t="s">
        <v>9</v>
      </c>
      <c r="AY41" s="59"/>
      <c r="AZ41" s="59"/>
      <c r="BA41" s="59"/>
      <c r="BB41" s="59"/>
      <c r="BC41" s="58"/>
      <c r="BD41" s="58"/>
      <c r="BE41" s="59"/>
      <c r="BF41" s="58"/>
      <c r="BG41" s="58"/>
      <c r="BH41" s="58"/>
      <c r="BI41" s="59"/>
      <c r="BJ41" s="6"/>
    </row>
    <row r="42" spans="1:62">
      <c r="A42" s="23">
        <v>38</v>
      </c>
      <c r="B42" s="56" t="s">
        <v>2262</v>
      </c>
      <c r="C42" s="56" t="s">
        <v>1960</v>
      </c>
      <c r="D42" s="56" t="s">
        <v>69</v>
      </c>
      <c r="E42" s="56">
        <v>64</v>
      </c>
      <c r="F42" s="56"/>
      <c r="G42" s="56"/>
      <c r="H42" s="76" t="str">
        <f t="shared" si="0"/>
        <v>程＊惠</v>
      </c>
      <c r="I42" s="57" t="str">
        <f t="shared" si="1"/>
        <v>2＊613564</v>
      </c>
      <c r="J42" s="56">
        <v>1130424</v>
      </c>
      <c r="K42" s="56" t="s">
        <v>72</v>
      </c>
      <c r="L42" s="62" t="s">
        <v>721</v>
      </c>
      <c r="M42" s="58"/>
      <c r="N42" s="58"/>
      <c r="O42" s="58"/>
      <c r="P42" s="58"/>
      <c r="Q42" s="58"/>
      <c r="R42" s="58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8"/>
      <c r="AK42" s="58"/>
      <c r="AL42" s="58"/>
      <c r="AM42" s="59"/>
      <c r="AN42" s="59"/>
      <c r="AO42" s="59"/>
      <c r="AP42" s="59"/>
      <c r="AQ42" s="59"/>
      <c r="AR42" s="58"/>
      <c r="AS42" s="59"/>
      <c r="AT42" s="59"/>
      <c r="AU42" s="59"/>
      <c r="AV42" s="59"/>
      <c r="AW42" s="59"/>
      <c r="AX42" s="60" t="s">
        <v>9</v>
      </c>
      <c r="AY42" s="59"/>
      <c r="AZ42" s="59"/>
      <c r="BA42" s="59"/>
      <c r="BB42" s="59"/>
      <c r="BC42" s="58"/>
      <c r="BD42" s="58"/>
      <c r="BE42" s="59"/>
      <c r="BF42" s="58"/>
      <c r="BG42" s="58"/>
      <c r="BH42" s="58"/>
      <c r="BI42" s="59"/>
      <c r="BJ42" s="6"/>
    </row>
    <row r="43" spans="1:62">
      <c r="A43" s="23">
        <v>39</v>
      </c>
      <c r="B43" s="56" t="s">
        <v>2263</v>
      </c>
      <c r="C43" s="56" t="s">
        <v>1961</v>
      </c>
      <c r="D43" s="56" t="s">
        <v>69</v>
      </c>
      <c r="E43" s="56">
        <v>70</v>
      </c>
      <c r="F43" s="56"/>
      <c r="G43" s="56"/>
      <c r="H43" s="76" t="str">
        <f t="shared" si="0"/>
        <v>江＊月華</v>
      </c>
      <c r="I43" s="57" t="str">
        <f t="shared" si="1"/>
        <v>2＊258700</v>
      </c>
      <c r="J43" s="56">
        <v>1130424</v>
      </c>
      <c r="K43" s="56" t="s">
        <v>80</v>
      </c>
      <c r="L43" s="62" t="s">
        <v>721</v>
      </c>
      <c r="M43" s="58"/>
      <c r="N43" s="58"/>
      <c r="O43" s="58"/>
      <c r="P43" s="58"/>
      <c r="Q43" s="58"/>
      <c r="R43" s="58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8"/>
      <c r="AK43" s="58"/>
      <c r="AL43" s="58"/>
      <c r="AM43" s="59"/>
      <c r="AN43" s="59"/>
      <c r="AO43" s="59"/>
      <c r="AP43" s="59"/>
      <c r="AQ43" s="59"/>
      <c r="AR43" s="58"/>
      <c r="AS43" s="59"/>
      <c r="AT43" s="59"/>
      <c r="AU43" s="59"/>
      <c r="AV43" s="59"/>
      <c r="AW43" s="59" t="s">
        <v>9</v>
      </c>
      <c r="AX43" s="60"/>
      <c r="AY43" s="59"/>
      <c r="AZ43" s="59"/>
      <c r="BA43" s="59"/>
      <c r="BB43" s="59"/>
      <c r="BC43" s="58"/>
      <c r="BD43" s="58"/>
      <c r="BE43" s="59"/>
      <c r="BF43" s="58"/>
      <c r="BG43" s="58"/>
      <c r="BH43" s="58"/>
      <c r="BI43" s="59"/>
      <c r="BJ43" s="6"/>
    </row>
    <row r="44" spans="1:62">
      <c r="A44" s="23">
        <v>40</v>
      </c>
      <c r="B44" s="56" t="s">
        <v>2264</v>
      </c>
      <c r="C44" s="56" t="s">
        <v>1962</v>
      </c>
      <c r="D44" s="56" t="s">
        <v>71</v>
      </c>
      <c r="E44" s="56">
        <v>67</v>
      </c>
      <c r="F44" s="56"/>
      <c r="G44" s="56"/>
      <c r="H44" s="76" t="str">
        <f t="shared" si="0"/>
        <v>陳＊裕</v>
      </c>
      <c r="I44" s="57" t="str">
        <f t="shared" si="1"/>
        <v>0＊266808</v>
      </c>
      <c r="J44" s="56">
        <v>1130424</v>
      </c>
      <c r="K44" s="56" t="s">
        <v>80</v>
      </c>
      <c r="L44" s="62" t="s">
        <v>721</v>
      </c>
      <c r="M44" s="58"/>
      <c r="N44" s="58"/>
      <c r="O44" s="58"/>
      <c r="P44" s="58"/>
      <c r="Q44" s="58"/>
      <c r="R44" s="58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8"/>
      <c r="AK44" s="58"/>
      <c r="AL44" s="58"/>
      <c r="AM44" s="59"/>
      <c r="AN44" s="59"/>
      <c r="AO44" s="59"/>
      <c r="AP44" s="59"/>
      <c r="AQ44" s="59"/>
      <c r="AR44" s="58"/>
      <c r="AS44" s="59"/>
      <c r="AT44" s="59"/>
      <c r="AU44" s="59"/>
      <c r="AV44" s="59"/>
      <c r="AW44" s="59" t="s">
        <v>9</v>
      </c>
      <c r="AX44" s="60"/>
      <c r="AY44" s="59"/>
      <c r="AZ44" s="59"/>
      <c r="BA44" s="59"/>
      <c r="BB44" s="59"/>
      <c r="BC44" s="58"/>
      <c r="BD44" s="58"/>
      <c r="BE44" s="59"/>
      <c r="BF44" s="58"/>
      <c r="BG44" s="58"/>
      <c r="BH44" s="58"/>
      <c r="BI44" s="59"/>
      <c r="BJ44" s="6"/>
    </row>
    <row r="45" spans="1:62">
      <c r="A45" s="23">
        <v>41</v>
      </c>
      <c r="B45" s="56" t="s">
        <v>279</v>
      </c>
      <c r="C45" s="56" t="s">
        <v>112</v>
      </c>
      <c r="D45" s="56" t="s">
        <v>71</v>
      </c>
      <c r="E45" s="56">
        <v>66</v>
      </c>
      <c r="F45" s="56"/>
      <c r="G45" s="56"/>
      <c r="H45" s="76" t="str">
        <f t="shared" si="0"/>
        <v>林＊相</v>
      </c>
      <c r="I45" s="57" t="str">
        <f t="shared" si="1"/>
        <v>0＊557367</v>
      </c>
      <c r="J45" s="56">
        <v>1130429</v>
      </c>
      <c r="K45" s="56" t="s">
        <v>73</v>
      </c>
      <c r="L45" s="62" t="s">
        <v>721</v>
      </c>
      <c r="M45" s="58"/>
      <c r="N45" s="58"/>
      <c r="O45" s="58"/>
      <c r="P45" s="58"/>
      <c r="Q45" s="58"/>
      <c r="R45" s="58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8"/>
      <c r="AK45" s="58"/>
      <c r="AL45" s="58"/>
      <c r="AM45" s="59"/>
      <c r="AN45" s="59"/>
      <c r="AO45" s="59"/>
      <c r="AP45" s="59"/>
      <c r="AQ45" s="59"/>
      <c r="AR45" s="58"/>
      <c r="AS45" s="59"/>
      <c r="AT45" s="59"/>
      <c r="AU45" s="59"/>
      <c r="AV45" s="59"/>
      <c r="AW45" s="59"/>
      <c r="AX45" s="60"/>
      <c r="AY45" s="59"/>
      <c r="AZ45" s="59"/>
      <c r="BA45" s="59" t="s">
        <v>9</v>
      </c>
      <c r="BB45" s="59"/>
      <c r="BC45" s="58"/>
      <c r="BD45" s="58"/>
      <c r="BE45" s="59"/>
      <c r="BF45" s="58"/>
      <c r="BG45" s="58"/>
      <c r="BH45" s="58"/>
      <c r="BI45" s="59"/>
      <c r="BJ45" s="6"/>
    </row>
    <row r="46" spans="1:62">
      <c r="A46" s="23">
        <v>42</v>
      </c>
      <c r="B46" s="56" t="s">
        <v>681</v>
      </c>
      <c r="C46" s="56" t="s">
        <v>682</v>
      </c>
      <c r="D46" s="56" t="s">
        <v>69</v>
      </c>
      <c r="E46" s="56">
        <v>44</v>
      </c>
      <c r="F46" s="56" t="s">
        <v>1944</v>
      </c>
      <c r="G46" s="56" t="s">
        <v>1963</v>
      </c>
      <c r="H46" s="76" t="str">
        <f t="shared" si="0"/>
        <v>黃＊芬</v>
      </c>
      <c r="I46" s="57" t="str">
        <f t="shared" si="1"/>
        <v>0＊474072</v>
      </c>
      <c r="J46" s="56">
        <v>1130429</v>
      </c>
      <c r="K46" s="56" t="s">
        <v>72</v>
      </c>
      <c r="L46" s="62" t="s">
        <v>721</v>
      </c>
      <c r="M46" s="58"/>
      <c r="N46" s="58"/>
      <c r="O46" s="58"/>
      <c r="P46" s="58"/>
      <c r="Q46" s="58"/>
      <c r="R46" s="58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8"/>
      <c r="AK46" s="58"/>
      <c r="AL46" s="58"/>
      <c r="AM46" s="59"/>
      <c r="AN46" s="59"/>
      <c r="AO46" s="59"/>
      <c r="AP46" s="59"/>
      <c r="AQ46" s="59"/>
      <c r="AR46" s="58"/>
      <c r="AS46" s="59"/>
      <c r="AT46" s="59"/>
      <c r="AU46" s="59"/>
      <c r="AV46" s="59"/>
      <c r="AW46" s="59"/>
      <c r="AX46" s="60" t="s">
        <v>9</v>
      </c>
      <c r="AY46" s="59"/>
      <c r="AZ46" s="59"/>
      <c r="BA46" s="59"/>
      <c r="BB46" s="59"/>
      <c r="BC46" s="58"/>
      <c r="BD46" s="58"/>
      <c r="BE46" s="59"/>
      <c r="BF46" s="58"/>
      <c r="BG46" s="58"/>
      <c r="BH46" s="58"/>
      <c r="BI46" s="59"/>
      <c r="BJ46" s="6"/>
    </row>
    <row r="47" spans="1:62">
      <c r="A47" s="23">
        <v>43</v>
      </c>
      <c r="B47" s="56" t="s">
        <v>2265</v>
      </c>
      <c r="C47" s="56" t="s">
        <v>1355</v>
      </c>
      <c r="D47" s="56" t="s">
        <v>71</v>
      </c>
      <c r="E47" s="56">
        <v>71</v>
      </c>
      <c r="F47" s="56"/>
      <c r="G47" s="56"/>
      <c r="H47" s="76" t="str">
        <f t="shared" si="0"/>
        <v>邱＊永</v>
      </c>
      <c r="I47" s="57" t="str">
        <f t="shared" si="1"/>
        <v>2＊579534</v>
      </c>
      <c r="J47" s="56">
        <v>1130429</v>
      </c>
      <c r="K47" s="56" t="s">
        <v>73</v>
      </c>
      <c r="L47" s="62" t="s">
        <v>721</v>
      </c>
      <c r="M47" s="58"/>
      <c r="N47" s="58"/>
      <c r="O47" s="58"/>
      <c r="P47" s="58"/>
      <c r="Q47" s="58"/>
      <c r="R47" s="58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8"/>
      <c r="AK47" s="58"/>
      <c r="AL47" s="58"/>
      <c r="AM47" s="59"/>
      <c r="AN47" s="59"/>
      <c r="AO47" s="59"/>
      <c r="AP47" s="59"/>
      <c r="AQ47" s="59"/>
      <c r="AR47" s="58"/>
      <c r="AS47" s="59"/>
      <c r="AT47" s="59"/>
      <c r="AU47" s="59"/>
      <c r="AV47" s="59"/>
      <c r="AW47" s="59"/>
      <c r="AX47" s="60"/>
      <c r="AY47" s="59"/>
      <c r="AZ47" s="59"/>
      <c r="BA47" s="59" t="s">
        <v>9</v>
      </c>
      <c r="BB47" s="59"/>
      <c r="BC47" s="58"/>
      <c r="BD47" s="58"/>
      <c r="BE47" s="59"/>
      <c r="BF47" s="58"/>
      <c r="BG47" s="58"/>
      <c r="BH47" s="58"/>
      <c r="BI47" s="59"/>
      <c r="BJ47" s="6"/>
    </row>
    <row r="48" spans="1:62" ht="31">
      <c r="A48" s="23">
        <v>44</v>
      </c>
      <c r="B48" s="56" t="s">
        <v>2266</v>
      </c>
      <c r="C48" s="56" t="s">
        <v>1964</v>
      </c>
      <c r="D48" s="56" t="s">
        <v>71</v>
      </c>
      <c r="E48" s="56">
        <v>77</v>
      </c>
      <c r="F48" s="56"/>
      <c r="G48" s="56"/>
      <c r="H48" s="76" t="str">
        <f t="shared" si="0"/>
        <v>蔡＊來</v>
      </c>
      <c r="I48" s="57" t="str">
        <f t="shared" si="1"/>
        <v>2＊761650</v>
      </c>
      <c r="J48" s="56">
        <v>1130429</v>
      </c>
      <c r="K48" s="56" t="s">
        <v>74</v>
      </c>
      <c r="L48" s="62" t="s">
        <v>721</v>
      </c>
      <c r="M48" s="58"/>
      <c r="N48" s="58"/>
      <c r="O48" s="58"/>
      <c r="P48" s="58"/>
      <c r="Q48" s="58"/>
      <c r="R48" s="58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8"/>
      <c r="AK48" s="58"/>
      <c r="AL48" s="58"/>
      <c r="AM48" s="59"/>
      <c r="AN48" s="59"/>
      <c r="AO48" s="59"/>
      <c r="AP48" s="59"/>
      <c r="AQ48" s="59"/>
      <c r="AR48" s="58"/>
      <c r="AS48" s="59"/>
      <c r="AT48" s="59"/>
      <c r="AU48" s="59"/>
      <c r="AV48" s="59"/>
      <c r="AW48" s="59"/>
      <c r="AX48" s="60"/>
      <c r="AY48" s="59"/>
      <c r="AZ48" s="59"/>
      <c r="BA48" s="59"/>
      <c r="BB48" s="59" t="s">
        <v>1879</v>
      </c>
      <c r="BC48" s="58"/>
      <c r="BD48" s="58"/>
      <c r="BE48" s="59"/>
      <c r="BF48" s="58"/>
      <c r="BG48" s="58"/>
      <c r="BH48" s="58"/>
      <c r="BI48" s="59"/>
      <c r="BJ48" s="6"/>
    </row>
    <row r="49" spans="1:62">
      <c r="A49" s="23">
        <v>45</v>
      </c>
      <c r="B49" s="56" t="s">
        <v>574</v>
      </c>
      <c r="C49" s="56" t="s">
        <v>575</v>
      </c>
      <c r="D49" s="56" t="s">
        <v>69</v>
      </c>
      <c r="E49" s="56">
        <v>66</v>
      </c>
      <c r="F49" s="56"/>
      <c r="G49" s="56"/>
      <c r="H49" s="76" t="str">
        <f t="shared" si="0"/>
        <v>王＊真</v>
      </c>
      <c r="I49" s="57" t="str">
        <f t="shared" si="1"/>
        <v>0＊799631</v>
      </c>
      <c r="J49" s="56">
        <v>1130429</v>
      </c>
      <c r="K49" s="56" t="s">
        <v>80</v>
      </c>
      <c r="L49" s="62" t="s">
        <v>721</v>
      </c>
      <c r="M49" s="58"/>
      <c r="N49" s="58"/>
      <c r="O49" s="58"/>
      <c r="P49" s="58"/>
      <c r="Q49" s="58"/>
      <c r="R49" s="58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8"/>
      <c r="AK49" s="58"/>
      <c r="AL49" s="58"/>
      <c r="AM49" s="59"/>
      <c r="AN49" s="59"/>
      <c r="AO49" s="59"/>
      <c r="AP49" s="59"/>
      <c r="AQ49" s="59"/>
      <c r="AR49" s="58"/>
      <c r="AS49" s="59"/>
      <c r="AT49" s="59"/>
      <c r="AU49" s="59"/>
      <c r="AV49" s="59"/>
      <c r="AW49" s="59" t="s">
        <v>9</v>
      </c>
      <c r="AX49" s="60"/>
      <c r="AY49" s="59"/>
      <c r="AZ49" s="59"/>
      <c r="BA49" s="59"/>
      <c r="BB49" s="59"/>
      <c r="BC49" s="58"/>
      <c r="BD49" s="58"/>
      <c r="BE49" s="59"/>
      <c r="BF49" s="58"/>
      <c r="BG49" s="58"/>
      <c r="BH49" s="58"/>
      <c r="BI49" s="59"/>
      <c r="BJ49" s="6"/>
    </row>
    <row r="50" spans="1:62">
      <c r="A50" s="23">
        <v>46</v>
      </c>
      <c r="B50" s="56" t="s">
        <v>2267</v>
      </c>
      <c r="C50" s="56" t="s">
        <v>1965</v>
      </c>
      <c r="D50" s="56" t="s">
        <v>69</v>
      </c>
      <c r="E50" s="56">
        <v>62</v>
      </c>
      <c r="F50" s="56"/>
      <c r="G50" s="56"/>
      <c r="H50" s="76" t="str">
        <f t="shared" si="0"/>
        <v>周＊秋</v>
      </c>
      <c r="I50" s="57" t="str">
        <f t="shared" si="1"/>
        <v>1＊581390</v>
      </c>
      <c r="J50" s="56">
        <v>1130429</v>
      </c>
      <c r="K50" s="56" t="s">
        <v>74</v>
      </c>
      <c r="L50" s="62" t="s">
        <v>721</v>
      </c>
      <c r="M50" s="58"/>
      <c r="N50" s="58"/>
      <c r="O50" s="58"/>
      <c r="P50" s="58"/>
      <c r="Q50" s="58"/>
      <c r="R50" s="58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8"/>
      <c r="AK50" s="58"/>
      <c r="AL50" s="58"/>
      <c r="AM50" s="59"/>
      <c r="AN50" s="59"/>
      <c r="AO50" s="59"/>
      <c r="AP50" s="59"/>
      <c r="AQ50" s="59"/>
      <c r="AR50" s="58"/>
      <c r="AS50" s="59"/>
      <c r="AT50" s="59"/>
      <c r="AU50" s="59"/>
      <c r="AV50" s="59"/>
      <c r="AW50" s="59"/>
      <c r="AX50" s="60"/>
      <c r="AY50" s="59"/>
      <c r="AZ50" s="59"/>
      <c r="BA50" s="59"/>
      <c r="BB50" s="59" t="s">
        <v>747</v>
      </c>
      <c r="BC50" s="58"/>
      <c r="BD50" s="58"/>
      <c r="BE50" s="59"/>
      <c r="BF50" s="58"/>
      <c r="BG50" s="58"/>
      <c r="BH50" s="58"/>
      <c r="BI50" s="59"/>
      <c r="BJ50" s="6"/>
    </row>
    <row r="51" spans="1:62" ht="31">
      <c r="A51" s="23">
        <v>47</v>
      </c>
      <c r="B51" s="56" t="s">
        <v>2268</v>
      </c>
      <c r="C51" s="56" t="s">
        <v>1966</v>
      </c>
      <c r="D51" s="56" t="s">
        <v>71</v>
      </c>
      <c r="E51" s="56">
        <v>67</v>
      </c>
      <c r="F51" s="56"/>
      <c r="G51" s="56"/>
      <c r="H51" s="76" t="str">
        <f t="shared" si="0"/>
        <v>許＊榮</v>
      </c>
      <c r="I51" s="57" t="str">
        <f t="shared" si="1"/>
        <v>2＊627860</v>
      </c>
      <c r="J51" s="56">
        <v>1130429</v>
      </c>
      <c r="K51" s="56" t="s">
        <v>82</v>
      </c>
      <c r="L51" s="62" t="s">
        <v>721</v>
      </c>
      <c r="M51" s="58"/>
      <c r="N51" s="58"/>
      <c r="O51" s="58"/>
      <c r="P51" s="58"/>
      <c r="Q51" s="58"/>
      <c r="R51" s="58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8"/>
      <c r="AK51" s="58"/>
      <c r="AL51" s="58"/>
      <c r="AM51" s="59"/>
      <c r="AN51" s="59"/>
      <c r="AO51" s="59"/>
      <c r="AP51" s="59"/>
      <c r="AQ51" s="59"/>
      <c r="AR51" s="58"/>
      <c r="AS51" s="59"/>
      <c r="AT51" s="59"/>
      <c r="AU51" s="59"/>
      <c r="AV51" s="59"/>
      <c r="AW51" s="59"/>
      <c r="AX51" s="60"/>
      <c r="AY51" s="59"/>
      <c r="AZ51" s="59"/>
      <c r="BA51" s="59"/>
      <c r="BB51" s="59"/>
      <c r="BC51" s="58"/>
      <c r="BD51" s="58"/>
      <c r="BE51" s="59"/>
      <c r="BF51" s="58"/>
      <c r="BG51" s="58"/>
      <c r="BH51" s="58"/>
      <c r="BI51" s="59" t="s">
        <v>1043</v>
      </c>
      <c r="BJ51" s="6"/>
    </row>
    <row r="52" spans="1:62">
      <c r="A52" s="23">
        <v>48</v>
      </c>
      <c r="B52" s="56" t="s">
        <v>2269</v>
      </c>
      <c r="C52" s="56" t="s">
        <v>1967</v>
      </c>
      <c r="D52" s="56" t="s">
        <v>71</v>
      </c>
      <c r="E52" s="56">
        <v>63</v>
      </c>
      <c r="F52" s="56"/>
      <c r="G52" s="56"/>
      <c r="H52" s="76" t="str">
        <f t="shared" si="0"/>
        <v>蔡＊鉉</v>
      </c>
      <c r="I52" s="57" t="str">
        <f t="shared" si="1"/>
        <v>1＊796229</v>
      </c>
      <c r="J52" s="56">
        <v>1130429</v>
      </c>
      <c r="K52" s="56" t="s">
        <v>73</v>
      </c>
      <c r="L52" s="62" t="s">
        <v>721</v>
      </c>
      <c r="M52" s="58"/>
      <c r="N52" s="58"/>
      <c r="O52" s="58"/>
      <c r="P52" s="58"/>
      <c r="Q52" s="58"/>
      <c r="R52" s="58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8"/>
      <c r="AK52" s="58"/>
      <c r="AL52" s="58"/>
      <c r="AM52" s="59"/>
      <c r="AN52" s="59"/>
      <c r="AO52" s="59"/>
      <c r="AP52" s="59"/>
      <c r="AQ52" s="59"/>
      <c r="AR52" s="58"/>
      <c r="AS52" s="59"/>
      <c r="AT52" s="59"/>
      <c r="AU52" s="59"/>
      <c r="AV52" s="59"/>
      <c r="AW52" s="59"/>
      <c r="AX52" s="60"/>
      <c r="AY52" s="59"/>
      <c r="AZ52" s="59"/>
      <c r="BA52" s="59" t="s">
        <v>9</v>
      </c>
      <c r="BB52" s="59"/>
      <c r="BC52" s="58"/>
      <c r="BD52" s="58"/>
      <c r="BE52" s="59"/>
      <c r="BF52" s="58"/>
      <c r="BG52" s="58"/>
      <c r="BH52" s="58"/>
      <c r="BI52" s="59"/>
      <c r="BJ52" s="6"/>
    </row>
    <row r="53" spans="1:62">
      <c r="A53" s="23">
        <v>49</v>
      </c>
      <c r="B53" s="56" t="s">
        <v>305</v>
      </c>
      <c r="C53" s="56" t="s">
        <v>306</v>
      </c>
      <c r="D53" s="56" t="s">
        <v>69</v>
      </c>
      <c r="E53" s="56">
        <v>60</v>
      </c>
      <c r="F53" s="56"/>
      <c r="G53" s="56"/>
      <c r="H53" s="76" t="str">
        <f t="shared" si="0"/>
        <v>劉＊銘</v>
      </c>
      <c r="I53" s="57" t="str">
        <f t="shared" si="1"/>
        <v>2＊521434</v>
      </c>
      <c r="J53" s="56">
        <v>1130429</v>
      </c>
      <c r="K53" s="56" t="s">
        <v>73</v>
      </c>
      <c r="L53" s="62" t="s">
        <v>721</v>
      </c>
      <c r="M53" s="58"/>
      <c r="N53" s="58"/>
      <c r="O53" s="58"/>
      <c r="P53" s="58"/>
      <c r="Q53" s="58"/>
      <c r="R53" s="58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8"/>
      <c r="AK53" s="58"/>
      <c r="AL53" s="58"/>
      <c r="AM53" s="59"/>
      <c r="AN53" s="59"/>
      <c r="AO53" s="59"/>
      <c r="AP53" s="59"/>
      <c r="AQ53" s="59"/>
      <c r="AR53" s="58"/>
      <c r="AS53" s="59"/>
      <c r="AT53" s="59"/>
      <c r="AU53" s="59"/>
      <c r="AV53" s="59"/>
      <c r="AW53" s="59"/>
      <c r="AX53" s="60"/>
      <c r="AY53" s="59"/>
      <c r="AZ53" s="59"/>
      <c r="BA53" s="59" t="s">
        <v>9</v>
      </c>
      <c r="BB53" s="59"/>
      <c r="BC53" s="58"/>
      <c r="BD53" s="58"/>
      <c r="BE53" s="59"/>
      <c r="BF53" s="58"/>
      <c r="BG53" s="58"/>
      <c r="BH53" s="58"/>
      <c r="BI53" s="59"/>
      <c r="BJ53" s="6"/>
    </row>
    <row r="54" spans="1:62">
      <c r="A54" s="23">
        <v>50</v>
      </c>
      <c r="B54" s="56" t="s">
        <v>2270</v>
      </c>
      <c r="C54" s="56" t="s">
        <v>977</v>
      </c>
      <c r="D54" s="56" t="s">
        <v>69</v>
      </c>
      <c r="E54" s="56">
        <v>67</v>
      </c>
      <c r="F54" s="56"/>
      <c r="G54" s="56"/>
      <c r="H54" s="76" t="str">
        <f t="shared" si="0"/>
        <v>胡＊省</v>
      </c>
      <c r="I54" s="57" t="str">
        <f t="shared" si="1"/>
        <v>0＊919868</v>
      </c>
      <c r="J54" s="56">
        <v>1130401</v>
      </c>
      <c r="K54" s="56" t="s">
        <v>80</v>
      </c>
      <c r="L54" s="56">
        <v>1173</v>
      </c>
      <c r="M54" s="58"/>
      <c r="N54" s="58"/>
      <c r="O54" s="58"/>
      <c r="P54" s="58"/>
      <c r="Q54" s="58"/>
      <c r="R54" s="58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8"/>
      <c r="AK54" s="58"/>
      <c r="AL54" s="58"/>
      <c r="AM54" s="59"/>
      <c r="AN54" s="59"/>
      <c r="AO54" s="59"/>
      <c r="AP54" s="59"/>
      <c r="AQ54" s="59"/>
      <c r="AR54" s="58"/>
      <c r="AS54" s="59"/>
      <c r="AT54" s="59"/>
      <c r="AU54" s="59"/>
      <c r="AV54" s="59"/>
      <c r="AW54" s="59" t="s">
        <v>9</v>
      </c>
      <c r="AX54" s="60"/>
      <c r="AY54" s="59"/>
      <c r="AZ54" s="59"/>
      <c r="BA54" s="59"/>
      <c r="BB54" s="59"/>
      <c r="BC54" s="58"/>
      <c r="BD54" s="58"/>
      <c r="BE54" s="59"/>
      <c r="BF54" s="58"/>
      <c r="BG54" s="58"/>
      <c r="BH54" s="58"/>
      <c r="BI54" s="59"/>
      <c r="BJ54" s="6"/>
    </row>
    <row r="55" spans="1:62" ht="31">
      <c r="A55" s="23">
        <v>51</v>
      </c>
      <c r="B55" s="56" t="s">
        <v>2271</v>
      </c>
      <c r="C55" s="56" t="s">
        <v>1968</v>
      </c>
      <c r="D55" s="56" t="s">
        <v>69</v>
      </c>
      <c r="E55" s="56">
        <v>90</v>
      </c>
      <c r="F55" s="56" t="s">
        <v>1969</v>
      </c>
      <c r="G55" s="56" t="s">
        <v>1970</v>
      </c>
      <c r="H55" s="76" t="str">
        <f t="shared" si="0"/>
        <v>林＊堅</v>
      </c>
      <c r="I55" s="57" t="str">
        <f t="shared" si="1"/>
        <v>0＊811461</v>
      </c>
      <c r="J55" s="56">
        <v>1130402</v>
      </c>
      <c r="K55" s="56" t="s">
        <v>731</v>
      </c>
      <c r="L55" s="56">
        <v>1173</v>
      </c>
      <c r="M55" s="58"/>
      <c r="N55" s="58"/>
      <c r="O55" s="58"/>
      <c r="P55" s="58"/>
      <c r="Q55" s="58"/>
      <c r="R55" s="58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8"/>
      <c r="AK55" s="58"/>
      <c r="AL55" s="58"/>
      <c r="AM55" s="59"/>
      <c r="AN55" s="59"/>
      <c r="AO55" s="59"/>
      <c r="AP55" s="59"/>
      <c r="AQ55" s="59"/>
      <c r="AR55" s="58"/>
      <c r="AS55" s="59"/>
      <c r="AT55" s="59"/>
      <c r="AU55" s="59"/>
      <c r="AV55" s="59" t="s">
        <v>9</v>
      </c>
      <c r="AW55" s="59"/>
      <c r="AX55" s="60"/>
      <c r="AY55" s="59"/>
      <c r="AZ55" s="59"/>
      <c r="BA55" s="59"/>
      <c r="BB55" s="59"/>
      <c r="BC55" s="58"/>
      <c r="BD55" s="58"/>
      <c r="BE55" s="59"/>
      <c r="BF55" s="58"/>
      <c r="BG55" s="58"/>
      <c r="BH55" s="58"/>
      <c r="BI55" s="59" t="s">
        <v>1034</v>
      </c>
      <c r="BJ55" s="6"/>
    </row>
    <row r="56" spans="1:62">
      <c r="A56" s="23">
        <v>52</v>
      </c>
      <c r="B56" s="56" t="s">
        <v>2272</v>
      </c>
      <c r="C56" s="56" t="s">
        <v>1971</v>
      </c>
      <c r="D56" s="56" t="s">
        <v>69</v>
      </c>
      <c r="E56" s="56">
        <v>61</v>
      </c>
      <c r="F56" s="56"/>
      <c r="G56" s="56"/>
      <c r="H56" s="76" t="str">
        <f t="shared" si="0"/>
        <v>廖＊貞</v>
      </c>
      <c r="I56" s="57" t="str">
        <f t="shared" si="1"/>
        <v>2＊383438</v>
      </c>
      <c r="J56" s="56">
        <v>1130402</v>
      </c>
      <c r="K56" s="56" t="s">
        <v>72</v>
      </c>
      <c r="L56" s="56">
        <v>1173</v>
      </c>
      <c r="M56" s="58"/>
      <c r="N56" s="58"/>
      <c r="O56" s="58"/>
      <c r="P56" s="58"/>
      <c r="Q56" s="58"/>
      <c r="R56" s="58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8"/>
      <c r="AK56" s="58"/>
      <c r="AL56" s="58"/>
      <c r="AM56" s="59"/>
      <c r="AN56" s="59"/>
      <c r="AO56" s="59"/>
      <c r="AP56" s="59"/>
      <c r="AQ56" s="59"/>
      <c r="AR56" s="58"/>
      <c r="AS56" s="59"/>
      <c r="AT56" s="59"/>
      <c r="AU56" s="59"/>
      <c r="AV56" s="59"/>
      <c r="AW56" s="59"/>
      <c r="AX56" s="60" t="s">
        <v>9</v>
      </c>
      <c r="AY56" s="59"/>
      <c r="AZ56" s="59"/>
      <c r="BA56" s="59"/>
      <c r="BB56" s="59"/>
      <c r="BC56" s="58"/>
      <c r="BD56" s="58"/>
      <c r="BE56" s="59"/>
      <c r="BF56" s="58"/>
      <c r="BG56" s="58"/>
      <c r="BH56" s="58"/>
      <c r="BI56" s="59"/>
      <c r="BJ56" s="6"/>
    </row>
    <row r="57" spans="1:62" ht="31">
      <c r="A57" s="23">
        <v>53</v>
      </c>
      <c r="B57" s="56" t="s">
        <v>2273</v>
      </c>
      <c r="C57" s="56" t="s">
        <v>1972</v>
      </c>
      <c r="D57" s="56" t="s">
        <v>71</v>
      </c>
      <c r="E57" s="56">
        <v>69</v>
      </c>
      <c r="F57" s="56" t="s">
        <v>1973</v>
      </c>
      <c r="G57" s="56" t="s">
        <v>1974</v>
      </c>
      <c r="H57" s="76" t="str">
        <f t="shared" si="0"/>
        <v>曾＊富</v>
      </c>
      <c r="I57" s="57" t="str">
        <f t="shared" si="1"/>
        <v>0＊415841</v>
      </c>
      <c r="J57" s="56">
        <v>1130408</v>
      </c>
      <c r="K57" s="56" t="s">
        <v>731</v>
      </c>
      <c r="L57" s="56">
        <v>1173</v>
      </c>
      <c r="M57" s="58"/>
      <c r="N57" s="58"/>
      <c r="O57" s="58"/>
      <c r="P57" s="58"/>
      <c r="Q57" s="58"/>
      <c r="R57" s="58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8"/>
      <c r="AK57" s="58"/>
      <c r="AL57" s="58"/>
      <c r="AM57" s="59"/>
      <c r="AN57" s="59"/>
      <c r="AO57" s="59"/>
      <c r="AP57" s="59"/>
      <c r="AQ57" s="59"/>
      <c r="AR57" s="58"/>
      <c r="AS57" s="59"/>
      <c r="AT57" s="59"/>
      <c r="AU57" s="59"/>
      <c r="AV57" s="59" t="s">
        <v>9</v>
      </c>
      <c r="AW57" s="59"/>
      <c r="AX57" s="60"/>
      <c r="AY57" s="59"/>
      <c r="AZ57" s="59"/>
      <c r="BA57" s="59"/>
      <c r="BB57" s="59"/>
      <c r="BC57" s="58"/>
      <c r="BD57" s="58"/>
      <c r="BE57" s="59"/>
      <c r="BF57" s="58"/>
      <c r="BG57" s="58"/>
      <c r="BH57" s="58"/>
      <c r="BI57" s="59" t="s">
        <v>1034</v>
      </c>
      <c r="BJ57" s="6"/>
    </row>
    <row r="58" spans="1:62">
      <c r="A58" s="23">
        <v>54</v>
      </c>
      <c r="B58" s="56" t="s">
        <v>2274</v>
      </c>
      <c r="C58" s="56" t="s">
        <v>1975</v>
      </c>
      <c r="D58" s="56" t="s">
        <v>69</v>
      </c>
      <c r="E58" s="56">
        <v>73</v>
      </c>
      <c r="F58" s="56"/>
      <c r="G58" s="56"/>
      <c r="H58" s="76" t="str">
        <f t="shared" si="0"/>
        <v>林＊麗</v>
      </c>
      <c r="I58" s="57" t="str">
        <f t="shared" si="1"/>
        <v>0＊817241</v>
      </c>
      <c r="J58" s="56">
        <v>1130408</v>
      </c>
      <c r="K58" s="56" t="s">
        <v>70</v>
      </c>
      <c r="L58" s="56">
        <v>1173</v>
      </c>
      <c r="M58" s="58"/>
      <c r="N58" s="58"/>
      <c r="O58" s="58"/>
      <c r="P58" s="58"/>
      <c r="Q58" s="58"/>
      <c r="R58" s="58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8"/>
      <c r="AK58" s="58"/>
      <c r="AL58" s="58"/>
      <c r="AM58" s="59"/>
      <c r="AN58" s="59"/>
      <c r="AO58" s="59"/>
      <c r="AP58" s="59"/>
      <c r="AQ58" s="59"/>
      <c r="AR58" s="58"/>
      <c r="AS58" s="59"/>
      <c r="AT58" s="59" t="s">
        <v>9</v>
      </c>
      <c r="AU58" s="59"/>
      <c r="AV58" s="59"/>
      <c r="AW58" s="59"/>
      <c r="AX58" s="60"/>
      <c r="AY58" s="59"/>
      <c r="AZ58" s="59"/>
      <c r="BA58" s="59"/>
      <c r="BB58" s="59"/>
      <c r="BC58" s="58"/>
      <c r="BD58" s="58"/>
      <c r="BE58" s="59"/>
      <c r="BF58" s="58"/>
      <c r="BG58" s="58"/>
      <c r="BH58" s="58"/>
      <c r="BI58" s="59"/>
      <c r="BJ58" s="6"/>
    </row>
    <row r="59" spans="1:62">
      <c r="A59" s="23">
        <v>55</v>
      </c>
      <c r="B59" s="56" t="s">
        <v>2275</v>
      </c>
      <c r="C59" s="56" t="s">
        <v>1976</v>
      </c>
      <c r="D59" s="56" t="s">
        <v>71</v>
      </c>
      <c r="E59" s="56">
        <v>57</v>
      </c>
      <c r="F59" s="56" t="s">
        <v>1977</v>
      </c>
      <c r="G59" s="56" t="s">
        <v>1978</v>
      </c>
      <c r="H59" s="76" t="str">
        <f t="shared" si="0"/>
        <v>陳＊雄</v>
      </c>
      <c r="I59" s="57" t="str">
        <f t="shared" si="1"/>
        <v>2＊571268</v>
      </c>
      <c r="J59" s="56">
        <v>1130409</v>
      </c>
      <c r="K59" s="56" t="s">
        <v>70</v>
      </c>
      <c r="L59" s="56">
        <v>1173</v>
      </c>
      <c r="M59" s="58"/>
      <c r="N59" s="58"/>
      <c r="O59" s="58"/>
      <c r="P59" s="58"/>
      <c r="Q59" s="58"/>
      <c r="R59" s="58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8"/>
      <c r="AK59" s="58"/>
      <c r="AL59" s="58"/>
      <c r="AM59" s="59"/>
      <c r="AN59" s="59"/>
      <c r="AO59" s="59"/>
      <c r="AP59" s="59"/>
      <c r="AQ59" s="59"/>
      <c r="AR59" s="58"/>
      <c r="AS59" s="59"/>
      <c r="AT59" s="59" t="s">
        <v>9</v>
      </c>
      <c r="AU59" s="59"/>
      <c r="AV59" s="59"/>
      <c r="AW59" s="59"/>
      <c r="AX59" s="60"/>
      <c r="AY59" s="59"/>
      <c r="AZ59" s="59"/>
      <c r="BA59" s="59"/>
      <c r="BB59" s="59"/>
      <c r="BC59" s="58"/>
      <c r="BD59" s="58"/>
      <c r="BE59" s="59"/>
      <c r="BF59" s="58"/>
      <c r="BG59" s="58"/>
      <c r="BH59" s="58"/>
      <c r="BI59" s="59"/>
      <c r="BJ59" s="6"/>
    </row>
    <row r="60" spans="1:62" ht="31">
      <c r="A60" s="23">
        <v>56</v>
      </c>
      <c r="B60" s="56" t="s">
        <v>2276</v>
      </c>
      <c r="C60" s="56" t="s">
        <v>1979</v>
      </c>
      <c r="D60" s="56" t="s">
        <v>71</v>
      </c>
      <c r="E60" s="56">
        <v>62</v>
      </c>
      <c r="F60" s="56"/>
      <c r="G60" s="56"/>
      <c r="H60" s="76" t="str">
        <f t="shared" si="0"/>
        <v>黃＊明</v>
      </c>
      <c r="I60" s="57" t="str">
        <f t="shared" si="1"/>
        <v>2＊576912</v>
      </c>
      <c r="J60" s="56">
        <v>1130409</v>
      </c>
      <c r="K60" s="56" t="s">
        <v>728</v>
      </c>
      <c r="L60" s="56">
        <v>1173</v>
      </c>
      <c r="M60" s="58"/>
      <c r="N60" s="58"/>
      <c r="O60" s="58"/>
      <c r="P60" s="58"/>
      <c r="Q60" s="58"/>
      <c r="R60" s="58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8"/>
      <c r="AK60" s="58"/>
      <c r="AL60" s="58"/>
      <c r="AM60" s="59"/>
      <c r="AN60" s="59"/>
      <c r="AO60" s="59"/>
      <c r="AP60" s="59"/>
      <c r="AQ60" s="59"/>
      <c r="AR60" s="58"/>
      <c r="AS60" s="59"/>
      <c r="AT60" s="59" t="s">
        <v>9</v>
      </c>
      <c r="AU60" s="59"/>
      <c r="AV60" s="59"/>
      <c r="AW60" s="59"/>
      <c r="AX60" s="60"/>
      <c r="AY60" s="59"/>
      <c r="AZ60" s="59"/>
      <c r="BA60" s="59"/>
      <c r="BB60" s="59"/>
      <c r="BC60" s="58"/>
      <c r="BD60" s="58"/>
      <c r="BE60" s="59"/>
      <c r="BF60" s="58"/>
      <c r="BG60" s="58"/>
      <c r="BH60" s="58"/>
      <c r="BI60" s="59" t="s">
        <v>1034</v>
      </c>
      <c r="BJ60" s="6"/>
    </row>
    <row r="61" spans="1:62">
      <c r="A61" s="23">
        <v>57</v>
      </c>
      <c r="B61" s="56" t="s">
        <v>2277</v>
      </c>
      <c r="C61" s="56" t="s">
        <v>1980</v>
      </c>
      <c r="D61" s="56" t="s">
        <v>69</v>
      </c>
      <c r="E61" s="56">
        <v>59</v>
      </c>
      <c r="F61" s="56"/>
      <c r="G61" s="56"/>
      <c r="H61" s="76" t="str">
        <f t="shared" si="0"/>
        <v>林＊芳</v>
      </c>
      <c r="I61" s="57" t="str">
        <f t="shared" si="1"/>
        <v>1＊924707</v>
      </c>
      <c r="J61" s="56">
        <v>1130409</v>
      </c>
      <c r="K61" s="56" t="s">
        <v>72</v>
      </c>
      <c r="L61" s="56">
        <v>1173</v>
      </c>
      <c r="M61" s="58"/>
      <c r="N61" s="58"/>
      <c r="O61" s="58"/>
      <c r="P61" s="58"/>
      <c r="Q61" s="58"/>
      <c r="R61" s="58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8"/>
      <c r="AK61" s="58"/>
      <c r="AL61" s="58"/>
      <c r="AM61" s="59"/>
      <c r="AN61" s="59"/>
      <c r="AO61" s="59"/>
      <c r="AP61" s="59"/>
      <c r="AQ61" s="59"/>
      <c r="AR61" s="58"/>
      <c r="AS61" s="59"/>
      <c r="AT61" s="59"/>
      <c r="AU61" s="59"/>
      <c r="AV61" s="59"/>
      <c r="AW61" s="59"/>
      <c r="AX61" s="60" t="s">
        <v>9</v>
      </c>
      <c r="AY61" s="59"/>
      <c r="AZ61" s="59"/>
      <c r="BA61" s="59"/>
      <c r="BB61" s="59"/>
      <c r="BC61" s="58"/>
      <c r="BD61" s="58"/>
      <c r="BE61" s="59"/>
      <c r="BF61" s="58"/>
      <c r="BG61" s="58"/>
      <c r="BH61" s="58"/>
      <c r="BI61" s="59"/>
      <c r="BJ61" s="6"/>
    </row>
    <row r="62" spans="1:62" ht="31">
      <c r="A62" s="23">
        <v>58</v>
      </c>
      <c r="B62" s="56" t="s">
        <v>2278</v>
      </c>
      <c r="C62" s="56" t="s">
        <v>1981</v>
      </c>
      <c r="D62" s="56" t="s">
        <v>69</v>
      </c>
      <c r="E62" s="56">
        <v>43</v>
      </c>
      <c r="F62" s="56"/>
      <c r="G62" s="56"/>
      <c r="H62" s="76" t="str">
        <f t="shared" si="0"/>
        <v>林＊秀</v>
      </c>
      <c r="I62" s="57" t="str">
        <f t="shared" si="1"/>
        <v>2＊060990</v>
      </c>
      <c r="J62" s="56">
        <v>1130411</v>
      </c>
      <c r="K62" s="56" t="s">
        <v>728</v>
      </c>
      <c r="L62" s="56">
        <v>1173</v>
      </c>
      <c r="M62" s="58"/>
      <c r="N62" s="58"/>
      <c r="O62" s="58"/>
      <c r="P62" s="58"/>
      <c r="Q62" s="58"/>
      <c r="R62" s="58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8"/>
      <c r="AK62" s="58"/>
      <c r="AL62" s="58"/>
      <c r="AM62" s="59"/>
      <c r="AN62" s="59"/>
      <c r="AO62" s="59"/>
      <c r="AP62" s="59"/>
      <c r="AQ62" s="59"/>
      <c r="AR62" s="58"/>
      <c r="AS62" s="59"/>
      <c r="AT62" s="59" t="s">
        <v>9</v>
      </c>
      <c r="AU62" s="59"/>
      <c r="AV62" s="59"/>
      <c r="AW62" s="59"/>
      <c r="AX62" s="60"/>
      <c r="AY62" s="59"/>
      <c r="AZ62" s="59"/>
      <c r="BA62" s="59"/>
      <c r="BB62" s="59"/>
      <c r="BC62" s="58"/>
      <c r="BD62" s="58"/>
      <c r="BE62" s="59"/>
      <c r="BF62" s="58"/>
      <c r="BG62" s="58"/>
      <c r="BH62" s="58"/>
      <c r="BI62" s="59" t="s">
        <v>1034</v>
      </c>
      <c r="BJ62" s="6"/>
    </row>
    <row r="63" spans="1:62">
      <c r="A63" s="23">
        <v>59</v>
      </c>
      <c r="B63" s="56" t="s">
        <v>2279</v>
      </c>
      <c r="C63" s="56" t="s">
        <v>1982</v>
      </c>
      <c r="D63" s="56" t="s">
        <v>69</v>
      </c>
      <c r="E63" s="56">
        <v>68</v>
      </c>
      <c r="F63" s="56" t="s">
        <v>1930</v>
      </c>
      <c r="G63" s="56" t="s">
        <v>1941</v>
      </c>
      <c r="H63" s="76" t="str">
        <f t="shared" si="0"/>
        <v>陳＊雪</v>
      </c>
      <c r="I63" s="57" t="str">
        <f t="shared" si="1"/>
        <v>1＊157926</v>
      </c>
      <c r="J63" s="56">
        <v>1130412</v>
      </c>
      <c r="K63" s="56" t="s">
        <v>70</v>
      </c>
      <c r="L63" s="56">
        <v>1173</v>
      </c>
      <c r="M63" s="58"/>
      <c r="N63" s="58"/>
      <c r="O63" s="58"/>
      <c r="P63" s="58"/>
      <c r="Q63" s="58"/>
      <c r="R63" s="58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8"/>
      <c r="AK63" s="58"/>
      <c r="AL63" s="58"/>
      <c r="AM63" s="59"/>
      <c r="AN63" s="59"/>
      <c r="AO63" s="59"/>
      <c r="AP63" s="59"/>
      <c r="AQ63" s="59"/>
      <c r="AR63" s="58"/>
      <c r="AS63" s="59"/>
      <c r="AT63" s="59" t="s">
        <v>9</v>
      </c>
      <c r="AU63" s="59"/>
      <c r="AV63" s="59"/>
      <c r="AW63" s="59"/>
      <c r="AX63" s="60"/>
      <c r="AY63" s="59"/>
      <c r="AZ63" s="59"/>
      <c r="BA63" s="59"/>
      <c r="BB63" s="59"/>
      <c r="BC63" s="58"/>
      <c r="BD63" s="58"/>
      <c r="BE63" s="59"/>
      <c r="BF63" s="58"/>
      <c r="BG63" s="58"/>
      <c r="BH63" s="58"/>
      <c r="BI63" s="59"/>
      <c r="BJ63" s="6"/>
    </row>
    <row r="64" spans="1:62">
      <c r="A64" s="23">
        <v>60</v>
      </c>
      <c r="B64" s="56" t="s">
        <v>2280</v>
      </c>
      <c r="C64" s="56" t="s">
        <v>1983</v>
      </c>
      <c r="D64" s="56" t="s">
        <v>71</v>
      </c>
      <c r="E64" s="56">
        <v>72</v>
      </c>
      <c r="F64" s="56"/>
      <c r="G64" s="56"/>
      <c r="H64" s="76" t="str">
        <f t="shared" si="0"/>
        <v>謝＊清</v>
      </c>
      <c r="I64" s="57" t="str">
        <f t="shared" si="1"/>
        <v>0＊634890</v>
      </c>
      <c r="J64" s="56">
        <v>1130412</v>
      </c>
      <c r="K64" s="56" t="s">
        <v>70</v>
      </c>
      <c r="L64" s="56">
        <v>1173</v>
      </c>
      <c r="M64" s="58"/>
      <c r="N64" s="58"/>
      <c r="O64" s="58"/>
      <c r="P64" s="58"/>
      <c r="Q64" s="58"/>
      <c r="R64" s="58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8"/>
      <c r="AK64" s="58"/>
      <c r="AL64" s="58"/>
      <c r="AM64" s="59"/>
      <c r="AN64" s="59"/>
      <c r="AO64" s="59"/>
      <c r="AP64" s="59"/>
      <c r="AQ64" s="59"/>
      <c r="AR64" s="58"/>
      <c r="AS64" s="59"/>
      <c r="AT64" s="59" t="s">
        <v>9</v>
      </c>
      <c r="AU64" s="59"/>
      <c r="AV64" s="59"/>
      <c r="AW64" s="59"/>
      <c r="AX64" s="60"/>
      <c r="AY64" s="59"/>
      <c r="AZ64" s="59"/>
      <c r="BA64" s="59"/>
      <c r="BB64" s="59"/>
      <c r="BC64" s="58"/>
      <c r="BD64" s="58"/>
      <c r="BE64" s="59"/>
      <c r="BF64" s="58"/>
      <c r="BG64" s="58"/>
      <c r="BH64" s="58"/>
      <c r="BI64" s="59"/>
      <c r="BJ64" s="6"/>
    </row>
    <row r="65" spans="1:62">
      <c r="A65" s="23">
        <v>61</v>
      </c>
      <c r="B65" s="56" t="s">
        <v>2281</v>
      </c>
      <c r="C65" s="56" t="s">
        <v>1984</v>
      </c>
      <c r="D65" s="56" t="s">
        <v>69</v>
      </c>
      <c r="E65" s="56">
        <v>43</v>
      </c>
      <c r="F65" s="56"/>
      <c r="G65" s="56"/>
      <c r="H65" s="76" t="str">
        <f t="shared" si="0"/>
        <v>蔡＊容</v>
      </c>
      <c r="I65" s="57" t="str">
        <f t="shared" si="1"/>
        <v>2＊271807</v>
      </c>
      <c r="J65" s="56">
        <v>1130415</v>
      </c>
      <c r="K65" s="56" t="s">
        <v>70</v>
      </c>
      <c r="L65" s="56">
        <v>1173</v>
      </c>
      <c r="M65" s="58"/>
      <c r="N65" s="58"/>
      <c r="O65" s="58"/>
      <c r="P65" s="58"/>
      <c r="Q65" s="58"/>
      <c r="R65" s="58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8"/>
      <c r="AK65" s="58"/>
      <c r="AL65" s="58"/>
      <c r="AM65" s="59"/>
      <c r="AN65" s="59"/>
      <c r="AO65" s="59"/>
      <c r="AP65" s="59"/>
      <c r="AQ65" s="59"/>
      <c r="AR65" s="58"/>
      <c r="AS65" s="59" t="s">
        <v>9</v>
      </c>
      <c r="AT65" s="59"/>
      <c r="AU65" s="59"/>
      <c r="AV65" s="59"/>
      <c r="AW65" s="59"/>
      <c r="AX65" s="60"/>
      <c r="AY65" s="59"/>
      <c r="AZ65" s="59"/>
      <c r="BA65" s="59"/>
      <c r="BB65" s="59"/>
      <c r="BC65" s="58"/>
      <c r="BD65" s="58"/>
      <c r="BE65" s="59"/>
      <c r="BF65" s="58"/>
      <c r="BG65" s="58"/>
      <c r="BH65" s="58"/>
      <c r="BI65" s="59"/>
      <c r="BJ65" s="6"/>
    </row>
    <row r="66" spans="1:62">
      <c r="A66" s="23">
        <v>62</v>
      </c>
      <c r="B66" s="56" t="s">
        <v>2282</v>
      </c>
      <c r="C66" s="56" t="s">
        <v>1985</v>
      </c>
      <c r="D66" s="56" t="s">
        <v>69</v>
      </c>
      <c r="E66" s="56">
        <v>60</v>
      </c>
      <c r="F66" s="56"/>
      <c r="G66" s="56"/>
      <c r="H66" s="76" t="str">
        <f t="shared" si="0"/>
        <v>葉＊娟</v>
      </c>
      <c r="I66" s="57" t="str">
        <f t="shared" si="1"/>
        <v>1＊949684</v>
      </c>
      <c r="J66" s="56">
        <v>1130415</v>
      </c>
      <c r="K66" s="56" t="s">
        <v>70</v>
      </c>
      <c r="L66" s="56">
        <v>1173</v>
      </c>
      <c r="M66" s="58"/>
      <c r="N66" s="58"/>
      <c r="O66" s="58"/>
      <c r="P66" s="58"/>
      <c r="Q66" s="58"/>
      <c r="R66" s="58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8"/>
      <c r="AK66" s="58"/>
      <c r="AL66" s="58"/>
      <c r="AM66" s="59"/>
      <c r="AN66" s="59"/>
      <c r="AO66" s="59"/>
      <c r="AP66" s="59"/>
      <c r="AQ66" s="59"/>
      <c r="AR66" s="58"/>
      <c r="AS66" s="59" t="s">
        <v>9</v>
      </c>
      <c r="AT66" s="59"/>
      <c r="AU66" s="59"/>
      <c r="AV66" s="59"/>
      <c r="AW66" s="59"/>
      <c r="AX66" s="60"/>
      <c r="AY66" s="59"/>
      <c r="AZ66" s="59"/>
      <c r="BA66" s="59"/>
      <c r="BB66" s="59"/>
      <c r="BC66" s="58"/>
      <c r="BD66" s="58"/>
      <c r="BE66" s="59"/>
      <c r="BF66" s="58"/>
      <c r="BG66" s="58"/>
      <c r="BH66" s="58"/>
      <c r="BI66" s="59"/>
      <c r="BJ66" s="6"/>
    </row>
    <row r="67" spans="1:62" ht="31">
      <c r="A67" s="23">
        <v>63</v>
      </c>
      <c r="B67" s="56" t="s">
        <v>2283</v>
      </c>
      <c r="C67" s="56" t="s">
        <v>1388</v>
      </c>
      <c r="D67" s="56" t="s">
        <v>69</v>
      </c>
      <c r="E67" s="56">
        <v>88</v>
      </c>
      <c r="F67" s="56" t="s">
        <v>1986</v>
      </c>
      <c r="G67" s="56" t="s">
        <v>1974</v>
      </c>
      <c r="H67" s="76" t="str">
        <f t="shared" si="0"/>
        <v>吳＊</v>
      </c>
      <c r="I67" s="57" t="str">
        <f t="shared" si="1"/>
        <v>0＊351187</v>
      </c>
      <c r="J67" s="56">
        <v>1130418</v>
      </c>
      <c r="K67" s="56" t="s">
        <v>731</v>
      </c>
      <c r="L67" s="56">
        <v>1173</v>
      </c>
      <c r="M67" s="58"/>
      <c r="N67" s="58"/>
      <c r="O67" s="58"/>
      <c r="P67" s="58"/>
      <c r="Q67" s="58"/>
      <c r="R67" s="58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8"/>
      <c r="AK67" s="58"/>
      <c r="AL67" s="58"/>
      <c r="AM67" s="59"/>
      <c r="AN67" s="59"/>
      <c r="AO67" s="59"/>
      <c r="AP67" s="59"/>
      <c r="AQ67" s="59"/>
      <c r="AR67" s="58"/>
      <c r="AS67" s="59"/>
      <c r="AT67" s="59"/>
      <c r="AU67" s="59"/>
      <c r="AV67" s="59" t="s">
        <v>9</v>
      </c>
      <c r="AW67" s="59"/>
      <c r="AX67" s="60"/>
      <c r="AY67" s="59"/>
      <c r="AZ67" s="59"/>
      <c r="BA67" s="59"/>
      <c r="BB67" s="59"/>
      <c r="BC67" s="58"/>
      <c r="BD67" s="58"/>
      <c r="BE67" s="59"/>
      <c r="BF67" s="58"/>
      <c r="BG67" s="58"/>
      <c r="BH67" s="58"/>
      <c r="BI67" s="59" t="s">
        <v>1034</v>
      </c>
      <c r="BJ67" s="6"/>
    </row>
    <row r="68" spans="1:62">
      <c r="A68" s="23">
        <v>64</v>
      </c>
      <c r="B68" s="56" t="s">
        <v>2284</v>
      </c>
      <c r="C68" s="56" t="s">
        <v>1987</v>
      </c>
      <c r="D68" s="56" t="s">
        <v>71</v>
      </c>
      <c r="E68" s="56">
        <v>56</v>
      </c>
      <c r="F68" s="56"/>
      <c r="G68" s="56"/>
      <c r="H68" s="76" t="str">
        <f t="shared" si="0"/>
        <v>詹＊學</v>
      </c>
      <c r="I68" s="57" t="str">
        <f t="shared" si="1"/>
        <v>2＊301607</v>
      </c>
      <c r="J68" s="56">
        <v>1130419</v>
      </c>
      <c r="K68" s="56" t="s">
        <v>70</v>
      </c>
      <c r="L68" s="56">
        <v>1173</v>
      </c>
      <c r="M68" s="58"/>
      <c r="N68" s="58"/>
      <c r="O68" s="58"/>
      <c r="P68" s="58"/>
      <c r="Q68" s="58"/>
      <c r="R68" s="58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8"/>
      <c r="AK68" s="58"/>
      <c r="AL68" s="58"/>
      <c r="AM68" s="59"/>
      <c r="AN68" s="59"/>
      <c r="AO68" s="59"/>
      <c r="AP68" s="59"/>
      <c r="AQ68" s="59"/>
      <c r="AR68" s="58"/>
      <c r="AS68" s="59"/>
      <c r="AT68" s="59" t="s">
        <v>9</v>
      </c>
      <c r="AU68" s="59"/>
      <c r="AV68" s="59"/>
      <c r="AW68" s="59"/>
      <c r="AX68" s="60"/>
      <c r="AY68" s="59"/>
      <c r="AZ68" s="59"/>
      <c r="BA68" s="59"/>
      <c r="BB68" s="59"/>
      <c r="BC68" s="58"/>
      <c r="BD68" s="58"/>
      <c r="BE68" s="59"/>
      <c r="BF68" s="58"/>
      <c r="BG68" s="58"/>
      <c r="BH68" s="58"/>
      <c r="BI68" s="59"/>
      <c r="BJ68" s="6"/>
    </row>
    <row r="69" spans="1:62">
      <c r="A69" s="23">
        <v>65</v>
      </c>
      <c r="B69" s="56" t="s">
        <v>2285</v>
      </c>
      <c r="C69" s="56" t="s">
        <v>1988</v>
      </c>
      <c r="D69" s="56" t="s">
        <v>69</v>
      </c>
      <c r="E69" s="56">
        <v>68</v>
      </c>
      <c r="F69" s="56"/>
      <c r="G69" s="56"/>
      <c r="H69" s="76" t="str">
        <f t="shared" ref="H69:H132" si="2">REPLACE(B69,2,1,"＊")</f>
        <v>程＊莉</v>
      </c>
      <c r="I69" s="57" t="str">
        <f t="shared" ref="I69:I132" si="3">REPLACE(C69,2,1,"＊")</f>
        <v>2＊618234</v>
      </c>
      <c r="J69" s="56">
        <v>1130419</v>
      </c>
      <c r="K69" s="56" t="s">
        <v>79</v>
      </c>
      <c r="L69" s="56">
        <v>1173</v>
      </c>
      <c r="M69" s="58"/>
      <c r="N69" s="58"/>
      <c r="O69" s="58"/>
      <c r="P69" s="58"/>
      <c r="Q69" s="58"/>
      <c r="R69" s="58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8"/>
      <c r="AK69" s="58"/>
      <c r="AL69" s="58"/>
      <c r="AM69" s="59"/>
      <c r="AN69" s="59"/>
      <c r="AO69" s="59"/>
      <c r="AP69" s="59"/>
      <c r="AQ69" s="59"/>
      <c r="AR69" s="58"/>
      <c r="AS69" s="59"/>
      <c r="AT69" s="59"/>
      <c r="AU69" s="59"/>
      <c r="AV69" s="59" t="s">
        <v>9</v>
      </c>
      <c r="AW69" s="59"/>
      <c r="AX69" s="60"/>
      <c r="AY69" s="59"/>
      <c r="AZ69" s="59"/>
      <c r="BA69" s="59"/>
      <c r="BB69" s="59"/>
      <c r="BC69" s="58"/>
      <c r="BD69" s="58"/>
      <c r="BE69" s="59"/>
      <c r="BF69" s="58"/>
      <c r="BG69" s="58"/>
      <c r="BH69" s="58"/>
      <c r="BI69" s="59"/>
      <c r="BJ69" s="6"/>
    </row>
    <row r="70" spans="1:62">
      <c r="A70" s="23">
        <v>66</v>
      </c>
      <c r="B70" s="56" t="s">
        <v>2286</v>
      </c>
      <c r="C70" s="56" t="s">
        <v>1989</v>
      </c>
      <c r="D70" s="56" t="s">
        <v>71</v>
      </c>
      <c r="E70" s="56">
        <v>48</v>
      </c>
      <c r="F70" s="56" t="s">
        <v>1930</v>
      </c>
      <c r="G70" s="56" t="s">
        <v>1990</v>
      </c>
      <c r="H70" s="76" t="str">
        <f t="shared" si="2"/>
        <v>高＊和</v>
      </c>
      <c r="I70" s="57" t="str">
        <f t="shared" si="3"/>
        <v>1＊245409</v>
      </c>
      <c r="J70" s="56">
        <v>1130419</v>
      </c>
      <c r="K70" s="56" t="s">
        <v>70</v>
      </c>
      <c r="L70" s="56">
        <v>1173</v>
      </c>
      <c r="M70" s="58"/>
      <c r="N70" s="58"/>
      <c r="O70" s="58"/>
      <c r="P70" s="58"/>
      <c r="Q70" s="58"/>
      <c r="R70" s="58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8"/>
      <c r="AK70" s="58"/>
      <c r="AL70" s="58"/>
      <c r="AM70" s="59"/>
      <c r="AN70" s="59"/>
      <c r="AO70" s="59"/>
      <c r="AP70" s="59"/>
      <c r="AQ70" s="59"/>
      <c r="AR70" s="58"/>
      <c r="AS70" s="59"/>
      <c r="AT70" s="59" t="s">
        <v>9</v>
      </c>
      <c r="AU70" s="59"/>
      <c r="AV70" s="59"/>
      <c r="AW70" s="59"/>
      <c r="AX70" s="60"/>
      <c r="AY70" s="59"/>
      <c r="AZ70" s="59"/>
      <c r="BA70" s="59"/>
      <c r="BB70" s="59"/>
      <c r="BC70" s="58"/>
      <c r="BD70" s="58"/>
      <c r="BE70" s="59"/>
      <c r="BF70" s="58"/>
      <c r="BG70" s="58"/>
      <c r="BH70" s="58"/>
      <c r="BI70" s="59"/>
      <c r="BJ70" s="6"/>
    </row>
    <row r="71" spans="1:62">
      <c r="A71" s="23">
        <v>67</v>
      </c>
      <c r="B71" s="56" t="s">
        <v>2287</v>
      </c>
      <c r="C71" s="56" t="s">
        <v>1991</v>
      </c>
      <c r="D71" s="56" t="s">
        <v>71</v>
      </c>
      <c r="E71" s="56">
        <v>67</v>
      </c>
      <c r="F71" s="56"/>
      <c r="G71" s="56"/>
      <c r="H71" s="76" t="str">
        <f t="shared" si="2"/>
        <v>張＊彥</v>
      </c>
      <c r="I71" s="57" t="str">
        <f t="shared" si="3"/>
        <v>0＊223718</v>
      </c>
      <c r="J71" s="56">
        <v>1130423</v>
      </c>
      <c r="K71" s="56" t="s">
        <v>72</v>
      </c>
      <c r="L71" s="56">
        <v>1173</v>
      </c>
      <c r="M71" s="58"/>
      <c r="N71" s="58"/>
      <c r="O71" s="58"/>
      <c r="P71" s="58"/>
      <c r="Q71" s="58"/>
      <c r="R71" s="58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8"/>
      <c r="AK71" s="58"/>
      <c r="AL71" s="58"/>
      <c r="AM71" s="59"/>
      <c r="AN71" s="59"/>
      <c r="AO71" s="59"/>
      <c r="AP71" s="59"/>
      <c r="AQ71" s="59"/>
      <c r="AR71" s="58"/>
      <c r="AS71" s="59"/>
      <c r="AT71" s="59"/>
      <c r="AU71" s="59"/>
      <c r="AV71" s="59"/>
      <c r="AW71" s="59"/>
      <c r="AX71" s="60" t="s">
        <v>9</v>
      </c>
      <c r="AY71" s="59"/>
      <c r="AZ71" s="59"/>
      <c r="BA71" s="59"/>
      <c r="BB71" s="59"/>
      <c r="BC71" s="58"/>
      <c r="BD71" s="58"/>
      <c r="BE71" s="59"/>
      <c r="BF71" s="58"/>
      <c r="BG71" s="58"/>
      <c r="BH71" s="58"/>
      <c r="BI71" s="59"/>
      <c r="BJ71" s="6"/>
    </row>
    <row r="72" spans="1:62">
      <c r="A72" s="23">
        <v>68</v>
      </c>
      <c r="B72" s="56" t="s">
        <v>2288</v>
      </c>
      <c r="C72" s="56" t="s">
        <v>1992</v>
      </c>
      <c r="D72" s="56" t="s">
        <v>69</v>
      </c>
      <c r="E72" s="56">
        <v>54</v>
      </c>
      <c r="F72" s="56" t="s">
        <v>1938</v>
      </c>
      <c r="G72" s="56" t="s">
        <v>1949</v>
      </c>
      <c r="H72" s="76" t="str">
        <f t="shared" si="2"/>
        <v>陳＊</v>
      </c>
      <c r="I72" s="57" t="str">
        <f t="shared" si="3"/>
        <v>2＊609501</v>
      </c>
      <c r="J72" s="56">
        <v>1130423</v>
      </c>
      <c r="K72" s="56" t="s">
        <v>70</v>
      </c>
      <c r="L72" s="56">
        <v>1173</v>
      </c>
      <c r="M72" s="58"/>
      <c r="N72" s="58"/>
      <c r="O72" s="58"/>
      <c r="P72" s="58"/>
      <c r="Q72" s="58"/>
      <c r="R72" s="58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8"/>
      <c r="AK72" s="58"/>
      <c r="AL72" s="58"/>
      <c r="AM72" s="59"/>
      <c r="AN72" s="59"/>
      <c r="AO72" s="59"/>
      <c r="AP72" s="59"/>
      <c r="AQ72" s="59"/>
      <c r="AR72" s="58"/>
      <c r="AS72" s="59"/>
      <c r="AT72" s="59" t="s">
        <v>9</v>
      </c>
      <c r="AU72" s="59"/>
      <c r="AV72" s="59"/>
      <c r="AW72" s="59"/>
      <c r="AX72" s="60"/>
      <c r="AY72" s="59"/>
      <c r="AZ72" s="59"/>
      <c r="BA72" s="59"/>
      <c r="BB72" s="59"/>
      <c r="BC72" s="58"/>
      <c r="BD72" s="58"/>
      <c r="BE72" s="59"/>
      <c r="BF72" s="58"/>
      <c r="BG72" s="58"/>
      <c r="BH72" s="58"/>
      <c r="BI72" s="59"/>
      <c r="BJ72" s="6"/>
    </row>
    <row r="73" spans="1:62" ht="31">
      <c r="A73" s="23">
        <v>69</v>
      </c>
      <c r="B73" s="56" t="s">
        <v>2289</v>
      </c>
      <c r="C73" s="56" t="s">
        <v>1993</v>
      </c>
      <c r="D73" s="56" t="s">
        <v>71</v>
      </c>
      <c r="E73" s="56">
        <v>77</v>
      </c>
      <c r="F73" s="56" t="s">
        <v>1935</v>
      </c>
      <c r="G73" s="56" t="s">
        <v>1949</v>
      </c>
      <c r="H73" s="76" t="str">
        <f t="shared" si="2"/>
        <v>林＊新</v>
      </c>
      <c r="I73" s="57" t="str">
        <f t="shared" si="3"/>
        <v>0＊984401</v>
      </c>
      <c r="J73" s="56">
        <v>1130423</v>
      </c>
      <c r="K73" s="56" t="s">
        <v>731</v>
      </c>
      <c r="L73" s="56">
        <v>1173</v>
      </c>
      <c r="M73" s="58"/>
      <c r="N73" s="58"/>
      <c r="O73" s="58"/>
      <c r="P73" s="58"/>
      <c r="Q73" s="58"/>
      <c r="R73" s="58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8"/>
      <c r="AK73" s="58"/>
      <c r="AL73" s="58"/>
      <c r="AM73" s="59"/>
      <c r="AN73" s="59"/>
      <c r="AO73" s="59"/>
      <c r="AP73" s="59"/>
      <c r="AQ73" s="59"/>
      <c r="AR73" s="58"/>
      <c r="AS73" s="59"/>
      <c r="AT73" s="59"/>
      <c r="AU73" s="59"/>
      <c r="AV73" s="59" t="s">
        <v>9</v>
      </c>
      <c r="AW73" s="59"/>
      <c r="AX73" s="60"/>
      <c r="AY73" s="59"/>
      <c r="AZ73" s="59"/>
      <c r="BA73" s="59"/>
      <c r="BB73" s="59"/>
      <c r="BC73" s="58"/>
      <c r="BD73" s="58"/>
      <c r="BE73" s="59"/>
      <c r="BF73" s="58"/>
      <c r="BG73" s="58"/>
      <c r="BH73" s="58"/>
      <c r="BI73" s="59" t="s">
        <v>1034</v>
      </c>
      <c r="BJ73" s="6"/>
    </row>
    <row r="74" spans="1:62">
      <c r="A74" s="23">
        <v>70</v>
      </c>
      <c r="B74" s="56" t="s">
        <v>2290</v>
      </c>
      <c r="C74" s="56" t="s">
        <v>1994</v>
      </c>
      <c r="D74" s="56" t="s">
        <v>71</v>
      </c>
      <c r="E74" s="56">
        <v>90</v>
      </c>
      <c r="F74" s="56" t="s">
        <v>1990</v>
      </c>
      <c r="G74" s="56" t="s">
        <v>1995</v>
      </c>
      <c r="H74" s="76" t="str">
        <f t="shared" si="2"/>
        <v>許＊漳</v>
      </c>
      <c r="I74" s="57" t="str">
        <f t="shared" si="3"/>
        <v>0＊396394</v>
      </c>
      <c r="J74" s="56">
        <v>1130425</v>
      </c>
      <c r="K74" s="56" t="s">
        <v>70</v>
      </c>
      <c r="L74" s="56">
        <v>1173</v>
      </c>
      <c r="M74" s="58"/>
      <c r="N74" s="58"/>
      <c r="O74" s="58"/>
      <c r="P74" s="58"/>
      <c r="Q74" s="58"/>
      <c r="R74" s="58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8"/>
      <c r="AK74" s="58"/>
      <c r="AL74" s="58"/>
      <c r="AM74" s="59"/>
      <c r="AN74" s="59"/>
      <c r="AO74" s="59"/>
      <c r="AP74" s="59"/>
      <c r="AQ74" s="59"/>
      <c r="AR74" s="58"/>
      <c r="AS74" s="59"/>
      <c r="AT74" s="59" t="s">
        <v>9</v>
      </c>
      <c r="AU74" s="59"/>
      <c r="AV74" s="59"/>
      <c r="AW74" s="59"/>
      <c r="AX74" s="60"/>
      <c r="AY74" s="59"/>
      <c r="AZ74" s="59"/>
      <c r="BA74" s="59"/>
      <c r="BB74" s="59"/>
      <c r="BC74" s="58"/>
      <c r="BD74" s="58"/>
      <c r="BE74" s="59"/>
      <c r="BF74" s="58"/>
      <c r="BG74" s="58"/>
      <c r="BH74" s="58"/>
      <c r="BI74" s="59"/>
      <c r="BJ74" s="6"/>
    </row>
    <row r="75" spans="1:62">
      <c r="A75" s="23">
        <v>71</v>
      </c>
      <c r="B75" s="56" t="s">
        <v>2291</v>
      </c>
      <c r="C75" s="56" t="s">
        <v>1996</v>
      </c>
      <c r="D75" s="56" t="s">
        <v>69</v>
      </c>
      <c r="E75" s="56">
        <v>58</v>
      </c>
      <c r="F75" s="56"/>
      <c r="G75" s="56"/>
      <c r="H75" s="76" t="str">
        <f t="shared" si="2"/>
        <v>陳＊青</v>
      </c>
      <c r="I75" s="57" t="str">
        <f t="shared" si="3"/>
        <v>0＊374741</v>
      </c>
      <c r="J75" s="56">
        <v>1130426</v>
      </c>
      <c r="K75" s="56" t="s">
        <v>70</v>
      </c>
      <c r="L75" s="56">
        <v>1173</v>
      </c>
      <c r="M75" s="58"/>
      <c r="N75" s="58"/>
      <c r="O75" s="58"/>
      <c r="P75" s="58"/>
      <c r="Q75" s="58"/>
      <c r="R75" s="58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8"/>
      <c r="AK75" s="58"/>
      <c r="AL75" s="58"/>
      <c r="AM75" s="59"/>
      <c r="AN75" s="59"/>
      <c r="AO75" s="59"/>
      <c r="AP75" s="59"/>
      <c r="AQ75" s="59"/>
      <c r="AR75" s="58"/>
      <c r="AS75" s="59"/>
      <c r="AT75" s="59" t="s">
        <v>9</v>
      </c>
      <c r="AU75" s="59"/>
      <c r="AV75" s="59"/>
      <c r="AW75" s="59"/>
      <c r="AX75" s="60"/>
      <c r="AY75" s="59"/>
      <c r="AZ75" s="59"/>
      <c r="BA75" s="59"/>
      <c r="BB75" s="59"/>
      <c r="BC75" s="58"/>
      <c r="BD75" s="58"/>
      <c r="BE75" s="59"/>
      <c r="BF75" s="58"/>
      <c r="BG75" s="58"/>
      <c r="BH75" s="58"/>
      <c r="BI75" s="59"/>
      <c r="BJ75" s="6"/>
    </row>
    <row r="76" spans="1:62">
      <c r="A76" s="23">
        <v>72</v>
      </c>
      <c r="B76" s="56" t="s">
        <v>2292</v>
      </c>
      <c r="C76" s="56" t="s">
        <v>1997</v>
      </c>
      <c r="D76" s="56" t="s">
        <v>71</v>
      </c>
      <c r="E76" s="56">
        <v>45</v>
      </c>
      <c r="F76" s="56"/>
      <c r="G76" s="56"/>
      <c r="H76" s="76" t="str">
        <f t="shared" si="2"/>
        <v>張＊凡</v>
      </c>
      <c r="I76" s="57" t="str">
        <f t="shared" si="3"/>
        <v>1＊023476</v>
      </c>
      <c r="J76" s="56">
        <v>1130426</v>
      </c>
      <c r="K76" s="56" t="s">
        <v>73</v>
      </c>
      <c r="L76" s="56">
        <v>1173</v>
      </c>
      <c r="M76" s="58"/>
      <c r="N76" s="58"/>
      <c r="O76" s="58"/>
      <c r="P76" s="58"/>
      <c r="Q76" s="58"/>
      <c r="R76" s="58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8"/>
      <c r="AK76" s="58"/>
      <c r="AL76" s="58"/>
      <c r="AM76" s="59"/>
      <c r="AN76" s="59"/>
      <c r="AO76" s="59"/>
      <c r="AP76" s="59"/>
      <c r="AQ76" s="59"/>
      <c r="AR76" s="58"/>
      <c r="AS76" s="59"/>
      <c r="AT76" s="59"/>
      <c r="AU76" s="59"/>
      <c r="AV76" s="59"/>
      <c r="AW76" s="59"/>
      <c r="AX76" s="60"/>
      <c r="AY76" s="59"/>
      <c r="AZ76" s="59"/>
      <c r="BA76" s="59" t="s">
        <v>9</v>
      </c>
      <c r="BB76" s="59"/>
      <c r="BC76" s="58"/>
      <c r="BD76" s="58"/>
      <c r="BE76" s="59"/>
      <c r="BF76" s="58"/>
      <c r="BG76" s="58"/>
      <c r="BH76" s="58"/>
      <c r="BI76" s="59"/>
      <c r="BJ76" s="6"/>
    </row>
    <row r="77" spans="1:62">
      <c r="A77" s="23">
        <v>73</v>
      </c>
      <c r="B77" s="56" t="s">
        <v>2293</v>
      </c>
      <c r="C77" s="56" t="s">
        <v>1998</v>
      </c>
      <c r="D77" s="56" t="s">
        <v>69</v>
      </c>
      <c r="E77" s="56">
        <v>62</v>
      </c>
      <c r="F77" s="56"/>
      <c r="G77" s="56"/>
      <c r="H77" s="76" t="str">
        <f t="shared" si="2"/>
        <v>塗＊卿</v>
      </c>
      <c r="I77" s="57" t="str">
        <f t="shared" si="3"/>
        <v>1＊006364</v>
      </c>
      <c r="J77" s="56">
        <v>1130426</v>
      </c>
      <c r="K77" s="56" t="s">
        <v>70</v>
      </c>
      <c r="L77" s="56">
        <v>1173</v>
      </c>
      <c r="M77" s="58"/>
      <c r="N77" s="58"/>
      <c r="O77" s="58"/>
      <c r="P77" s="58"/>
      <c r="Q77" s="58"/>
      <c r="R77" s="58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8"/>
      <c r="AK77" s="58"/>
      <c r="AL77" s="58"/>
      <c r="AM77" s="59"/>
      <c r="AN77" s="59"/>
      <c r="AO77" s="59"/>
      <c r="AP77" s="59"/>
      <c r="AQ77" s="59"/>
      <c r="AR77" s="58"/>
      <c r="AS77" s="59"/>
      <c r="AT77" s="59" t="s">
        <v>9</v>
      </c>
      <c r="AU77" s="59"/>
      <c r="AV77" s="59"/>
      <c r="AW77" s="59"/>
      <c r="AX77" s="60"/>
      <c r="AY77" s="59"/>
      <c r="AZ77" s="59"/>
      <c r="BA77" s="59"/>
      <c r="BB77" s="59"/>
      <c r="BC77" s="58"/>
      <c r="BD77" s="58"/>
      <c r="BE77" s="59"/>
      <c r="BF77" s="58"/>
      <c r="BG77" s="58"/>
      <c r="BH77" s="58"/>
      <c r="BI77" s="59"/>
      <c r="BJ77" s="6"/>
    </row>
    <row r="78" spans="1:62">
      <c r="A78" s="23">
        <v>74</v>
      </c>
      <c r="B78" s="56" t="s">
        <v>2294</v>
      </c>
      <c r="C78" s="56" t="s">
        <v>1999</v>
      </c>
      <c r="D78" s="56" t="s">
        <v>71</v>
      </c>
      <c r="E78" s="56">
        <v>29</v>
      </c>
      <c r="F78" s="56" t="s">
        <v>2000</v>
      </c>
      <c r="G78" s="56"/>
      <c r="H78" s="76" t="str">
        <f t="shared" si="2"/>
        <v>鄭＊佑</v>
      </c>
      <c r="I78" s="57" t="str">
        <f t="shared" si="3"/>
        <v>2＊578536</v>
      </c>
      <c r="J78" s="56">
        <v>1130426</v>
      </c>
      <c r="K78" s="56" t="s">
        <v>70</v>
      </c>
      <c r="L78" s="56">
        <v>1173</v>
      </c>
      <c r="M78" s="58"/>
      <c r="N78" s="58"/>
      <c r="O78" s="58"/>
      <c r="P78" s="58"/>
      <c r="Q78" s="58"/>
      <c r="R78" s="58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8"/>
      <c r="AK78" s="58"/>
      <c r="AL78" s="58"/>
      <c r="AM78" s="59"/>
      <c r="AN78" s="59"/>
      <c r="AO78" s="59"/>
      <c r="AP78" s="59"/>
      <c r="AQ78" s="59"/>
      <c r="AR78" s="58"/>
      <c r="AS78" s="59"/>
      <c r="AT78" s="59"/>
      <c r="AU78" s="59"/>
      <c r="AV78" s="59"/>
      <c r="AW78" s="59"/>
      <c r="AX78" s="60"/>
      <c r="AY78" s="59"/>
      <c r="AZ78" s="59"/>
      <c r="BA78" s="59"/>
      <c r="BB78" s="59"/>
      <c r="BC78" s="58"/>
      <c r="BD78" s="58"/>
      <c r="BE78" s="59"/>
      <c r="BF78" s="58"/>
      <c r="BG78" s="58"/>
      <c r="BH78" s="58"/>
      <c r="BI78" s="59"/>
      <c r="BJ78" s="6"/>
    </row>
    <row r="79" spans="1:62" ht="31">
      <c r="A79" s="23">
        <v>75</v>
      </c>
      <c r="B79" s="56" t="s">
        <v>657</v>
      </c>
      <c r="C79" s="56" t="s">
        <v>389</v>
      </c>
      <c r="D79" s="56" t="s">
        <v>71</v>
      </c>
      <c r="E79" s="56">
        <v>62</v>
      </c>
      <c r="F79" s="56"/>
      <c r="G79" s="56"/>
      <c r="H79" s="76" t="str">
        <f t="shared" si="2"/>
        <v>陳＊村</v>
      </c>
      <c r="I79" s="57" t="str">
        <f t="shared" si="3"/>
        <v>2＊816830</v>
      </c>
      <c r="J79" s="56">
        <v>1130429</v>
      </c>
      <c r="K79" s="56" t="s">
        <v>2207</v>
      </c>
      <c r="L79" s="56">
        <v>1173</v>
      </c>
      <c r="M79" s="58"/>
      <c r="N79" s="58"/>
      <c r="O79" s="58"/>
      <c r="P79" s="58"/>
      <c r="Q79" s="58"/>
      <c r="R79" s="58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8"/>
      <c r="AK79" s="58"/>
      <c r="AL79" s="58"/>
      <c r="AM79" s="59"/>
      <c r="AN79" s="59"/>
      <c r="AO79" s="59"/>
      <c r="AP79" s="59"/>
      <c r="AQ79" s="59"/>
      <c r="AR79" s="58"/>
      <c r="AS79" s="59"/>
      <c r="AT79" s="59"/>
      <c r="AU79" s="59"/>
      <c r="AV79" s="59"/>
      <c r="AW79" s="59"/>
      <c r="AX79" s="60"/>
      <c r="AY79" s="59"/>
      <c r="AZ79" s="59"/>
      <c r="BA79" s="59" t="s">
        <v>9</v>
      </c>
      <c r="BB79" s="59"/>
      <c r="BC79" s="58"/>
      <c r="BD79" s="58"/>
      <c r="BE79" s="59" t="s">
        <v>736</v>
      </c>
      <c r="BF79" s="58"/>
      <c r="BG79" s="58"/>
      <c r="BH79" s="58"/>
      <c r="BI79" s="59"/>
      <c r="BJ79" s="6"/>
    </row>
    <row r="80" spans="1:62" ht="31">
      <c r="A80" s="23">
        <v>76</v>
      </c>
      <c r="B80" s="56" t="s">
        <v>2295</v>
      </c>
      <c r="C80" s="56" t="s">
        <v>2001</v>
      </c>
      <c r="D80" s="56" t="s">
        <v>69</v>
      </c>
      <c r="E80" s="56">
        <v>64</v>
      </c>
      <c r="F80" s="56"/>
      <c r="G80" s="56"/>
      <c r="H80" s="76" t="str">
        <f t="shared" si="2"/>
        <v>楊＊瑛</v>
      </c>
      <c r="I80" s="57" t="str">
        <f t="shared" si="3"/>
        <v>1＊810251</v>
      </c>
      <c r="J80" s="56">
        <v>1130429</v>
      </c>
      <c r="K80" s="56" t="s">
        <v>1892</v>
      </c>
      <c r="L80" s="56">
        <v>1173</v>
      </c>
      <c r="M80" s="58"/>
      <c r="N80" s="58"/>
      <c r="O80" s="58"/>
      <c r="P80" s="58"/>
      <c r="Q80" s="58"/>
      <c r="R80" s="58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8"/>
      <c r="AK80" s="58"/>
      <c r="AL80" s="58"/>
      <c r="AM80" s="59"/>
      <c r="AN80" s="59"/>
      <c r="AO80" s="59"/>
      <c r="AP80" s="59"/>
      <c r="AQ80" s="59"/>
      <c r="AR80" s="58"/>
      <c r="AS80" s="59"/>
      <c r="AT80" s="59"/>
      <c r="AU80" s="59"/>
      <c r="AV80" s="59"/>
      <c r="AW80" s="59"/>
      <c r="AX80" s="60"/>
      <c r="AY80" s="59"/>
      <c r="AZ80" s="59"/>
      <c r="BA80" s="59" t="s">
        <v>9</v>
      </c>
      <c r="BB80" s="59"/>
      <c r="BC80" s="58"/>
      <c r="BD80" s="58"/>
      <c r="BE80" s="59"/>
      <c r="BF80" s="58"/>
      <c r="BG80" s="58"/>
      <c r="BH80" s="58"/>
      <c r="BI80" s="59" t="s">
        <v>1034</v>
      </c>
      <c r="BJ80" s="6"/>
    </row>
    <row r="81" spans="1:62">
      <c r="A81" s="23">
        <v>77</v>
      </c>
      <c r="B81" s="56" t="s">
        <v>2296</v>
      </c>
      <c r="C81" s="56" t="s">
        <v>2002</v>
      </c>
      <c r="D81" s="56" t="s">
        <v>71</v>
      </c>
      <c r="E81" s="56">
        <v>66</v>
      </c>
      <c r="F81" s="56"/>
      <c r="G81" s="56"/>
      <c r="H81" s="76" t="str">
        <f t="shared" si="2"/>
        <v>李＊清</v>
      </c>
      <c r="I81" s="57" t="str">
        <f t="shared" si="3"/>
        <v>2＊538259</v>
      </c>
      <c r="J81" s="56">
        <v>1130401</v>
      </c>
      <c r="K81" s="56" t="s">
        <v>70</v>
      </c>
      <c r="L81" s="56">
        <v>1551</v>
      </c>
      <c r="M81" s="58"/>
      <c r="N81" s="58"/>
      <c r="O81" s="58"/>
      <c r="P81" s="58"/>
      <c r="Q81" s="58"/>
      <c r="R81" s="58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8"/>
      <c r="AK81" s="58"/>
      <c r="AL81" s="58"/>
      <c r="AM81" s="59"/>
      <c r="AN81" s="59"/>
      <c r="AO81" s="59"/>
      <c r="AP81" s="59"/>
      <c r="AQ81" s="59"/>
      <c r="AR81" s="58"/>
      <c r="AS81" s="59"/>
      <c r="AT81" s="59" t="s">
        <v>9</v>
      </c>
      <c r="AU81" s="59"/>
      <c r="AV81" s="59"/>
      <c r="AW81" s="59"/>
      <c r="AX81" s="60"/>
      <c r="AY81" s="59"/>
      <c r="AZ81" s="59"/>
      <c r="BA81" s="59"/>
      <c r="BB81" s="59"/>
      <c r="BC81" s="58"/>
      <c r="BD81" s="58"/>
      <c r="BE81" s="59"/>
      <c r="BF81" s="58"/>
      <c r="BG81" s="58"/>
      <c r="BH81" s="58"/>
      <c r="BI81" s="59"/>
      <c r="BJ81" s="6"/>
    </row>
    <row r="82" spans="1:62">
      <c r="A82" s="23">
        <v>78</v>
      </c>
      <c r="B82" s="56" t="s">
        <v>2297</v>
      </c>
      <c r="C82" s="56" t="s">
        <v>2003</v>
      </c>
      <c r="D82" s="56" t="s">
        <v>71</v>
      </c>
      <c r="E82" s="56">
        <v>67</v>
      </c>
      <c r="F82" s="56"/>
      <c r="G82" s="56"/>
      <c r="H82" s="76" t="str">
        <f t="shared" si="2"/>
        <v>許＊情</v>
      </c>
      <c r="I82" s="57" t="str">
        <f t="shared" si="3"/>
        <v>0＊808547</v>
      </c>
      <c r="J82" s="56">
        <v>1130401</v>
      </c>
      <c r="K82" s="56" t="s">
        <v>70</v>
      </c>
      <c r="L82" s="56">
        <v>1551</v>
      </c>
      <c r="M82" s="58"/>
      <c r="N82" s="58"/>
      <c r="O82" s="58"/>
      <c r="P82" s="58"/>
      <c r="Q82" s="58"/>
      <c r="R82" s="58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8"/>
      <c r="AK82" s="58"/>
      <c r="AL82" s="58"/>
      <c r="AM82" s="59"/>
      <c r="AN82" s="59"/>
      <c r="AO82" s="59"/>
      <c r="AP82" s="59"/>
      <c r="AQ82" s="59"/>
      <c r="AR82" s="58"/>
      <c r="AS82" s="59"/>
      <c r="AT82" s="59" t="s">
        <v>9</v>
      </c>
      <c r="AU82" s="59"/>
      <c r="AV82" s="59"/>
      <c r="AW82" s="59"/>
      <c r="AX82" s="60"/>
      <c r="AY82" s="59"/>
      <c r="AZ82" s="59"/>
      <c r="BA82" s="59"/>
      <c r="BB82" s="59"/>
      <c r="BC82" s="58"/>
      <c r="BD82" s="58"/>
      <c r="BE82" s="59"/>
      <c r="BF82" s="58"/>
      <c r="BG82" s="58"/>
      <c r="BH82" s="58"/>
      <c r="BI82" s="59"/>
      <c r="BJ82" s="6"/>
    </row>
    <row r="83" spans="1:62">
      <c r="A83" s="23">
        <v>79</v>
      </c>
      <c r="B83" s="56" t="s">
        <v>2298</v>
      </c>
      <c r="C83" s="56" t="s">
        <v>2004</v>
      </c>
      <c r="D83" s="56" t="s">
        <v>69</v>
      </c>
      <c r="E83" s="56">
        <v>69</v>
      </c>
      <c r="F83" s="56" t="s">
        <v>1940</v>
      </c>
      <c r="G83" s="56" t="s">
        <v>2005</v>
      </c>
      <c r="H83" s="76" t="str">
        <f t="shared" si="2"/>
        <v>柯＊美</v>
      </c>
      <c r="I83" s="57" t="str">
        <f t="shared" si="3"/>
        <v>2＊073964</v>
      </c>
      <c r="J83" s="56">
        <v>1130402</v>
      </c>
      <c r="K83" s="56" t="s">
        <v>70</v>
      </c>
      <c r="L83" s="56">
        <v>1551</v>
      </c>
      <c r="M83" s="58"/>
      <c r="N83" s="58"/>
      <c r="O83" s="58"/>
      <c r="P83" s="58"/>
      <c r="Q83" s="58"/>
      <c r="R83" s="58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8"/>
      <c r="AK83" s="58"/>
      <c r="AL83" s="58"/>
      <c r="AM83" s="59"/>
      <c r="AN83" s="59"/>
      <c r="AO83" s="59"/>
      <c r="AP83" s="59"/>
      <c r="AQ83" s="59"/>
      <c r="AR83" s="58"/>
      <c r="AS83" s="59" t="s">
        <v>9</v>
      </c>
      <c r="AT83" s="59"/>
      <c r="AU83" s="59"/>
      <c r="AV83" s="59"/>
      <c r="AW83" s="59"/>
      <c r="AX83" s="60"/>
      <c r="AY83" s="59"/>
      <c r="AZ83" s="59"/>
      <c r="BA83" s="59"/>
      <c r="BB83" s="59"/>
      <c r="BC83" s="58"/>
      <c r="BD83" s="58"/>
      <c r="BE83" s="59"/>
      <c r="BF83" s="58"/>
      <c r="BG83" s="58"/>
      <c r="BH83" s="58"/>
      <c r="BI83" s="59"/>
      <c r="BJ83" s="6"/>
    </row>
    <row r="84" spans="1:62">
      <c r="A84" s="23">
        <v>80</v>
      </c>
      <c r="B84" s="56" t="s">
        <v>2299</v>
      </c>
      <c r="C84" s="56" t="s">
        <v>1008</v>
      </c>
      <c r="D84" s="56" t="s">
        <v>69</v>
      </c>
      <c r="E84" s="56">
        <v>78</v>
      </c>
      <c r="F84" s="56"/>
      <c r="G84" s="56"/>
      <c r="H84" s="76" t="str">
        <f t="shared" si="2"/>
        <v>周＊蘭</v>
      </c>
      <c r="I84" s="57" t="str">
        <f t="shared" si="3"/>
        <v>0＊122616</v>
      </c>
      <c r="J84" s="56">
        <v>1130411</v>
      </c>
      <c r="K84" s="56" t="s">
        <v>72</v>
      </c>
      <c r="L84" s="56">
        <v>1551</v>
      </c>
      <c r="M84" s="58"/>
      <c r="N84" s="58"/>
      <c r="O84" s="58"/>
      <c r="P84" s="58"/>
      <c r="Q84" s="58"/>
      <c r="R84" s="58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8"/>
      <c r="AK84" s="58"/>
      <c r="AL84" s="58"/>
      <c r="AM84" s="59"/>
      <c r="AN84" s="59"/>
      <c r="AO84" s="59"/>
      <c r="AP84" s="59"/>
      <c r="AQ84" s="59"/>
      <c r="AR84" s="58"/>
      <c r="AS84" s="59"/>
      <c r="AT84" s="59"/>
      <c r="AU84" s="59"/>
      <c r="AV84" s="59"/>
      <c r="AW84" s="59"/>
      <c r="AX84" s="60" t="s">
        <v>9</v>
      </c>
      <c r="AY84" s="59"/>
      <c r="AZ84" s="59"/>
      <c r="BA84" s="59"/>
      <c r="BB84" s="59"/>
      <c r="BC84" s="58"/>
      <c r="BD84" s="58"/>
      <c r="BE84" s="59"/>
      <c r="BF84" s="58"/>
      <c r="BG84" s="58"/>
      <c r="BH84" s="58"/>
      <c r="BI84" s="59"/>
      <c r="BJ84" s="6"/>
    </row>
    <row r="85" spans="1:62">
      <c r="A85" s="23">
        <v>81</v>
      </c>
      <c r="B85" s="56" t="s">
        <v>2300</v>
      </c>
      <c r="C85" s="56" t="s">
        <v>2006</v>
      </c>
      <c r="D85" s="56" t="s">
        <v>69</v>
      </c>
      <c r="E85" s="56">
        <v>79</v>
      </c>
      <c r="F85" s="56"/>
      <c r="G85" s="56"/>
      <c r="H85" s="76" t="str">
        <f t="shared" si="2"/>
        <v>許＊麗華</v>
      </c>
      <c r="I85" s="57" t="str">
        <f t="shared" si="3"/>
        <v>0＊801002</v>
      </c>
      <c r="J85" s="56">
        <v>1130416</v>
      </c>
      <c r="K85" s="56" t="s">
        <v>70</v>
      </c>
      <c r="L85" s="56">
        <v>1551</v>
      </c>
      <c r="M85" s="58"/>
      <c r="N85" s="58"/>
      <c r="O85" s="58"/>
      <c r="P85" s="58"/>
      <c r="Q85" s="58"/>
      <c r="R85" s="58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8"/>
      <c r="AK85" s="58"/>
      <c r="AL85" s="58"/>
      <c r="AM85" s="59"/>
      <c r="AN85" s="59"/>
      <c r="AO85" s="59"/>
      <c r="AP85" s="59"/>
      <c r="AQ85" s="59"/>
      <c r="AR85" s="58"/>
      <c r="AS85" s="59"/>
      <c r="AT85" s="59" t="s">
        <v>9</v>
      </c>
      <c r="AU85" s="59"/>
      <c r="AV85" s="59"/>
      <c r="AW85" s="59"/>
      <c r="AX85" s="60"/>
      <c r="AY85" s="59"/>
      <c r="AZ85" s="59"/>
      <c r="BA85" s="59"/>
      <c r="BB85" s="59"/>
      <c r="BC85" s="58"/>
      <c r="BD85" s="58"/>
      <c r="BE85" s="59"/>
      <c r="BF85" s="58"/>
      <c r="BG85" s="58"/>
      <c r="BH85" s="58"/>
      <c r="BI85" s="59"/>
      <c r="BJ85" s="6"/>
    </row>
    <row r="86" spans="1:62">
      <c r="A86" s="23">
        <v>82</v>
      </c>
      <c r="B86" s="56" t="s">
        <v>2301</v>
      </c>
      <c r="C86" s="56" t="s">
        <v>2007</v>
      </c>
      <c r="D86" s="56" t="s">
        <v>71</v>
      </c>
      <c r="E86" s="56">
        <v>74</v>
      </c>
      <c r="F86" s="56"/>
      <c r="G86" s="56"/>
      <c r="H86" s="76" t="str">
        <f t="shared" si="2"/>
        <v>黃＊輝</v>
      </c>
      <c r="I86" s="57" t="str">
        <f t="shared" si="3"/>
        <v>2＊908108</v>
      </c>
      <c r="J86" s="56">
        <v>1130422</v>
      </c>
      <c r="K86" s="56" t="s">
        <v>70</v>
      </c>
      <c r="L86" s="56">
        <v>1551</v>
      </c>
      <c r="M86" s="58"/>
      <c r="N86" s="58"/>
      <c r="O86" s="58"/>
      <c r="P86" s="58"/>
      <c r="Q86" s="58"/>
      <c r="R86" s="58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8"/>
      <c r="AK86" s="58"/>
      <c r="AL86" s="58"/>
      <c r="AM86" s="59"/>
      <c r="AN86" s="59"/>
      <c r="AO86" s="59"/>
      <c r="AP86" s="59"/>
      <c r="AQ86" s="59"/>
      <c r="AR86" s="58"/>
      <c r="AS86" s="59"/>
      <c r="AT86" s="59" t="s">
        <v>9</v>
      </c>
      <c r="AU86" s="59"/>
      <c r="AV86" s="59"/>
      <c r="AW86" s="59"/>
      <c r="AX86" s="60"/>
      <c r="AY86" s="59"/>
      <c r="AZ86" s="59"/>
      <c r="BA86" s="59"/>
      <c r="BB86" s="59"/>
      <c r="BC86" s="58"/>
      <c r="BD86" s="58"/>
      <c r="BE86" s="59"/>
      <c r="BF86" s="58"/>
      <c r="BG86" s="58"/>
      <c r="BH86" s="58"/>
      <c r="BI86" s="59"/>
      <c r="BJ86" s="6"/>
    </row>
    <row r="87" spans="1:62">
      <c r="A87" s="23">
        <v>83</v>
      </c>
      <c r="B87" s="56" t="s">
        <v>2302</v>
      </c>
      <c r="C87" s="56" t="s">
        <v>835</v>
      </c>
      <c r="D87" s="56" t="s">
        <v>69</v>
      </c>
      <c r="E87" s="56">
        <v>94</v>
      </c>
      <c r="F87" s="56"/>
      <c r="G87" s="56"/>
      <c r="H87" s="76" t="str">
        <f t="shared" si="2"/>
        <v>方＊梅</v>
      </c>
      <c r="I87" s="57" t="str">
        <f t="shared" si="3"/>
        <v>1＊627472</v>
      </c>
      <c r="J87" s="56">
        <v>1130425</v>
      </c>
      <c r="K87" s="56" t="s">
        <v>72</v>
      </c>
      <c r="L87" s="56">
        <v>1551</v>
      </c>
      <c r="M87" s="58"/>
      <c r="N87" s="58"/>
      <c r="O87" s="58"/>
      <c r="P87" s="58"/>
      <c r="Q87" s="58"/>
      <c r="R87" s="58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8"/>
      <c r="AK87" s="58"/>
      <c r="AL87" s="58"/>
      <c r="AM87" s="59"/>
      <c r="AN87" s="59"/>
      <c r="AO87" s="59"/>
      <c r="AP87" s="59"/>
      <c r="AQ87" s="59"/>
      <c r="AR87" s="58"/>
      <c r="AS87" s="59"/>
      <c r="AT87" s="59"/>
      <c r="AU87" s="59"/>
      <c r="AV87" s="59"/>
      <c r="AW87" s="59"/>
      <c r="AX87" s="60" t="s">
        <v>9</v>
      </c>
      <c r="AY87" s="59"/>
      <c r="AZ87" s="59"/>
      <c r="BA87" s="59"/>
      <c r="BB87" s="59"/>
      <c r="BC87" s="58"/>
      <c r="BD87" s="58"/>
      <c r="BE87" s="59"/>
      <c r="BF87" s="58"/>
      <c r="BG87" s="58"/>
      <c r="BH87" s="58"/>
      <c r="BI87" s="59"/>
      <c r="BJ87" s="6"/>
    </row>
    <row r="88" spans="1:62">
      <c r="A88" s="23">
        <v>84</v>
      </c>
      <c r="B88" s="56" t="s">
        <v>2303</v>
      </c>
      <c r="C88" s="56" t="s">
        <v>2008</v>
      </c>
      <c r="D88" s="56" t="s">
        <v>69</v>
      </c>
      <c r="E88" s="56">
        <v>75</v>
      </c>
      <c r="F88" s="56"/>
      <c r="G88" s="56"/>
      <c r="H88" s="76" t="str">
        <f t="shared" si="2"/>
        <v>游＊梅蘭</v>
      </c>
      <c r="I88" s="57" t="str">
        <f t="shared" si="3"/>
        <v>0＊855670</v>
      </c>
      <c r="J88" s="56">
        <v>1130429</v>
      </c>
      <c r="K88" s="56" t="s">
        <v>79</v>
      </c>
      <c r="L88" s="56">
        <v>1551</v>
      </c>
      <c r="M88" s="58"/>
      <c r="N88" s="58"/>
      <c r="O88" s="58"/>
      <c r="P88" s="58"/>
      <c r="Q88" s="58"/>
      <c r="R88" s="58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8"/>
      <c r="AK88" s="58"/>
      <c r="AL88" s="58"/>
      <c r="AM88" s="59"/>
      <c r="AN88" s="59"/>
      <c r="AO88" s="59"/>
      <c r="AP88" s="59"/>
      <c r="AQ88" s="59"/>
      <c r="AR88" s="58"/>
      <c r="AS88" s="59"/>
      <c r="AT88" s="59"/>
      <c r="AU88" s="59"/>
      <c r="AV88" s="59" t="s">
        <v>9</v>
      </c>
      <c r="AW88" s="59"/>
      <c r="AX88" s="60"/>
      <c r="AY88" s="59"/>
      <c r="AZ88" s="59"/>
      <c r="BA88" s="59"/>
      <c r="BB88" s="59"/>
      <c r="BC88" s="58"/>
      <c r="BD88" s="58"/>
      <c r="BE88" s="59"/>
      <c r="BF88" s="58"/>
      <c r="BG88" s="58"/>
      <c r="BH88" s="58"/>
      <c r="BI88" s="59"/>
      <c r="BJ88" s="6"/>
    </row>
    <row r="89" spans="1:62">
      <c r="A89" s="23">
        <v>85</v>
      </c>
      <c r="B89" s="56" t="s">
        <v>2304</v>
      </c>
      <c r="C89" s="56" t="s">
        <v>2009</v>
      </c>
      <c r="D89" s="56" t="s">
        <v>69</v>
      </c>
      <c r="E89" s="56">
        <v>68</v>
      </c>
      <c r="F89" s="56"/>
      <c r="G89" s="56"/>
      <c r="H89" s="76" t="str">
        <f t="shared" si="2"/>
        <v>陳＊麗</v>
      </c>
      <c r="I89" s="57" t="str">
        <f t="shared" si="3"/>
        <v>0＊318057</v>
      </c>
      <c r="J89" s="56">
        <v>1130429</v>
      </c>
      <c r="K89" s="56" t="s">
        <v>70</v>
      </c>
      <c r="L89" s="56">
        <v>1551</v>
      </c>
      <c r="M89" s="58"/>
      <c r="N89" s="58"/>
      <c r="O89" s="58"/>
      <c r="P89" s="58"/>
      <c r="Q89" s="58"/>
      <c r="R89" s="58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8"/>
      <c r="AK89" s="58"/>
      <c r="AL89" s="58"/>
      <c r="AM89" s="59"/>
      <c r="AN89" s="59"/>
      <c r="AO89" s="59"/>
      <c r="AP89" s="59"/>
      <c r="AQ89" s="59"/>
      <c r="AR89" s="58"/>
      <c r="AS89" s="59"/>
      <c r="AT89" s="59" t="s">
        <v>9</v>
      </c>
      <c r="AU89" s="59"/>
      <c r="AV89" s="59"/>
      <c r="AW89" s="59"/>
      <c r="AX89" s="60"/>
      <c r="AY89" s="59"/>
      <c r="AZ89" s="59"/>
      <c r="BA89" s="59"/>
      <c r="BB89" s="59"/>
      <c r="BC89" s="58"/>
      <c r="BD89" s="58"/>
      <c r="BE89" s="59"/>
      <c r="BF89" s="58"/>
      <c r="BG89" s="58"/>
      <c r="BH89" s="58"/>
      <c r="BI89" s="59"/>
      <c r="BJ89" s="6"/>
    </row>
    <row r="90" spans="1:62">
      <c r="A90" s="23">
        <v>86</v>
      </c>
      <c r="B90" s="56" t="s">
        <v>2305</v>
      </c>
      <c r="C90" s="56" t="s">
        <v>2010</v>
      </c>
      <c r="D90" s="56" t="s">
        <v>71</v>
      </c>
      <c r="E90" s="56">
        <v>84</v>
      </c>
      <c r="F90" s="56"/>
      <c r="G90" s="56"/>
      <c r="H90" s="76" t="str">
        <f t="shared" si="2"/>
        <v>杜＊旺</v>
      </c>
      <c r="I90" s="57" t="str">
        <f t="shared" si="3"/>
        <v>1＊408245</v>
      </c>
      <c r="J90" s="56">
        <v>1130408</v>
      </c>
      <c r="K90" s="56" t="s">
        <v>70</v>
      </c>
      <c r="L90" s="56">
        <v>1410</v>
      </c>
      <c r="M90" s="58"/>
      <c r="N90" s="58"/>
      <c r="O90" s="58"/>
      <c r="P90" s="58"/>
      <c r="Q90" s="58"/>
      <c r="R90" s="58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8"/>
      <c r="AK90" s="58"/>
      <c r="AL90" s="58"/>
      <c r="AM90" s="59"/>
      <c r="AN90" s="59"/>
      <c r="AO90" s="59"/>
      <c r="AP90" s="59"/>
      <c r="AQ90" s="59"/>
      <c r="AR90" s="58"/>
      <c r="AS90" s="59" t="s">
        <v>9</v>
      </c>
      <c r="AT90" s="59"/>
      <c r="AU90" s="59"/>
      <c r="AV90" s="59"/>
      <c r="AW90" s="59"/>
      <c r="AX90" s="60"/>
      <c r="AY90" s="59"/>
      <c r="AZ90" s="59"/>
      <c r="BA90" s="59"/>
      <c r="BB90" s="59"/>
      <c r="BC90" s="58"/>
      <c r="BD90" s="58"/>
      <c r="BE90" s="59"/>
      <c r="BF90" s="58"/>
      <c r="BG90" s="58"/>
      <c r="BH90" s="58"/>
      <c r="BI90" s="59"/>
      <c r="BJ90" s="6"/>
    </row>
    <row r="91" spans="1:62">
      <c r="A91" s="23">
        <v>87</v>
      </c>
      <c r="B91" s="56" t="s">
        <v>2306</v>
      </c>
      <c r="C91" s="56" t="s">
        <v>2011</v>
      </c>
      <c r="D91" s="56" t="s">
        <v>71</v>
      </c>
      <c r="E91" s="56">
        <v>61</v>
      </c>
      <c r="F91" s="56"/>
      <c r="G91" s="56"/>
      <c r="H91" s="76" t="str">
        <f t="shared" si="2"/>
        <v>張＊銘</v>
      </c>
      <c r="I91" s="57" t="str">
        <f t="shared" si="3"/>
        <v>1＊374500</v>
      </c>
      <c r="J91" s="56">
        <v>1130415</v>
      </c>
      <c r="K91" s="56" t="s">
        <v>70</v>
      </c>
      <c r="L91" s="56">
        <v>1410</v>
      </c>
      <c r="M91" s="58"/>
      <c r="N91" s="58"/>
      <c r="O91" s="58"/>
      <c r="P91" s="58"/>
      <c r="Q91" s="58"/>
      <c r="R91" s="58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8"/>
      <c r="AK91" s="58"/>
      <c r="AL91" s="58"/>
      <c r="AM91" s="59"/>
      <c r="AN91" s="59"/>
      <c r="AO91" s="59"/>
      <c r="AP91" s="59"/>
      <c r="AQ91" s="59"/>
      <c r="AR91" s="58"/>
      <c r="AS91" s="59"/>
      <c r="AT91" s="59" t="s">
        <v>9</v>
      </c>
      <c r="AU91" s="59"/>
      <c r="AV91" s="59"/>
      <c r="AW91" s="59"/>
      <c r="AX91" s="60"/>
      <c r="AY91" s="59"/>
      <c r="AZ91" s="59"/>
      <c r="BA91" s="59"/>
      <c r="BB91" s="59"/>
      <c r="BC91" s="58"/>
      <c r="BD91" s="58"/>
      <c r="BE91" s="59"/>
      <c r="BF91" s="58"/>
      <c r="BG91" s="58"/>
      <c r="BH91" s="58"/>
      <c r="BI91" s="59"/>
      <c r="BJ91" s="6"/>
    </row>
    <row r="92" spans="1:62">
      <c r="A92" s="23">
        <v>88</v>
      </c>
      <c r="B92" s="56" t="s">
        <v>2307</v>
      </c>
      <c r="C92" s="56" t="s">
        <v>2012</v>
      </c>
      <c r="D92" s="56" t="s">
        <v>71</v>
      </c>
      <c r="E92" s="56">
        <v>69</v>
      </c>
      <c r="F92" s="56"/>
      <c r="G92" s="56"/>
      <c r="H92" s="76" t="str">
        <f t="shared" si="2"/>
        <v>許＊華</v>
      </c>
      <c r="I92" s="57" t="str">
        <f t="shared" si="3"/>
        <v>2＊626497</v>
      </c>
      <c r="J92" s="56">
        <v>1130415</v>
      </c>
      <c r="K92" s="56" t="s">
        <v>70</v>
      </c>
      <c r="L92" s="56">
        <v>1410</v>
      </c>
      <c r="M92" s="58"/>
      <c r="N92" s="58"/>
      <c r="O92" s="58"/>
      <c r="P92" s="58"/>
      <c r="Q92" s="58"/>
      <c r="R92" s="58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8"/>
      <c r="AK92" s="58"/>
      <c r="AL92" s="58"/>
      <c r="AM92" s="59"/>
      <c r="AN92" s="59"/>
      <c r="AO92" s="59"/>
      <c r="AP92" s="59"/>
      <c r="AQ92" s="59"/>
      <c r="AR92" s="58"/>
      <c r="AS92" s="59"/>
      <c r="AT92" s="59" t="s">
        <v>9</v>
      </c>
      <c r="AU92" s="59"/>
      <c r="AV92" s="59"/>
      <c r="AW92" s="59"/>
      <c r="AX92" s="60"/>
      <c r="AY92" s="59"/>
      <c r="AZ92" s="59"/>
      <c r="BA92" s="59"/>
      <c r="BB92" s="59"/>
      <c r="BC92" s="58"/>
      <c r="BD92" s="58"/>
      <c r="BE92" s="59"/>
      <c r="BF92" s="58"/>
      <c r="BG92" s="58"/>
      <c r="BH92" s="58"/>
      <c r="BI92" s="59"/>
      <c r="BJ92" s="6"/>
    </row>
    <row r="93" spans="1:62">
      <c r="A93" s="23">
        <v>89</v>
      </c>
      <c r="B93" s="56" t="s">
        <v>2308</v>
      </c>
      <c r="C93" s="56" t="s">
        <v>2013</v>
      </c>
      <c r="D93" s="56" t="s">
        <v>71</v>
      </c>
      <c r="E93" s="56">
        <v>53</v>
      </c>
      <c r="F93" s="56"/>
      <c r="G93" s="56"/>
      <c r="H93" s="76" t="str">
        <f t="shared" si="2"/>
        <v>李＊成</v>
      </c>
      <c r="I93" s="57" t="str">
        <f t="shared" si="3"/>
        <v>1＊014743</v>
      </c>
      <c r="J93" s="56">
        <v>1130415</v>
      </c>
      <c r="K93" s="56" t="s">
        <v>80</v>
      </c>
      <c r="L93" s="56">
        <v>1410</v>
      </c>
      <c r="M93" s="58"/>
      <c r="N93" s="58"/>
      <c r="O93" s="58"/>
      <c r="P93" s="58"/>
      <c r="Q93" s="58"/>
      <c r="R93" s="58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8"/>
      <c r="AK93" s="58"/>
      <c r="AL93" s="58"/>
      <c r="AM93" s="59"/>
      <c r="AN93" s="59"/>
      <c r="AO93" s="59"/>
      <c r="AP93" s="59"/>
      <c r="AQ93" s="59"/>
      <c r="AR93" s="58"/>
      <c r="AS93" s="59"/>
      <c r="AT93" s="59"/>
      <c r="AU93" s="59"/>
      <c r="AV93" s="59"/>
      <c r="AW93" s="59" t="s">
        <v>9</v>
      </c>
      <c r="AX93" s="60"/>
      <c r="AY93" s="59"/>
      <c r="AZ93" s="59"/>
      <c r="BA93" s="59"/>
      <c r="BB93" s="59"/>
      <c r="BC93" s="58"/>
      <c r="BD93" s="58"/>
      <c r="BE93" s="59"/>
      <c r="BF93" s="58"/>
      <c r="BG93" s="58"/>
      <c r="BH93" s="58"/>
      <c r="BI93" s="59"/>
      <c r="BJ93" s="6"/>
    </row>
    <row r="94" spans="1:62">
      <c r="A94" s="23">
        <v>90</v>
      </c>
      <c r="B94" s="56" t="s">
        <v>2309</v>
      </c>
      <c r="C94" s="56" t="s">
        <v>844</v>
      </c>
      <c r="D94" s="56" t="s">
        <v>69</v>
      </c>
      <c r="E94" s="56">
        <v>89</v>
      </c>
      <c r="F94" s="56"/>
      <c r="G94" s="56"/>
      <c r="H94" s="76" t="str">
        <f t="shared" si="2"/>
        <v>陳＊喬</v>
      </c>
      <c r="I94" s="57" t="str">
        <f t="shared" si="3"/>
        <v>0＊995644</v>
      </c>
      <c r="J94" s="56">
        <v>1130422</v>
      </c>
      <c r="K94" s="56" t="s">
        <v>72</v>
      </c>
      <c r="L94" s="56">
        <v>1410</v>
      </c>
      <c r="M94" s="58"/>
      <c r="N94" s="58"/>
      <c r="O94" s="58"/>
      <c r="P94" s="58"/>
      <c r="Q94" s="58"/>
      <c r="R94" s="58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8"/>
      <c r="AK94" s="58"/>
      <c r="AL94" s="58"/>
      <c r="AM94" s="59"/>
      <c r="AN94" s="59"/>
      <c r="AO94" s="59"/>
      <c r="AP94" s="59"/>
      <c r="AQ94" s="59"/>
      <c r="AR94" s="58"/>
      <c r="AS94" s="59"/>
      <c r="AT94" s="59"/>
      <c r="AU94" s="59"/>
      <c r="AV94" s="59"/>
      <c r="AW94" s="59"/>
      <c r="AX94" s="60" t="s">
        <v>9</v>
      </c>
      <c r="AY94" s="59"/>
      <c r="AZ94" s="59"/>
      <c r="BA94" s="59"/>
      <c r="BB94" s="59"/>
      <c r="BC94" s="58"/>
      <c r="BD94" s="58"/>
      <c r="BE94" s="59"/>
      <c r="BF94" s="58"/>
      <c r="BG94" s="58"/>
      <c r="BH94" s="58"/>
      <c r="BI94" s="59"/>
      <c r="BJ94" s="6"/>
    </row>
    <row r="95" spans="1:62">
      <c r="A95" s="23">
        <v>91</v>
      </c>
      <c r="B95" s="56" t="s">
        <v>2310</v>
      </c>
      <c r="C95" s="56" t="s">
        <v>1009</v>
      </c>
      <c r="D95" s="56" t="s">
        <v>71</v>
      </c>
      <c r="E95" s="56">
        <v>45</v>
      </c>
      <c r="F95" s="56"/>
      <c r="G95" s="56"/>
      <c r="H95" s="76" t="str">
        <f t="shared" si="2"/>
        <v>胡＊銘</v>
      </c>
      <c r="I95" s="57" t="str">
        <f t="shared" si="3"/>
        <v>2＊541175</v>
      </c>
      <c r="J95" s="56">
        <v>1130422</v>
      </c>
      <c r="K95" s="56" t="s">
        <v>72</v>
      </c>
      <c r="L95" s="56">
        <v>1410</v>
      </c>
      <c r="M95" s="58"/>
      <c r="N95" s="58"/>
      <c r="O95" s="58"/>
      <c r="P95" s="58"/>
      <c r="Q95" s="58"/>
      <c r="R95" s="58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8"/>
      <c r="AK95" s="58"/>
      <c r="AL95" s="58"/>
      <c r="AM95" s="59"/>
      <c r="AN95" s="59"/>
      <c r="AO95" s="59"/>
      <c r="AP95" s="59"/>
      <c r="AQ95" s="59"/>
      <c r="AR95" s="58"/>
      <c r="AS95" s="59"/>
      <c r="AT95" s="59"/>
      <c r="AU95" s="59"/>
      <c r="AV95" s="59"/>
      <c r="AW95" s="59"/>
      <c r="AX95" s="60" t="s">
        <v>9</v>
      </c>
      <c r="AY95" s="59"/>
      <c r="AZ95" s="59"/>
      <c r="BA95" s="59"/>
      <c r="BB95" s="59"/>
      <c r="BC95" s="58"/>
      <c r="BD95" s="58"/>
      <c r="BE95" s="59"/>
      <c r="BF95" s="58"/>
      <c r="BG95" s="58"/>
      <c r="BH95" s="58"/>
      <c r="BI95" s="59"/>
      <c r="BJ95" s="6"/>
    </row>
    <row r="96" spans="1:62" ht="31">
      <c r="A96" s="23">
        <v>92</v>
      </c>
      <c r="B96" s="56" t="s">
        <v>2311</v>
      </c>
      <c r="C96" s="56" t="s">
        <v>2015</v>
      </c>
      <c r="D96" s="56" t="s">
        <v>71</v>
      </c>
      <c r="E96" s="56">
        <v>46</v>
      </c>
      <c r="F96" s="56" t="s">
        <v>1974</v>
      </c>
      <c r="G96" s="56"/>
      <c r="H96" s="76" t="str">
        <f t="shared" si="2"/>
        <v>何＊偉</v>
      </c>
      <c r="I96" s="57" t="str">
        <f t="shared" si="3"/>
        <v>0＊946537</v>
      </c>
      <c r="J96" s="56">
        <v>1130426</v>
      </c>
      <c r="K96" s="56" t="s">
        <v>2208</v>
      </c>
      <c r="L96" s="56">
        <v>1410</v>
      </c>
      <c r="M96" s="58"/>
      <c r="N96" s="58"/>
      <c r="O96" s="58"/>
      <c r="P96" s="58"/>
      <c r="Q96" s="58"/>
      <c r="R96" s="58"/>
      <c r="S96" s="59"/>
      <c r="T96" s="59"/>
      <c r="U96" s="59"/>
      <c r="V96" s="59"/>
      <c r="W96" s="59"/>
      <c r="X96" s="59" t="s">
        <v>9</v>
      </c>
      <c r="Y96" s="59"/>
      <c r="Z96" s="59"/>
      <c r="AA96" s="59"/>
      <c r="AB96" s="59"/>
      <c r="AC96" s="59"/>
      <c r="AD96" s="59"/>
      <c r="AE96" s="59" t="s">
        <v>9</v>
      </c>
      <c r="AF96" s="59"/>
      <c r="AG96" s="59"/>
      <c r="AH96" s="59"/>
      <c r="AI96" s="59"/>
      <c r="AJ96" s="58"/>
      <c r="AK96" s="58"/>
      <c r="AL96" s="58"/>
      <c r="AM96" s="59"/>
      <c r="AN96" s="59"/>
      <c r="AO96" s="59"/>
      <c r="AP96" s="59"/>
      <c r="AQ96" s="59"/>
      <c r="AR96" s="58"/>
      <c r="AS96" s="59"/>
      <c r="AT96" s="59"/>
      <c r="AU96" s="59"/>
      <c r="AV96" s="59"/>
      <c r="AW96" s="59"/>
      <c r="AX96" s="60"/>
      <c r="AY96" s="59"/>
      <c r="AZ96" s="59"/>
      <c r="BA96" s="59"/>
      <c r="BB96" s="59"/>
      <c r="BC96" s="58"/>
      <c r="BD96" s="58"/>
      <c r="BE96" s="59"/>
      <c r="BF96" s="58"/>
      <c r="BG96" s="58"/>
      <c r="BH96" s="58"/>
      <c r="BI96" s="59"/>
      <c r="BJ96" s="6"/>
    </row>
    <row r="97" spans="1:62">
      <c r="A97" s="23">
        <v>93</v>
      </c>
      <c r="B97" s="56" t="s">
        <v>2312</v>
      </c>
      <c r="C97" s="56" t="s">
        <v>1558</v>
      </c>
      <c r="D97" s="56" t="s">
        <v>69</v>
      </c>
      <c r="E97" s="56">
        <v>66</v>
      </c>
      <c r="F97" s="56"/>
      <c r="G97" s="56"/>
      <c r="H97" s="76" t="str">
        <f t="shared" si="2"/>
        <v>王＊月桃</v>
      </c>
      <c r="I97" s="57" t="str">
        <f t="shared" si="3"/>
        <v>0＊219881</v>
      </c>
      <c r="J97" s="56">
        <v>1130426</v>
      </c>
      <c r="K97" s="56" t="s">
        <v>79</v>
      </c>
      <c r="L97" s="56">
        <v>1410</v>
      </c>
      <c r="M97" s="58"/>
      <c r="N97" s="58"/>
      <c r="O97" s="58"/>
      <c r="P97" s="58"/>
      <c r="Q97" s="58"/>
      <c r="R97" s="58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8"/>
      <c r="AK97" s="58"/>
      <c r="AL97" s="58"/>
      <c r="AM97" s="59"/>
      <c r="AN97" s="59"/>
      <c r="AO97" s="59"/>
      <c r="AP97" s="59"/>
      <c r="AQ97" s="59"/>
      <c r="AR97" s="58"/>
      <c r="AS97" s="59"/>
      <c r="AT97" s="59"/>
      <c r="AU97" s="59"/>
      <c r="AV97" s="59" t="s">
        <v>9</v>
      </c>
      <c r="AW97" s="59"/>
      <c r="AX97" s="60"/>
      <c r="AY97" s="59"/>
      <c r="AZ97" s="59"/>
      <c r="BA97" s="59"/>
      <c r="BB97" s="59"/>
      <c r="BC97" s="58"/>
      <c r="BD97" s="58"/>
      <c r="BE97" s="59"/>
      <c r="BF97" s="58"/>
      <c r="BG97" s="58"/>
      <c r="BH97" s="58"/>
      <c r="BI97" s="59"/>
      <c r="BJ97" s="6"/>
    </row>
    <row r="98" spans="1:62">
      <c r="A98" s="23">
        <v>94</v>
      </c>
      <c r="B98" s="56" t="s">
        <v>2313</v>
      </c>
      <c r="C98" s="56" t="s">
        <v>2016</v>
      </c>
      <c r="D98" s="56" t="s">
        <v>69</v>
      </c>
      <c r="E98" s="56">
        <v>74</v>
      </c>
      <c r="F98" s="56" t="s">
        <v>1995</v>
      </c>
      <c r="G98" s="56" t="s">
        <v>2017</v>
      </c>
      <c r="H98" s="76" t="str">
        <f t="shared" si="2"/>
        <v>陳＊月嬌</v>
      </c>
      <c r="I98" s="57" t="str">
        <f t="shared" si="3"/>
        <v>0＊182052</v>
      </c>
      <c r="J98" s="56">
        <v>1130429</v>
      </c>
      <c r="K98" s="56" t="s">
        <v>70</v>
      </c>
      <c r="L98" s="56">
        <v>1410</v>
      </c>
      <c r="M98" s="58"/>
      <c r="N98" s="58"/>
      <c r="O98" s="58"/>
      <c r="P98" s="58"/>
      <c r="Q98" s="58"/>
      <c r="R98" s="58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8"/>
      <c r="AK98" s="58"/>
      <c r="AL98" s="58"/>
      <c r="AM98" s="59"/>
      <c r="AN98" s="59"/>
      <c r="AO98" s="59"/>
      <c r="AP98" s="59"/>
      <c r="AQ98" s="59"/>
      <c r="AR98" s="58"/>
      <c r="AS98" s="59"/>
      <c r="AT98" s="59" t="s">
        <v>9</v>
      </c>
      <c r="AU98" s="59"/>
      <c r="AV98" s="59"/>
      <c r="AW98" s="59"/>
      <c r="AX98" s="60"/>
      <c r="AY98" s="59"/>
      <c r="AZ98" s="59"/>
      <c r="BA98" s="59"/>
      <c r="BB98" s="59"/>
      <c r="BC98" s="58"/>
      <c r="BD98" s="58"/>
      <c r="BE98" s="59"/>
      <c r="BF98" s="58"/>
      <c r="BG98" s="58"/>
      <c r="BH98" s="58"/>
      <c r="BI98" s="59"/>
      <c r="BJ98" s="6"/>
    </row>
    <row r="99" spans="1:62">
      <c r="A99" s="23">
        <v>95</v>
      </c>
      <c r="B99" s="56" t="s">
        <v>2314</v>
      </c>
      <c r="C99" s="56" t="s">
        <v>2018</v>
      </c>
      <c r="D99" s="56" t="s">
        <v>71</v>
      </c>
      <c r="E99" s="56">
        <v>65</v>
      </c>
      <c r="F99" s="56"/>
      <c r="G99" s="56"/>
      <c r="H99" s="76" t="str">
        <f t="shared" si="2"/>
        <v>張＊瑾</v>
      </c>
      <c r="I99" s="57" t="str">
        <f t="shared" si="3"/>
        <v>2＊295656</v>
      </c>
      <c r="J99" s="56">
        <v>1130429</v>
      </c>
      <c r="K99" s="56" t="s">
        <v>70</v>
      </c>
      <c r="L99" s="56">
        <v>1410</v>
      </c>
      <c r="M99" s="58"/>
      <c r="N99" s="58"/>
      <c r="O99" s="58"/>
      <c r="P99" s="58"/>
      <c r="Q99" s="58"/>
      <c r="R99" s="58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8"/>
      <c r="AK99" s="58"/>
      <c r="AL99" s="58"/>
      <c r="AM99" s="59"/>
      <c r="AN99" s="59"/>
      <c r="AO99" s="59"/>
      <c r="AP99" s="59"/>
      <c r="AQ99" s="59"/>
      <c r="AR99" s="58"/>
      <c r="AS99" s="59" t="s">
        <v>9</v>
      </c>
      <c r="AT99" s="59"/>
      <c r="AU99" s="59"/>
      <c r="AV99" s="59"/>
      <c r="AW99" s="59"/>
      <c r="AX99" s="60"/>
      <c r="AY99" s="59"/>
      <c r="AZ99" s="59"/>
      <c r="BA99" s="59"/>
      <c r="BB99" s="59"/>
      <c r="BC99" s="58"/>
      <c r="BD99" s="58"/>
      <c r="BE99" s="59"/>
      <c r="BF99" s="58"/>
      <c r="BG99" s="58"/>
      <c r="BH99" s="58"/>
      <c r="BI99" s="59"/>
      <c r="BJ99" s="6"/>
    </row>
    <row r="100" spans="1:62">
      <c r="A100" s="23">
        <v>96</v>
      </c>
      <c r="B100" s="56" t="s">
        <v>2315</v>
      </c>
      <c r="C100" s="56" t="s">
        <v>2019</v>
      </c>
      <c r="D100" s="56" t="s">
        <v>69</v>
      </c>
      <c r="E100" s="56">
        <v>59</v>
      </c>
      <c r="F100" s="56"/>
      <c r="G100" s="56"/>
      <c r="H100" s="76" t="str">
        <f t="shared" si="2"/>
        <v>陳＊雪</v>
      </c>
      <c r="I100" s="57" t="str">
        <f t="shared" si="3"/>
        <v>1＊324688</v>
      </c>
      <c r="J100" s="56">
        <v>1130429</v>
      </c>
      <c r="K100" s="56" t="s">
        <v>70</v>
      </c>
      <c r="L100" s="56">
        <v>1410</v>
      </c>
      <c r="M100" s="58"/>
      <c r="N100" s="58"/>
      <c r="O100" s="58"/>
      <c r="P100" s="58"/>
      <c r="Q100" s="58"/>
      <c r="R100" s="58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8"/>
      <c r="AK100" s="58"/>
      <c r="AL100" s="58"/>
      <c r="AM100" s="59"/>
      <c r="AN100" s="59"/>
      <c r="AO100" s="59"/>
      <c r="AP100" s="59"/>
      <c r="AQ100" s="59"/>
      <c r="AR100" s="58"/>
      <c r="AS100" s="59" t="s">
        <v>9</v>
      </c>
      <c r="AT100" s="59"/>
      <c r="AU100" s="59"/>
      <c r="AV100" s="59"/>
      <c r="AW100" s="59"/>
      <c r="AX100" s="60"/>
      <c r="AY100" s="59"/>
      <c r="AZ100" s="59"/>
      <c r="BA100" s="59"/>
      <c r="BB100" s="59"/>
      <c r="BC100" s="58"/>
      <c r="BD100" s="58"/>
      <c r="BE100" s="59"/>
      <c r="BF100" s="58"/>
      <c r="BG100" s="58"/>
      <c r="BH100" s="58"/>
      <c r="BI100" s="59"/>
      <c r="BJ100" s="6"/>
    </row>
    <row r="101" spans="1:62">
      <c r="A101" s="23">
        <v>97</v>
      </c>
      <c r="B101" s="56" t="s">
        <v>2316</v>
      </c>
      <c r="C101" s="56" t="s">
        <v>2020</v>
      </c>
      <c r="D101" s="56" t="s">
        <v>71</v>
      </c>
      <c r="E101" s="56">
        <v>53</v>
      </c>
      <c r="F101" s="56"/>
      <c r="G101" s="56"/>
      <c r="H101" s="76" t="str">
        <f t="shared" si="2"/>
        <v>何＊武</v>
      </c>
      <c r="I101" s="57" t="str">
        <f t="shared" si="3"/>
        <v>0＊347342</v>
      </c>
      <c r="J101" s="56">
        <v>1130429</v>
      </c>
      <c r="K101" s="56" t="s">
        <v>70</v>
      </c>
      <c r="L101" s="56">
        <v>1410</v>
      </c>
      <c r="M101" s="58"/>
      <c r="N101" s="58"/>
      <c r="O101" s="58"/>
      <c r="P101" s="58"/>
      <c r="Q101" s="58"/>
      <c r="R101" s="58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8"/>
      <c r="AK101" s="58"/>
      <c r="AL101" s="58"/>
      <c r="AM101" s="59"/>
      <c r="AN101" s="59"/>
      <c r="AO101" s="59"/>
      <c r="AP101" s="59"/>
      <c r="AQ101" s="59"/>
      <c r="AR101" s="58"/>
      <c r="AS101" s="59"/>
      <c r="AT101" s="59" t="s">
        <v>9</v>
      </c>
      <c r="AU101" s="59"/>
      <c r="AV101" s="59"/>
      <c r="AW101" s="59"/>
      <c r="AX101" s="60"/>
      <c r="AY101" s="59"/>
      <c r="AZ101" s="59"/>
      <c r="BA101" s="59"/>
      <c r="BB101" s="59"/>
      <c r="BC101" s="58"/>
      <c r="BD101" s="58"/>
      <c r="BE101" s="59"/>
      <c r="BF101" s="58"/>
      <c r="BG101" s="58"/>
      <c r="BH101" s="58"/>
      <c r="BI101" s="59"/>
      <c r="BJ101" s="6"/>
    </row>
    <row r="102" spans="1:62">
      <c r="A102" s="23">
        <v>98</v>
      </c>
      <c r="B102" s="56" t="s">
        <v>2317</v>
      </c>
      <c r="C102" s="56" t="s">
        <v>821</v>
      </c>
      <c r="D102" s="56" t="s">
        <v>69</v>
      </c>
      <c r="E102" s="56">
        <v>69</v>
      </c>
      <c r="F102" s="56"/>
      <c r="G102" s="56"/>
      <c r="H102" s="76" t="str">
        <f t="shared" si="2"/>
        <v>陳＊桂枝</v>
      </c>
      <c r="I102" s="57" t="str">
        <f t="shared" si="3"/>
        <v>0＊550189</v>
      </c>
      <c r="J102" s="56">
        <v>1130429</v>
      </c>
      <c r="K102" s="56" t="s">
        <v>70</v>
      </c>
      <c r="L102" s="56">
        <v>1410</v>
      </c>
      <c r="M102" s="58"/>
      <c r="N102" s="58"/>
      <c r="O102" s="58"/>
      <c r="P102" s="58"/>
      <c r="Q102" s="58"/>
      <c r="R102" s="58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8"/>
      <c r="AK102" s="58"/>
      <c r="AL102" s="58"/>
      <c r="AM102" s="59"/>
      <c r="AN102" s="59"/>
      <c r="AO102" s="59"/>
      <c r="AP102" s="59"/>
      <c r="AQ102" s="59"/>
      <c r="AR102" s="58"/>
      <c r="AS102" s="59" t="s">
        <v>9</v>
      </c>
      <c r="AT102" s="59"/>
      <c r="AU102" s="59"/>
      <c r="AV102" s="59"/>
      <c r="AW102" s="59"/>
      <c r="AX102" s="60"/>
      <c r="AY102" s="59"/>
      <c r="AZ102" s="59"/>
      <c r="BA102" s="59"/>
      <c r="BB102" s="59"/>
      <c r="BC102" s="58"/>
      <c r="BD102" s="58"/>
      <c r="BE102" s="59"/>
      <c r="BF102" s="58"/>
      <c r="BG102" s="58"/>
      <c r="BH102" s="58"/>
      <c r="BI102" s="59"/>
      <c r="BJ102" s="6"/>
    </row>
    <row r="103" spans="1:62" ht="31">
      <c r="A103" s="23">
        <v>99</v>
      </c>
      <c r="B103" s="56" t="s">
        <v>2318</v>
      </c>
      <c r="C103" s="56" t="s">
        <v>2021</v>
      </c>
      <c r="D103" s="56" t="s">
        <v>71</v>
      </c>
      <c r="E103" s="56">
        <v>69</v>
      </c>
      <c r="F103" s="56" t="s">
        <v>195</v>
      </c>
      <c r="G103" s="56" t="s">
        <v>195</v>
      </c>
      <c r="H103" s="76" t="str">
        <f t="shared" si="2"/>
        <v>姜＊哲</v>
      </c>
      <c r="I103" s="57" t="str">
        <f t="shared" si="3"/>
        <v>0＊803181</v>
      </c>
      <c r="J103" s="56">
        <v>1130401</v>
      </c>
      <c r="K103" s="56" t="s">
        <v>734</v>
      </c>
      <c r="L103" s="56">
        <v>1058</v>
      </c>
      <c r="M103" s="58"/>
      <c r="N103" s="58"/>
      <c r="O103" s="58"/>
      <c r="P103" s="58"/>
      <c r="Q103" s="58"/>
      <c r="R103" s="58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8"/>
      <c r="AK103" s="58"/>
      <c r="AL103" s="58"/>
      <c r="AM103" s="59"/>
      <c r="AN103" s="59"/>
      <c r="AO103" s="59"/>
      <c r="AP103" s="59"/>
      <c r="AQ103" s="59"/>
      <c r="AR103" s="58"/>
      <c r="AS103" s="59"/>
      <c r="AT103" s="59"/>
      <c r="AU103" s="59"/>
      <c r="AV103" s="59"/>
      <c r="AW103" s="59"/>
      <c r="AX103" s="60"/>
      <c r="AY103" s="59"/>
      <c r="AZ103" s="59"/>
      <c r="BA103" s="59" t="s">
        <v>9</v>
      </c>
      <c r="BB103" s="59"/>
      <c r="BC103" s="58"/>
      <c r="BD103" s="58"/>
      <c r="BE103" s="59"/>
      <c r="BF103" s="58"/>
      <c r="BG103" s="58"/>
      <c r="BH103" s="58"/>
      <c r="BI103" s="59"/>
      <c r="BJ103" s="6"/>
    </row>
    <row r="104" spans="1:62" ht="31">
      <c r="A104" s="23">
        <v>100</v>
      </c>
      <c r="B104" s="56" t="s">
        <v>2319</v>
      </c>
      <c r="C104" s="56" t="s">
        <v>2023</v>
      </c>
      <c r="D104" s="56" t="s">
        <v>71</v>
      </c>
      <c r="E104" s="56">
        <v>74</v>
      </c>
      <c r="F104" s="56" t="s">
        <v>2024</v>
      </c>
      <c r="G104" s="56" t="s">
        <v>2025</v>
      </c>
      <c r="H104" s="76" t="str">
        <f t="shared" si="2"/>
        <v>葉＊經</v>
      </c>
      <c r="I104" s="57" t="str">
        <f t="shared" si="3"/>
        <v>1＊826469</v>
      </c>
      <c r="J104" s="56">
        <v>1130402</v>
      </c>
      <c r="K104" s="56" t="s">
        <v>732</v>
      </c>
      <c r="L104" s="56">
        <v>1058</v>
      </c>
      <c r="M104" s="58"/>
      <c r="N104" s="58"/>
      <c r="O104" s="58"/>
      <c r="P104" s="58"/>
      <c r="Q104" s="58"/>
      <c r="R104" s="58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8"/>
      <c r="AK104" s="58"/>
      <c r="AL104" s="58"/>
      <c r="AM104" s="59"/>
      <c r="AN104" s="59"/>
      <c r="AO104" s="59"/>
      <c r="AP104" s="59"/>
      <c r="AQ104" s="59"/>
      <c r="AR104" s="58"/>
      <c r="AS104" s="59"/>
      <c r="AT104" s="59"/>
      <c r="AU104" s="59"/>
      <c r="AV104" s="59"/>
      <c r="AW104" s="59"/>
      <c r="AX104" s="60"/>
      <c r="AY104" s="59"/>
      <c r="AZ104" s="59"/>
      <c r="BA104" s="59"/>
      <c r="BB104" s="59" t="s">
        <v>1879</v>
      </c>
      <c r="BC104" s="58"/>
      <c r="BD104" s="58"/>
      <c r="BE104" s="59"/>
      <c r="BF104" s="58"/>
      <c r="BG104" s="58"/>
      <c r="BH104" s="58"/>
      <c r="BI104" s="59"/>
      <c r="BJ104" s="6"/>
    </row>
    <row r="105" spans="1:62" ht="31">
      <c r="A105" s="23">
        <v>101</v>
      </c>
      <c r="B105" s="56" t="s">
        <v>518</v>
      </c>
      <c r="C105" s="56" t="s">
        <v>519</v>
      </c>
      <c r="D105" s="56" t="s">
        <v>71</v>
      </c>
      <c r="E105" s="56">
        <v>71</v>
      </c>
      <c r="F105" s="56" t="s">
        <v>195</v>
      </c>
      <c r="G105" s="56" t="s">
        <v>195</v>
      </c>
      <c r="H105" s="76" t="str">
        <f t="shared" si="2"/>
        <v>張＊智</v>
      </c>
      <c r="I105" s="57" t="str">
        <f t="shared" si="3"/>
        <v>2＊523793</v>
      </c>
      <c r="J105" s="56">
        <v>1130408</v>
      </c>
      <c r="K105" s="56" t="s">
        <v>734</v>
      </c>
      <c r="L105" s="56">
        <v>1058</v>
      </c>
      <c r="M105" s="58"/>
      <c r="N105" s="58"/>
      <c r="O105" s="58"/>
      <c r="P105" s="58"/>
      <c r="Q105" s="58"/>
      <c r="R105" s="58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8"/>
      <c r="AK105" s="58"/>
      <c r="AL105" s="58"/>
      <c r="AM105" s="59"/>
      <c r="AN105" s="59"/>
      <c r="AO105" s="59"/>
      <c r="AP105" s="59"/>
      <c r="AQ105" s="59"/>
      <c r="AR105" s="58"/>
      <c r="AS105" s="59"/>
      <c r="AT105" s="59"/>
      <c r="AU105" s="59"/>
      <c r="AV105" s="59"/>
      <c r="AW105" s="59"/>
      <c r="AX105" s="60"/>
      <c r="AY105" s="59"/>
      <c r="AZ105" s="59"/>
      <c r="BA105" s="59" t="s">
        <v>1899</v>
      </c>
      <c r="BB105" s="59"/>
      <c r="BC105" s="58"/>
      <c r="BD105" s="58"/>
      <c r="BE105" s="59" t="s">
        <v>736</v>
      </c>
      <c r="BF105" s="58"/>
      <c r="BG105" s="58"/>
      <c r="BH105" s="58"/>
      <c r="BI105" s="59"/>
      <c r="BJ105" s="6"/>
    </row>
    <row r="106" spans="1:62" ht="31">
      <c r="A106" s="23">
        <v>102</v>
      </c>
      <c r="B106" s="56" t="s">
        <v>2319</v>
      </c>
      <c r="C106" s="56" t="s">
        <v>2023</v>
      </c>
      <c r="D106" s="56" t="s">
        <v>71</v>
      </c>
      <c r="E106" s="56">
        <v>74</v>
      </c>
      <c r="F106" s="56" t="s">
        <v>2024</v>
      </c>
      <c r="G106" s="56" t="s">
        <v>2025</v>
      </c>
      <c r="H106" s="76" t="str">
        <f t="shared" si="2"/>
        <v>葉＊經</v>
      </c>
      <c r="I106" s="57" t="str">
        <f t="shared" si="3"/>
        <v>1＊826469</v>
      </c>
      <c r="J106" s="56">
        <v>1130408</v>
      </c>
      <c r="K106" s="56" t="s">
        <v>742</v>
      </c>
      <c r="L106" s="56">
        <v>1058</v>
      </c>
      <c r="M106" s="58"/>
      <c r="N106" s="58"/>
      <c r="O106" s="58"/>
      <c r="P106" s="58"/>
      <c r="Q106" s="58"/>
      <c r="R106" s="58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8"/>
      <c r="AK106" s="58"/>
      <c r="AL106" s="58"/>
      <c r="AM106" s="59"/>
      <c r="AN106" s="59"/>
      <c r="AO106" s="59"/>
      <c r="AP106" s="59"/>
      <c r="AQ106" s="59"/>
      <c r="AR106" s="58"/>
      <c r="AS106" s="59"/>
      <c r="AT106" s="59"/>
      <c r="AU106" s="59"/>
      <c r="AV106" s="59"/>
      <c r="AW106" s="59"/>
      <c r="AX106" s="60"/>
      <c r="AY106" s="59"/>
      <c r="AZ106" s="59"/>
      <c r="BA106" s="59"/>
      <c r="BB106" s="59"/>
      <c r="BC106" s="58"/>
      <c r="BD106" s="58"/>
      <c r="BE106" s="59" t="s">
        <v>736</v>
      </c>
      <c r="BF106" s="58"/>
      <c r="BG106" s="58"/>
      <c r="BH106" s="58"/>
      <c r="BI106" s="59"/>
      <c r="BJ106" s="6"/>
    </row>
    <row r="107" spans="1:62" ht="31">
      <c r="A107" s="23">
        <v>103</v>
      </c>
      <c r="B107" s="56" t="s">
        <v>2320</v>
      </c>
      <c r="C107" s="56" t="s">
        <v>2028</v>
      </c>
      <c r="D107" s="56" t="s">
        <v>69</v>
      </c>
      <c r="E107" s="56">
        <v>84</v>
      </c>
      <c r="F107" s="56" t="s">
        <v>2029</v>
      </c>
      <c r="G107" s="56"/>
      <c r="H107" s="76" t="str">
        <f t="shared" si="2"/>
        <v>楊＊碧霞</v>
      </c>
      <c r="I107" s="57" t="str">
        <f t="shared" si="3"/>
        <v>0＊948748</v>
      </c>
      <c r="J107" s="56">
        <v>1130425</v>
      </c>
      <c r="K107" s="56" t="s">
        <v>2209</v>
      </c>
      <c r="L107" s="56">
        <v>1058</v>
      </c>
      <c r="M107" s="58"/>
      <c r="N107" s="58"/>
      <c r="O107" s="58"/>
      <c r="P107" s="58"/>
      <c r="Q107" s="58"/>
      <c r="R107" s="58"/>
      <c r="S107" s="59"/>
      <c r="T107" s="59"/>
      <c r="U107" s="59"/>
      <c r="V107" s="59"/>
      <c r="W107" s="59" t="s">
        <v>9</v>
      </c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8"/>
      <c r="AK107" s="58"/>
      <c r="AL107" s="58"/>
      <c r="AM107" s="59"/>
      <c r="AN107" s="59"/>
      <c r="AO107" s="59"/>
      <c r="AP107" s="59"/>
      <c r="AQ107" s="59"/>
      <c r="AR107" s="58"/>
      <c r="AS107" s="59"/>
      <c r="AT107" s="59"/>
      <c r="AU107" s="59"/>
      <c r="AV107" s="59"/>
      <c r="AW107" s="59"/>
      <c r="AX107" s="60"/>
      <c r="AY107" s="59"/>
      <c r="AZ107" s="59"/>
      <c r="BA107" s="59"/>
      <c r="BB107" s="59"/>
      <c r="BC107" s="58"/>
      <c r="BD107" s="58"/>
      <c r="BE107" s="59"/>
      <c r="BF107" s="58"/>
      <c r="BG107" s="58"/>
      <c r="BH107" s="58" t="s">
        <v>9</v>
      </c>
      <c r="BI107" s="59" t="s">
        <v>1034</v>
      </c>
      <c r="BJ107" s="6"/>
    </row>
    <row r="108" spans="1:62" ht="31">
      <c r="A108" s="23">
        <v>104</v>
      </c>
      <c r="B108" s="56" t="s">
        <v>2321</v>
      </c>
      <c r="C108" s="56" t="s">
        <v>2031</v>
      </c>
      <c r="D108" s="56" t="s">
        <v>71</v>
      </c>
      <c r="E108" s="56">
        <v>60</v>
      </c>
      <c r="F108" s="56" t="s">
        <v>2032</v>
      </c>
      <c r="G108" s="56"/>
      <c r="H108" s="76" t="str">
        <f t="shared" si="2"/>
        <v>許＊成</v>
      </c>
      <c r="I108" s="57" t="str">
        <f t="shared" si="3"/>
        <v>0＊099100</v>
      </c>
      <c r="J108" s="56">
        <v>1130429</v>
      </c>
      <c r="K108" s="56" t="s">
        <v>734</v>
      </c>
      <c r="L108" s="56">
        <v>1058</v>
      </c>
      <c r="M108" s="58"/>
      <c r="N108" s="58"/>
      <c r="O108" s="58"/>
      <c r="P108" s="58"/>
      <c r="Q108" s="58"/>
      <c r="R108" s="58"/>
      <c r="S108" s="59"/>
      <c r="T108" s="59"/>
      <c r="U108" s="59"/>
      <c r="V108" s="59" t="s">
        <v>9</v>
      </c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8"/>
      <c r="AK108" s="58"/>
      <c r="AL108" s="58"/>
      <c r="AM108" s="59"/>
      <c r="AN108" s="59"/>
      <c r="AO108" s="59"/>
      <c r="AP108" s="59"/>
      <c r="AQ108" s="59"/>
      <c r="AR108" s="58"/>
      <c r="AS108" s="59"/>
      <c r="AT108" s="59"/>
      <c r="AU108" s="59"/>
      <c r="AV108" s="59"/>
      <c r="AW108" s="59"/>
      <c r="AX108" s="60"/>
      <c r="AY108" s="59"/>
      <c r="AZ108" s="59"/>
      <c r="BA108" s="59"/>
      <c r="BB108" s="59"/>
      <c r="BC108" s="58"/>
      <c r="BD108" s="58"/>
      <c r="BE108" s="59"/>
      <c r="BF108" s="58"/>
      <c r="BG108" s="58"/>
      <c r="BH108" s="58"/>
      <c r="BI108" s="59" t="s">
        <v>1034</v>
      </c>
      <c r="BJ108" s="6"/>
    </row>
    <row r="109" spans="1:62" ht="31">
      <c r="A109" s="23">
        <v>105</v>
      </c>
      <c r="B109" s="56" t="s">
        <v>2322</v>
      </c>
      <c r="C109" s="56" t="s">
        <v>2034</v>
      </c>
      <c r="D109" s="56" t="s">
        <v>69</v>
      </c>
      <c r="E109" s="56">
        <v>45</v>
      </c>
      <c r="F109" s="56" t="s">
        <v>195</v>
      </c>
      <c r="G109" s="56" t="s">
        <v>195</v>
      </c>
      <c r="H109" s="76" t="str">
        <f t="shared" si="2"/>
        <v>潘＊怡</v>
      </c>
      <c r="I109" s="57" t="str">
        <f t="shared" si="3"/>
        <v>1＊423810</v>
      </c>
      <c r="J109" s="56">
        <v>1130401</v>
      </c>
      <c r="K109" s="56" t="s">
        <v>734</v>
      </c>
      <c r="L109" s="56">
        <v>1125</v>
      </c>
      <c r="M109" s="58"/>
      <c r="N109" s="58"/>
      <c r="O109" s="58"/>
      <c r="P109" s="58"/>
      <c r="Q109" s="58"/>
      <c r="R109" s="58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8"/>
      <c r="AK109" s="58"/>
      <c r="AL109" s="58"/>
      <c r="AM109" s="59"/>
      <c r="AN109" s="59"/>
      <c r="AO109" s="59"/>
      <c r="AP109" s="59"/>
      <c r="AQ109" s="59"/>
      <c r="AR109" s="58"/>
      <c r="AS109" s="59"/>
      <c r="AT109" s="59"/>
      <c r="AU109" s="59"/>
      <c r="AV109" s="59"/>
      <c r="AW109" s="59"/>
      <c r="AX109" s="60"/>
      <c r="AY109" s="59"/>
      <c r="AZ109" s="59"/>
      <c r="BA109" s="59" t="s">
        <v>9</v>
      </c>
      <c r="BB109" s="59"/>
      <c r="BC109" s="58"/>
      <c r="BD109" s="58"/>
      <c r="BE109" s="59"/>
      <c r="BF109" s="58"/>
      <c r="BG109" s="58"/>
      <c r="BH109" s="58"/>
      <c r="BI109" s="59"/>
      <c r="BJ109" s="6"/>
    </row>
    <row r="110" spans="1:62" ht="31">
      <c r="A110" s="23">
        <v>106</v>
      </c>
      <c r="B110" s="56" t="s">
        <v>2323</v>
      </c>
      <c r="C110" s="56" t="s">
        <v>2035</v>
      </c>
      <c r="D110" s="56" t="s">
        <v>71</v>
      </c>
      <c r="E110" s="56">
        <v>64</v>
      </c>
      <c r="F110" s="56" t="s">
        <v>195</v>
      </c>
      <c r="G110" s="56" t="s">
        <v>195</v>
      </c>
      <c r="H110" s="76" t="str">
        <f t="shared" si="2"/>
        <v>何＊田</v>
      </c>
      <c r="I110" s="57" t="str">
        <f t="shared" si="3"/>
        <v>2＊106407</v>
      </c>
      <c r="J110" s="56">
        <v>1130401</v>
      </c>
      <c r="K110" s="56" t="s">
        <v>734</v>
      </c>
      <c r="L110" s="56">
        <v>1125</v>
      </c>
      <c r="M110" s="58"/>
      <c r="N110" s="58"/>
      <c r="O110" s="58"/>
      <c r="P110" s="58"/>
      <c r="Q110" s="58"/>
      <c r="R110" s="58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8"/>
      <c r="AK110" s="58"/>
      <c r="AL110" s="58"/>
      <c r="AM110" s="59"/>
      <c r="AN110" s="59"/>
      <c r="AO110" s="59"/>
      <c r="AP110" s="59"/>
      <c r="AQ110" s="59"/>
      <c r="AR110" s="58"/>
      <c r="AS110" s="59"/>
      <c r="AT110" s="59"/>
      <c r="AU110" s="59"/>
      <c r="AV110" s="59"/>
      <c r="AW110" s="59"/>
      <c r="AX110" s="60"/>
      <c r="AY110" s="59"/>
      <c r="AZ110" s="59"/>
      <c r="BA110" s="59" t="s">
        <v>9</v>
      </c>
      <c r="BB110" s="59"/>
      <c r="BC110" s="58"/>
      <c r="BD110" s="58"/>
      <c r="BE110" s="59"/>
      <c r="BF110" s="58"/>
      <c r="BG110" s="58"/>
      <c r="BH110" s="58"/>
      <c r="BI110" s="59"/>
      <c r="BJ110" s="6"/>
    </row>
    <row r="111" spans="1:62">
      <c r="A111" s="23">
        <v>107</v>
      </c>
      <c r="B111" s="56" t="s">
        <v>2324</v>
      </c>
      <c r="C111" s="56" t="s">
        <v>900</v>
      </c>
      <c r="D111" s="56" t="s">
        <v>71</v>
      </c>
      <c r="E111" s="56">
        <v>46</v>
      </c>
      <c r="F111" s="56" t="s">
        <v>195</v>
      </c>
      <c r="G111" s="56" t="s">
        <v>195</v>
      </c>
      <c r="H111" s="76" t="str">
        <f t="shared" si="2"/>
        <v>卓＊荃</v>
      </c>
      <c r="I111" s="57" t="str">
        <f t="shared" si="3"/>
        <v>1＊322725</v>
      </c>
      <c r="J111" s="56">
        <v>1130403</v>
      </c>
      <c r="K111" s="56">
        <v>5761300</v>
      </c>
      <c r="L111" s="56">
        <v>1125</v>
      </c>
      <c r="M111" s="58"/>
      <c r="N111" s="58"/>
      <c r="O111" s="58"/>
      <c r="P111" s="58"/>
      <c r="Q111" s="58"/>
      <c r="R111" s="58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8"/>
      <c r="AK111" s="58"/>
      <c r="AL111" s="58"/>
      <c r="AM111" s="59"/>
      <c r="AN111" s="59"/>
      <c r="AO111" s="59"/>
      <c r="AP111" s="59"/>
      <c r="AQ111" s="59"/>
      <c r="AR111" s="58"/>
      <c r="AS111" s="59"/>
      <c r="AT111" s="59"/>
      <c r="AU111" s="59" t="s">
        <v>9</v>
      </c>
      <c r="AV111" s="59"/>
      <c r="AW111" s="59"/>
      <c r="AX111" s="60"/>
      <c r="AY111" s="59"/>
      <c r="AZ111" s="59"/>
      <c r="BA111" s="59"/>
      <c r="BB111" s="59"/>
      <c r="BC111" s="58"/>
      <c r="BD111" s="58"/>
      <c r="BE111" s="59"/>
      <c r="BF111" s="58"/>
      <c r="BG111" s="58"/>
      <c r="BH111" s="58"/>
      <c r="BI111" s="59"/>
      <c r="BJ111" s="6"/>
    </row>
    <row r="112" spans="1:62" ht="31">
      <c r="A112" s="23">
        <v>108</v>
      </c>
      <c r="B112" s="56" t="s">
        <v>2325</v>
      </c>
      <c r="C112" s="56" t="s">
        <v>2037</v>
      </c>
      <c r="D112" s="56" t="s">
        <v>71</v>
      </c>
      <c r="E112" s="56">
        <v>66</v>
      </c>
      <c r="F112" s="56" t="s">
        <v>195</v>
      </c>
      <c r="G112" s="56" t="s">
        <v>195</v>
      </c>
      <c r="H112" s="76" t="str">
        <f t="shared" si="2"/>
        <v>黃＊源</v>
      </c>
      <c r="I112" s="57" t="str">
        <f t="shared" si="3"/>
        <v>2＊462765</v>
      </c>
      <c r="J112" s="56">
        <v>1130403</v>
      </c>
      <c r="K112" s="56" t="s">
        <v>734</v>
      </c>
      <c r="L112" s="56">
        <v>1125</v>
      </c>
      <c r="M112" s="58"/>
      <c r="N112" s="58"/>
      <c r="O112" s="58"/>
      <c r="P112" s="58"/>
      <c r="Q112" s="58"/>
      <c r="R112" s="58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8"/>
      <c r="AK112" s="58"/>
      <c r="AL112" s="58"/>
      <c r="AM112" s="59"/>
      <c r="AN112" s="59"/>
      <c r="AO112" s="59"/>
      <c r="AP112" s="59"/>
      <c r="AQ112" s="59"/>
      <c r="AR112" s="58"/>
      <c r="AS112" s="59"/>
      <c r="AT112" s="59"/>
      <c r="AU112" s="59"/>
      <c r="AV112" s="59"/>
      <c r="AW112" s="59"/>
      <c r="AX112" s="60"/>
      <c r="AY112" s="59"/>
      <c r="AZ112" s="59"/>
      <c r="BA112" s="59" t="s">
        <v>9</v>
      </c>
      <c r="BB112" s="59"/>
      <c r="BC112" s="58"/>
      <c r="BD112" s="58"/>
      <c r="BE112" s="59"/>
      <c r="BF112" s="58"/>
      <c r="BG112" s="58"/>
      <c r="BH112" s="58"/>
      <c r="BI112" s="59"/>
      <c r="BJ112" s="6"/>
    </row>
    <row r="113" spans="1:62" ht="31">
      <c r="A113" s="23">
        <v>109</v>
      </c>
      <c r="B113" s="56" t="s">
        <v>2326</v>
      </c>
      <c r="C113" s="56" t="s">
        <v>2038</v>
      </c>
      <c r="D113" s="56" t="s">
        <v>69</v>
      </c>
      <c r="E113" s="56">
        <v>75</v>
      </c>
      <c r="F113" s="56" t="s">
        <v>195</v>
      </c>
      <c r="G113" s="56" t="s">
        <v>195</v>
      </c>
      <c r="H113" s="76" t="str">
        <f t="shared" si="2"/>
        <v>賴＊敏華</v>
      </c>
      <c r="I113" s="57" t="str">
        <f t="shared" si="3"/>
        <v>0＊369423</v>
      </c>
      <c r="J113" s="56">
        <v>1130408</v>
      </c>
      <c r="K113" s="56" t="s">
        <v>732</v>
      </c>
      <c r="L113" s="56">
        <v>1125</v>
      </c>
      <c r="M113" s="58"/>
      <c r="N113" s="58"/>
      <c r="O113" s="58"/>
      <c r="P113" s="58"/>
      <c r="Q113" s="58"/>
      <c r="R113" s="58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8"/>
      <c r="AK113" s="58"/>
      <c r="AL113" s="58"/>
      <c r="AM113" s="59"/>
      <c r="AN113" s="59"/>
      <c r="AO113" s="59"/>
      <c r="AP113" s="59"/>
      <c r="AQ113" s="59"/>
      <c r="AR113" s="58"/>
      <c r="AS113" s="59"/>
      <c r="AT113" s="59"/>
      <c r="AU113" s="59"/>
      <c r="AV113" s="59"/>
      <c r="AW113" s="59"/>
      <c r="AX113" s="60"/>
      <c r="AY113" s="59"/>
      <c r="AZ113" s="59"/>
      <c r="BA113" s="59"/>
      <c r="BB113" s="59" t="s">
        <v>2210</v>
      </c>
      <c r="BC113" s="58"/>
      <c r="BD113" s="58"/>
      <c r="BE113" s="59"/>
      <c r="BF113" s="58"/>
      <c r="BG113" s="58"/>
      <c r="BH113" s="58"/>
      <c r="BI113" s="59"/>
      <c r="BJ113" s="6"/>
    </row>
    <row r="114" spans="1:62" ht="31">
      <c r="A114" s="23">
        <v>110</v>
      </c>
      <c r="B114" s="56" t="s">
        <v>2327</v>
      </c>
      <c r="C114" s="56" t="s">
        <v>2039</v>
      </c>
      <c r="D114" s="56" t="s">
        <v>69</v>
      </c>
      <c r="E114" s="56">
        <v>54</v>
      </c>
      <c r="F114" s="56" t="s">
        <v>2040</v>
      </c>
      <c r="G114" s="56" t="s">
        <v>2041</v>
      </c>
      <c r="H114" s="76" t="str">
        <f t="shared" si="2"/>
        <v>蕭＊美</v>
      </c>
      <c r="I114" s="57" t="str">
        <f t="shared" si="3"/>
        <v>2＊596921</v>
      </c>
      <c r="J114" s="56">
        <v>1130408</v>
      </c>
      <c r="K114" s="56" t="s">
        <v>742</v>
      </c>
      <c r="L114" s="56">
        <v>1125</v>
      </c>
      <c r="M114" s="58"/>
      <c r="N114" s="58"/>
      <c r="O114" s="58"/>
      <c r="P114" s="58"/>
      <c r="Q114" s="58"/>
      <c r="R114" s="58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8"/>
      <c r="AK114" s="58"/>
      <c r="AL114" s="58"/>
      <c r="AM114" s="59"/>
      <c r="AN114" s="59"/>
      <c r="AO114" s="59"/>
      <c r="AP114" s="59"/>
      <c r="AQ114" s="59"/>
      <c r="AR114" s="58"/>
      <c r="AS114" s="59"/>
      <c r="AT114" s="59"/>
      <c r="AU114" s="59"/>
      <c r="AV114" s="59"/>
      <c r="AW114" s="59"/>
      <c r="AX114" s="60"/>
      <c r="AY114" s="59"/>
      <c r="AZ114" s="59"/>
      <c r="BA114" s="59" t="s">
        <v>1899</v>
      </c>
      <c r="BB114" s="59"/>
      <c r="BC114" s="58"/>
      <c r="BD114" s="58"/>
      <c r="BE114" s="59" t="s">
        <v>736</v>
      </c>
      <c r="BF114" s="58"/>
      <c r="BG114" s="58"/>
      <c r="BH114" s="58"/>
      <c r="BI114" s="59"/>
      <c r="BJ114" s="6"/>
    </row>
    <row r="115" spans="1:62" ht="31">
      <c r="A115" s="23">
        <v>111</v>
      </c>
      <c r="B115" s="56" t="s">
        <v>2328</v>
      </c>
      <c r="C115" s="56" t="s">
        <v>2042</v>
      </c>
      <c r="D115" s="56" t="s">
        <v>71</v>
      </c>
      <c r="E115" s="56">
        <v>55</v>
      </c>
      <c r="F115" s="56" t="s">
        <v>195</v>
      </c>
      <c r="G115" s="56" t="s">
        <v>195</v>
      </c>
      <c r="H115" s="76" t="str">
        <f t="shared" si="2"/>
        <v>蕭＊辰</v>
      </c>
      <c r="I115" s="57" t="str">
        <f t="shared" si="3"/>
        <v>0＊045693</v>
      </c>
      <c r="J115" s="56">
        <v>1130411</v>
      </c>
      <c r="K115" s="56" t="s">
        <v>734</v>
      </c>
      <c r="L115" s="56">
        <v>1125</v>
      </c>
      <c r="M115" s="58"/>
      <c r="N115" s="58"/>
      <c r="O115" s="58"/>
      <c r="P115" s="58"/>
      <c r="Q115" s="58"/>
      <c r="R115" s="58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8"/>
      <c r="AK115" s="58"/>
      <c r="AL115" s="58"/>
      <c r="AM115" s="59"/>
      <c r="AN115" s="59"/>
      <c r="AO115" s="59"/>
      <c r="AP115" s="59"/>
      <c r="AQ115" s="59"/>
      <c r="AR115" s="58"/>
      <c r="AS115" s="59"/>
      <c r="AT115" s="59"/>
      <c r="AU115" s="59"/>
      <c r="AV115" s="59"/>
      <c r="AW115" s="59"/>
      <c r="AX115" s="60"/>
      <c r="AY115" s="59"/>
      <c r="AZ115" s="59"/>
      <c r="BA115" s="59" t="s">
        <v>9</v>
      </c>
      <c r="BB115" s="59"/>
      <c r="BC115" s="58"/>
      <c r="BD115" s="58"/>
      <c r="BE115" s="59"/>
      <c r="BF115" s="58"/>
      <c r="BG115" s="58"/>
      <c r="BH115" s="58"/>
      <c r="BI115" s="59"/>
      <c r="BJ115" s="6"/>
    </row>
    <row r="116" spans="1:62" ht="31">
      <c r="A116" s="23">
        <v>112</v>
      </c>
      <c r="B116" s="56" t="s">
        <v>2329</v>
      </c>
      <c r="C116" s="56" t="s">
        <v>2043</v>
      </c>
      <c r="D116" s="56" t="s">
        <v>69</v>
      </c>
      <c r="E116" s="56">
        <v>79</v>
      </c>
      <c r="F116" s="56" t="s">
        <v>195</v>
      </c>
      <c r="G116" s="56" t="s">
        <v>195</v>
      </c>
      <c r="H116" s="76" t="str">
        <f t="shared" si="2"/>
        <v>林＊英</v>
      </c>
      <c r="I116" s="57" t="str">
        <f t="shared" si="3"/>
        <v>0＊505283</v>
      </c>
      <c r="J116" s="56">
        <v>1130411</v>
      </c>
      <c r="K116" s="56" t="s">
        <v>732</v>
      </c>
      <c r="L116" s="56">
        <v>1125</v>
      </c>
      <c r="M116" s="58"/>
      <c r="N116" s="58"/>
      <c r="O116" s="58"/>
      <c r="P116" s="58"/>
      <c r="Q116" s="58"/>
      <c r="R116" s="58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8"/>
      <c r="AK116" s="58"/>
      <c r="AL116" s="58"/>
      <c r="AM116" s="59"/>
      <c r="AN116" s="59"/>
      <c r="AO116" s="59"/>
      <c r="AP116" s="59"/>
      <c r="AQ116" s="59"/>
      <c r="AR116" s="58"/>
      <c r="AS116" s="59"/>
      <c r="AT116" s="59"/>
      <c r="AU116" s="59"/>
      <c r="AV116" s="59"/>
      <c r="AW116" s="59"/>
      <c r="AX116" s="60"/>
      <c r="AY116" s="59"/>
      <c r="AZ116" s="59"/>
      <c r="BA116" s="59"/>
      <c r="BB116" s="59" t="s">
        <v>747</v>
      </c>
      <c r="BC116" s="58"/>
      <c r="BD116" s="58"/>
      <c r="BE116" s="59"/>
      <c r="BF116" s="58"/>
      <c r="BG116" s="58"/>
      <c r="BH116" s="58"/>
      <c r="BI116" s="59"/>
      <c r="BJ116" s="6"/>
    </row>
    <row r="117" spans="1:62" ht="31">
      <c r="A117" s="23">
        <v>113</v>
      </c>
      <c r="B117" s="56" t="s">
        <v>2246</v>
      </c>
      <c r="C117" s="56" t="s">
        <v>1948</v>
      </c>
      <c r="D117" s="56" t="s">
        <v>69</v>
      </c>
      <c r="E117" s="56">
        <v>76</v>
      </c>
      <c r="F117" s="56" t="s">
        <v>195</v>
      </c>
      <c r="G117" s="56" t="s">
        <v>195</v>
      </c>
      <c r="H117" s="76" t="str">
        <f t="shared" si="2"/>
        <v>曾＊連珠</v>
      </c>
      <c r="I117" s="57" t="str">
        <f t="shared" si="3"/>
        <v>1＊156007</v>
      </c>
      <c r="J117" s="56">
        <v>1130411</v>
      </c>
      <c r="K117" s="56" t="s">
        <v>751</v>
      </c>
      <c r="L117" s="56">
        <v>1125</v>
      </c>
      <c r="M117" s="58"/>
      <c r="N117" s="58"/>
      <c r="O117" s="58"/>
      <c r="P117" s="58"/>
      <c r="Q117" s="58"/>
      <c r="R117" s="58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8"/>
      <c r="AK117" s="58"/>
      <c r="AL117" s="58"/>
      <c r="AM117" s="59"/>
      <c r="AN117" s="59"/>
      <c r="AO117" s="59"/>
      <c r="AP117" s="59"/>
      <c r="AQ117" s="59"/>
      <c r="AR117" s="58"/>
      <c r="AS117" s="59"/>
      <c r="AT117" s="59"/>
      <c r="AU117" s="59"/>
      <c r="AV117" s="59"/>
      <c r="AW117" s="59"/>
      <c r="AX117" s="60"/>
      <c r="AY117" s="59"/>
      <c r="AZ117" s="59"/>
      <c r="BA117" s="59"/>
      <c r="BB117" s="59"/>
      <c r="BC117" s="58" t="s">
        <v>9</v>
      </c>
      <c r="BD117" s="58"/>
      <c r="BE117" s="59"/>
      <c r="BF117" s="58"/>
      <c r="BG117" s="58"/>
      <c r="BH117" s="58"/>
      <c r="BI117" s="59"/>
      <c r="BJ117" s="6"/>
    </row>
    <row r="118" spans="1:62" ht="31">
      <c r="A118" s="23">
        <v>114</v>
      </c>
      <c r="B118" s="56" t="s">
        <v>2330</v>
      </c>
      <c r="C118" s="56" t="s">
        <v>2044</v>
      </c>
      <c r="D118" s="56" t="s">
        <v>69</v>
      </c>
      <c r="E118" s="56">
        <v>87</v>
      </c>
      <c r="F118" s="56" t="s">
        <v>195</v>
      </c>
      <c r="G118" s="56" t="s">
        <v>195</v>
      </c>
      <c r="H118" s="76" t="str">
        <f t="shared" si="2"/>
        <v>顏＊賞</v>
      </c>
      <c r="I118" s="57" t="str">
        <f t="shared" si="3"/>
        <v>1＊205412</v>
      </c>
      <c r="J118" s="56">
        <v>1130411</v>
      </c>
      <c r="K118" s="56" t="s">
        <v>734</v>
      </c>
      <c r="L118" s="56">
        <v>1125</v>
      </c>
      <c r="M118" s="58"/>
      <c r="N118" s="58"/>
      <c r="O118" s="58"/>
      <c r="P118" s="58"/>
      <c r="Q118" s="58"/>
      <c r="R118" s="58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8"/>
      <c r="AK118" s="58"/>
      <c r="AL118" s="58"/>
      <c r="AM118" s="59"/>
      <c r="AN118" s="59"/>
      <c r="AO118" s="59"/>
      <c r="AP118" s="59"/>
      <c r="AQ118" s="59"/>
      <c r="AR118" s="58"/>
      <c r="AS118" s="59"/>
      <c r="AT118" s="59"/>
      <c r="AU118" s="59"/>
      <c r="AV118" s="59"/>
      <c r="AW118" s="59"/>
      <c r="AX118" s="60"/>
      <c r="AY118" s="59"/>
      <c r="AZ118" s="59"/>
      <c r="BA118" s="59" t="s">
        <v>9</v>
      </c>
      <c r="BB118" s="59"/>
      <c r="BC118" s="58"/>
      <c r="BD118" s="58"/>
      <c r="BE118" s="59"/>
      <c r="BF118" s="58"/>
      <c r="BG118" s="58"/>
      <c r="BH118" s="58"/>
      <c r="BI118" s="59"/>
      <c r="BJ118" s="6"/>
    </row>
    <row r="119" spans="1:62" ht="31">
      <c r="A119" s="23">
        <v>115</v>
      </c>
      <c r="B119" s="56" t="s">
        <v>2331</v>
      </c>
      <c r="C119" s="56" t="s">
        <v>2045</v>
      </c>
      <c r="D119" s="56" t="s">
        <v>69</v>
      </c>
      <c r="E119" s="56">
        <v>70</v>
      </c>
      <c r="F119" s="56" t="s">
        <v>195</v>
      </c>
      <c r="G119" s="56" t="s">
        <v>195</v>
      </c>
      <c r="H119" s="76" t="str">
        <f t="shared" si="2"/>
        <v>謝＊樺</v>
      </c>
      <c r="I119" s="57" t="str">
        <f t="shared" si="3"/>
        <v>1＊218972</v>
      </c>
      <c r="J119" s="56">
        <v>1130411</v>
      </c>
      <c r="K119" s="56" t="s">
        <v>734</v>
      </c>
      <c r="L119" s="56">
        <v>1125</v>
      </c>
      <c r="M119" s="58"/>
      <c r="N119" s="58"/>
      <c r="O119" s="58"/>
      <c r="P119" s="58"/>
      <c r="Q119" s="58"/>
      <c r="R119" s="58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8"/>
      <c r="AK119" s="58"/>
      <c r="AL119" s="58"/>
      <c r="AM119" s="59"/>
      <c r="AN119" s="59"/>
      <c r="AO119" s="59"/>
      <c r="AP119" s="59"/>
      <c r="AQ119" s="59"/>
      <c r="AR119" s="58"/>
      <c r="AS119" s="59"/>
      <c r="AT119" s="59"/>
      <c r="AU119" s="59"/>
      <c r="AV119" s="59"/>
      <c r="AW119" s="59"/>
      <c r="AX119" s="60"/>
      <c r="AY119" s="59"/>
      <c r="AZ119" s="59"/>
      <c r="BA119" s="59" t="s">
        <v>9</v>
      </c>
      <c r="BB119" s="59"/>
      <c r="BC119" s="58"/>
      <c r="BD119" s="58"/>
      <c r="BE119" s="59"/>
      <c r="BF119" s="58"/>
      <c r="BG119" s="58"/>
      <c r="BH119" s="58"/>
      <c r="BI119" s="59"/>
      <c r="BJ119" s="6"/>
    </row>
    <row r="120" spans="1:62" ht="31">
      <c r="A120" s="23">
        <v>116</v>
      </c>
      <c r="B120" s="56" t="s">
        <v>2332</v>
      </c>
      <c r="C120" s="56" t="s">
        <v>2046</v>
      </c>
      <c r="D120" s="56" t="s">
        <v>71</v>
      </c>
      <c r="E120" s="56">
        <v>60</v>
      </c>
      <c r="F120" s="56" t="s">
        <v>195</v>
      </c>
      <c r="G120" s="56" t="s">
        <v>195</v>
      </c>
      <c r="H120" s="76" t="str">
        <f t="shared" si="2"/>
        <v>楊＊隆</v>
      </c>
      <c r="I120" s="57" t="str">
        <f t="shared" si="3"/>
        <v>1＊552933</v>
      </c>
      <c r="J120" s="56">
        <v>1130411</v>
      </c>
      <c r="K120" s="56" t="s">
        <v>734</v>
      </c>
      <c r="L120" s="56">
        <v>1125</v>
      </c>
      <c r="M120" s="58"/>
      <c r="N120" s="58"/>
      <c r="O120" s="58"/>
      <c r="P120" s="58"/>
      <c r="Q120" s="58"/>
      <c r="R120" s="58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8"/>
      <c r="AK120" s="58"/>
      <c r="AL120" s="58"/>
      <c r="AM120" s="59"/>
      <c r="AN120" s="59"/>
      <c r="AO120" s="59"/>
      <c r="AP120" s="59"/>
      <c r="AQ120" s="59"/>
      <c r="AR120" s="58"/>
      <c r="AS120" s="59"/>
      <c r="AT120" s="59"/>
      <c r="AU120" s="59"/>
      <c r="AV120" s="59"/>
      <c r="AW120" s="59"/>
      <c r="AX120" s="60"/>
      <c r="AY120" s="59"/>
      <c r="AZ120" s="59"/>
      <c r="BA120" s="59" t="s">
        <v>9</v>
      </c>
      <c r="BB120" s="59"/>
      <c r="BC120" s="58"/>
      <c r="BD120" s="58"/>
      <c r="BE120" s="59"/>
      <c r="BF120" s="58"/>
      <c r="BG120" s="58"/>
      <c r="BH120" s="58"/>
      <c r="BI120" s="59"/>
      <c r="BJ120" s="6"/>
    </row>
    <row r="121" spans="1:62" ht="31">
      <c r="A121" s="23">
        <v>117</v>
      </c>
      <c r="B121" s="56" t="s">
        <v>2333</v>
      </c>
      <c r="C121" s="56" t="s">
        <v>2047</v>
      </c>
      <c r="D121" s="56" t="s">
        <v>71</v>
      </c>
      <c r="E121" s="56">
        <v>74</v>
      </c>
      <c r="F121" s="56" t="s">
        <v>195</v>
      </c>
      <c r="G121" s="56" t="s">
        <v>195</v>
      </c>
      <c r="H121" s="76" t="str">
        <f t="shared" si="2"/>
        <v>陳＊輝</v>
      </c>
      <c r="I121" s="57" t="str">
        <f t="shared" si="3"/>
        <v>1＊734249</v>
      </c>
      <c r="J121" s="56">
        <v>1130411</v>
      </c>
      <c r="K121" s="56" t="s">
        <v>734</v>
      </c>
      <c r="L121" s="56">
        <v>1125</v>
      </c>
      <c r="M121" s="58"/>
      <c r="N121" s="58"/>
      <c r="O121" s="58"/>
      <c r="P121" s="58"/>
      <c r="Q121" s="58"/>
      <c r="R121" s="58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8"/>
      <c r="AK121" s="58"/>
      <c r="AL121" s="58"/>
      <c r="AM121" s="59"/>
      <c r="AN121" s="59"/>
      <c r="AO121" s="59"/>
      <c r="AP121" s="59"/>
      <c r="AQ121" s="59"/>
      <c r="AR121" s="58"/>
      <c r="AS121" s="59"/>
      <c r="AT121" s="59"/>
      <c r="AU121" s="59"/>
      <c r="AV121" s="59"/>
      <c r="AW121" s="59"/>
      <c r="AX121" s="60"/>
      <c r="AY121" s="59"/>
      <c r="AZ121" s="59"/>
      <c r="BA121" s="59" t="s">
        <v>1899</v>
      </c>
      <c r="BB121" s="59"/>
      <c r="BC121" s="58"/>
      <c r="BD121" s="58"/>
      <c r="BE121" s="59"/>
      <c r="BF121" s="58"/>
      <c r="BG121" s="58"/>
      <c r="BH121" s="58"/>
      <c r="BI121" s="59"/>
      <c r="BJ121" s="6"/>
    </row>
    <row r="122" spans="1:62" ht="31">
      <c r="A122" s="23">
        <v>118</v>
      </c>
      <c r="B122" s="56" t="s">
        <v>2334</v>
      </c>
      <c r="C122" s="56" t="s">
        <v>2048</v>
      </c>
      <c r="D122" s="56" t="s">
        <v>69</v>
      </c>
      <c r="E122" s="56">
        <v>71</v>
      </c>
      <c r="F122" s="56" t="s">
        <v>195</v>
      </c>
      <c r="G122" s="56" t="s">
        <v>195</v>
      </c>
      <c r="H122" s="76" t="str">
        <f t="shared" si="2"/>
        <v>陳＊霞</v>
      </c>
      <c r="I122" s="57" t="str">
        <f t="shared" si="3"/>
        <v>1＊436815</v>
      </c>
      <c r="J122" s="56">
        <v>1130412</v>
      </c>
      <c r="K122" s="56" t="s">
        <v>732</v>
      </c>
      <c r="L122" s="56">
        <v>1125</v>
      </c>
      <c r="M122" s="58"/>
      <c r="N122" s="58"/>
      <c r="O122" s="58"/>
      <c r="P122" s="58"/>
      <c r="Q122" s="58"/>
      <c r="R122" s="58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8"/>
      <c r="AK122" s="58"/>
      <c r="AL122" s="58"/>
      <c r="AM122" s="59"/>
      <c r="AN122" s="59"/>
      <c r="AO122" s="59"/>
      <c r="AP122" s="59"/>
      <c r="AQ122" s="59"/>
      <c r="AR122" s="58"/>
      <c r="AS122" s="59"/>
      <c r="AT122" s="59"/>
      <c r="AU122" s="59"/>
      <c r="AV122" s="59"/>
      <c r="AW122" s="59"/>
      <c r="AX122" s="60"/>
      <c r="AY122" s="59"/>
      <c r="AZ122" s="59"/>
      <c r="BA122" s="59"/>
      <c r="BB122" s="59" t="s">
        <v>2210</v>
      </c>
      <c r="BC122" s="58"/>
      <c r="BD122" s="58"/>
      <c r="BE122" s="59"/>
      <c r="BF122" s="58"/>
      <c r="BG122" s="58"/>
      <c r="BH122" s="58"/>
      <c r="BI122" s="59"/>
      <c r="BJ122" s="6"/>
    </row>
    <row r="123" spans="1:62" ht="46.5">
      <c r="A123" s="23">
        <v>119</v>
      </c>
      <c r="B123" s="56" t="s">
        <v>2335</v>
      </c>
      <c r="C123" s="56" t="s">
        <v>2050</v>
      </c>
      <c r="D123" s="56" t="s">
        <v>69</v>
      </c>
      <c r="E123" s="56">
        <v>55</v>
      </c>
      <c r="F123" s="56" t="s">
        <v>195</v>
      </c>
      <c r="G123" s="56" t="s">
        <v>195</v>
      </c>
      <c r="H123" s="76" t="str">
        <f t="shared" si="2"/>
        <v>周＊蘋</v>
      </c>
      <c r="I123" s="57" t="str">
        <f t="shared" si="3"/>
        <v>2＊609860</v>
      </c>
      <c r="J123" s="56">
        <v>1130412</v>
      </c>
      <c r="K123" s="56" t="s">
        <v>738</v>
      </c>
      <c r="L123" s="56">
        <v>1125</v>
      </c>
      <c r="M123" s="58"/>
      <c r="N123" s="58"/>
      <c r="O123" s="58"/>
      <c r="P123" s="58"/>
      <c r="Q123" s="58"/>
      <c r="R123" s="58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8"/>
      <c r="AK123" s="58"/>
      <c r="AL123" s="58"/>
      <c r="AM123" s="59"/>
      <c r="AN123" s="59"/>
      <c r="AO123" s="59"/>
      <c r="AP123" s="59"/>
      <c r="AQ123" s="59"/>
      <c r="AR123" s="58"/>
      <c r="AS123" s="59"/>
      <c r="AT123" s="59"/>
      <c r="AU123" s="59"/>
      <c r="AV123" s="59"/>
      <c r="AW123" s="59"/>
      <c r="AX123" s="60"/>
      <c r="AY123" s="59"/>
      <c r="AZ123" s="59" t="s">
        <v>9</v>
      </c>
      <c r="BA123" s="59" t="s">
        <v>9</v>
      </c>
      <c r="BB123" s="59"/>
      <c r="BC123" s="58"/>
      <c r="BD123" s="58"/>
      <c r="BE123" s="59"/>
      <c r="BF123" s="58"/>
      <c r="BG123" s="58"/>
      <c r="BH123" s="58"/>
      <c r="BI123" s="59"/>
      <c r="BJ123" s="6"/>
    </row>
    <row r="124" spans="1:62" ht="46.5">
      <c r="A124" s="23">
        <v>120</v>
      </c>
      <c r="B124" s="56" t="s">
        <v>2336</v>
      </c>
      <c r="C124" s="56" t="s">
        <v>2051</v>
      </c>
      <c r="D124" s="56" t="s">
        <v>69</v>
      </c>
      <c r="E124" s="56">
        <v>68</v>
      </c>
      <c r="F124" s="56" t="s">
        <v>2025</v>
      </c>
      <c r="G124" s="56" t="s">
        <v>2052</v>
      </c>
      <c r="H124" s="76" t="str">
        <f t="shared" si="2"/>
        <v>張＊楨</v>
      </c>
      <c r="I124" s="57" t="str">
        <f t="shared" si="3"/>
        <v>0＊022301</v>
      </c>
      <c r="J124" s="56">
        <v>1130415</v>
      </c>
      <c r="K124" s="56" t="s">
        <v>748</v>
      </c>
      <c r="L124" s="56">
        <v>1125</v>
      </c>
      <c r="M124" s="58"/>
      <c r="N124" s="58"/>
      <c r="O124" s="58"/>
      <c r="P124" s="58"/>
      <c r="Q124" s="58"/>
      <c r="R124" s="58"/>
      <c r="S124" s="59"/>
      <c r="T124" s="59"/>
      <c r="U124" s="59"/>
      <c r="V124" s="59"/>
      <c r="W124" s="59" t="s">
        <v>9</v>
      </c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8"/>
      <c r="AK124" s="58"/>
      <c r="AL124" s="58"/>
      <c r="AM124" s="59"/>
      <c r="AN124" s="59"/>
      <c r="AO124" s="59"/>
      <c r="AP124" s="59"/>
      <c r="AQ124" s="59"/>
      <c r="AR124" s="58"/>
      <c r="AS124" s="59"/>
      <c r="AT124" s="59"/>
      <c r="AU124" s="59"/>
      <c r="AV124" s="59"/>
      <c r="AW124" s="59"/>
      <c r="AX124" s="60"/>
      <c r="AY124" s="59"/>
      <c r="AZ124" s="59"/>
      <c r="BA124" s="59"/>
      <c r="BB124" s="59"/>
      <c r="BC124" s="58"/>
      <c r="BD124" s="58"/>
      <c r="BE124" s="59"/>
      <c r="BF124" s="58"/>
      <c r="BG124" s="58"/>
      <c r="BH124" s="58"/>
      <c r="BI124" s="59" t="s">
        <v>2211</v>
      </c>
      <c r="BJ124" s="6"/>
    </row>
    <row r="125" spans="1:62" ht="31">
      <c r="A125" s="23">
        <v>121</v>
      </c>
      <c r="B125" s="56" t="s">
        <v>2337</v>
      </c>
      <c r="C125" s="56" t="s">
        <v>2053</v>
      </c>
      <c r="D125" s="56" t="s">
        <v>71</v>
      </c>
      <c r="E125" s="56">
        <v>62</v>
      </c>
      <c r="F125" s="56" t="s">
        <v>195</v>
      </c>
      <c r="G125" s="56" t="s">
        <v>195</v>
      </c>
      <c r="H125" s="76" t="str">
        <f t="shared" si="2"/>
        <v>林＊康</v>
      </c>
      <c r="I125" s="57" t="str">
        <f t="shared" si="3"/>
        <v>1＊943549</v>
      </c>
      <c r="J125" s="56">
        <v>1130415</v>
      </c>
      <c r="K125" s="56" t="s">
        <v>734</v>
      </c>
      <c r="L125" s="56">
        <v>1125</v>
      </c>
      <c r="M125" s="58"/>
      <c r="N125" s="58"/>
      <c r="O125" s="58"/>
      <c r="P125" s="58"/>
      <c r="Q125" s="58"/>
      <c r="R125" s="58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8"/>
      <c r="AK125" s="58"/>
      <c r="AL125" s="58"/>
      <c r="AM125" s="59"/>
      <c r="AN125" s="59"/>
      <c r="AO125" s="59"/>
      <c r="AP125" s="59"/>
      <c r="AQ125" s="59"/>
      <c r="AR125" s="58"/>
      <c r="AS125" s="59"/>
      <c r="AT125" s="59"/>
      <c r="AU125" s="59"/>
      <c r="AV125" s="59"/>
      <c r="AW125" s="59"/>
      <c r="AX125" s="60"/>
      <c r="AY125" s="59"/>
      <c r="AZ125" s="59"/>
      <c r="BA125" s="59" t="s">
        <v>9</v>
      </c>
      <c r="BB125" s="59"/>
      <c r="BC125" s="58"/>
      <c r="BD125" s="58"/>
      <c r="BE125" s="59"/>
      <c r="BF125" s="58"/>
      <c r="BG125" s="58"/>
      <c r="BH125" s="58"/>
      <c r="BI125" s="59"/>
      <c r="BJ125" s="6"/>
    </row>
    <row r="126" spans="1:62" ht="31">
      <c r="A126" s="23">
        <v>122</v>
      </c>
      <c r="B126" s="56" t="s">
        <v>2338</v>
      </c>
      <c r="C126" s="56" t="s">
        <v>2054</v>
      </c>
      <c r="D126" s="56" t="s">
        <v>69</v>
      </c>
      <c r="E126" s="56">
        <v>75</v>
      </c>
      <c r="F126" s="56" t="s">
        <v>195</v>
      </c>
      <c r="G126" s="56" t="s">
        <v>195</v>
      </c>
      <c r="H126" s="76" t="str">
        <f t="shared" si="2"/>
        <v>游＊秀卿</v>
      </c>
      <c r="I126" s="57" t="str">
        <f t="shared" si="3"/>
        <v>1＊661551</v>
      </c>
      <c r="J126" s="56">
        <v>1130415</v>
      </c>
      <c r="K126" s="56" t="s">
        <v>734</v>
      </c>
      <c r="L126" s="56">
        <v>1125</v>
      </c>
      <c r="M126" s="58"/>
      <c r="N126" s="58"/>
      <c r="O126" s="58"/>
      <c r="P126" s="58"/>
      <c r="Q126" s="58"/>
      <c r="R126" s="58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8"/>
      <c r="AK126" s="58"/>
      <c r="AL126" s="58"/>
      <c r="AM126" s="59"/>
      <c r="AN126" s="59"/>
      <c r="AO126" s="59"/>
      <c r="AP126" s="59"/>
      <c r="AQ126" s="59"/>
      <c r="AR126" s="58"/>
      <c r="AS126" s="59"/>
      <c r="AT126" s="59"/>
      <c r="AU126" s="59"/>
      <c r="AV126" s="59"/>
      <c r="AW126" s="59"/>
      <c r="AX126" s="60"/>
      <c r="AY126" s="59"/>
      <c r="AZ126" s="59"/>
      <c r="BA126" s="59" t="s">
        <v>9</v>
      </c>
      <c r="BB126" s="59"/>
      <c r="BC126" s="58"/>
      <c r="BD126" s="58"/>
      <c r="BE126" s="59"/>
      <c r="BF126" s="58"/>
      <c r="BG126" s="58"/>
      <c r="BH126" s="58"/>
      <c r="BI126" s="59"/>
      <c r="BJ126" s="6"/>
    </row>
    <row r="127" spans="1:62" ht="46.5">
      <c r="A127" s="23">
        <v>123</v>
      </c>
      <c r="B127" s="56" t="s">
        <v>2339</v>
      </c>
      <c r="C127" s="56" t="s">
        <v>860</v>
      </c>
      <c r="D127" s="56" t="s">
        <v>71</v>
      </c>
      <c r="E127" s="56">
        <v>55</v>
      </c>
      <c r="F127" s="56" t="s">
        <v>195</v>
      </c>
      <c r="G127" s="56" t="s">
        <v>195</v>
      </c>
      <c r="H127" s="76" t="str">
        <f t="shared" si="2"/>
        <v>李＊標</v>
      </c>
      <c r="I127" s="57" t="str">
        <f t="shared" si="3"/>
        <v>1＊009045</v>
      </c>
      <c r="J127" s="56">
        <v>1130415</v>
      </c>
      <c r="K127" s="56" t="s">
        <v>738</v>
      </c>
      <c r="L127" s="56">
        <v>1125</v>
      </c>
      <c r="M127" s="58"/>
      <c r="N127" s="58"/>
      <c r="O127" s="58"/>
      <c r="P127" s="58"/>
      <c r="Q127" s="58"/>
      <c r="R127" s="58"/>
      <c r="S127" s="59"/>
      <c r="T127" s="59"/>
      <c r="U127" s="59"/>
      <c r="V127" s="59"/>
      <c r="W127" s="59"/>
      <c r="X127" s="59"/>
      <c r="Y127" s="59"/>
      <c r="Z127" s="59"/>
      <c r="AA127" s="59"/>
      <c r="AB127" s="59"/>
      <c r="AC127" s="59"/>
      <c r="AD127" s="59"/>
      <c r="AE127" s="59"/>
      <c r="AF127" s="59"/>
      <c r="AG127" s="59"/>
      <c r="AH127" s="59"/>
      <c r="AI127" s="59"/>
      <c r="AJ127" s="58"/>
      <c r="AK127" s="58"/>
      <c r="AL127" s="58"/>
      <c r="AM127" s="59"/>
      <c r="AN127" s="59"/>
      <c r="AO127" s="59"/>
      <c r="AP127" s="59"/>
      <c r="AQ127" s="59"/>
      <c r="AR127" s="58"/>
      <c r="AS127" s="59"/>
      <c r="AT127" s="59"/>
      <c r="AU127" s="59"/>
      <c r="AV127" s="59"/>
      <c r="AW127" s="59"/>
      <c r="AX127" s="60"/>
      <c r="AY127" s="59"/>
      <c r="AZ127" s="59" t="s">
        <v>9</v>
      </c>
      <c r="BA127" s="59" t="s">
        <v>9</v>
      </c>
      <c r="BB127" s="59"/>
      <c r="BC127" s="58"/>
      <c r="BD127" s="58"/>
      <c r="BE127" s="59"/>
      <c r="BF127" s="58"/>
      <c r="BG127" s="58"/>
      <c r="BH127" s="58"/>
      <c r="BI127" s="59"/>
      <c r="BJ127" s="6"/>
    </row>
    <row r="128" spans="1:62">
      <c r="A128" s="23">
        <v>124</v>
      </c>
      <c r="B128" s="56" t="s">
        <v>2340</v>
      </c>
      <c r="C128" s="56" t="s">
        <v>2055</v>
      </c>
      <c r="D128" s="56" t="s">
        <v>71</v>
      </c>
      <c r="E128" s="56">
        <v>66</v>
      </c>
      <c r="F128" s="56" t="s">
        <v>195</v>
      </c>
      <c r="G128" s="56" t="s">
        <v>195</v>
      </c>
      <c r="H128" s="76" t="str">
        <f t="shared" si="2"/>
        <v>林＊昌</v>
      </c>
      <c r="I128" s="57" t="str">
        <f t="shared" si="3"/>
        <v>0＊655764</v>
      </c>
      <c r="J128" s="56">
        <v>1130417</v>
      </c>
      <c r="K128" s="56">
        <v>5761300</v>
      </c>
      <c r="L128" s="56">
        <v>1125</v>
      </c>
      <c r="M128" s="58"/>
      <c r="N128" s="58"/>
      <c r="O128" s="58"/>
      <c r="P128" s="58"/>
      <c r="Q128" s="58"/>
      <c r="R128" s="58"/>
      <c r="S128" s="59"/>
      <c r="T128" s="59"/>
      <c r="U128" s="59"/>
      <c r="V128" s="59"/>
      <c r="W128" s="59"/>
      <c r="X128" s="59"/>
      <c r="Y128" s="59"/>
      <c r="Z128" s="59"/>
      <c r="AA128" s="59"/>
      <c r="AB128" s="59"/>
      <c r="AC128" s="59"/>
      <c r="AD128" s="59"/>
      <c r="AE128" s="59"/>
      <c r="AF128" s="59"/>
      <c r="AG128" s="59"/>
      <c r="AH128" s="59"/>
      <c r="AI128" s="59"/>
      <c r="AJ128" s="58"/>
      <c r="AK128" s="58"/>
      <c r="AL128" s="58"/>
      <c r="AM128" s="59"/>
      <c r="AN128" s="59"/>
      <c r="AO128" s="59"/>
      <c r="AP128" s="59"/>
      <c r="AQ128" s="59"/>
      <c r="AR128" s="58"/>
      <c r="AS128" s="59"/>
      <c r="AT128" s="59"/>
      <c r="AU128" s="59" t="s">
        <v>9</v>
      </c>
      <c r="AV128" s="59"/>
      <c r="AW128" s="59"/>
      <c r="AX128" s="60"/>
      <c r="AY128" s="59"/>
      <c r="AZ128" s="59"/>
      <c r="BA128" s="59"/>
      <c r="BB128" s="59"/>
      <c r="BC128" s="58"/>
      <c r="BD128" s="58"/>
      <c r="BE128" s="59"/>
      <c r="BF128" s="58"/>
      <c r="BG128" s="58"/>
      <c r="BH128" s="58"/>
      <c r="BI128" s="59"/>
      <c r="BJ128" s="6"/>
    </row>
    <row r="129" spans="1:62" ht="31">
      <c r="A129" s="23">
        <v>125</v>
      </c>
      <c r="B129" s="56" t="s">
        <v>2341</v>
      </c>
      <c r="C129" s="56" t="s">
        <v>2057</v>
      </c>
      <c r="D129" s="56" t="s">
        <v>69</v>
      </c>
      <c r="E129" s="56">
        <v>69</v>
      </c>
      <c r="F129" s="56" t="s">
        <v>195</v>
      </c>
      <c r="G129" s="56" t="s">
        <v>195</v>
      </c>
      <c r="H129" s="76" t="str">
        <f t="shared" si="2"/>
        <v>許＊枝</v>
      </c>
      <c r="I129" s="57" t="str">
        <f t="shared" si="3"/>
        <v>0＊065068</v>
      </c>
      <c r="J129" s="56">
        <v>1130417</v>
      </c>
      <c r="K129" s="56" t="s">
        <v>734</v>
      </c>
      <c r="L129" s="56">
        <v>1125</v>
      </c>
      <c r="M129" s="58"/>
      <c r="N129" s="58"/>
      <c r="O129" s="58"/>
      <c r="P129" s="58"/>
      <c r="Q129" s="58"/>
      <c r="R129" s="58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59"/>
      <c r="AI129" s="59"/>
      <c r="AJ129" s="58"/>
      <c r="AK129" s="58"/>
      <c r="AL129" s="58"/>
      <c r="AM129" s="59"/>
      <c r="AN129" s="59"/>
      <c r="AO129" s="59"/>
      <c r="AP129" s="59"/>
      <c r="AQ129" s="59"/>
      <c r="AR129" s="58"/>
      <c r="AS129" s="59"/>
      <c r="AT129" s="59"/>
      <c r="AU129" s="59"/>
      <c r="AV129" s="59"/>
      <c r="AW129" s="59"/>
      <c r="AX129" s="60"/>
      <c r="AY129" s="59"/>
      <c r="AZ129" s="59"/>
      <c r="BA129" s="59" t="s">
        <v>9</v>
      </c>
      <c r="BB129" s="59"/>
      <c r="BC129" s="58"/>
      <c r="BD129" s="58"/>
      <c r="BE129" s="59"/>
      <c r="BF129" s="58"/>
      <c r="BG129" s="58"/>
      <c r="BH129" s="58"/>
      <c r="BI129" s="59"/>
      <c r="BJ129" s="6"/>
    </row>
    <row r="130" spans="1:62" ht="31">
      <c r="A130" s="23">
        <v>126</v>
      </c>
      <c r="B130" s="56" t="s">
        <v>2342</v>
      </c>
      <c r="C130" s="56" t="s">
        <v>2058</v>
      </c>
      <c r="D130" s="56" t="s">
        <v>71</v>
      </c>
      <c r="E130" s="56">
        <v>71</v>
      </c>
      <c r="F130" s="56" t="s">
        <v>195</v>
      </c>
      <c r="G130" s="56" t="s">
        <v>195</v>
      </c>
      <c r="H130" s="76" t="str">
        <f t="shared" si="2"/>
        <v>呂＊宗</v>
      </c>
      <c r="I130" s="57" t="str">
        <f t="shared" si="3"/>
        <v>1＊016325</v>
      </c>
      <c r="J130" s="56">
        <v>1130417</v>
      </c>
      <c r="K130" s="56" t="s">
        <v>734</v>
      </c>
      <c r="L130" s="56">
        <v>1125</v>
      </c>
      <c r="M130" s="58"/>
      <c r="N130" s="58"/>
      <c r="O130" s="58"/>
      <c r="P130" s="58"/>
      <c r="Q130" s="58"/>
      <c r="R130" s="58"/>
      <c r="S130" s="59"/>
      <c r="T130" s="59"/>
      <c r="U130" s="59"/>
      <c r="V130" s="59"/>
      <c r="W130" s="59"/>
      <c r="X130" s="59"/>
      <c r="Y130" s="59"/>
      <c r="Z130" s="59"/>
      <c r="AA130" s="59"/>
      <c r="AB130" s="59"/>
      <c r="AC130" s="59"/>
      <c r="AD130" s="59"/>
      <c r="AE130" s="59"/>
      <c r="AF130" s="59"/>
      <c r="AG130" s="59"/>
      <c r="AH130" s="59"/>
      <c r="AI130" s="59"/>
      <c r="AJ130" s="58"/>
      <c r="AK130" s="58"/>
      <c r="AL130" s="58"/>
      <c r="AM130" s="59"/>
      <c r="AN130" s="59"/>
      <c r="AO130" s="59"/>
      <c r="AP130" s="59"/>
      <c r="AQ130" s="59"/>
      <c r="AR130" s="58"/>
      <c r="AS130" s="59"/>
      <c r="AT130" s="59"/>
      <c r="AU130" s="59"/>
      <c r="AV130" s="59"/>
      <c r="AW130" s="59"/>
      <c r="AX130" s="60"/>
      <c r="AY130" s="59"/>
      <c r="AZ130" s="59"/>
      <c r="BA130" s="59" t="s">
        <v>9</v>
      </c>
      <c r="BB130" s="59"/>
      <c r="BC130" s="58"/>
      <c r="BD130" s="58"/>
      <c r="BE130" s="59"/>
      <c r="BF130" s="58"/>
      <c r="BG130" s="58"/>
      <c r="BH130" s="58"/>
      <c r="BI130" s="59"/>
      <c r="BJ130" s="6"/>
    </row>
    <row r="131" spans="1:62" ht="31">
      <c r="A131" s="23">
        <v>127</v>
      </c>
      <c r="B131" s="56" t="s">
        <v>2343</v>
      </c>
      <c r="C131" s="56" t="s">
        <v>1436</v>
      </c>
      <c r="D131" s="56" t="s">
        <v>69</v>
      </c>
      <c r="E131" s="56">
        <v>66</v>
      </c>
      <c r="F131" s="56" t="s">
        <v>195</v>
      </c>
      <c r="G131" s="56" t="s">
        <v>195</v>
      </c>
      <c r="H131" s="76" t="str">
        <f t="shared" si="2"/>
        <v>黃＊芬</v>
      </c>
      <c r="I131" s="57" t="str">
        <f t="shared" si="3"/>
        <v>2＊426431</v>
      </c>
      <c r="J131" s="56">
        <v>1130417</v>
      </c>
      <c r="K131" s="56" t="s">
        <v>734</v>
      </c>
      <c r="L131" s="56">
        <v>1125</v>
      </c>
      <c r="M131" s="58"/>
      <c r="N131" s="58"/>
      <c r="O131" s="58"/>
      <c r="P131" s="58"/>
      <c r="Q131" s="58"/>
      <c r="R131" s="58"/>
      <c r="S131" s="59"/>
      <c r="T131" s="59"/>
      <c r="U131" s="59"/>
      <c r="V131" s="59"/>
      <c r="W131" s="59"/>
      <c r="X131" s="59"/>
      <c r="Y131" s="59"/>
      <c r="Z131" s="59"/>
      <c r="AA131" s="59"/>
      <c r="AB131" s="59"/>
      <c r="AC131" s="59"/>
      <c r="AD131" s="59"/>
      <c r="AE131" s="59"/>
      <c r="AF131" s="59"/>
      <c r="AG131" s="59"/>
      <c r="AH131" s="59"/>
      <c r="AI131" s="59"/>
      <c r="AJ131" s="58"/>
      <c r="AK131" s="58"/>
      <c r="AL131" s="58"/>
      <c r="AM131" s="59"/>
      <c r="AN131" s="59"/>
      <c r="AO131" s="59"/>
      <c r="AP131" s="59"/>
      <c r="AQ131" s="59"/>
      <c r="AR131" s="58"/>
      <c r="AS131" s="59"/>
      <c r="AT131" s="59"/>
      <c r="AU131" s="59"/>
      <c r="AV131" s="59"/>
      <c r="AW131" s="59"/>
      <c r="AX131" s="60"/>
      <c r="AY131" s="59"/>
      <c r="AZ131" s="59"/>
      <c r="BA131" s="59" t="s">
        <v>9</v>
      </c>
      <c r="BB131" s="59"/>
      <c r="BC131" s="58"/>
      <c r="BD131" s="58"/>
      <c r="BE131" s="59"/>
      <c r="BF131" s="58"/>
      <c r="BG131" s="58"/>
      <c r="BH131" s="58"/>
      <c r="BI131" s="59"/>
      <c r="BJ131" s="6"/>
    </row>
    <row r="132" spans="1:62" ht="31">
      <c r="A132" s="23">
        <v>128</v>
      </c>
      <c r="B132" s="56" t="s">
        <v>2344</v>
      </c>
      <c r="C132" s="56" t="s">
        <v>2059</v>
      </c>
      <c r="D132" s="56" t="s">
        <v>71</v>
      </c>
      <c r="E132" s="56">
        <v>74</v>
      </c>
      <c r="F132" s="56" t="s">
        <v>195</v>
      </c>
      <c r="G132" s="56" t="s">
        <v>195</v>
      </c>
      <c r="H132" s="76" t="str">
        <f t="shared" si="2"/>
        <v>連＊杰</v>
      </c>
      <c r="I132" s="57" t="str">
        <f t="shared" si="3"/>
        <v>0＊468000</v>
      </c>
      <c r="J132" s="56">
        <v>1130418</v>
      </c>
      <c r="K132" s="56" t="s">
        <v>734</v>
      </c>
      <c r="L132" s="56">
        <v>1125</v>
      </c>
      <c r="M132" s="58"/>
      <c r="N132" s="58"/>
      <c r="O132" s="58"/>
      <c r="P132" s="58"/>
      <c r="Q132" s="58"/>
      <c r="R132" s="58"/>
      <c r="S132" s="59"/>
      <c r="T132" s="59"/>
      <c r="U132" s="59"/>
      <c r="V132" s="59"/>
      <c r="W132" s="59"/>
      <c r="X132" s="59"/>
      <c r="Y132" s="59"/>
      <c r="Z132" s="59"/>
      <c r="AA132" s="59"/>
      <c r="AB132" s="59"/>
      <c r="AC132" s="59"/>
      <c r="AD132" s="59"/>
      <c r="AE132" s="59"/>
      <c r="AF132" s="59"/>
      <c r="AG132" s="59"/>
      <c r="AH132" s="59"/>
      <c r="AI132" s="59"/>
      <c r="AJ132" s="58"/>
      <c r="AK132" s="58"/>
      <c r="AL132" s="58"/>
      <c r="AM132" s="59"/>
      <c r="AN132" s="59"/>
      <c r="AO132" s="59"/>
      <c r="AP132" s="59"/>
      <c r="AQ132" s="59"/>
      <c r="AR132" s="58"/>
      <c r="AS132" s="59"/>
      <c r="AT132" s="59"/>
      <c r="AU132" s="59"/>
      <c r="AV132" s="59"/>
      <c r="AW132" s="59"/>
      <c r="AX132" s="60"/>
      <c r="AY132" s="59"/>
      <c r="AZ132" s="59"/>
      <c r="BA132" s="59" t="s">
        <v>9</v>
      </c>
      <c r="BB132" s="59"/>
      <c r="BC132" s="58"/>
      <c r="BD132" s="58"/>
      <c r="BE132" s="59"/>
      <c r="BF132" s="58"/>
      <c r="BG132" s="58"/>
      <c r="BH132" s="58"/>
      <c r="BI132" s="59"/>
      <c r="BJ132" s="6"/>
    </row>
    <row r="133" spans="1:62" ht="46.5">
      <c r="A133" s="23">
        <v>129</v>
      </c>
      <c r="B133" s="56" t="s">
        <v>2345</v>
      </c>
      <c r="C133" s="56" t="s">
        <v>2061</v>
      </c>
      <c r="D133" s="56" t="s">
        <v>71</v>
      </c>
      <c r="E133" s="56">
        <v>84</v>
      </c>
      <c r="F133" s="56" t="s">
        <v>195</v>
      </c>
      <c r="G133" s="56" t="s">
        <v>195</v>
      </c>
      <c r="H133" s="76" t="str">
        <f t="shared" ref="H133:H196" si="4">REPLACE(B133,2,1,"＊")</f>
        <v>鄭＊造</v>
      </c>
      <c r="I133" s="57" t="str">
        <f t="shared" ref="I133:I196" si="5">REPLACE(C133,2,1,"＊")</f>
        <v>0＊656326</v>
      </c>
      <c r="J133" s="56">
        <v>1130418</v>
      </c>
      <c r="K133" s="56" t="s">
        <v>741</v>
      </c>
      <c r="L133" s="56">
        <v>1125</v>
      </c>
      <c r="M133" s="58"/>
      <c r="N133" s="58"/>
      <c r="O133" s="58"/>
      <c r="P133" s="58"/>
      <c r="Q133" s="58"/>
      <c r="R133" s="58"/>
      <c r="S133" s="59"/>
      <c r="T133" s="59"/>
      <c r="U133" s="59"/>
      <c r="V133" s="59"/>
      <c r="W133" s="59"/>
      <c r="X133" s="59"/>
      <c r="Y133" s="59"/>
      <c r="Z133" s="59"/>
      <c r="AA133" s="59"/>
      <c r="AB133" s="59"/>
      <c r="AC133" s="59"/>
      <c r="AD133" s="59"/>
      <c r="AE133" s="59"/>
      <c r="AF133" s="59"/>
      <c r="AG133" s="59"/>
      <c r="AH133" s="59"/>
      <c r="AI133" s="59"/>
      <c r="AJ133" s="58"/>
      <c r="AK133" s="58"/>
      <c r="AL133" s="58"/>
      <c r="AM133" s="59"/>
      <c r="AN133" s="59"/>
      <c r="AO133" s="59"/>
      <c r="AP133" s="59"/>
      <c r="AQ133" s="59"/>
      <c r="AR133" s="58"/>
      <c r="AS133" s="59"/>
      <c r="AT133" s="59"/>
      <c r="AU133" s="59"/>
      <c r="AV133" s="59"/>
      <c r="AW133" s="59"/>
      <c r="AX133" s="60"/>
      <c r="AY133" s="59"/>
      <c r="AZ133" s="59" t="s">
        <v>9</v>
      </c>
      <c r="BA133" s="59"/>
      <c r="BB133" s="59" t="s">
        <v>2210</v>
      </c>
      <c r="BC133" s="58"/>
      <c r="BD133" s="58"/>
      <c r="BE133" s="59"/>
      <c r="BF133" s="58"/>
      <c r="BG133" s="58"/>
      <c r="BH133" s="58"/>
      <c r="BI133" s="59"/>
      <c r="BJ133" s="6"/>
    </row>
    <row r="134" spans="1:62" ht="31">
      <c r="A134" s="23">
        <v>130</v>
      </c>
      <c r="B134" s="56" t="s">
        <v>2346</v>
      </c>
      <c r="C134" s="56" t="s">
        <v>2062</v>
      </c>
      <c r="D134" s="56" t="s">
        <v>69</v>
      </c>
      <c r="E134" s="56">
        <v>61</v>
      </c>
      <c r="F134" s="56" t="s">
        <v>195</v>
      </c>
      <c r="G134" s="56" t="s">
        <v>195</v>
      </c>
      <c r="H134" s="76" t="str">
        <f t="shared" si="4"/>
        <v>王＊</v>
      </c>
      <c r="I134" s="57" t="str">
        <f t="shared" si="5"/>
        <v>0＊408358</v>
      </c>
      <c r="J134" s="56">
        <v>1130418</v>
      </c>
      <c r="K134" s="56" t="s">
        <v>734</v>
      </c>
      <c r="L134" s="56">
        <v>1125</v>
      </c>
      <c r="M134" s="58"/>
      <c r="N134" s="58"/>
      <c r="O134" s="58"/>
      <c r="P134" s="58"/>
      <c r="Q134" s="58"/>
      <c r="R134" s="58"/>
      <c r="S134" s="59"/>
      <c r="T134" s="59"/>
      <c r="U134" s="59"/>
      <c r="V134" s="59"/>
      <c r="W134" s="59"/>
      <c r="X134" s="59"/>
      <c r="Y134" s="59"/>
      <c r="Z134" s="59"/>
      <c r="AA134" s="59"/>
      <c r="AB134" s="59"/>
      <c r="AC134" s="59"/>
      <c r="AD134" s="59"/>
      <c r="AE134" s="59"/>
      <c r="AF134" s="59"/>
      <c r="AG134" s="59"/>
      <c r="AH134" s="59"/>
      <c r="AI134" s="59"/>
      <c r="AJ134" s="58"/>
      <c r="AK134" s="58"/>
      <c r="AL134" s="58"/>
      <c r="AM134" s="59"/>
      <c r="AN134" s="59"/>
      <c r="AO134" s="59"/>
      <c r="AP134" s="59"/>
      <c r="AQ134" s="59"/>
      <c r="AR134" s="58"/>
      <c r="AS134" s="59"/>
      <c r="AT134" s="59"/>
      <c r="AU134" s="59"/>
      <c r="AV134" s="59"/>
      <c r="AW134" s="59"/>
      <c r="AX134" s="60"/>
      <c r="AY134" s="59"/>
      <c r="AZ134" s="59"/>
      <c r="BA134" s="59" t="s">
        <v>9</v>
      </c>
      <c r="BB134" s="59"/>
      <c r="BC134" s="58"/>
      <c r="BD134" s="58"/>
      <c r="BE134" s="59"/>
      <c r="BF134" s="58"/>
      <c r="BG134" s="58"/>
      <c r="BH134" s="58"/>
      <c r="BI134" s="59"/>
      <c r="BJ134" s="6"/>
    </row>
    <row r="135" spans="1:62">
      <c r="A135" s="23">
        <v>131</v>
      </c>
      <c r="B135" s="56" t="s">
        <v>535</v>
      </c>
      <c r="C135" s="56" t="s">
        <v>235</v>
      </c>
      <c r="D135" s="56" t="s">
        <v>71</v>
      </c>
      <c r="E135" s="56">
        <v>47</v>
      </c>
      <c r="F135" s="56" t="s">
        <v>195</v>
      </c>
      <c r="G135" s="56" t="s">
        <v>195</v>
      </c>
      <c r="H135" s="76" t="str">
        <f t="shared" si="4"/>
        <v>趙＊源</v>
      </c>
      <c r="I135" s="57" t="str">
        <f t="shared" si="5"/>
        <v>0＊500678</v>
      </c>
      <c r="J135" s="56">
        <v>1130418</v>
      </c>
      <c r="K135" s="56">
        <v>5761300</v>
      </c>
      <c r="L135" s="56">
        <v>1125</v>
      </c>
      <c r="M135" s="58"/>
      <c r="N135" s="58"/>
      <c r="O135" s="58"/>
      <c r="P135" s="58"/>
      <c r="Q135" s="58"/>
      <c r="R135" s="58"/>
      <c r="S135" s="59"/>
      <c r="T135" s="59"/>
      <c r="U135" s="59"/>
      <c r="V135" s="59"/>
      <c r="W135" s="59"/>
      <c r="X135" s="59"/>
      <c r="Y135" s="59"/>
      <c r="Z135" s="59"/>
      <c r="AA135" s="59"/>
      <c r="AB135" s="59"/>
      <c r="AC135" s="59"/>
      <c r="AD135" s="59"/>
      <c r="AE135" s="59"/>
      <c r="AF135" s="59"/>
      <c r="AG135" s="59"/>
      <c r="AH135" s="59"/>
      <c r="AI135" s="59"/>
      <c r="AJ135" s="58"/>
      <c r="AK135" s="58"/>
      <c r="AL135" s="58"/>
      <c r="AM135" s="59"/>
      <c r="AN135" s="59"/>
      <c r="AO135" s="59"/>
      <c r="AP135" s="59"/>
      <c r="AQ135" s="59"/>
      <c r="AR135" s="58"/>
      <c r="AS135" s="59"/>
      <c r="AT135" s="59"/>
      <c r="AU135" s="59" t="s">
        <v>9</v>
      </c>
      <c r="AV135" s="59"/>
      <c r="AW135" s="59"/>
      <c r="AX135" s="60"/>
      <c r="AY135" s="59"/>
      <c r="AZ135" s="59"/>
      <c r="BA135" s="59"/>
      <c r="BB135" s="59"/>
      <c r="BC135" s="58"/>
      <c r="BD135" s="58"/>
      <c r="BE135" s="59"/>
      <c r="BF135" s="58"/>
      <c r="BG135" s="58"/>
      <c r="BH135" s="58"/>
      <c r="BI135" s="59"/>
      <c r="BJ135" s="6"/>
    </row>
    <row r="136" spans="1:62" ht="31">
      <c r="A136" s="23">
        <v>132</v>
      </c>
      <c r="B136" s="56" t="s">
        <v>2347</v>
      </c>
      <c r="C136" s="56" t="s">
        <v>2063</v>
      </c>
      <c r="D136" s="56" t="s">
        <v>69</v>
      </c>
      <c r="E136" s="56">
        <v>83</v>
      </c>
      <c r="F136" s="56" t="s">
        <v>195</v>
      </c>
      <c r="G136" s="56" t="s">
        <v>195</v>
      </c>
      <c r="H136" s="76" t="str">
        <f t="shared" si="4"/>
        <v>周＊翠季</v>
      </c>
      <c r="I136" s="57" t="str">
        <f t="shared" si="5"/>
        <v>0＊086282</v>
      </c>
      <c r="J136" s="56">
        <v>1130418</v>
      </c>
      <c r="K136" s="56" t="s">
        <v>734</v>
      </c>
      <c r="L136" s="56">
        <v>1125</v>
      </c>
      <c r="M136" s="58"/>
      <c r="N136" s="58"/>
      <c r="O136" s="58"/>
      <c r="P136" s="58"/>
      <c r="Q136" s="58"/>
      <c r="R136" s="58"/>
      <c r="S136" s="59"/>
      <c r="T136" s="59"/>
      <c r="U136" s="59"/>
      <c r="V136" s="59"/>
      <c r="W136" s="59"/>
      <c r="X136" s="59"/>
      <c r="Y136" s="59"/>
      <c r="Z136" s="59"/>
      <c r="AA136" s="59"/>
      <c r="AB136" s="59"/>
      <c r="AC136" s="59"/>
      <c r="AD136" s="59"/>
      <c r="AE136" s="59"/>
      <c r="AF136" s="59"/>
      <c r="AG136" s="59"/>
      <c r="AH136" s="59"/>
      <c r="AI136" s="59"/>
      <c r="AJ136" s="58"/>
      <c r="AK136" s="58"/>
      <c r="AL136" s="58"/>
      <c r="AM136" s="59"/>
      <c r="AN136" s="59"/>
      <c r="AO136" s="59"/>
      <c r="AP136" s="59"/>
      <c r="AQ136" s="59"/>
      <c r="AR136" s="58"/>
      <c r="AS136" s="59"/>
      <c r="AT136" s="59"/>
      <c r="AU136" s="59"/>
      <c r="AV136" s="59"/>
      <c r="AW136" s="59"/>
      <c r="AX136" s="60"/>
      <c r="AY136" s="59"/>
      <c r="AZ136" s="59"/>
      <c r="BA136" s="59" t="s">
        <v>9</v>
      </c>
      <c r="BB136" s="59"/>
      <c r="BC136" s="58"/>
      <c r="BD136" s="58"/>
      <c r="BE136" s="59"/>
      <c r="BF136" s="58"/>
      <c r="BG136" s="58"/>
      <c r="BH136" s="58"/>
      <c r="BI136" s="59"/>
      <c r="BJ136" s="6"/>
    </row>
    <row r="137" spans="1:62" ht="31">
      <c r="A137" s="23">
        <v>133</v>
      </c>
      <c r="B137" s="56" t="s">
        <v>2348</v>
      </c>
      <c r="C137" s="56" t="s">
        <v>2064</v>
      </c>
      <c r="D137" s="56" t="s">
        <v>71</v>
      </c>
      <c r="E137" s="56">
        <v>65</v>
      </c>
      <c r="F137" s="56" t="s">
        <v>195</v>
      </c>
      <c r="G137" s="56" t="s">
        <v>195</v>
      </c>
      <c r="H137" s="76" t="str">
        <f t="shared" si="4"/>
        <v>詹＊樹</v>
      </c>
      <c r="I137" s="57" t="str">
        <f t="shared" si="5"/>
        <v>0＊678737</v>
      </c>
      <c r="J137" s="56">
        <v>1130418</v>
      </c>
      <c r="K137" s="56" t="s">
        <v>732</v>
      </c>
      <c r="L137" s="56">
        <v>1125</v>
      </c>
      <c r="M137" s="58"/>
      <c r="N137" s="58"/>
      <c r="O137" s="58"/>
      <c r="P137" s="58"/>
      <c r="Q137" s="58"/>
      <c r="R137" s="58"/>
      <c r="S137" s="59"/>
      <c r="T137" s="59"/>
      <c r="U137" s="59"/>
      <c r="V137" s="59"/>
      <c r="W137" s="59"/>
      <c r="X137" s="59"/>
      <c r="Y137" s="59"/>
      <c r="Z137" s="59"/>
      <c r="AA137" s="59"/>
      <c r="AB137" s="59"/>
      <c r="AC137" s="59"/>
      <c r="AD137" s="59"/>
      <c r="AE137" s="59"/>
      <c r="AF137" s="59"/>
      <c r="AG137" s="59"/>
      <c r="AH137" s="59"/>
      <c r="AI137" s="59"/>
      <c r="AJ137" s="58"/>
      <c r="AK137" s="58"/>
      <c r="AL137" s="58"/>
      <c r="AM137" s="59"/>
      <c r="AN137" s="59"/>
      <c r="AO137" s="59"/>
      <c r="AP137" s="59"/>
      <c r="AQ137" s="59"/>
      <c r="AR137" s="58"/>
      <c r="AS137" s="59"/>
      <c r="AT137" s="59"/>
      <c r="AU137" s="59"/>
      <c r="AV137" s="59"/>
      <c r="AW137" s="59"/>
      <c r="AX137" s="60"/>
      <c r="AY137" s="59"/>
      <c r="AZ137" s="59"/>
      <c r="BA137" s="59"/>
      <c r="BB137" s="59" t="s">
        <v>2210</v>
      </c>
      <c r="BC137" s="58"/>
      <c r="BD137" s="58"/>
      <c r="BE137" s="59"/>
      <c r="BF137" s="58"/>
      <c r="BG137" s="58"/>
      <c r="BH137" s="58"/>
      <c r="BI137" s="59"/>
      <c r="BJ137" s="6"/>
    </row>
    <row r="138" spans="1:62" ht="31">
      <c r="A138" s="23">
        <v>134</v>
      </c>
      <c r="B138" s="56" t="s">
        <v>2349</v>
      </c>
      <c r="C138" s="56" t="s">
        <v>2065</v>
      </c>
      <c r="D138" s="56" t="s">
        <v>69</v>
      </c>
      <c r="E138" s="56">
        <v>57</v>
      </c>
      <c r="F138" s="56" t="s">
        <v>195</v>
      </c>
      <c r="G138" s="56" t="s">
        <v>195</v>
      </c>
      <c r="H138" s="76" t="str">
        <f t="shared" si="4"/>
        <v>陳＊娟</v>
      </c>
      <c r="I138" s="57" t="str">
        <f t="shared" si="5"/>
        <v>1＊555151</v>
      </c>
      <c r="J138" s="56">
        <v>1130418</v>
      </c>
      <c r="K138" s="56" t="s">
        <v>732</v>
      </c>
      <c r="L138" s="56">
        <v>1125</v>
      </c>
      <c r="M138" s="58"/>
      <c r="N138" s="58"/>
      <c r="O138" s="58"/>
      <c r="P138" s="58"/>
      <c r="Q138" s="58"/>
      <c r="R138" s="58"/>
      <c r="S138" s="59"/>
      <c r="T138" s="59"/>
      <c r="U138" s="59"/>
      <c r="V138" s="59"/>
      <c r="W138" s="59"/>
      <c r="X138" s="59"/>
      <c r="Y138" s="59"/>
      <c r="Z138" s="59"/>
      <c r="AA138" s="59"/>
      <c r="AB138" s="59"/>
      <c r="AC138" s="59"/>
      <c r="AD138" s="59"/>
      <c r="AE138" s="59"/>
      <c r="AF138" s="59"/>
      <c r="AG138" s="59"/>
      <c r="AH138" s="59"/>
      <c r="AI138" s="59"/>
      <c r="AJ138" s="58"/>
      <c r="AK138" s="58"/>
      <c r="AL138" s="58"/>
      <c r="AM138" s="59"/>
      <c r="AN138" s="59"/>
      <c r="AO138" s="59"/>
      <c r="AP138" s="59"/>
      <c r="AQ138" s="59"/>
      <c r="AR138" s="58"/>
      <c r="AS138" s="59"/>
      <c r="AT138" s="59"/>
      <c r="AU138" s="59"/>
      <c r="AV138" s="59"/>
      <c r="AW138" s="59"/>
      <c r="AX138" s="60"/>
      <c r="AY138" s="59"/>
      <c r="AZ138" s="59"/>
      <c r="BA138" s="59"/>
      <c r="BB138" s="59" t="s">
        <v>2210</v>
      </c>
      <c r="BC138" s="58"/>
      <c r="BD138" s="58"/>
      <c r="BE138" s="59"/>
      <c r="BF138" s="58"/>
      <c r="BG138" s="58"/>
      <c r="BH138" s="58"/>
      <c r="BI138" s="59"/>
      <c r="BJ138" s="6"/>
    </row>
    <row r="139" spans="1:62" ht="31">
      <c r="A139" s="23">
        <v>135</v>
      </c>
      <c r="B139" s="56" t="s">
        <v>2350</v>
      </c>
      <c r="C139" s="56" t="s">
        <v>2066</v>
      </c>
      <c r="D139" s="56" t="s">
        <v>69</v>
      </c>
      <c r="E139" s="56">
        <v>68</v>
      </c>
      <c r="F139" s="56" t="s">
        <v>195</v>
      </c>
      <c r="G139" s="56" t="s">
        <v>195</v>
      </c>
      <c r="H139" s="76" t="str">
        <f t="shared" si="4"/>
        <v>朱＊定</v>
      </c>
      <c r="I139" s="57" t="str">
        <f t="shared" si="5"/>
        <v>1＊285993</v>
      </c>
      <c r="J139" s="56">
        <v>1130418</v>
      </c>
      <c r="K139" s="56" t="s">
        <v>751</v>
      </c>
      <c r="L139" s="56">
        <v>1125</v>
      </c>
      <c r="M139" s="58"/>
      <c r="N139" s="58"/>
      <c r="O139" s="58"/>
      <c r="P139" s="58"/>
      <c r="Q139" s="58"/>
      <c r="R139" s="58"/>
      <c r="S139" s="59"/>
      <c r="T139" s="59"/>
      <c r="U139" s="59"/>
      <c r="V139" s="59"/>
      <c r="W139" s="59"/>
      <c r="X139" s="59"/>
      <c r="Y139" s="59"/>
      <c r="Z139" s="59"/>
      <c r="AA139" s="59"/>
      <c r="AB139" s="59"/>
      <c r="AC139" s="59"/>
      <c r="AD139" s="59"/>
      <c r="AE139" s="59"/>
      <c r="AF139" s="59"/>
      <c r="AG139" s="59"/>
      <c r="AH139" s="59"/>
      <c r="AI139" s="59"/>
      <c r="AJ139" s="58"/>
      <c r="AK139" s="58"/>
      <c r="AL139" s="58"/>
      <c r="AM139" s="59"/>
      <c r="AN139" s="59"/>
      <c r="AO139" s="59"/>
      <c r="AP139" s="59"/>
      <c r="AQ139" s="59"/>
      <c r="AR139" s="58"/>
      <c r="AS139" s="59"/>
      <c r="AT139" s="59"/>
      <c r="AU139" s="59"/>
      <c r="AV139" s="59"/>
      <c r="AW139" s="59"/>
      <c r="AX139" s="60"/>
      <c r="AY139" s="59"/>
      <c r="AZ139" s="59"/>
      <c r="BA139" s="59"/>
      <c r="BB139" s="59"/>
      <c r="BC139" s="58" t="s">
        <v>9</v>
      </c>
      <c r="BD139" s="58"/>
      <c r="BE139" s="59"/>
      <c r="BF139" s="58"/>
      <c r="BG139" s="58"/>
      <c r="BH139" s="58"/>
      <c r="BI139" s="59"/>
      <c r="BJ139" s="6"/>
    </row>
    <row r="140" spans="1:62" ht="31">
      <c r="A140" s="23">
        <v>136</v>
      </c>
      <c r="B140" s="56" t="s">
        <v>2351</v>
      </c>
      <c r="C140" s="56" t="s">
        <v>2067</v>
      </c>
      <c r="D140" s="56" t="s">
        <v>69</v>
      </c>
      <c r="E140" s="56">
        <v>87</v>
      </c>
      <c r="F140" s="56" t="s">
        <v>195</v>
      </c>
      <c r="G140" s="56" t="s">
        <v>195</v>
      </c>
      <c r="H140" s="76" t="str">
        <f t="shared" si="4"/>
        <v>駱＊如</v>
      </c>
      <c r="I140" s="57" t="str">
        <f t="shared" si="5"/>
        <v>2＊897353</v>
      </c>
      <c r="J140" s="56">
        <v>1130418</v>
      </c>
      <c r="K140" s="56" t="s">
        <v>734</v>
      </c>
      <c r="L140" s="56">
        <v>1125</v>
      </c>
      <c r="M140" s="58"/>
      <c r="N140" s="58"/>
      <c r="O140" s="58"/>
      <c r="P140" s="58"/>
      <c r="Q140" s="58"/>
      <c r="R140" s="58"/>
      <c r="S140" s="59"/>
      <c r="T140" s="59"/>
      <c r="U140" s="59"/>
      <c r="V140" s="59"/>
      <c r="W140" s="59"/>
      <c r="X140" s="59"/>
      <c r="Y140" s="59"/>
      <c r="Z140" s="59"/>
      <c r="AA140" s="59"/>
      <c r="AB140" s="59"/>
      <c r="AC140" s="59"/>
      <c r="AD140" s="59"/>
      <c r="AE140" s="59"/>
      <c r="AF140" s="59"/>
      <c r="AG140" s="59"/>
      <c r="AH140" s="59"/>
      <c r="AI140" s="59"/>
      <c r="AJ140" s="58"/>
      <c r="AK140" s="58"/>
      <c r="AL140" s="58"/>
      <c r="AM140" s="59"/>
      <c r="AN140" s="59"/>
      <c r="AO140" s="59"/>
      <c r="AP140" s="59"/>
      <c r="AQ140" s="59"/>
      <c r="AR140" s="58"/>
      <c r="AS140" s="59"/>
      <c r="AT140" s="59"/>
      <c r="AU140" s="59"/>
      <c r="AV140" s="59"/>
      <c r="AW140" s="59"/>
      <c r="AX140" s="60"/>
      <c r="AY140" s="59"/>
      <c r="AZ140" s="59"/>
      <c r="BA140" s="59" t="s">
        <v>9</v>
      </c>
      <c r="BB140" s="59"/>
      <c r="BC140" s="58"/>
      <c r="BD140" s="58"/>
      <c r="BE140" s="59"/>
      <c r="BF140" s="58"/>
      <c r="BG140" s="58"/>
      <c r="BH140" s="58"/>
      <c r="BI140" s="59"/>
      <c r="BJ140" s="6"/>
    </row>
    <row r="141" spans="1:62">
      <c r="A141" s="23">
        <v>137</v>
      </c>
      <c r="B141" s="56" t="s">
        <v>2352</v>
      </c>
      <c r="C141" s="56" t="s">
        <v>1426</v>
      </c>
      <c r="D141" s="56" t="s">
        <v>69</v>
      </c>
      <c r="E141" s="56">
        <v>66</v>
      </c>
      <c r="F141" s="56" t="s">
        <v>195</v>
      </c>
      <c r="G141" s="56" t="s">
        <v>195</v>
      </c>
      <c r="H141" s="76" t="str">
        <f t="shared" si="4"/>
        <v>朱＊娟</v>
      </c>
      <c r="I141" s="57" t="str">
        <f t="shared" si="5"/>
        <v>2＊129926</v>
      </c>
      <c r="J141" s="56">
        <v>1130418</v>
      </c>
      <c r="K141" s="56">
        <v>5761300</v>
      </c>
      <c r="L141" s="56">
        <v>1125</v>
      </c>
      <c r="M141" s="58"/>
      <c r="N141" s="58"/>
      <c r="O141" s="58"/>
      <c r="P141" s="58"/>
      <c r="Q141" s="58"/>
      <c r="R141" s="58"/>
      <c r="S141" s="59"/>
      <c r="T141" s="59"/>
      <c r="U141" s="59"/>
      <c r="V141" s="59"/>
      <c r="W141" s="59"/>
      <c r="X141" s="59"/>
      <c r="Y141" s="59"/>
      <c r="Z141" s="59"/>
      <c r="AA141" s="59"/>
      <c r="AB141" s="59"/>
      <c r="AC141" s="59"/>
      <c r="AD141" s="59"/>
      <c r="AE141" s="59"/>
      <c r="AF141" s="59"/>
      <c r="AG141" s="59"/>
      <c r="AH141" s="59"/>
      <c r="AI141" s="59"/>
      <c r="AJ141" s="58"/>
      <c r="AK141" s="58"/>
      <c r="AL141" s="58"/>
      <c r="AM141" s="59"/>
      <c r="AN141" s="59"/>
      <c r="AO141" s="59"/>
      <c r="AP141" s="59"/>
      <c r="AQ141" s="59"/>
      <c r="AR141" s="58"/>
      <c r="AS141" s="59"/>
      <c r="AT141" s="59"/>
      <c r="AU141" s="59" t="s">
        <v>9</v>
      </c>
      <c r="AV141" s="59"/>
      <c r="AW141" s="59"/>
      <c r="AX141" s="60"/>
      <c r="AY141" s="59"/>
      <c r="AZ141" s="59"/>
      <c r="BA141" s="59"/>
      <c r="BB141" s="59"/>
      <c r="BC141" s="58"/>
      <c r="BD141" s="58"/>
      <c r="BE141" s="59"/>
      <c r="BF141" s="58"/>
      <c r="BG141" s="58"/>
      <c r="BH141" s="58"/>
      <c r="BI141" s="59"/>
      <c r="BJ141" s="6"/>
    </row>
    <row r="142" spans="1:62" ht="46.5">
      <c r="A142" s="23">
        <v>138</v>
      </c>
      <c r="B142" s="56" t="s">
        <v>2336</v>
      </c>
      <c r="C142" s="56" t="s">
        <v>2051</v>
      </c>
      <c r="D142" s="56" t="s">
        <v>69</v>
      </c>
      <c r="E142" s="56">
        <v>68</v>
      </c>
      <c r="F142" s="56" t="s">
        <v>2025</v>
      </c>
      <c r="G142" s="56" t="s">
        <v>2052</v>
      </c>
      <c r="H142" s="76" t="str">
        <f t="shared" si="4"/>
        <v>張＊楨</v>
      </c>
      <c r="I142" s="57" t="str">
        <f t="shared" si="5"/>
        <v>0＊022301</v>
      </c>
      <c r="J142" s="56">
        <v>1130419</v>
      </c>
      <c r="K142" s="56" t="s">
        <v>748</v>
      </c>
      <c r="L142" s="56">
        <v>1125</v>
      </c>
      <c r="M142" s="58"/>
      <c r="N142" s="58"/>
      <c r="O142" s="58"/>
      <c r="P142" s="58"/>
      <c r="Q142" s="58"/>
      <c r="R142" s="58"/>
      <c r="S142" s="59"/>
      <c r="T142" s="59"/>
      <c r="U142" s="59"/>
      <c r="V142" s="59"/>
      <c r="W142" s="59" t="s">
        <v>9</v>
      </c>
      <c r="X142" s="59"/>
      <c r="Y142" s="59"/>
      <c r="Z142" s="59"/>
      <c r="AA142" s="59"/>
      <c r="AB142" s="59"/>
      <c r="AC142" s="59"/>
      <c r="AD142" s="59"/>
      <c r="AE142" s="59"/>
      <c r="AF142" s="59"/>
      <c r="AG142" s="59"/>
      <c r="AH142" s="59"/>
      <c r="AI142" s="59"/>
      <c r="AJ142" s="58"/>
      <c r="AK142" s="58"/>
      <c r="AL142" s="58"/>
      <c r="AM142" s="59"/>
      <c r="AN142" s="59"/>
      <c r="AO142" s="59"/>
      <c r="AP142" s="59"/>
      <c r="AQ142" s="59"/>
      <c r="AR142" s="58"/>
      <c r="AS142" s="59"/>
      <c r="AT142" s="59"/>
      <c r="AU142" s="59"/>
      <c r="AV142" s="59"/>
      <c r="AW142" s="59"/>
      <c r="AX142" s="60"/>
      <c r="AY142" s="59"/>
      <c r="AZ142" s="59"/>
      <c r="BA142" s="59"/>
      <c r="BB142" s="59"/>
      <c r="BC142" s="58"/>
      <c r="BD142" s="58"/>
      <c r="BE142" s="59"/>
      <c r="BF142" s="58"/>
      <c r="BG142" s="58"/>
      <c r="BH142" s="58"/>
      <c r="BI142" s="59" t="s">
        <v>2211</v>
      </c>
      <c r="BJ142" s="6"/>
    </row>
    <row r="143" spans="1:62" ht="46.5">
      <c r="A143" s="23">
        <v>139</v>
      </c>
      <c r="B143" s="56" t="s">
        <v>2353</v>
      </c>
      <c r="C143" s="56" t="s">
        <v>2068</v>
      </c>
      <c r="D143" s="56" t="s">
        <v>69</v>
      </c>
      <c r="E143" s="56">
        <v>67</v>
      </c>
      <c r="F143" s="56" t="s">
        <v>195</v>
      </c>
      <c r="G143" s="56" t="s">
        <v>195</v>
      </c>
      <c r="H143" s="76" t="str">
        <f t="shared" si="4"/>
        <v>徐＊味</v>
      </c>
      <c r="I143" s="57" t="str">
        <f t="shared" si="5"/>
        <v>1＊395430</v>
      </c>
      <c r="J143" s="56">
        <v>1130419</v>
      </c>
      <c r="K143" s="56" t="s">
        <v>738</v>
      </c>
      <c r="L143" s="56">
        <v>1125</v>
      </c>
      <c r="M143" s="58"/>
      <c r="N143" s="58"/>
      <c r="O143" s="58"/>
      <c r="P143" s="58"/>
      <c r="Q143" s="58"/>
      <c r="R143" s="58"/>
      <c r="S143" s="59"/>
      <c r="T143" s="59"/>
      <c r="U143" s="59"/>
      <c r="V143" s="59"/>
      <c r="W143" s="59"/>
      <c r="X143" s="59"/>
      <c r="Y143" s="59"/>
      <c r="Z143" s="59"/>
      <c r="AA143" s="59"/>
      <c r="AB143" s="59"/>
      <c r="AC143" s="59"/>
      <c r="AD143" s="59"/>
      <c r="AE143" s="59"/>
      <c r="AF143" s="59"/>
      <c r="AG143" s="59"/>
      <c r="AH143" s="59"/>
      <c r="AI143" s="59"/>
      <c r="AJ143" s="58"/>
      <c r="AK143" s="58"/>
      <c r="AL143" s="58"/>
      <c r="AM143" s="59"/>
      <c r="AN143" s="59"/>
      <c r="AO143" s="59"/>
      <c r="AP143" s="59"/>
      <c r="AQ143" s="59"/>
      <c r="AR143" s="58"/>
      <c r="AS143" s="59"/>
      <c r="AT143" s="59"/>
      <c r="AU143" s="59"/>
      <c r="AV143" s="59"/>
      <c r="AW143" s="59"/>
      <c r="AX143" s="60"/>
      <c r="AY143" s="59"/>
      <c r="AZ143" s="59" t="s">
        <v>9</v>
      </c>
      <c r="BA143" s="59" t="s">
        <v>9</v>
      </c>
      <c r="BB143" s="59"/>
      <c r="BC143" s="58"/>
      <c r="BD143" s="58"/>
      <c r="BE143" s="59"/>
      <c r="BF143" s="58"/>
      <c r="BG143" s="58"/>
      <c r="BH143" s="58"/>
      <c r="BI143" s="59"/>
      <c r="BJ143" s="6"/>
    </row>
    <row r="144" spans="1:62" ht="31">
      <c r="A144" s="23">
        <v>140</v>
      </c>
      <c r="B144" s="56" t="s">
        <v>2354</v>
      </c>
      <c r="C144" s="56" t="s">
        <v>2069</v>
      </c>
      <c r="D144" s="56" t="s">
        <v>69</v>
      </c>
      <c r="E144" s="56">
        <v>73</v>
      </c>
      <c r="F144" s="56" t="s">
        <v>2049</v>
      </c>
      <c r="G144" s="56" t="s">
        <v>2070</v>
      </c>
      <c r="H144" s="76" t="str">
        <f t="shared" si="4"/>
        <v>鄭＊梅香</v>
      </c>
      <c r="I144" s="57" t="str">
        <f t="shared" si="5"/>
        <v>1＊566626</v>
      </c>
      <c r="J144" s="56">
        <v>1130419</v>
      </c>
      <c r="K144" s="56" t="s">
        <v>732</v>
      </c>
      <c r="L144" s="56">
        <v>1125</v>
      </c>
      <c r="M144" s="58"/>
      <c r="N144" s="58"/>
      <c r="O144" s="58"/>
      <c r="P144" s="58"/>
      <c r="Q144" s="58"/>
      <c r="R144" s="58"/>
      <c r="S144" s="59"/>
      <c r="T144" s="59"/>
      <c r="U144" s="59"/>
      <c r="V144" s="59"/>
      <c r="W144" s="59"/>
      <c r="X144" s="59"/>
      <c r="Y144" s="59"/>
      <c r="Z144" s="59"/>
      <c r="AA144" s="59"/>
      <c r="AB144" s="59"/>
      <c r="AC144" s="59"/>
      <c r="AD144" s="59"/>
      <c r="AE144" s="59"/>
      <c r="AF144" s="59"/>
      <c r="AG144" s="59"/>
      <c r="AH144" s="59"/>
      <c r="AI144" s="59"/>
      <c r="AJ144" s="58"/>
      <c r="AK144" s="58"/>
      <c r="AL144" s="58"/>
      <c r="AM144" s="59"/>
      <c r="AN144" s="59"/>
      <c r="AO144" s="59"/>
      <c r="AP144" s="59"/>
      <c r="AQ144" s="59"/>
      <c r="AR144" s="58"/>
      <c r="AS144" s="59"/>
      <c r="AT144" s="59"/>
      <c r="AU144" s="59"/>
      <c r="AV144" s="59"/>
      <c r="AW144" s="59"/>
      <c r="AX144" s="60"/>
      <c r="AY144" s="59"/>
      <c r="AZ144" s="59"/>
      <c r="BA144" s="59"/>
      <c r="BB144" s="59" t="s">
        <v>2212</v>
      </c>
      <c r="BC144" s="58"/>
      <c r="BD144" s="58"/>
      <c r="BE144" s="59"/>
      <c r="BF144" s="58"/>
      <c r="BG144" s="58"/>
      <c r="BH144" s="58"/>
      <c r="BI144" s="59"/>
      <c r="BJ144" s="6"/>
    </row>
    <row r="145" spans="1:62" ht="31">
      <c r="A145" s="23">
        <v>141</v>
      </c>
      <c r="B145" s="56" t="s">
        <v>2355</v>
      </c>
      <c r="C145" s="56" t="s">
        <v>2071</v>
      </c>
      <c r="D145" s="56" t="s">
        <v>69</v>
      </c>
      <c r="E145" s="56">
        <v>67</v>
      </c>
      <c r="F145" s="56" t="s">
        <v>195</v>
      </c>
      <c r="G145" s="56" t="s">
        <v>195</v>
      </c>
      <c r="H145" s="76" t="str">
        <f t="shared" si="4"/>
        <v>簡＊齡</v>
      </c>
      <c r="I145" s="57" t="str">
        <f t="shared" si="5"/>
        <v>0＊841873</v>
      </c>
      <c r="J145" s="56">
        <v>1130424</v>
      </c>
      <c r="K145" s="56" t="s">
        <v>751</v>
      </c>
      <c r="L145" s="56">
        <v>1125</v>
      </c>
      <c r="M145" s="58"/>
      <c r="N145" s="58"/>
      <c r="O145" s="58"/>
      <c r="P145" s="58"/>
      <c r="Q145" s="58"/>
      <c r="R145" s="58"/>
      <c r="S145" s="59"/>
      <c r="T145" s="59"/>
      <c r="U145" s="59"/>
      <c r="V145" s="59"/>
      <c r="W145" s="59"/>
      <c r="X145" s="59"/>
      <c r="Y145" s="59"/>
      <c r="Z145" s="59"/>
      <c r="AA145" s="59"/>
      <c r="AB145" s="59"/>
      <c r="AC145" s="59"/>
      <c r="AD145" s="59"/>
      <c r="AE145" s="59"/>
      <c r="AF145" s="59"/>
      <c r="AG145" s="59"/>
      <c r="AH145" s="59"/>
      <c r="AI145" s="59"/>
      <c r="AJ145" s="58"/>
      <c r="AK145" s="58"/>
      <c r="AL145" s="58"/>
      <c r="AM145" s="59"/>
      <c r="AN145" s="59"/>
      <c r="AO145" s="59"/>
      <c r="AP145" s="59"/>
      <c r="AQ145" s="59"/>
      <c r="AR145" s="58"/>
      <c r="AS145" s="59"/>
      <c r="AT145" s="59"/>
      <c r="AU145" s="59"/>
      <c r="AV145" s="59"/>
      <c r="AW145" s="59"/>
      <c r="AX145" s="60"/>
      <c r="AY145" s="59"/>
      <c r="AZ145" s="59"/>
      <c r="BA145" s="59"/>
      <c r="BB145" s="59"/>
      <c r="BC145" s="58" t="s">
        <v>9</v>
      </c>
      <c r="BD145" s="58"/>
      <c r="BE145" s="59"/>
      <c r="BF145" s="58"/>
      <c r="BG145" s="58"/>
      <c r="BH145" s="58"/>
      <c r="BI145" s="59"/>
      <c r="BJ145" s="6"/>
    </row>
    <row r="146" spans="1:62" ht="31">
      <c r="A146" s="23">
        <v>142</v>
      </c>
      <c r="B146" s="56" t="s">
        <v>2356</v>
      </c>
      <c r="C146" s="56" t="s">
        <v>2072</v>
      </c>
      <c r="D146" s="56" t="s">
        <v>71</v>
      </c>
      <c r="E146" s="56">
        <v>69</v>
      </c>
      <c r="F146" s="56" t="s">
        <v>195</v>
      </c>
      <c r="G146" s="56" t="s">
        <v>195</v>
      </c>
      <c r="H146" s="76" t="str">
        <f t="shared" si="4"/>
        <v>邱＊榮</v>
      </c>
      <c r="I146" s="57" t="str">
        <f t="shared" si="5"/>
        <v>0＊743571</v>
      </c>
      <c r="J146" s="56">
        <v>1130424</v>
      </c>
      <c r="K146" s="56" t="s">
        <v>734</v>
      </c>
      <c r="L146" s="56">
        <v>1125</v>
      </c>
      <c r="M146" s="58"/>
      <c r="N146" s="58"/>
      <c r="O146" s="58"/>
      <c r="P146" s="58"/>
      <c r="Q146" s="58"/>
      <c r="R146" s="58"/>
      <c r="S146" s="59"/>
      <c r="T146" s="59"/>
      <c r="U146" s="59"/>
      <c r="V146" s="59"/>
      <c r="W146" s="59"/>
      <c r="X146" s="59"/>
      <c r="Y146" s="59"/>
      <c r="Z146" s="59"/>
      <c r="AA146" s="59"/>
      <c r="AB146" s="59"/>
      <c r="AC146" s="59"/>
      <c r="AD146" s="59"/>
      <c r="AE146" s="59"/>
      <c r="AF146" s="59"/>
      <c r="AG146" s="59"/>
      <c r="AH146" s="59"/>
      <c r="AI146" s="59"/>
      <c r="AJ146" s="58"/>
      <c r="AK146" s="58"/>
      <c r="AL146" s="58"/>
      <c r="AM146" s="59"/>
      <c r="AN146" s="59"/>
      <c r="AO146" s="59"/>
      <c r="AP146" s="59"/>
      <c r="AQ146" s="59"/>
      <c r="AR146" s="58"/>
      <c r="AS146" s="59"/>
      <c r="AT146" s="59"/>
      <c r="AU146" s="59"/>
      <c r="AV146" s="59"/>
      <c r="AW146" s="59"/>
      <c r="AX146" s="60"/>
      <c r="AY146" s="59"/>
      <c r="AZ146" s="59"/>
      <c r="BA146" s="59" t="s">
        <v>9</v>
      </c>
      <c r="BB146" s="59"/>
      <c r="BC146" s="58"/>
      <c r="BD146" s="58"/>
      <c r="BE146" s="59"/>
      <c r="BF146" s="58"/>
      <c r="BG146" s="58"/>
      <c r="BH146" s="58"/>
      <c r="BI146" s="59"/>
      <c r="BJ146" s="6"/>
    </row>
    <row r="147" spans="1:62" ht="31">
      <c r="A147" s="23">
        <v>143</v>
      </c>
      <c r="B147" s="56" t="s">
        <v>2357</v>
      </c>
      <c r="C147" s="56" t="s">
        <v>2073</v>
      </c>
      <c r="D147" s="56" t="s">
        <v>69</v>
      </c>
      <c r="E147" s="56">
        <v>54</v>
      </c>
      <c r="F147" s="56" t="s">
        <v>195</v>
      </c>
      <c r="G147" s="56" t="s">
        <v>195</v>
      </c>
      <c r="H147" s="76" t="str">
        <f t="shared" si="4"/>
        <v>徐＊萱</v>
      </c>
      <c r="I147" s="57" t="str">
        <f t="shared" si="5"/>
        <v>1＊475211</v>
      </c>
      <c r="J147" s="56">
        <v>1130424</v>
      </c>
      <c r="K147" s="56" t="s">
        <v>732</v>
      </c>
      <c r="L147" s="56">
        <v>1125</v>
      </c>
      <c r="M147" s="58"/>
      <c r="N147" s="58"/>
      <c r="O147" s="58"/>
      <c r="P147" s="58"/>
      <c r="Q147" s="58"/>
      <c r="R147" s="58"/>
      <c r="S147" s="59"/>
      <c r="T147" s="59"/>
      <c r="U147" s="59"/>
      <c r="V147" s="59"/>
      <c r="W147" s="59"/>
      <c r="X147" s="59"/>
      <c r="Y147" s="59"/>
      <c r="Z147" s="59"/>
      <c r="AA147" s="59"/>
      <c r="AB147" s="59"/>
      <c r="AC147" s="59"/>
      <c r="AD147" s="59"/>
      <c r="AE147" s="59"/>
      <c r="AF147" s="59"/>
      <c r="AG147" s="59"/>
      <c r="AH147" s="59"/>
      <c r="AI147" s="59"/>
      <c r="AJ147" s="58"/>
      <c r="AK147" s="58"/>
      <c r="AL147" s="58"/>
      <c r="AM147" s="59"/>
      <c r="AN147" s="59"/>
      <c r="AO147" s="59"/>
      <c r="AP147" s="59"/>
      <c r="AQ147" s="59"/>
      <c r="AR147" s="58"/>
      <c r="AS147" s="59"/>
      <c r="AT147" s="59"/>
      <c r="AU147" s="59"/>
      <c r="AV147" s="59"/>
      <c r="AW147" s="59"/>
      <c r="AX147" s="60"/>
      <c r="AY147" s="59"/>
      <c r="AZ147" s="59"/>
      <c r="BA147" s="59"/>
      <c r="BB147" s="59" t="s">
        <v>2210</v>
      </c>
      <c r="BC147" s="58"/>
      <c r="BD147" s="58"/>
      <c r="BE147" s="59"/>
      <c r="BF147" s="58"/>
      <c r="BG147" s="58"/>
      <c r="BH147" s="58"/>
      <c r="BI147" s="59"/>
      <c r="BJ147" s="6"/>
    </row>
    <row r="148" spans="1:62" ht="31">
      <c r="A148" s="23">
        <v>144</v>
      </c>
      <c r="B148" s="56" t="s">
        <v>2358</v>
      </c>
      <c r="C148" s="56" t="s">
        <v>1421</v>
      </c>
      <c r="D148" s="56" t="s">
        <v>71</v>
      </c>
      <c r="E148" s="56">
        <v>61</v>
      </c>
      <c r="F148" s="56" t="s">
        <v>195</v>
      </c>
      <c r="G148" s="56" t="s">
        <v>195</v>
      </c>
      <c r="H148" s="76" t="str">
        <f t="shared" si="4"/>
        <v>楊＊丞</v>
      </c>
      <c r="I148" s="57" t="str">
        <f t="shared" si="5"/>
        <v>2＊205365</v>
      </c>
      <c r="J148" s="56">
        <v>1130424</v>
      </c>
      <c r="K148" s="56" t="s">
        <v>734</v>
      </c>
      <c r="L148" s="56">
        <v>1125</v>
      </c>
      <c r="M148" s="58"/>
      <c r="N148" s="58"/>
      <c r="O148" s="58"/>
      <c r="P148" s="58"/>
      <c r="Q148" s="58"/>
      <c r="R148" s="58"/>
      <c r="S148" s="59"/>
      <c r="T148" s="59"/>
      <c r="U148" s="59"/>
      <c r="V148" s="59"/>
      <c r="W148" s="59"/>
      <c r="X148" s="59"/>
      <c r="Y148" s="59"/>
      <c r="Z148" s="59"/>
      <c r="AA148" s="59"/>
      <c r="AB148" s="59"/>
      <c r="AC148" s="59"/>
      <c r="AD148" s="59"/>
      <c r="AE148" s="59"/>
      <c r="AF148" s="59"/>
      <c r="AG148" s="59"/>
      <c r="AH148" s="59"/>
      <c r="AI148" s="59"/>
      <c r="AJ148" s="58"/>
      <c r="AK148" s="58"/>
      <c r="AL148" s="58"/>
      <c r="AM148" s="59"/>
      <c r="AN148" s="59"/>
      <c r="AO148" s="59"/>
      <c r="AP148" s="59"/>
      <c r="AQ148" s="59"/>
      <c r="AR148" s="58"/>
      <c r="AS148" s="59"/>
      <c r="AT148" s="59"/>
      <c r="AU148" s="59"/>
      <c r="AV148" s="59"/>
      <c r="AW148" s="59"/>
      <c r="AX148" s="60"/>
      <c r="AY148" s="59"/>
      <c r="AZ148" s="59"/>
      <c r="BA148" s="59" t="s">
        <v>9</v>
      </c>
      <c r="BB148" s="59"/>
      <c r="BC148" s="58"/>
      <c r="BD148" s="58"/>
      <c r="BE148" s="59"/>
      <c r="BF148" s="58"/>
      <c r="BG148" s="58"/>
      <c r="BH148" s="58"/>
      <c r="BI148" s="59"/>
      <c r="BJ148" s="6"/>
    </row>
    <row r="149" spans="1:62" ht="46.5">
      <c r="A149" s="23">
        <v>145</v>
      </c>
      <c r="B149" s="56" t="s">
        <v>2359</v>
      </c>
      <c r="C149" s="56" t="s">
        <v>2074</v>
      </c>
      <c r="D149" s="56" t="s">
        <v>71</v>
      </c>
      <c r="E149" s="56">
        <v>71</v>
      </c>
      <c r="F149" s="56" t="s">
        <v>195</v>
      </c>
      <c r="G149" s="56" t="s">
        <v>195</v>
      </c>
      <c r="H149" s="76" t="str">
        <f t="shared" si="4"/>
        <v>陳＊銓</v>
      </c>
      <c r="I149" s="57" t="str">
        <f t="shared" si="5"/>
        <v>2＊622417</v>
      </c>
      <c r="J149" s="56">
        <v>1130424</v>
      </c>
      <c r="K149" s="56" t="s">
        <v>738</v>
      </c>
      <c r="L149" s="56">
        <v>1125</v>
      </c>
      <c r="M149" s="58"/>
      <c r="N149" s="58"/>
      <c r="O149" s="58"/>
      <c r="P149" s="58"/>
      <c r="Q149" s="58"/>
      <c r="R149" s="58"/>
      <c r="S149" s="59"/>
      <c r="T149" s="59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F149" s="59"/>
      <c r="AG149" s="59"/>
      <c r="AH149" s="59"/>
      <c r="AI149" s="59"/>
      <c r="AJ149" s="58"/>
      <c r="AK149" s="58"/>
      <c r="AL149" s="58"/>
      <c r="AM149" s="59"/>
      <c r="AN149" s="59"/>
      <c r="AO149" s="59"/>
      <c r="AP149" s="59"/>
      <c r="AQ149" s="59"/>
      <c r="AR149" s="58"/>
      <c r="AS149" s="59"/>
      <c r="AT149" s="59"/>
      <c r="AU149" s="59"/>
      <c r="AV149" s="59"/>
      <c r="AW149" s="59"/>
      <c r="AX149" s="60"/>
      <c r="AY149" s="59"/>
      <c r="AZ149" s="59" t="s">
        <v>9</v>
      </c>
      <c r="BA149" s="59" t="s">
        <v>9</v>
      </c>
      <c r="BB149" s="59"/>
      <c r="BC149" s="58"/>
      <c r="BD149" s="58"/>
      <c r="BE149" s="59" t="s">
        <v>736</v>
      </c>
      <c r="BF149" s="58"/>
      <c r="BG149" s="58"/>
      <c r="BH149" s="58"/>
      <c r="BI149" s="59"/>
      <c r="BJ149" s="6"/>
    </row>
    <row r="150" spans="1:62" ht="62">
      <c r="A150" s="23">
        <v>146</v>
      </c>
      <c r="B150" s="56" t="s">
        <v>2345</v>
      </c>
      <c r="C150" s="56" t="s">
        <v>2061</v>
      </c>
      <c r="D150" s="56" t="s">
        <v>71</v>
      </c>
      <c r="E150" s="56">
        <v>84</v>
      </c>
      <c r="F150" s="56" t="s">
        <v>195</v>
      </c>
      <c r="G150" s="56" t="s">
        <v>195</v>
      </c>
      <c r="H150" s="76" t="str">
        <f t="shared" si="4"/>
        <v>鄭＊造</v>
      </c>
      <c r="I150" s="57" t="str">
        <f t="shared" si="5"/>
        <v>0＊656326</v>
      </c>
      <c r="J150" s="56">
        <v>1130425</v>
      </c>
      <c r="K150" s="56" t="s">
        <v>2213</v>
      </c>
      <c r="L150" s="56">
        <v>1125</v>
      </c>
      <c r="M150" s="58"/>
      <c r="N150" s="58"/>
      <c r="O150" s="58"/>
      <c r="P150" s="58"/>
      <c r="Q150" s="58"/>
      <c r="R150" s="58"/>
      <c r="S150" s="59"/>
      <c r="T150" s="59"/>
      <c r="U150" s="59"/>
      <c r="V150" s="59"/>
      <c r="W150" s="59"/>
      <c r="X150" s="59"/>
      <c r="Y150" s="59"/>
      <c r="Z150" s="59"/>
      <c r="AA150" s="59"/>
      <c r="AB150" s="59"/>
      <c r="AC150" s="59"/>
      <c r="AD150" s="59"/>
      <c r="AE150" s="59"/>
      <c r="AF150" s="59"/>
      <c r="AG150" s="59"/>
      <c r="AH150" s="59"/>
      <c r="AI150" s="59"/>
      <c r="AJ150" s="58"/>
      <c r="AK150" s="58"/>
      <c r="AL150" s="58"/>
      <c r="AM150" s="59"/>
      <c r="AN150" s="59"/>
      <c r="AO150" s="59"/>
      <c r="AP150" s="59"/>
      <c r="AQ150" s="59"/>
      <c r="AR150" s="58"/>
      <c r="AS150" s="59"/>
      <c r="AT150" s="59"/>
      <c r="AU150" s="59"/>
      <c r="AV150" s="59" t="s">
        <v>9</v>
      </c>
      <c r="AW150" s="59"/>
      <c r="AX150" s="60"/>
      <c r="AY150" s="59"/>
      <c r="AZ150" s="59"/>
      <c r="BA150" s="59"/>
      <c r="BB150" s="59"/>
      <c r="BC150" s="58"/>
      <c r="BD150" s="58"/>
      <c r="BE150" s="59"/>
      <c r="BF150" s="58" t="s">
        <v>736</v>
      </c>
      <c r="BG150" s="58"/>
      <c r="BH150" s="58"/>
      <c r="BI150" s="59" t="s">
        <v>1034</v>
      </c>
      <c r="BJ150" s="6"/>
    </row>
    <row r="151" spans="1:62" ht="31">
      <c r="A151" s="23">
        <v>147</v>
      </c>
      <c r="B151" s="56" t="s">
        <v>318</v>
      </c>
      <c r="C151" s="56" t="s">
        <v>319</v>
      </c>
      <c r="D151" s="56" t="s">
        <v>69</v>
      </c>
      <c r="E151" s="56">
        <v>59</v>
      </c>
      <c r="F151" s="56" t="s">
        <v>195</v>
      </c>
      <c r="G151" s="56" t="s">
        <v>195</v>
      </c>
      <c r="H151" s="76" t="str">
        <f t="shared" si="4"/>
        <v>江＊英</v>
      </c>
      <c r="I151" s="57" t="str">
        <f t="shared" si="5"/>
        <v>0＊507388</v>
      </c>
      <c r="J151" s="56">
        <v>1130425</v>
      </c>
      <c r="K151" s="56" t="s">
        <v>734</v>
      </c>
      <c r="L151" s="56">
        <v>1125</v>
      </c>
      <c r="M151" s="58"/>
      <c r="N151" s="58"/>
      <c r="O151" s="58"/>
      <c r="P151" s="58"/>
      <c r="Q151" s="58"/>
      <c r="R151" s="58"/>
      <c r="S151" s="59"/>
      <c r="T151" s="59"/>
      <c r="U151" s="59"/>
      <c r="V151" s="59"/>
      <c r="W151" s="59"/>
      <c r="X151" s="59"/>
      <c r="Y151" s="59"/>
      <c r="Z151" s="59"/>
      <c r="AA151" s="59"/>
      <c r="AB151" s="59"/>
      <c r="AC151" s="59"/>
      <c r="AD151" s="59"/>
      <c r="AE151" s="59"/>
      <c r="AF151" s="59"/>
      <c r="AG151" s="59"/>
      <c r="AH151" s="59"/>
      <c r="AI151" s="59"/>
      <c r="AJ151" s="58"/>
      <c r="AK151" s="58"/>
      <c r="AL151" s="58"/>
      <c r="AM151" s="59"/>
      <c r="AN151" s="59"/>
      <c r="AO151" s="59"/>
      <c r="AP151" s="59"/>
      <c r="AQ151" s="59"/>
      <c r="AR151" s="58"/>
      <c r="AS151" s="59"/>
      <c r="AT151" s="59"/>
      <c r="AU151" s="59"/>
      <c r="AV151" s="59"/>
      <c r="AW151" s="59"/>
      <c r="AX151" s="60"/>
      <c r="AY151" s="59"/>
      <c r="AZ151" s="59"/>
      <c r="BA151" s="59" t="s">
        <v>9</v>
      </c>
      <c r="BB151" s="59"/>
      <c r="BC151" s="58"/>
      <c r="BD151" s="58"/>
      <c r="BE151" s="59"/>
      <c r="BF151" s="58"/>
      <c r="BG151" s="58"/>
      <c r="BH151" s="58"/>
      <c r="BI151" s="59"/>
      <c r="BJ151" s="6"/>
    </row>
    <row r="152" spans="1:62" ht="31">
      <c r="A152" s="23">
        <v>148</v>
      </c>
      <c r="B152" s="56" t="s">
        <v>129</v>
      </c>
      <c r="C152" s="56" t="s">
        <v>130</v>
      </c>
      <c r="D152" s="56" t="s">
        <v>69</v>
      </c>
      <c r="E152" s="56">
        <v>73</v>
      </c>
      <c r="F152" s="56" t="s">
        <v>195</v>
      </c>
      <c r="G152" s="56" t="s">
        <v>195</v>
      </c>
      <c r="H152" s="76" t="str">
        <f t="shared" si="4"/>
        <v>李＊美蓮</v>
      </c>
      <c r="I152" s="57" t="str">
        <f t="shared" si="5"/>
        <v>0＊285651</v>
      </c>
      <c r="J152" s="56">
        <v>1130429</v>
      </c>
      <c r="K152" s="56" t="s">
        <v>734</v>
      </c>
      <c r="L152" s="56">
        <v>1125</v>
      </c>
      <c r="M152" s="58"/>
      <c r="N152" s="58"/>
      <c r="O152" s="58"/>
      <c r="P152" s="58"/>
      <c r="Q152" s="58"/>
      <c r="R152" s="58"/>
      <c r="S152" s="59"/>
      <c r="T152" s="59"/>
      <c r="U152" s="59"/>
      <c r="V152" s="59"/>
      <c r="W152" s="59"/>
      <c r="X152" s="59"/>
      <c r="Y152" s="59"/>
      <c r="Z152" s="59"/>
      <c r="AA152" s="59"/>
      <c r="AB152" s="59"/>
      <c r="AC152" s="59"/>
      <c r="AD152" s="59"/>
      <c r="AE152" s="59"/>
      <c r="AF152" s="59"/>
      <c r="AG152" s="59"/>
      <c r="AH152" s="59"/>
      <c r="AI152" s="59"/>
      <c r="AJ152" s="58"/>
      <c r="AK152" s="58"/>
      <c r="AL152" s="58"/>
      <c r="AM152" s="59"/>
      <c r="AN152" s="59"/>
      <c r="AO152" s="59"/>
      <c r="AP152" s="59"/>
      <c r="AQ152" s="59"/>
      <c r="AR152" s="58"/>
      <c r="AS152" s="59"/>
      <c r="AT152" s="59"/>
      <c r="AU152" s="59"/>
      <c r="AV152" s="59"/>
      <c r="AW152" s="59"/>
      <c r="AX152" s="60"/>
      <c r="AY152" s="59"/>
      <c r="AZ152" s="59"/>
      <c r="BA152" s="59" t="s">
        <v>9</v>
      </c>
      <c r="BB152" s="59"/>
      <c r="BC152" s="58"/>
      <c r="BD152" s="58"/>
      <c r="BE152" s="59"/>
      <c r="BF152" s="58"/>
      <c r="BG152" s="58"/>
      <c r="BH152" s="58"/>
      <c r="BI152" s="59"/>
      <c r="BJ152" s="6"/>
    </row>
    <row r="153" spans="1:62">
      <c r="A153" s="23">
        <v>149</v>
      </c>
      <c r="B153" s="56" t="s">
        <v>420</v>
      </c>
      <c r="C153" s="56" t="s">
        <v>421</v>
      </c>
      <c r="D153" s="56" t="s">
        <v>71</v>
      </c>
      <c r="E153" s="56">
        <v>61</v>
      </c>
      <c r="F153" s="56" t="s">
        <v>195</v>
      </c>
      <c r="G153" s="56" t="s">
        <v>195</v>
      </c>
      <c r="H153" s="76" t="str">
        <f t="shared" si="4"/>
        <v>林＊文</v>
      </c>
      <c r="I153" s="57" t="str">
        <f t="shared" si="5"/>
        <v>0＊056203</v>
      </c>
      <c r="J153" s="56">
        <v>1130429</v>
      </c>
      <c r="K153" s="56">
        <v>5761300</v>
      </c>
      <c r="L153" s="56">
        <v>1125</v>
      </c>
      <c r="M153" s="58"/>
      <c r="N153" s="58"/>
      <c r="O153" s="58"/>
      <c r="P153" s="58"/>
      <c r="Q153" s="58"/>
      <c r="R153" s="58"/>
      <c r="S153" s="59"/>
      <c r="T153" s="59"/>
      <c r="U153" s="59"/>
      <c r="V153" s="59"/>
      <c r="W153" s="59"/>
      <c r="X153" s="59"/>
      <c r="Y153" s="59"/>
      <c r="Z153" s="59"/>
      <c r="AA153" s="59"/>
      <c r="AB153" s="59"/>
      <c r="AC153" s="59"/>
      <c r="AD153" s="59"/>
      <c r="AE153" s="59"/>
      <c r="AF153" s="59"/>
      <c r="AG153" s="59"/>
      <c r="AH153" s="59"/>
      <c r="AI153" s="59"/>
      <c r="AJ153" s="58"/>
      <c r="AK153" s="58"/>
      <c r="AL153" s="58"/>
      <c r="AM153" s="59"/>
      <c r="AN153" s="59"/>
      <c r="AO153" s="59"/>
      <c r="AP153" s="59"/>
      <c r="AQ153" s="59"/>
      <c r="AR153" s="58"/>
      <c r="AS153" s="59"/>
      <c r="AT153" s="59"/>
      <c r="AU153" s="59" t="s">
        <v>9</v>
      </c>
      <c r="AV153" s="59"/>
      <c r="AW153" s="59"/>
      <c r="AX153" s="60"/>
      <c r="AY153" s="59"/>
      <c r="AZ153" s="59"/>
      <c r="BA153" s="59"/>
      <c r="BB153" s="59"/>
      <c r="BC153" s="58"/>
      <c r="BD153" s="58"/>
      <c r="BE153" s="59"/>
      <c r="BF153" s="58"/>
      <c r="BG153" s="58"/>
      <c r="BH153" s="58"/>
      <c r="BI153" s="59"/>
      <c r="BJ153" s="6"/>
    </row>
    <row r="154" spans="1:62" ht="31">
      <c r="A154" s="23">
        <v>150</v>
      </c>
      <c r="B154" s="56" t="s">
        <v>2349</v>
      </c>
      <c r="C154" s="56" t="s">
        <v>2065</v>
      </c>
      <c r="D154" s="56" t="s">
        <v>69</v>
      </c>
      <c r="E154" s="56">
        <v>57</v>
      </c>
      <c r="F154" s="56" t="s">
        <v>195</v>
      </c>
      <c r="G154" s="56" t="s">
        <v>195</v>
      </c>
      <c r="H154" s="76" t="str">
        <f t="shared" si="4"/>
        <v>陳＊娟</v>
      </c>
      <c r="I154" s="57" t="str">
        <f t="shared" si="5"/>
        <v>1＊555151</v>
      </c>
      <c r="J154" s="56">
        <v>1130429</v>
      </c>
      <c r="K154" s="56" t="s">
        <v>732</v>
      </c>
      <c r="L154" s="56">
        <v>1125</v>
      </c>
      <c r="M154" s="58"/>
      <c r="N154" s="58"/>
      <c r="O154" s="58"/>
      <c r="P154" s="58"/>
      <c r="Q154" s="58"/>
      <c r="R154" s="58"/>
      <c r="S154" s="59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  <c r="AI154" s="59"/>
      <c r="AJ154" s="58"/>
      <c r="AK154" s="58"/>
      <c r="AL154" s="58"/>
      <c r="AM154" s="59"/>
      <c r="AN154" s="59"/>
      <c r="AO154" s="59"/>
      <c r="AP154" s="59"/>
      <c r="AQ154" s="59"/>
      <c r="AR154" s="58"/>
      <c r="AS154" s="59"/>
      <c r="AT154" s="59"/>
      <c r="AU154" s="59"/>
      <c r="AV154" s="59"/>
      <c r="AW154" s="59"/>
      <c r="AX154" s="60"/>
      <c r="AY154" s="59"/>
      <c r="AZ154" s="59"/>
      <c r="BA154" s="59"/>
      <c r="BB154" s="59" t="s">
        <v>2210</v>
      </c>
      <c r="BC154" s="58"/>
      <c r="BD154" s="58"/>
      <c r="BE154" s="59" t="s">
        <v>760</v>
      </c>
      <c r="BF154" s="58"/>
      <c r="BG154" s="58"/>
      <c r="BH154" s="58"/>
      <c r="BI154" s="59"/>
      <c r="BJ154" s="6"/>
    </row>
    <row r="155" spans="1:62" ht="46.5">
      <c r="A155" s="23">
        <v>151</v>
      </c>
      <c r="B155" s="56" t="s">
        <v>2330</v>
      </c>
      <c r="C155" s="56" t="s">
        <v>2044</v>
      </c>
      <c r="D155" s="56" t="s">
        <v>69</v>
      </c>
      <c r="E155" s="56">
        <v>87</v>
      </c>
      <c r="F155" s="56" t="s">
        <v>2070</v>
      </c>
      <c r="G155" s="56"/>
      <c r="H155" s="76" t="str">
        <f t="shared" si="4"/>
        <v>顏＊賞</v>
      </c>
      <c r="I155" s="57" t="str">
        <f t="shared" si="5"/>
        <v>1＊205412</v>
      </c>
      <c r="J155" s="56">
        <v>1130429</v>
      </c>
      <c r="K155" s="56" t="s">
        <v>2214</v>
      </c>
      <c r="L155" s="56">
        <v>1125</v>
      </c>
      <c r="M155" s="58"/>
      <c r="N155" s="58"/>
      <c r="O155" s="58"/>
      <c r="P155" s="58"/>
      <c r="Q155" s="58"/>
      <c r="R155" s="58"/>
      <c r="S155" s="59"/>
      <c r="T155" s="59"/>
      <c r="U155" s="59"/>
      <c r="V155" s="59"/>
      <c r="W155" s="59" t="s">
        <v>9</v>
      </c>
      <c r="X155" s="59"/>
      <c r="Y155" s="59"/>
      <c r="Z155" s="59"/>
      <c r="AA155" s="59"/>
      <c r="AB155" s="59"/>
      <c r="AC155" s="59"/>
      <c r="AD155" s="59"/>
      <c r="AE155" s="59"/>
      <c r="AF155" s="59"/>
      <c r="AG155" s="59"/>
      <c r="AH155" s="59"/>
      <c r="AI155" s="59"/>
      <c r="AJ155" s="58"/>
      <c r="AK155" s="58"/>
      <c r="AL155" s="58"/>
      <c r="AM155" s="59"/>
      <c r="AN155" s="59"/>
      <c r="AO155" s="59"/>
      <c r="AP155" s="59"/>
      <c r="AQ155" s="59"/>
      <c r="AR155" s="58"/>
      <c r="AS155" s="59"/>
      <c r="AT155" s="59"/>
      <c r="AU155" s="59"/>
      <c r="AV155" s="59"/>
      <c r="AW155" s="59"/>
      <c r="AX155" s="60"/>
      <c r="AY155" s="59"/>
      <c r="AZ155" s="59"/>
      <c r="BA155" s="59"/>
      <c r="BB155" s="59"/>
      <c r="BC155" s="58"/>
      <c r="BD155" s="58"/>
      <c r="BE155" s="59"/>
      <c r="BF155" s="58"/>
      <c r="BG155" s="58"/>
      <c r="BH155" s="58"/>
      <c r="BI155" s="59" t="s">
        <v>1034</v>
      </c>
      <c r="BJ155" s="6"/>
    </row>
    <row r="156" spans="1:62" ht="31">
      <c r="A156" s="23">
        <v>152</v>
      </c>
      <c r="B156" s="56" t="s">
        <v>2360</v>
      </c>
      <c r="C156" s="56" t="s">
        <v>2075</v>
      </c>
      <c r="D156" s="56" t="s">
        <v>71</v>
      </c>
      <c r="E156" s="56">
        <v>51</v>
      </c>
      <c r="F156" s="56" t="s">
        <v>195</v>
      </c>
      <c r="G156" s="56" t="s">
        <v>195</v>
      </c>
      <c r="H156" s="76" t="str">
        <f t="shared" si="4"/>
        <v>陳＊賢</v>
      </c>
      <c r="I156" s="57" t="str">
        <f t="shared" si="5"/>
        <v>2＊625796</v>
      </c>
      <c r="J156" s="56">
        <v>1130429</v>
      </c>
      <c r="K156" s="56" t="s">
        <v>734</v>
      </c>
      <c r="L156" s="56">
        <v>1125</v>
      </c>
      <c r="M156" s="58"/>
      <c r="N156" s="58"/>
      <c r="O156" s="58"/>
      <c r="P156" s="58"/>
      <c r="Q156" s="58"/>
      <c r="R156" s="58"/>
      <c r="S156" s="59"/>
      <c r="T156" s="59"/>
      <c r="U156" s="59"/>
      <c r="V156" s="59"/>
      <c r="W156" s="59"/>
      <c r="X156" s="59"/>
      <c r="Y156" s="59"/>
      <c r="Z156" s="59"/>
      <c r="AA156" s="59"/>
      <c r="AB156" s="59"/>
      <c r="AC156" s="59"/>
      <c r="AD156" s="59"/>
      <c r="AE156" s="59"/>
      <c r="AF156" s="59"/>
      <c r="AG156" s="59"/>
      <c r="AH156" s="59"/>
      <c r="AI156" s="59"/>
      <c r="AJ156" s="58"/>
      <c r="AK156" s="58"/>
      <c r="AL156" s="58"/>
      <c r="AM156" s="59"/>
      <c r="AN156" s="59"/>
      <c r="AO156" s="59"/>
      <c r="AP156" s="59"/>
      <c r="AQ156" s="59"/>
      <c r="AR156" s="58"/>
      <c r="AS156" s="59"/>
      <c r="AT156" s="59"/>
      <c r="AU156" s="59"/>
      <c r="AV156" s="59"/>
      <c r="AW156" s="59"/>
      <c r="AX156" s="60"/>
      <c r="AY156" s="59"/>
      <c r="AZ156" s="59"/>
      <c r="BA156" s="59" t="s">
        <v>9</v>
      </c>
      <c r="BB156" s="59"/>
      <c r="BC156" s="58"/>
      <c r="BD156" s="58"/>
      <c r="BE156" s="59"/>
      <c r="BF156" s="58"/>
      <c r="BG156" s="58"/>
      <c r="BH156" s="58"/>
      <c r="BI156" s="59"/>
      <c r="BJ156" s="6"/>
    </row>
    <row r="157" spans="1:62" ht="31">
      <c r="A157" s="23">
        <v>153</v>
      </c>
      <c r="B157" s="56" t="s">
        <v>2361</v>
      </c>
      <c r="C157" s="56" t="s">
        <v>2076</v>
      </c>
      <c r="D157" s="56" t="s">
        <v>69</v>
      </c>
      <c r="E157" s="56">
        <v>58</v>
      </c>
      <c r="F157" s="56" t="s">
        <v>195</v>
      </c>
      <c r="G157" s="56" t="s">
        <v>195</v>
      </c>
      <c r="H157" s="76" t="str">
        <f t="shared" si="4"/>
        <v>柯＊伶</v>
      </c>
      <c r="I157" s="57" t="str">
        <f t="shared" si="5"/>
        <v>2＊628460</v>
      </c>
      <c r="J157" s="56">
        <v>1130429</v>
      </c>
      <c r="K157" s="56" t="s">
        <v>734</v>
      </c>
      <c r="L157" s="56">
        <v>1125</v>
      </c>
      <c r="M157" s="58"/>
      <c r="N157" s="58"/>
      <c r="O157" s="58"/>
      <c r="P157" s="58"/>
      <c r="Q157" s="58"/>
      <c r="R157" s="58"/>
      <c r="S157" s="59"/>
      <c r="T157" s="59"/>
      <c r="U157" s="59"/>
      <c r="V157" s="59"/>
      <c r="W157" s="59"/>
      <c r="X157" s="59"/>
      <c r="Y157" s="59"/>
      <c r="Z157" s="59"/>
      <c r="AA157" s="59"/>
      <c r="AB157" s="59"/>
      <c r="AC157" s="59"/>
      <c r="AD157" s="59"/>
      <c r="AE157" s="59"/>
      <c r="AF157" s="59"/>
      <c r="AG157" s="59"/>
      <c r="AH157" s="59"/>
      <c r="AI157" s="59"/>
      <c r="AJ157" s="58"/>
      <c r="AK157" s="58"/>
      <c r="AL157" s="58"/>
      <c r="AM157" s="59"/>
      <c r="AN157" s="59"/>
      <c r="AO157" s="59"/>
      <c r="AP157" s="59"/>
      <c r="AQ157" s="59"/>
      <c r="AR157" s="58"/>
      <c r="AS157" s="59"/>
      <c r="AT157" s="59"/>
      <c r="AU157" s="59"/>
      <c r="AV157" s="59"/>
      <c r="AW157" s="59"/>
      <c r="AX157" s="60"/>
      <c r="AY157" s="59"/>
      <c r="AZ157" s="59"/>
      <c r="BA157" s="59" t="s">
        <v>2212</v>
      </c>
      <c r="BB157" s="59"/>
      <c r="BC157" s="58"/>
      <c r="BD157" s="58"/>
      <c r="BE157" s="59"/>
      <c r="BF157" s="58"/>
      <c r="BG157" s="58"/>
      <c r="BH157" s="58"/>
      <c r="BI157" s="59"/>
      <c r="BJ157" s="6"/>
    </row>
    <row r="158" spans="1:62" ht="31">
      <c r="A158" s="23">
        <v>154</v>
      </c>
      <c r="B158" s="56" t="s">
        <v>2362</v>
      </c>
      <c r="C158" s="56" t="s">
        <v>2077</v>
      </c>
      <c r="D158" s="56" t="s">
        <v>69</v>
      </c>
      <c r="E158" s="56">
        <v>65</v>
      </c>
      <c r="F158" s="56" t="s">
        <v>195</v>
      </c>
      <c r="G158" s="56" t="s">
        <v>195</v>
      </c>
      <c r="H158" s="76" t="str">
        <f t="shared" si="4"/>
        <v>徐＊華</v>
      </c>
      <c r="I158" s="57" t="str">
        <f t="shared" si="5"/>
        <v>0＊091739</v>
      </c>
      <c r="J158" s="56">
        <v>1130401</v>
      </c>
      <c r="K158" s="56" t="s">
        <v>734</v>
      </c>
      <c r="L158" s="62" t="s">
        <v>721</v>
      </c>
      <c r="M158" s="58"/>
      <c r="N158" s="58"/>
      <c r="O158" s="58"/>
      <c r="P158" s="58"/>
      <c r="Q158" s="58"/>
      <c r="R158" s="58"/>
      <c r="S158" s="59"/>
      <c r="T158" s="59"/>
      <c r="U158" s="59"/>
      <c r="V158" s="59"/>
      <c r="W158" s="59"/>
      <c r="X158" s="59"/>
      <c r="Y158" s="59"/>
      <c r="Z158" s="59"/>
      <c r="AA158" s="59"/>
      <c r="AB158" s="59"/>
      <c r="AC158" s="59"/>
      <c r="AD158" s="59"/>
      <c r="AE158" s="59"/>
      <c r="AF158" s="59"/>
      <c r="AG158" s="59"/>
      <c r="AH158" s="59"/>
      <c r="AI158" s="59"/>
      <c r="AJ158" s="58"/>
      <c r="AK158" s="58"/>
      <c r="AL158" s="58"/>
      <c r="AM158" s="59"/>
      <c r="AN158" s="59"/>
      <c r="AO158" s="59"/>
      <c r="AP158" s="59"/>
      <c r="AQ158" s="59"/>
      <c r="AR158" s="58"/>
      <c r="AS158" s="59"/>
      <c r="AT158" s="59"/>
      <c r="AU158" s="59"/>
      <c r="AV158" s="59"/>
      <c r="AW158" s="59"/>
      <c r="AX158" s="60"/>
      <c r="AY158" s="59"/>
      <c r="AZ158" s="59"/>
      <c r="BA158" s="59" t="s">
        <v>2212</v>
      </c>
      <c r="BB158" s="59"/>
      <c r="BC158" s="58"/>
      <c r="BD158" s="58"/>
      <c r="BE158" s="59"/>
      <c r="BF158" s="58"/>
      <c r="BG158" s="58"/>
      <c r="BH158" s="58"/>
      <c r="BI158" s="59"/>
      <c r="BJ158" s="6"/>
    </row>
    <row r="159" spans="1:62" ht="46.5">
      <c r="A159" s="23">
        <v>155</v>
      </c>
      <c r="B159" s="56" t="s">
        <v>367</v>
      </c>
      <c r="C159" s="56" t="s">
        <v>84</v>
      </c>
      <c r="D159" s="56" t="s">
        <v>69</v>
      </c>
      <c r="E159" s="56">
        <v>70</v>
      </c>
      <c r="F159" s="56" t="s">
        <v>195</v>
      </c>
      <c r="G159" s="56" t="s">
        <v>195</v>
      </c>
      <c r="H159" s="76" t="str">
        <f t="shared" si="4"/>
        <v>黃＊珠</v>
      </c>
      <c r="I159" s="57" t="str">
        <f t="shared" si="5"/>
        <v>1＊127224</v>
      </c>
      <c r="J159" s="56">
        <v>1130401</v>
      </c>
      <c r="K159" s="56" t="s">
        <v>738</v>
      </c>
      <c r="L159" s="62" t="s">
        <v>721</v>
      </c>
      <c r="M159" s="58"/>
      <c r="N159" s="58"/>
      <c r="O159" s="58"/>
      <c r="P159" s="58"/>
      <c r="Q159" s="58"/>
      <c r="R159" s="58"/>
      <c r="S159" s="59"/>
      <c r="T159" s="59"/>
      <c r="U159" s="59"/>
      <c r="V159" s="59"/>
      <c r="W159" s="59"/>
      <c r="X159" s="59"/>
      <c r="Y159" s="59"/>
      <c r="Z159" s="59"/>
      <c r="AA159" s="59"/>
      <c r="AB159" s="59"/>
      <c r="AC159" s="59"/>
      <c r="AD159" s="59"/>
      <c r="AE159" s="59"/>
      <c r="AF159" s="59"/>
      <c r="AG159" s="59"/>
      <c r="AH159" s="59"/>
      <c r="AI159" s="59"/>
      <c r="AJ159" s="58"/>
      <c r="AK159" s="58"/>
      <c r="AL159" s="58"/>
      <c r="AM159" s="59"/>
      <c r="AN159" s="59"/>
      <c r="AO159" s="59"/>
      <c r="AP159" s="59"/>
      <c r="AQ159" s="59"/>
      <c r="AR159" s="58"/>
      <c r="AS159" s="59"/>
      <c r="AT159" s="59"/>
      <c r="AU159" s="59"/>
      <c r="AV159" s="59"/>
      <c r="AW159" s="59"/>
      <c r="AX159" s="60"/>
      <c r="AY159" s="59"/>
      <c r="AZ159" s="59" t="s">
        <v>9</v>
      </c>
      <c r="BA159" s="59" t="s">
        <v>9</v>
      </c>
      <c r="BB159" s="59"/>
      <c r="BC159" s="58"/>
      <c r="BD159" s="58"/>
      <c r="BE159" s="59"/>
      <c r="BF159" s="58"/>
      <c r="BG159" s="58"/>
      <c r="BH159" s="58"/>
      <c r="BI159" s="59"/>
      <c r="BJ159" s="6"/>
    </row>
    <row r="160" spans="1:62" ht="31">
      <c r="A160" s="23">
        <v>156</v>
      </c>
      <c r="B160" s="56" t="s">
        <v>2363</v>
      </c>
      <c r="C160" s="56" t="s">
        <v>2078</v>
      </c>
      <c r="D160" s="56" t="s">
        <v>71</v>
      </c>
      <c r="E160" s="56">
        <v>45</v>
      </c>
      <c r="F160" s="56" t="s">
        <v>195</v>
      </c>
      <c r="G160" s="56" t="s">
        <v>195</v>
      </c>
      <c r="H160" s="76" t="str">
        <f t="shared" si="4"/>
        <v>王＊元</v>
      </c>
      <c r="I160" s="57" t="str">
        <f t="shared" si="5"/>
        <v>1＊146626</v>
      </c>
      <c r="J160" s="56">
        <v>1130401</v>
      </c>
      <c r="K160" s="56" t="s">
        <v>734</v>
      </c>
      <c r="L160" s="62" t="s">
        <v>721</v>
      </c>
      <c r="M160" s="58"/>
      <c r="N160" s="58"/>
      <c r="O160" s="58"/>
      <c r="P160" s="58"/>
      <c r="Q160" s="58"/>
      <c r="R160" s="58"/>
      <c r="S160" s="59"/>
      <c r="T160" s="59"/>
      <c r="U160" s="59"/>
      <c r="V160" s="59"/>
      <c r="W160" s="59"/>
      <c r="X160" s="59"/>
      <c r="Y160" s="59"/>
      <c r="Z160" s="59"/>
      <c r="AA160" s="59"/>
      <c r="AB160" s="59"/>
      <c r="AC160" s="59"/>
      <c r="AD160" s="59"/>
      <c r="AE160" s="59"/>
      <c r="AF160" s="59"/>
      <c r="AG160" s="59"/>
      <c r="AH160" s="59"/>
      <c r="AI160" s="59"/>
      <c r="AJ160" s="58"/>
      <c r="AK160" s="58"/>
      <c r="AL160" s="58"/>
      <c r="AM160" s="59"/>
      <c r="AN160" s="59"/>
      <c r="AO160" s="59"/>
      <c r="AP160" s="59"/>
      <c r="AQ160" s="59"/>
      <c r="AR160" s="58"/>
      <c r="AS160" s="59"/>
      <c r="AT160" s="59"/>
      <c r="AU160" s="59"/>
      <c r="AV160" s="59"/>
      <c r="AW160" s="59"/>
      <c r="AX160" s="60"/>
      <c r="AY160" s="59"/>
      <c r="AZ160" s="59"/>
      <c r="BA160" s="59" t="s">
        <v>9</v>
      </c>
      <c r="BB160" s="59"/>
      <c r="BC160" s="58"/>
      <c r="BD160" s="58"/>
      <c r="BE160" s="59"/>
      <c r="BF160" s="58"/>
      <c r="BG160" s="58"/>
      <c r="BH160" s="58"/>
      <c r="BI160" s="59"/>
      <c r="BJ160" s="6"/>
    </row>
    <row r="161" spans="1:62" ht="31">
      <c r="A161" s="23">
        <v>157</v>
      </c>
      <c r="B161" s="56" t="s">
        <v>340</v>
      </c>
      <c r="C161" s="56" t="s">
        <v>214</v>
      </c>
      <c r="D161" s="56" t="s">
        <v>71</v>
      </c>
      <c r="E161" s="56">
        <v>72</v>
      </c>
      <c r="F161" s="56" t="s">
        <v>195</v>
      </c>
      <c r="G161" s="56" t="s">
        <v>195</v>
      </c>
      <c r="H161" s="76" t="str">
        <f t="shared" si="4"/>
        <v>羅＊訓</v>
      </c>
      <c r="I161" s="57" t="str">
        <f t="shared" si="5"/>
        <v>2＊152583</v>
      </c>
      <c r="J161" s="56">
        <v>1130401</v>
      </c>
      <c r="K161" s="56" t="s">
        <v>732</v>
      </c>
      <c r="L161" s="62" t="s">
        <v>721</v>
      </c>
      <c r="M161" s="58"/>
      <c r="N161" s="58"/>
      <c r="O161" s="58"/>
      <c r="P161" s="58"/>
      <c r="Q161" s="58"/>
      <c r="R161" s="58"/>
      <c r="S161" s="59"/>
      <c r="T161" s="59"/>
      <c r="U161" s="59"/>
      <c r="V161" s="59"/>
      <c r="W161" s="59"/>
      <c r="X161" s="59"/>
      <c r="Y161" s="59"/>
      <c r="Z161" s="59"/>
      <c r="AA161" s="59"/>
      <c r="AB161" s="59"/>
      <c r="AC161" s="59"/>
      <c r="AD161" s="59"/>
      <c r="AE161" s="59"/>
      <c r="AF161" s="59"/>
      <c r="AG161" s="59"/>
      <c r="AH161" s="59"/>
      <c r="AI161" s="59"/>
      <c r="AJ161" s="58"/>
      <c r="AK161" s="58"/>
      <c r="AL161" s="58"/>
      <c r="AM161" s="59"/>
      <c r="AN161" s="59"/>
      <c r="AO161" s="59"/>
      <c r="AP161" s="59"/>
      <c r="AQ161" s="59"/>
      <c r="AR161" s="58"/>
      <c r="AS161" s="59"/>
      <c r="AT161" s="59"/>
      <c r="AU161" s="59"/>
      <c r="AV161" s="59"/>
      <c r="AW161" s="59"/>
      <c r="AX161" s="60"/>
      <c r="AY161" s="59"/>
      <c r="AZ161" s="59"/>
      <c r="BA161" s="59"/>
      <c r="BB161" s="59" t="s">
        <v>2210</v>
      </c>
      <c r="BC161" s="58"/>
      <c r="BD161" s="58"/>
      <c r="BE161" s="59"/>
      <c r="BF161" s="58"/>
      <c r="BG161" s="58"/>
      <c r="BH161" s="58"/>
      <c r="BI161" s="59"/>
      <c r="BJ161" s="6"/>
    </row>
    <row r="162" spans="1:62">
      <c r="A162" s="23">
        <v>158</v>
      </c>
      <c r="B162" s="56" t="s">
        <v>2364</v>
      </c>
      <c r="C162" s="56" t="s">
        <v>2079</v>
      </c>
      <c r="D162" s="56" t="s">
        <v>69</v>
      </c>
      <c r="E162" s="56">
        <v>71</v>
      </c>
      <c r="F162" s="56" t="s">
        <v>195</v>
      </c>
      <c r="G162" s="56" t="s">
        <v>195</v>
      </c>
      <c r="H162" s="76" t="str">
        <f t="shared" si="4"/>
        <v>杜＊梅</v>
      </c>
      <c r="I162" s="57" t="str">
        <f t="shared" si="5"/>
        <v>0＊005435</v>
      </c>
      <c r="J162" s="56">
        <v>1130402</v>
      </c>
      <c r="K162" s="56">
        <v>5761110</v>
      </c>
      <c r="L162" s="62" t="s">
        <v>721</v>
      </c>
      <c r="M162" s="58"/>
      <c r="N162" s="58"/>
      <c r="O162" s="58"/>
      <c r="P162" s="58"/>
      <c r="Q162" s="58"/>
      <c r="R162" s="58"/>
      <c r="S162" s="59"/>
      <c r="T162" s="59"/>
      <c r="U162" s="59"/>
      <c r="V162" s="59"/>
      <c r="W162" s="59"/>
      <c r="X162" s="59"/>
      <c r="Y162" s="59"/>
      <c r="Z162" s="59"/>
      <c r="AA162" s="59"/>
      <c r="AB162" s="59"/>
      <c r="AC162" s="59"/>
      <c r="AD162" s="59"/>
      <c r="AE162" s="59"/>
      <c r="AF162" s="59"/>
      <c r="AG162" s="59"/>
      <c r="AH162" s="59"/>
      <c r="AI162" s="59"/>
      <c r="AJ162" s="58"/>
      <c r="AK162" s="58"/>
      <c r="AL162" s="58"/>
      <c r="AM162" s="59"/>
      <c r="AN162" s="59"/>
      <c r="AO162" s="59"/>
      <c r="AP162" s="59"/>
      <c r="AQ162" s="59"/>
      <c r="AR162" s="58"/>
      <c r="AS162" s="59"/>
      <c r="AT162" s="59"/>
      <c r="AU162" s="59"/>
      <c r="AV162" s="59" t="s">
        <v>9</v>
      </c>
      <c r="AW162" s="59"/>
      <c r="AX162" s="60"/>
      <c r="AY162" s="59"/>
      <c r="AZ162" s="59"/>
      <c r="BA162" s="59"/>
      <c r="BB162" s="59"/>
      <c r="BC162" s="58"/>
      <c r="BD162" s="58"/>
      <c r="BE162" s="59"/>
      <c r="BF162" s="58"/>
      <c r="BG162" s="58"/>
      <c r="BH162" s="58"/>
      <c r="BI162" s="59"/>
      <c r="BJ162" s="6"/>
    </row>
    <row r="163" spans="1:62" ht="31">
      <c r="A163" s="23">
        <v>159</v>
      </c>
      <c r="B163" s="56" t="s">
        <v>2365</v>
      </c>
      <c r="C163" s="56" t="s">
        <v>2080</v>
      </c>
      <c r="D163" s="56" t="s">
        <v>71</v>
      </c>
      <c r="E163" s="56">
        <v>68</v>
      </c>
      <c r="F163" s="56" t="s">
        <v>195</v>
      </c>
      <c r="G163" s="56" t="s">
        <v>195</v>
      </c>
      <c r="H163" s="76" t="str">
        <f t="shared" si="4"/>
        <v>張＊生</v>
      </c>
      <c r="I163" s="57" t="str">
        <f t="shared" si="5"/>
        <v>0＊343038</v>
      </c>
      <c r="J163" s="56">
        <v>1130402</v>
      </c>
      <c r="K163" s="56" t="s">
        <v>734</v>
      </c>
      <c r="L163" s="62" t="s">
        <v>721</v>
      </c>
      <c r="M163" s="58"/>
      <c r="N163" s="58"/>
      <c r="O163" s="58"/>
      <c r="P163" s="58"/>
      <c r="Q163" s="58"/>
      <c r="R163" s="58"/>
      <c r="S163" s="59"/>
      <c r="T163" s="59"/>
      <c r="U163" s="59"/>
      <c r="V163" s="59"/>
      <c r="W163" s="59"/>
      <c r="X163" s="59"/>
      <c r="Y163" s="59"/>
      <c r="Z163" s="59"/>
      <c r="AA163" s="59"/>
      <c r="AB163" s="59"/>
      <c r="AC163" s="59"/>
      <c r="AD163" s="59"/>
      <c r="AE163" s="59"/>
      <c r="AF163" s="59"/>
      <c r="AG163" s="59"/>
      <c r="AH163" s="59"/>
      <c r="AI163" s="59"/>
      <c r="AJ163" s="58"/>
      <c r="AK163" s="58"/>
      <c r="AL163" s="58"/>
      <c r="AM163" s="59"/>
      <c r="AN163" s="59"/>
      <c r="AO163" s="59"/>
      <c r="AP163" s="59"/>
      <c r="AQ163" s="59"/>
      <c r="AR163" s="58"/>
      <c r="AS163" s="59"/>
      <c r="AT163" s="59"/>
      <c r="AU163" s="59"/>
      <c r="AV163" s="59"/>
      <c r="AW163" s="59"/>
      <c r="AX163" s="60"/>
      <c r="AY163" s="59"/>
      <c r="AZ163" s="59"/>
      <c r="BA163" s="59" t="s">
        <v>9</v>
      </c>
      <c r="BB163" s="59"/>
      <c r="BC163" s="58"/>
      <c r="BD163" s="58"/>
      <c r="BE163" s="59"/>
      <c r="BF163" s="58"/>
      <c r="BG163" s="58"/>
      <c r="BH163" s="58"/>
      <c r="BI163" s="59"/>
      <c r="BJ163" s="6"/>
    </row>
    <row r="164" spans="1:62" ht="46.5">
      <c r="A164" s="23">
        <v>160</v>
      </c>
      <c r="B164" s="56" t="s">
        <v>2366</v>
      </c>
      <c r="C164" s="56" t="s">
        <v>2081</v>
      </c>
      <c r="D164" s="56" t="s">
        <v>71</v>
      </c>
      <c r="E164" s="56">
        <v>76</v>
      </c>
      <c r="F164" s="56" t="s">
        <v>195</v>
      </c>
      <c r="G164" s="56" t="s">
        <v>195</v>
      </c>
      <c r="H164" s="76" t="str">
        <f t="shared" si="4"/>
        <v>李＊林</v>
      </c>
      <c r="I164" s="57" t="str">
        <f t="shared" si="5"/>
        <v>0＊649451</v>
      </c>
      <c r="J164" s="56">
        <v>1130402</v>
      </c>
      <c r="K164" s="56" t="s">
        <v>2215</v>
      </c>
      <c r="L164" s="62" t="s">
        <v>721</v>
      </c>
      <c r="M164" s="58"/>
      <c r="N164" s="58"/>
      <c r="O164" s="58"/>
      <c r="P164" s="58"/>
      <c r="Q164" s="58"/>
      <c r="R164" s="58"/>
      <c r="S164" s="59"/>
      <c r="T164" s="59"/>
      <c r="U164" s="59"/>
      <c r="V164" s="59"/>
      <c r="W164" s="59"/>
      <c r="X164" s="59"/>
      <c r="Y164" s="59"/>
      <c r="Z164" s="59"/>
      <c r="AA164" s="59"/>
      <c r="AB164" s="59"/>
      <c r="AC164" s="59"/>
      <c r="AD164" s="59"/>
      <c r="AE164" s="59"/>
      <c r="AF164" s="59"/>
      <c r="AG164" s="59"/>
      <c r="AH164" s="59"/>
      <c r="AI164" s="59"/>
      <c r="AJ164" s="58"/>
      <c r="AK164" s="58"/>
      <c r="AL164" s="58"/>
      <c r="AM164" s="59"/>
      <c r="AN164" s="59"/>
      <c r="AO164" s="59"/>
      <c r="AP164" s="59"/>
      <c r="AQ164" s="59"/>
      <c r="AR164" s="58"/>
      <c r="AS164" s="59"/>
      <c r="AT164" s="59"/>
      <c r="AU164" s="59"/>
      <c r="AV164" s="59"/>
      <c r="AW164" s="59"/>
      <c r="AX164" s="60"/>
      <c r="AY164" s="59"/>
      <c r="AZ164" s="59"/>
      <c r="BA164" s="59"/>
      <c r="BB164" s="59" t="s">
        <v>747</v>
      </c>
      <c r="BC164" s="58"/>
      <c r="BD164" s="58"/>
      <c r="BE164" s="59"/>
      <c r="BF164" s="58" t="s">
        <v>2216</v>
      </c>
      <c r="BG164" s="58"/>
      <c r="BH164" s="58"/>
      <c r="BI164" s="59"/>
      <c r="BJ164" s="6"/>
    </row>
    <row r="165" spans="1:62" ht="31">
      <c r="A165" s="23">
        <v>161</v>
      </c>
      <c r="B165" s="56" t="s">
        <v>323</v>
      </c>
      <c r="C165" s="56" t="s">
        <v>110</v>
      </c>
      <c r="D165" s="56" t="s">
        <v>69</v>
      </c>
      <c r="E165" s="56">
        <v>62</v>
      </c>
      <c r="F165" s="56" t="s">
        <v>195</v>
      </c>
      <c r="G165" s="56" t="s">
        <v>195</v>
      </c>
      <c r="H165" s="76" t="str">
        <f t="shared" si="4"/>
        <v>謝＊玉</v>
      </c>
      <c r="I165" s="57" t="str">
        <f t="shared" si="5"/>
        <v>0＊085116</v>
      </c>
      <c r="J165" s="56">
        <v>1130402</v>
      </c>
      <c r="K165" s="56" t="s">
        <v>734</v>
      </c>
      <c r="L165" s="62" t="s">
        <v>721</v>
      </c>
      <c r="M165" s="58"/>
      <c r="N165" s="58"/>
      <c r="O165" s="58"/>
      <c r="P165" s="58"/>
      <c r="Q165" s="58"/>
      <c r="R165" s="58"/>
      <c r="S165" s="59"/>
      <c r="T165" s="59"/>
      <c r="U165" s="59"/>
      <c r="V165" s="59"/>
      <c r="W165" s="59"/>
      <c r="X165" s="59"/>
      <c r="Y165" s="59"/>
      <c r="Z165" s="59"/>
      <c r="AA165" s="59"/>
      <c r="AB165" s="59"/>
      <c r="AC165" s="59"/>
      <c r="AD165" s="59"/>
      <c r="AE165" s="59"/>
      <c r="AF165" s="59"/>
      <c r="AG165" s="59"/>
      <c r="AH165" s="59"/>
      <c r="AI165" s="59"/>
      <c r="AJ165" s="58"/>
      <c r="AK165" s="58"/>
      <c r="AL165" s="58"/>
      <c r="AM165" s="59"/>
      <c r="AN165" s="59"/>
      <c r="AO165" s="59"/>
      <c r="AP165" s="59"/>
      <c r="AQ165" s="59"/>
      <c r="AR165" s="58"/>
      <c r="AS165" s="59"/>
      <c r="AT165" s="59"/>
      <c r="AU165" s="59"/>
      <c r="AV165" s="59"/>
      <c r="AW165" s="59"/>
      <c r="AX165" s="60"/>
      <c r="AY165" s="59"/>
      <c r="AZ165" s="59"/>
      <c r="BA165" s="59" t="s">
        <v>9</v>
      </c>
      <c r="BB165" s="59"/>
      <c r="BC165" s="58"/>
      <c r="BD165" s="58"/>
      <c r="BE165" s="59"/>
      <c r="BF165" s="58"/>
      <c r="BG165" s="58"/>
      <c r="BH165" s="58"/>
      <c r="BI165" s="59"/>
      <c r="BJ165" s="6"/>
    </row>
    <row r="166" spans="1:62" ht="31">
      <c r="A166" s="23">
        <v>162</v>
      </c>
      <c r="B166" s="56" t="s">
        <v>2367</v>
      </c>
      <c r="C166" s="56" t="s">
        <v>2082</v>
      </c>
      <c r="D166" s="56" t="s">
        <v>69</v>
      </c>
      <c r="E166" s="56">
        <v>43</v>
      </c>
      <c r="F166" s="56" t="s">
        <v>195</v>
      </c>
      <c r="G166" s="56" t="s">
        <v>195</v>
      </c>
      <c r="H166" s="76" t="str">
        <f t="shared" si="4"/>
        <v>劉＊樺</v>
      </c>
      <c r="I166" s="57" t="str">
        <f t="shared" si="5"/>
        <v>0＊972581</v>
      </c>
      <c r="J166" s="56">
        <v>1130402</v>
      </c>
      <c r="K166" s="56" t="s">
        <v>734</v>
      </c>
      <c r="L166" s="62" t="s">
        <v>721</v>
      </c>
      <c r="M166" s="58"/>
      <c r="N166" s="58"/>
      <c r="O166" s="58"/>
      <c r="P166" s="58"/>
      <c r="Q166" s="58"/>
      <c r="R166" s="58"/>
      <c r="S166" s="59"/>
      <c r="T166" s="59"/>
      <c r="U166" s="59"/>
      <c r="V166" s="59"/>
      <c r="W166" s="59"/>
      <c r="X166" s="59"/>
      <c r="Y166" s="59"/>
      <c r="Z166" s="59"/>
      <c r="AA166" s="59"/>
      <c r="AB166" s="59"/>
      <c r="AC166" s="59"/>
      <c r="AD166" s="59"/>
      <c r="AE166" s="59"/>
      <c r="AF166" s="59"/>
      <c r="AG166" s="59"/>
      <c r="AH166" s="59"/>
      <c r="AI166" s="59"/>
      <c r="AJ166" s="58"/>
      <c r="AK166" s="58"/>
      <c r="AL166" s="58"/>
      <c r="AM166" s="59"/>
      <c r="AN166" s="59"/>
      <c r="AO166" s="59"/>
      <c r="AP166" s="59"/>
      <c r="AQ166" s="59"/>
      <c r="AR166" s="58"/>
      <c r="AS166" s="59"/>
      <c r="AT166" s="59"/>
      <c r="AU166" s="59"/>
      <c r="AV166" s="59"/>
      <c r="AW166" s="59"/>
      <c r="AX166" s="60"/>
      <c r="AY166" s="59"/>
      <c r="AZ166" s="59"/>
      <c r="BA166" s="59" t="s">
        <v>9</v>
      </c>
      <c r="BB166" s="59"/>
      <c r="BC166" s="58"/>
      <c r="BD166" s="58"/>
      <c r="BE166" s="59"/>
      <c r="BF166" s="58"/>
      <c r="BG166" s="58"/>
      <c r="BH166" s="58"/>
      <c r="BI166" s="59"/>
      <c r="BJ166" s="6"/>
    </row>
    <row r="167" spans="1:62" ht="31">
      <c r="A167" s="23">
        <v>163</v>
      </c>
      <c r="B167" s="56" t="s">
        <v>2368</v>
      </c>
      <c r="C167" s="56" t="s">
        <v>1409</v>
      </c>
      <c r="D167" s="56" t="s">
        <v>69</v>
      </c>
      <c r="E167" s="56">
        <v>74</v>
      </c>
      <c r="F167" s="56" t="s">
        <v>195</v>
      </c>
      <c r="G167" s="56" t="s">
        <v>195</v>
      </c>
      <c r="H167" s="76" t="str">
        <f t="shared" si="4"/>
        <v>林＊金</v>
      </c>
      <c r="I167" s="57" t="str">
        <f t="shared" si="5"/>
        <v>1＊625045</v>
      </c>
      <c r="J167" s="56">
        <v>1130402</v>
      </c>
      <c r="K167" s="56" t="s">
        <v>752</v>
      </c>
      <c r="L167" s="62" t="s">
        <v>721</v>
      </c>
      <c r="M167" s="58"/>
      <c r="N167" s="58"/>
      <c r="O167" s="58"/>
      <c r="P167" s="58"/>
      <c r="Q167" s="58"/>
      <c r="R167" s="58"/>
      <c r="S167" s="59"/>
      <c r="T167" s="59"/>
      <c r="U167" s="59"/>
      <c r="V167" s="59"/>
      <c r="W167" s="59"/>
      <c r="X167" s="59"/>
      <c r="Y167" s="59"/>
      <c r="Z167" s="59"/>
      <c r="AA167" s="59"/>
      <c r="AB167" s="59"/>
      <c r="AC167" s="59"/>
      <c r="AD167" s="59"/>
      <c r="AE167" s="59"/>
      <c r="AF167" s="59"/>
      <c r="AG167" s="59"/>
      <c r="AH167" s="59"/>
      <c r="AI167" s="59"/>
      <c r="AJ167" s="58"/>
      <c r="AK167" s="58"/>
      <c r="AL167" s="58"/>
      <c r="AM167" s="59"/>
      <c r="AN167" s="59"/>
      <c r="AO167" s="59"/>
      <c r="AP167" s="59"/>
      <c r="AQ167" s="59"/>
      <c r="AR167" s="58"/>
      <c r="AS167" s="59"/>
      <c r="AT167" s="59"/>
      <c r="AU167" s="59"/>
      <c r="AV167" s="59" t="s">
        <v>9</v>
      </c>
      <c r="AW167" s="59"/>
      <c r="AX167" s="60"/>
      <c r="AY167" s="59"/>
      <c r="AZ167" s="59"/>
      <c r="BA167" s="59"/>
      <c r="BB167" s="59"/>
      <c r="BC167" s="58"/>
      <c r="BD167" s="58"/>
      <c r="BE167" s="59"/>
      <c r="BF167" s="58"/>
      <c r="BG167" s="58"/>
      <c r="BH167" s="58"/>
      <c r="BI167" s="59" t="s">
        <v>1034</v>
      </c>
      <c r="BJ167" s="6"/>
    </row>
    <row r="168" spans="1:62" ht="31">
      <c r="A168" s="23">
        <v>164</v>
      </c>
      <c r="B168" s="56" t="s">
        <v>2369</v>
      </c>
      <c r="C168" s="56" t="s">
        <v>2083</v>
      </c>
      <c r="D168" s="56" t="s">
        <v>71</v>
      </c>
      <c r="E168" s="56">
        <v>64</v>
      </c>
      <c r="F168" s="56" t="s">
        <v>195</v>
      </c>
      <c r="G168" s="56" t="s">
        <v>195</v>
      </c>
      <c r="H168" s="76" t="str">
        <f t="shared" si="4"/>
        <v>江＊任</v>
      </c>
      <c r="I168" s="57" t="str">
        <f t="shared" si="5"/>
        <v>1＊159034</v>
      </c>
      <c r="J168" s="56">
        <v>1130402</v>
      </c>
      <c r="K168" s="56" t="s">
        <v>732</v>
      </c>
      <c r="L168" s="62" t="s">
        <v>721</v>
      </c>
      <c r="M168" s="58"/>
      <c r="N168" s="58"/>
      <c r="O168" s="58"/>
      <c r="P168" s="58"/>
      <c r="Q168" s="58"/>
      <c r="R168" s="58"/>
      <c r="S168" s="59"/>
      <c r="T168" s="59"/>
      <c r="U168" s="59"/>
      <c r="V168" s="59"/>
      <c r="W168" s="59"/>
      <c r="X168" s="59"/>
      <c r="Y168" s="59"/>
      <c r="Z168" s="59"/>
      <c r="AA168" s="59"/>
      <c r="AB168" s="59"/>
      <c r="AC168" s="59"/>
      <c r="AD168" s="59"/>
      <c r="AE168" s="59"/>
      <c r="AF168" s="59"/>
      <c r="AG168" s="59"/>
      <c r="AH168" s="59"/>
      <c r="AI168" s="59"/>
      <c r="AJ168" s="58"/>
      <c r="AK168" s="58"/>
      <c r="AL168" s="58"/>
      <c r="AM168" s="59"/>
      <c r="AN168" s="59"/>
      <c r="AO168" s="59"/>
      <c r="AP168" s="59"/>
      <c r="AQ168" s="59"/>
      <c r="AR168" s="58"/>
      <c r="AS168" s="59"/>
      <c r="AT168" s="59"/>
      <c r="AU168" s="59"/>
      <c r="AV168" s="59"/>
      <c r="AW168" s="59"/>
      <c r="AX168" s="60"/>
      <c r="AY168" s="59"/>
      <c r="AZ168" s="59"/>
      <c r="BA168" s="59"/>
      <c r="BB168" s="59" t="s">
        <v>2210</v>
      </c>
      <c r="BC168" s="58"/>
      <c r="BD168" s="58"/>
      <c r="BE168" s="59"/>
      <c r="BF168" s="58"/>
      <c r="BG168" s="58"/>
      <c r="BH168" s="58"/>
      <c r="BI168" s="59"/>
      <c r="BJ168" s="6"/>
    </row>
    <row r="169" spans="1:62" ht="46.5">
      <c r="A169" s="23">
        <v>165</v>
      </c>
      <c r="B169" s="56" t="s">
        <v>2370</v>
      </c>
      <c r="C169" s="56" t="s">
        <v>870</v>
      </c>
      <c r="D169" s="56" t="s">
        <v>69</v>
      </c>
      <c r="E169" s="56">
        <v>85</v>
      </c>
      <c r="F169" s="56" t="s">
        <v>2022</v>
      </c>
      <c r="G169" s="56" t="s">
        <v>2036</v>
      </c>
      <c r="H169" s="76" t="str">
        <f t="shared" si="4"/>
        <v>洪＊春</v>
      </c>
      <c r="I169" s="57" t="str">
        <f t="shared" si="5"/>
        <v>1＊407560</v>
      </c>
      <c r="J169" s="56">
        <v>1130402</v>
      </c>
      <c r="K169" s="56" t="s">
        <v>748</v>
      </c>
      <c r="L169" s="62" t="s">
        <v>721</v>
      </c>
      <c r="M169" s="58"/>
      <c r="N169" s="58"/>
      <c r="O169" s="58"/>
      <c r="P169" s="58"/>
      <c r="Q169" s="58"/>
      <c r="R169" s="58"/>
      <c r="S169" s="59"/>
      <c r="T169" s="59"/>
      <c r="U169" s="59"/>
      <c r="V169" s="59"/>
      <c r="W169" s="59" t="s">
        <v>9</v>
      </c>
      <c r="X169" s="59"/>
      <c r="Y169" s="59"/>
      <c r="Z169" s="59"/>
      <c r="AA169" s="59"/>
      <c r="AB169" s="59"/>
      <c r="AC169" s="59"/>
      <c r="AD169" s="59"/>
      <c r="AE169" s="59"/>
      <c r="AF169" s="59"/>
      <c r="AG169" s="59"/>
      <c r="AH169" s="59"/>
      <c r="AI169" s="59"/>
      <c r="AJ169" s="58"/>
      <c r="AK169" s="58"/>
      <c r="AL169" s="58"/>
      <c r="AM169" s="59"/>
      <c r="AN169" s="59"/>
      <c r="AO169" s="59"/>
      <c r="AP169" s="59"/>
      <c r="AQ169" s="59"/>
      <c r="AR169" s="58"/>
      <c r="AS169" s="59"/>
      <c r="AT169" s="59"/>
      <c r="AU169" s="59"/>
      <c r="AV169" s="59"/>
      <c r="AW169" s="59"/>
      <c r="AX169" s="60"/>
      <c r="AY169" s="59"/>
      <c r="AZ169" s="59"/>
      <c r="BA169" s="59"/>
      <c r="BB169" s="59"/>
      <c r="BC169" s="58"/>
      <c r="BD169" s="58"/>
      <c r="BE169" s="59"/>
      <c r="BF169" s="58"/>
      <c r="BG169" s="58"/>
      <c r="BH169" s="58"/>
      <c r="BI169" s="59" t="s">
        <v>1034</v>
      </c>
      <c r="BJ169" s="6"/>
    </row>
    <row r="170" spans="1:62" ht="31">
      <c r="A170" s="23">
        <v>166</v>
      </c>
      <c r="B170" s="56" t="s">
        <v>2371</v>
      </c>
      <c r="C170" s="56" t="s">
        <v>2084</v>
      </c>
      <c r="D170" s="56" t="s">
        <v>71</v>
      </c>
      <c r="E170" s="56">
        <v>71</v>
      </c>
      <c r="F170" s="56" t="s">
        <v>195</v>
      </c>
      <c r="G170" s="56" t="s">
        <v>195</v>
      </c>
      <c r="H170" s="76" t="str">
        <f t="shared" si="4"/>
        <v>陳＊火</v>
      </c>
      <c r="I170" s="57" t="str">
        <f t="shared" si="5"/>
        <v>2＊311039</v>
      </c>
      <c r="J170" s="56">
        <v>1130402</v>
      </c>
      <c r="K170" s="56" t="s">
        <v>734</v>
      </c>
      <c r="L170" s="62" t="s">
        <v>721</v>
      </c>
      <c r="M170" s="58"/>
      <c r="N170" s="58"/>
      <c r="O170" s="58"/>
      <c r="P170" s="58"/>
      <c r="Q170" s="58"/>
      <c r="R170" s="58"/>
      <c r="S170" s="59"/>
      <c r="T170" s="59"/>
      <c r="U170" s="59"/>
      <c r="V170" s="59"/>
      <c r="W170" s="59"/>
      <c r="X170" s="59"/>
      <c r="Y170" s="59"/>
      <c r="Z170" s="59"/>
      <c r="AA170" s="59"/>
      <c r="AB170" s="59"/>
      <c r="AC170" s="59"/>
      <c r="AD170" s="59"/>
      <c r="AE170" s="59"/>
      <c r="AF170" s="59"/>
      <c r="AG170" s="59"/>
      <c r="AH170" s="59"/>
      <c r="AI170" s="59"/>
      <c r="AJ170" s="58"/>
      <c r="AK170" s="58"/>
      <c r="AL170" s="58"/>
      <c r="AM170" s="59"/>
      <c r="AN170" s="59"/>
      <c r="AO170" s="59"/>
      <c r="AP170" s="59"/>
      <c r="AQ170" s="59"/>
      <c r="AR170" s="58"/>
      <c r="AS170" s="59"/>
      <c r="AT170" s="59"/>
      <c r="AU170" s="59"/>
      <c r="AV170" s="59"/>
      <c r="AW170" s="59"/>
      <c r="AX170" s="60"/>
      <c r="AY170" s="59"/>
      <c r="AZ170" s="59"/>
      <c r="BA170" s="59" t="s">
        <v>9</v>
      </c>
      <c r="BB170" s="59"/>
      <c r="BC170" s="58"/>
      <c r="BD170" s="58"/>
      <c r="BE170" s="59"/>
      <c r="BF170" s="58"/>
      <c r="BG170" s="58"/>
      <c r="BH170" s="58"/>
      <c r="BI170" s="59"/>
      <c r="BJ170" s="6"/>
    </row>
    <row r="171" spans="1:62" ht="31">
      <c r="A171" s="23">
        <v>167</v>
      </c>
      <c r="B171" s="56" t="s">
        <v>2372</v>
      </c>
      <c r="C171" s="56" t="s">
        <v>2085</v>
      </c>
      <c r="D171" s="56" t="s">
        <v>69</v>
      </c>
      <c r="E171" s="56">
        <v>87</v>
      </c>
      <c r="F171" s="56" t="s">
        <v>195</v>
      </c>
      <c r="G171" s="56" t="s">
        <v>195</v>
      </c>
      <c r="H171" s="76" t="str">
        <f t="shared" si="4"/>
        <v>游＊子</v>
      </c>
      <c r="I171" s="57" t="str">
        <f t="shared" si="5"/>
        <v>2＊563759</v>
      </c>
      <c r="J171" s="56">
        <v>1130402</v>
      </c>
      <c r="K171" s="56" t="s">
        <v>732</v>
      </c>
      <c r="L171" s="62" t="s">
        <v>721</v>
      </c>
      <c r="M171" s="58"/>
      <c r="N171" s="58"/>
      <c r="O171" s="58"/>
      <c r="P171" s="58"/>
      <c r="Q171" s="58"/>
      <c r="R171" s="58"/>
      <c r="S171" s="59"/>
      <c r="T171" s="59"/>
      <c r="U171" s="59"/>
      <c r="V171" s="59"/>
      <c r="W171" s="59"/>
      <c r="X171" s="59"/>
      <c r="Y171" s="59"/>
      <c r="Z171" s="59"/>
      <c r="AA171" s="59"/>
      <c r="AB171" s="59"/>
      <c r="AC171" s="59"/>
      <c r="AD171" s="59"/>
      <c r="AE171" s="59"/>
      <c r="AF171" s="59"/>
      <c r="AG171" s="59"/>
      <c r="AH171" s="59"/>
      <c r="AI171" s="59"/>
      <c r="AJ171" s="58"/>
      <c r="AK171" s="58"/>
      <c r="AL171" s="58"/>
      <c r="AM171" s="59"/>
      <c r="AN171" s="59"/>
      <c r="AO171" s="59"/>
      <c r="AP171" s="59"/>
      <c r="AQ171" s="59"/>
      <c r="AR171" s="58"/>
      <c r="AS171" s="59"/>
      <c r="AT171" s="59"/>
      <c r="AU171" s="59"/>
      <c r="AV171" s="59"/>
      <c r="AW171" s="59"/>
      <c r="AX171" s="60"/>
      <c r="AY171" s="59"/>
      <c r="AZ171" s="59"/>
      <c r="BA171" s="59"/>
      <c r="BB171" s="59" t="s">
        <v>2210</v>
      </c>
      <c r="BC171" s="58"/>
      <c r="BD171" s="58"/>
      <c r="BE171" s="59"/>
      <c r="BF171" s="58"/>
      <c r="BG171" s="58"/>
      <c r="BH171" s="58"/>
      <c r="BI171" s="59"/>
      <c r="BJ171" s="6"/>
    </row>
    <row r="172" spans="1:62" ht="31">
      <c r="A172" s="23">
        <v>168</v>
      </c>
      <c r="B172" s="56" t="s">
        <v>2373</v>
      </c>
      <c r="C172" s="56" t="s">
        <v>2086</v>
      </c>
      <c r="D172" s="56" t="s">
        <v>69</v>
      </c>
      <c r="E172" s="56">
        <v>83</v>
      </c>
      <c r="F172" s="56" t="s">
        <v>195</v>
      </c>
      <c r="G172" s="56" t="s">
        <v>195</v>
      </c>
      <c r="H172" s="76" t="str">
        <f t="shared" si="4"/>
        <v>林＊早</v>
      </c>
      <c r="I172" s="57" t="str">
        <f t="shared" si="5"/>
        <v>2＊140021</v>
      </c>
      <c r="J172" s="56">
        <v>1130402</v>
      </c>
      <c r="K172" s="56" t="s">
        <v>734</v>
      </c>
      <c r="L172" s="62" t="s">
        <v>721</v>
      </c>
      <c r="M172" s="58"/>
      <c r="N172" s="58"/>
      <c r="O172" s="58"/>
      <c r="P172" s="58"/>
      <c r="Q172" s="58"/>
      <c r="R172" s="58"/>
      <c r="S172" s="59"/>
      <c r="T172" s="59"/>
      <c r="U172" s="59"/>
      <c r="V172" s="59"/>
      <c r="W172" s="59"/>
      <c r="X172" s="59"/>
      <c r="Y172" s="59"/>
      <c r="Z172" s="59"/>
      <c r="AA172" s="59"/>
      <c r="AB172" s="59"/>
      <c r="AC172" s="59"/>
      <c r="AD172" s="59"/>
      <c r="AE172" s="59"/>
      <c r="AF172" s="59"/>
      <c r="AG172" s="59"/>
      <c r="AH172" s="59"/>
      <c r="AI172" s="59"/>
      <c r="AJ172" s="58"/>
      <c r="AK172" s="58"/>
      <c r="AL172" s="58"/>
      <c r="AM172" s="59"/>
      <c r="AN172" s="59"/>
      <c r="AO172" s="59"/>
      <c r="AP172" s="59"/>
      <c r="AQ172" s="59"/>
      <c r="AR172" s="58"/>
      <c r="AS172" s="59"/>
      <c r="AT172" s="59"/>
      <c r="AU172" s="59"/>
      <c r="AV172" s="59"/>
      <c r="AW172" s="59"/>
      <c r="AX172" s="60"/>
      <c r="AY172" s="59"/>
      <c r="AZ172" s="59"/>
      <c r="BA172" s="59" t="s">
        <v>9</v>
      </c>
      <c r="BB172" s="59"/>
      <c r="BC172" s="58"/>
      <c r="BD172" s="58"/>
      <c r="BE172" s="59"/>
      <c r="BF172" s="58"/>
      <c r="BG172" s="58"/>
      <c r="BH172" s="58"/>
      <c r="BI172" s="59"/>
      <c r="BJ172" s="6"/>
    </row>
    <row r="173" spans="1:62" ht="31">
      <c r="A173" s="23">
        <v>169</v>
      </c>
      <c r="B173" s="56" t="s">
        <v>578</v>
      </c>
      <c r="C173" s="56" t="s">
        <v>579</v>
      </c>
      <c r="D173" s="56" t="s">
        <v>71</v>
      </c>
      <c r="E173" s="56">
        <v>80</v>
      </c>
      <c r="F173" s="56" t="s">
        <v>195</v>
      </c>
      <c r="G173" s="56" t="s">
        <v>195</v>
      </c>
      <c r="H173" s="76" t="str">
        <f t="shared" si="4"/>
        <v>朱＊進</v>
      </c>
      <c r="I173" s="57" t="str">
        <f t="shared" si="5"/>
        <v>2＊507184</v>
      </c>
      <c r="J173" s="56">
        <v>1130402</v>
      </c>
      <c r="K173" s="56" t="s">
        <v>734</v>
      </c>
      <c r="L173" s="62" t="s">
        <v>721</v>
      </c>
      <c r="M173" s="58"/>
      <c r="N173" s="58"/>
      <c r="O173" s="58"/>
      <c r="P173" s="58"/>
      <c r="Q173" s="58"/>
      <c r="R173" s="58"/>
      <c r="S173" s="59"/>
      <c r="T173" s="59"/>
      <c r="U173" s="59"/>
      <c r="V173" s="59"/>
      <c r="W173" s="59"/>
      <c r="X173" s="59"/>
      <c r="Y173" s="59"/>
      <c r="Z173" s="59"/>
      <c r="AA173" s="59"/>
      <c r="AB173" s="59"/>
      <c r="AC173" s="59"/>
      <c r="AD173" s="59"/>
      <c r="AE173" s="59"/>
      <c r="AF173" s="59"/>
      <c r="AG173" s="59"/>
      <c r="AH173" s="59"/>
      <c r="AI173" s="59"/>
      <c r="AJ173" s="58"/>
      <c r="AK173" s="58"/>
      <c r="AL173" s="58"/>
      <c r="AM173" s="59"/>
      <c r="AN173" s="59"/>
      <c r="AO173" s="59"/>
      <c r="AP173" s="59"/>
      <c r="AQ173" s="59"/>
      <c r="AR173" s="58"/>
      <c r="AS173" s="59"/>
      <c r="AT173" s="59"/>
      <c r="AU173" s="59"/>
      <c r="AV173" s="59"/>
      <c r="AW173" s="59"/>
      <c r="AX173" s="60"/>
      <c r="AY173" s="59"/>
      <c r="AZ173" s="59"/>
      <c r="BA173" s="59" t="s">
        <v>9</v>
      </c>
      <c r="BB173" s="59"/>
      <c r="BC173" s="58"/>
      <c r="BD173" s="58"/>
      <c r="BE173" s="59"/>
      <c r="BF173" s="58"/>
      <c r="BG173" s="58"/>
      <c r="BH173" s="58"/>
      <c r="BI173" s="59"/>
      <c r="BJ173" s="6"/>
    </row>
    <row r="174" spans="1:62" ht="31">
      <c r="A174" s="23">
        <v>170</v>
      </c>
      <c r="B174" s="56" t="s">
        <v>2374</v>
      </c>
      <c r="C174" s="56" t="s">
        <v>1479</v>
      </c>
      <c r="D174" s="56" t="s">
        <v>71</v>
      </c>
      <c r="E174" s="56">
        <v>61</v>
      </c>
      <c r="F174" s="56" t="s">
        <v>195</v>
      </c>
      <c r="G174" s="56" t="s">
        <v>195</v>
      </c>
      <c r="H174" s="76" t="str">
        <f t="shared" si="4"/>
        <v>黃＊仁</v>
      </c>
      <c r="I174" s="57" t="str">
        <f t="shared" si="5"/>
        <v>2＊576828</v>
      </c>
      <c r="J174" s="56">
        <v>1130402</v>
      </c>
      <c r="K174" s="56" t="s">
        <v>751</v>
      </c>
      <c r="L174" s="62" t="s">
        <v>721</v>
      </c>
      <c r="M174" s="58"/>
      <c r="N174" s="58"/>
      <c r="O174" s="58"/>
      <c r="P174" s="58"/>
      <c r="Q174" s="58"/>
      <c r="R174" s="58"/>
      <c r="S174" s="59"/>
      <c r="T174" s="59"/>
      <c r="U174" s="59"/>
      <c r="V174" s="59"/>
      <c r="W174" s="59"/>
      <c r="X174" s="59"/>
      <c r="Y174" s="59"/>
      <c r="Z174" s="59"/>
      <c r="AA174" s="59"/>
      <c r="AB174" s="59"/>
      <c r="AC174" s="59"/>
      <c r="AD174" s="59"/>
      <c r="AE174" s="59"/>
      <c r="AF174" s="59"/>
      <c r="AG174" s="59"/>
      <c r="AH174" s="59"/>
      <c r="AI174" s="59"/>
      <c r="AJ174" s="58"/>
      <c r="AK174" s="58"/>
      <c r="AL174" s="58"/>
      <c r="AM174" s="59"/>
      <c r="AN174" s="59"/>
      <c r="AO174" s="59"/>
      <c r="AP174" s="59"/>
      <c r="AQ174" s="59"/>
      <c r="AR174" s="58"/>
      <c r="AS174" s="59"/>
      <c r="AT174" s="59"/>
      <c r="AU174" s="59"/>
      <c r="AV174" s="59"/>
      <c r="AW174" s="59"/>
      <c r="AX174" s="60"/>
      <c r="AY174" s="59"/>
      <c r="AZ174" s="59"/>
      <c r="BA174" s="59"/>
      <c r="BB174" s="59"/>
      <c r="BC174" s="58" t="s">
        <v>9</v>
      </c>
      <c r="BD174" s="58"/>
      <c r="BE174" s="59"/>
      <c r="BF174" s="58"/>
      <c r="BG174" s="58"/>
      <c r="BH174" s="58"/>
      <c r="BI174" s="59"/>
      <c r="BJ174" s="6"/>
    </row>
    <row r="175" spans="1:62" ht="46.5">
      <c r="A175" s="23">
        <v>171</v>
      </c>
      <c r="B175" s="56" t="s">
        <v>2375</v>
      </c>
      <c r="C175" s="56" t="s">
        <v>2087</v>
      </c>
      <c r="D175" s="56" t="s">
        <v>69</v>
      </c>
      <c r="E175" s="56">
        <v>89</v>
      </c>
      <c r="F175" s="56" t="s">
        <v>195</v>
      </c>
      <c r="G175" s="56" t="s">
        <v>195</v>
      </c>
      <c r="H175" s="76" t="str">
        <f t="shared" si="4"/>
        <v>李＊女</v>
      </c>
      <c r="I175" s="57" t="str">
        <f t="shared" si="5"/>
        <v>0＊074137</v>
      </c>
      <c r="J175" s="56">
        <v>1130404</v>
      </c>
      <c r="K175" s="56" t="s">
        <v>741</v>
      </c>
      <c r="L175" s="62" t="s">
        <v>721</v>
      </c>
      <c r="M175" s="58"/>
      <c r="N175" s="58"/>
      <c r="O175" s="58"/>
      <c r="P175" s="58"/>
      <c r="Q175" s="58"/>
      <c r="R175" s="58"/>
      <c r="S175" s="59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/>
      <c r="AE175" s="59"/>
      <c r="AF175" s="59"/>
      <c r="AG175" s="59"/>
      <c r="AH175" s="59"/>
      <c r="AI175" s="59"/>
      <c r="AJ175" s="58"/>
      <c r="AK175" s="58"/>
      <c r="AL175" s="58"/>
      <c r="AM175" s="59"/>
      <c r="AN175" s="59"/>
      <c r="AO175" s="59"/>
      <c r="AP175" s="59"/>
      <c r="AQ175" s="59"/>
      <c r="AR175" s="58"/>
      <c r="AS175" s="59"/>
      <c r="AT175" s="59"/>
      <c r="AU175" s="59"/>
      <c r="AV175" s="59"/>
      <c r="AW175" s="59"/>
      <c r="AX175" s="60"/>
      <c r="AY175" s="59"/>
      <c r="AZ175" s="59" t="s">
        <v>9</v>
      </c>
      <c r="BA175" s="59"/>
      <c r="BB175" s="59" t="s">
        <v>2210</v>
      </c>
      <c r="BC175" s="58"/>
      <c r="BD175" s="58"/>
      <c r="BE175" s="59"/>
      <c r="BF175" s="58"/>
      <c r="BG175" s="58"/>
      <c r="BH175" s="58"/>
      <c r="BI175" s="59"/>
      <c r="BJ175" s="6"/>
    </row>
    <row r="176" spans="1:62">
      <c r="A176" s="23">
        <v>172</v>
      </c>
      <c r="B176" s="56" t="s">
        <v>265</v>
      </c>
      <c r="C176" s="56" t="s">
        <v>243</v>
      </c>
      <c r="D176" s="56" t="s">
        <v>69</v>
      </c>
      <c r="E176" s="56">
        <v>67</v>
      </c>
      <c r="F176" s="56" t="s">
        <v>195</v>
      </c>
      <c r="G176" s="56" t="s">
        <v>195</v>
      </c>
      <c r="H176" s="76" t="str">
        <f t="shared" si="4"/>
        <v>張＊連</v>
      </c>
      <c r="I176" s="57" t="str">
        <f t="shared" si="5"/>
        <v>1＊184066</v>
      </c>
      <c r="J176" s="56">
        <v>1130404</v>
      </c>
      <c r="K176" s="56">
        <v>5761110</v>
      </c>
      <c r="L176" s="62" t="s">
        <v>721</v>
      </c>
      <c r="M176" s="58"/>
      <c r="N176" s="58"/>
      <c r="O176" s="58"/>
      <c r="P176" s="58"/>
      <c r="Q176" s="58"/>
      <c r="R176" s="58"/>
      <c r="S176" s="59"/>
      <c r="T176" s="59"/>
      <c r="U176" s="59"/>
      <c r="V176" s="59"/>
      <c r="W176" s="59"/>
      <c r="X176" s="59"/>
      <c r="Y176" s="59"/>
      <c r="Z176" s="59"/>
      <c r="AA176" s="59"/>
      <c r="AB176" s="59"/>
      <c r="AC176" s="59"/>
      <c r="AD176" s="59"/>
      <c r="AE176" s="59"/>
      <c r="AF176" s="59"/>
      <c r="AG176" s="59"/>
      <c r="AH176" s="59"/>
      <c r="AI176" s="59"/>
      <c r="AJ176" s="58"/>
      <c r="AK176" s="58"/>
      <c r="AL176" s="58"/>
      <c r="AM176" s="59"/>
      <c r="AN176" s="59"/>
      <c r="AO176" s="59"/>
      <c r="AP176" s="59"/>
      <c r="AQ176" s="59"/>
      <c r="AR176" s="58"/>
      <c r="AS176" s="59"/>
      <c r="AT176" s="59"/>
      <c r="AU176" s="59"/>
      <c r="AV176" s="59" t="s">
        <v>9</v>
      </c>
      <c r="AW176" s="59"/>
      <c r="AX176" s="60"/>
      <c r="AY176" s="59"/>
      <c r="AZ176" s="59"/>
      <c r="BA176" s="59"/>
      <c r="BB176" s="59"/>
      <c r="BC176" s="58"/>
      <c r="BD176" s="58"/>
      <c r="BE176" s="59"/>
      <c r="BF176" s="58"/>
      <c r="BG176" s="58"/>
      <c r="BH176" s="58"/>
      <c r="BI176" s="59"/>
      <c r="BJ176" s="6"/>
    </row>
    <row r="177" spans="1:62" ht="31">
      <c r="A177" s="23">
        <v>173</v>
      </c>
      <c r="B177" s="56" t="s">
        <v>2376</v>
      </c>
      <c r="C177" s="56" t="s">
        <v>2088</v>
      </c>
      <c r="D177" s="56" t="s">
        <v>71</v>
      </c>
      <c r="E177" s="56">
        <v>75</v>
      </c>
      <c r="F177" s="56" t="s">
        <v>195</v>
      </c>
      <c r="G177" s="56" t="s">
        <v>195</v>
      </c>
      <c r="H177" s="76" t="str">
        <f t="shared" si="4"/>
        <v>黃＊元</v>
      </c>
      <c r="I177" s="57" t="str">
        <f t="shared" si="5"/>
        <v>0＊714727</v>
      </c>
      <c r="J177" s="56">
        <v>1130408</v>
      </c>
      <c r="K177" s="56" t="s">
        <v>734</v>
      </c>
      <c r="L177" s="62" t="s">
        <v>721</v>
      </c>
      <c r="M177" s="58"/>
      <c r="N177" s="58"/>
      <c r="O177" s="58"/>
      <c r="P177" s="58"/>
      <c r="Q177" s="58"/>
      <c r="R177" s="58"/>
      <c r="S177" s="59"/>
      <c r="T177" s="59"/>
      <c r="U177" s="59"/>
      <c r="V177" s="59"/>
      <c r="W177" s="59"/>
      <c r="X177" s="59"/>
      <c r="Y177" s="59"/>
      <c r="Z177" s="59"/>
      <c r="AA177" s="59"/>
      <c r="AB177" s="59"/>
      <c r="AC177" s="59"/>
      <c r="AD177" s="59"/>
      <c r="AE177" s="59"/>
      <c r="AF177" s="59"/>
      <c r="AG177" s="59"/>
      <c r="AH177" s="59"/>
      <c r="AI177" s="59"/>
      <c r="AJ177" s="58"/>
      <c r="AK177" s="58"/>
      <c r="AL177" s="58"/>
      <c r="AM177" s="59"/>
      <c r="AN177" s="59"/>
      <c r="AO177" s="59"/>
      <c r="AP177" s="59"/>
      <c r="AQ177" s="59"/>
      <c r="AR177" s="58"/>
      <c r="AS177" s="59"/>
      <c r="AT177" s="59"/>
      <c r="AU177" s="59"/>
      <c r="AV177" s="59"/>
      <c r="AW177" s="59"/>
      <c r="AX177" s="60"/>
      <c r="AY177" s="59"/>
      <c r="AZ177" s="59"/>
      <c r="BA177" s="59" t="s">
        <v>9</v>
      </c>
      <c r="BB177" s="59"/>
      <c r="BC177" s="58"/>
      <c r="BD177" s="58"/>
      <c r="BE177" s="59"/>
      <c r="BF177" s="58"/>
      <c r="BG177" s="58"/>
      <c r="BH177" s="58"/>
      <c r="BI177" s="59"/>
      <c r="BJ177" s="6"/>
    </row>
    <row r="178" spans="1:62" ht="46.5">
      <c r="A178" s="23">
        <v>174</v>
      </c>
      <c r="B178" s="56" t="s">
        <v>2377</v>
      </c>
      <c r="C178" s="56" t="s">
        <v>1446</v>
      </c>
      <c r="D178" s="56" t="s">
        <v>71</v>
      </c>
      <c r="E178" s="56">
        <v>75</v>
      </c>
      <c r="F178" s="56" t="s">
        <v>195</v>
      </c>
      <c r="G178" s="56" t="s">
        <v>195</v>
      </c>
      <c r="H178" s="76" t="str">
        <f t="shared" si="4"/>
        <v>黃＊陽</v>
      </c>
      <c r="I178" s="57" t="str">
        <f t="shared" si="5"/>
        <v>1＊042492</v>
      </c>
      <c r="J178" s="56">
        <v>1130408</v>
      </c>
      <c r="K178" s="56" t="s">
        <v>738</v>
      </c>
      <c r="L178" s="62" t="s">
        <v>721</v>
      </c>
      <c r="M178" s="58"/>
      <c r="N178" s="58"/>
      <c r="O178" s="58"/>
      <c r="P178" s="58"/>
      <c r="Q178" s="58"/>
      <c r="R178" s="58"/>
      <c r="S178" s="59"/>
      <c r="T178" s="59"/>
      <c r="U178" s="59"/>
      <c r="V178" s="59"/>
      <c r="W178" s="59"/>
      <c r="X178" s="59"/>
      <c r="Y178" s="59"/>
      <c r="Z178" s="59"/>
      <c r="AA178" s="59"/>
      <c r="AB178" s="59"/>
      <c r="AC178" s="59"/>
      <c r="AD178" s="59"/>
      <c r="AE178" s="59"/>
      <c r="AF178" s="59"/>
      <c r="AG178" s="59"/>
      <c r="AH178" s="59"/>
      <c r="AI178" s="59"/>
      <c r="AJ178" s="58"/>
      <c r="AK178" s="58"/>
      <c r="AL178" s="58"/>
      <c r="AM178" s="59"/>
      <c r="AN178" s="59"/>
      <c r="AO178" s="59"/>
      <c r="AP178" s="59"/>
      <c r="AQ178" s="59"/>
      <c r="AR178" s="58"/>
      <c r="AS178" s="59"/>
      <c r="AT178" s="59"/>
      <c r="AU178" s="59"/>
      <c r="AV178" s="59"/>
      <c r="AW178" s="59"/>
      <c r="AX178" s="60"/>
      <c r="AY178" s="59"/>
      <c r="AZ178" s="59" t="s">
        <v>9</v>
      </c>
      <c r="BA178" s="59" t="s">
        <v>9</v>
      </c>
      <c r="BB178" s="59"/>
      <c r="BC178" s="58"/>
      <c r="BD178" s="58"/>
      <c r="BE178" s="59"/>
      <c r="BF178" s="58"/>
      <c r="BG178" s="58"/>
      <c r="BH178" s="58"/>
      <c r="BI178" s="59"/>
      <c r="BJ178" s="6"/>
    </row>
    <row r="179" spans="1:62" ht="46.5">
      <c r="A179" s="23">
        <v>175</v>
      </c>
      <c r="B179" s="56" t="s">
        <v>2375</v>
      </c>
      <c r="C179" s="56" t="s">
        <v>2087</v>
      </c>
      <c r="D179" s="56" t="s">
        <v>69</v>
      </c>
      <c r="E179" s="56">
        <v>89</v>
      </c>
      <c r="F179" s="56" t="s">
        <v>195</v>
      </c>
      <c r="G179" s="56" t="s">
        <v>195</v>
      </c>
      <c r="H179" s="76" t="str">
        <f t="shared" si="4"/>
        <v>李＊女</v>
      </c>
      <c r="I179" s="57" t="str">
        <f t="shared" si="5"/>
        <v>0＊074137</v>
      </c>
      <c r="J179" s="56">
        <v>1130409</v>
      </c>
      <c r="K179" s="56" t="s">
        <v>738</v>
      </c>
      <c r="L179" s="62" t="s">
        <v>721</v>
      </c>
      <c r="M179" s="58"/>
      <c r="N179" s="58"/>
      <c r="O179" s="58"/>
      <c r="P179" s="58"/>
      <c r="Q179" s="58"/>
      <c r="R179" s="58"/>
      <c r="S179" s="59"/>
      <c r="T179" s="59"/>
      <c r="U179" s="59"/>
      <c r="V179" s="59"/>
      <c r="W179" s="59"/>
      <c r="X179" s="59"/>
      <c r="Y179" s="59"/>
      <c r="Z179" s="59"/>
      <c r="AA179" s="59"/>
      <c r="AB179" s="59"/>
      <c r="AC179" s="59"/>
      <c r="AD179" s="59"/>
      <c r="AE179" s="59"/>
      <c r="AF179" s="59"/>
      <c r="AG179" s="59"/>
      <c r="AH179" s="59"/>
      <c r="AI179" s="59"/>
      <c r="AJ179" s="58"/>
      <c r="AK179" s="58"/>
      <c r="AL179" s="58"/>
      <c r="AM179" s="59"/>
      <c r="AN179" s="59"/>
      <c r="AO179" s="59"/>
      <c r="AP179" s="59"/>
      <c r="AQ179" s="59"/>
      <c r="AR179" s="58"/>
      <c r="AS179" s="59"/>
      <c r="AT179" s="59"/>
      <c r="AU179" s="59"/>
      <c r="AV179" s="59"/>
      <c r="AW179" s="59"/>
      <c r="AX179" s="60"/>
      <c r="AY179" s="59"/>
      <c r="AZ179" s="59" t="s">
        <v>9</v>
      </c>
      <c r="BA179" s="59" t="s">
        <v>1899</v>
      </c>
      <c r="BB179" s="59"/>
      <c r="BC179" s="58"/>
      <c r="BD179" s="58"/>
      <c r="BE179" s="59" t="s">
        <v>736</v>
      </c>
      <c r="BF179" s="58"/>
      <c r="BG179" s="58"/>
      <c r="BH179" s="58"/>
      <c r="BI179" s="59"/>
      <c r="BJ179" s="6"/>
    </row>
    <row r="180" spans="1:62" ht="46.5">
      <c r="A180" s="23">
        <v>176</v>
      </c>
      <c r="B180" s="56" t="s">
        <v>2378</v>
      </c>
      <c r="C180" s="56" t="s">
        <v>2089</v>
      </c>
      <c r="D180" s="56" t="s">
        <v>69</v>
      </c>
      <c r="E180" s="56">
        <v>88</v>
      </c>
      <c r="F180" s="56" t="s">
        <v>195</v>
      </c>
      <c r="G180" s="56" t="s">
        <v>195</v>
      </c>
      <c r="H180" s="76" t="str">
        <f t="shared" si="4"/>
        <v>黃＊梅</v>
      </c>
      <c r="I180" s="57" t="str">
        <f t="shared" si="5"/>
        <v>0＊352226</v>
      </c>
      <c r="J180" s="56">
        <v>1130409</v>
      </c>
      <c r="K180" s="56" t="s">
        <v>756</v>
      </c>
      <c r="L180" s="62" t="s">
        <v>721</v>
      </c>
      <c r="M180" s="58"/>
      <c r="N180" s="58"/>
      <c r="O180" s="58"/>
      <c r="P180" s="58"/>
      <c r="Q180" s="58"/>
      <c r="R180" s="58"/>
      <c r="S180" s="59"/>
      <c r="T180" s="59"/>
      <c r="U180" s="59"/>
      <c r="V180" s="59"/>
      <c r="W180" s="59"/>
      <c r="X180" s="59"/>
      <c r="Y180" s="59"/>
      <c r="Z180" s="59"/>
      <c r="AA180" s="59"/>
      <c r="AB180" s="59"/>
      <c r="AC180" s="59"/>
      <c r="AD180" s="59"/>
      <c r="AE180" s="59"/>
      <c r="AF180" s="59"/>
      <c r="AG180" s="59"/>
      <c r="AH180" s="59"/>
      <c r="AI180" s="59"/>
      <c r="AJ180" s="58"/>
      <c r="AK180" s="58"/>
      <c r="AL180" s="58"/>
      <c r="AM180" s="59"/>
      <c r="AN180" s="59"/>
      <c r="AO180" s="59"/>
      <c r="AP180" s="59"/>
      <c r="AQ180" s="59"/>
      <c r="AR180" s="58"/>
      <c r="AS180" s="59"/>
      <c r="AT180" s="59"/>
      <c r="AU180" s="59"/>
      <c r="AV180" s="59"/>
      <c r="AW180" s="59"/>
      <c r="AX180" s="60"/>
      <c r="AY180" s="59"/>
      <c r="AZ180" s="59"/>
      <c r="BA180" s="59" t="s">
        <v>9</v>
      </c>
      <c r="BB180" s="59"/>
      <c r="BC180" s="58"/>
      <c r="BD180" s="58"/>
      <c r="BE180" s="59"/>
      <c r="BF180" s="58" t="s">
        <v>736</v>
      </c>
      <c r="BG180" s="58"/>
      <c r="BH180" s="58"/>
      <c r="BI180" s="59"/>
      <c r="BJ180" s="6"/>
    </row>
    <row r="181" spans="1:62" ht="46.5">
      <c r="A181" s="23">
        <v>177</v>
      </c>
      <c r="B181" s="56" t="s">
        <v>2379</v>
      </c>
      <c r="C181" s="56" t="s">
        <v>2090</v>
      </c>
      <c r="D181" s="56" t="s">
        <v>71</v>
      </c>
      <c r="E181" s="56">
        <v>59</v>
      </c>
      <c r="F181" s="56" t="s">
        <v>195</v>
      </c>
      <c r="G181" s="56" t="s">
        <v>195</v>
      </c>
      <c r="H181" s="76" t="str">
        <f t="shared" si="4"/>
        <v>廖＊安</v>
      </c>
      <c r="I181" s="57" t="str">
        <f t="shared" si="5"/>
        <v>0＊828590</v>
      </c>
      <c r="J181" s="56">
        <v>1130409</v>
      </c>
      <c r="K181" s="56" t="s">
        <v>754</v>
      </c>
      <c r="L181" s="62" t="s">
        <v>721</v>
      </c>
      <c r="M181" s="58"/>
      <c r="N181" s="58"/>
      <c r="O181" s="58"/>
      <c r="P181" s="58"/>
      <c r="Q181" s="58"/>
      <c r="R181" s="58"/>
      <c r="S181" s="59"/>
      <c r="T181" s="59"/>
      <c r="U181" s="59"/>
      <c r="V181" s="59"/>
      <c r="W181" s="59"/>
      <c r="X181" s="59"/>
      <c r="Y181" s="59"/>
      <c r="Z181" s="59"/>
      <c r="AA181" s="59"/>
      <c r="AB181" s="59"/>
      <c r="AC181" s="59"/>
      <c r="AD181" s="59"/>
      <c r="AE181" s="59"/>
      <c r="AF181" s="59"/>
      <c r="AG181" s="59"/>
      <c r="AH181" s="59"/>
      <c r="AI181" s="59"/>
      <c r="AJ181" s="58"/>
      <c r="AK181" s="58"/>
      <c r="AL181" s="58"/>
      <c r="AM181" s="59"/>
      <c r="AN181" s="59"/>
      <c r="AO181" s="59"/>
      <c r="AP181" s="59"/>
      <c r="AQ181" s="59"/>
      <c r="AR181" s="58"/>
      <c r="AS181" s="59"/>
      <c r="AT181" s="59"/>
      <c r="AU181" s="59"/>
      <c r="AV181" s="59"/>
      <c r="AW181" s="59"/>
      <c r="AX181" s="60"/>
      <c r="AY181" s="59"/>
      <c r="AZ181" s="59"/>
      <c r="BA181" s="59" t="s">
        <v>9</v>
      </c>
      <c r="BB181" s="59"/>
      <c r="BC181" s="58"/>
      <c r="BD181" s="58"/>
      <c r="BE181" s="59"/>
      <c r="BF181" s="58"/>
      <c r="BG181" s="58"/>
      <c r="BH181" s="58"/>
      <c r="BI181" s="59" t="s">
        <v>2217</v>
      </c>
      <c r="BJ181" s="6"/>
    </row>
    <row r="182" spans="1:62" ht="62">
      <c r="A182" s="23">
        <v>178</v>
      </c>
      <c r="B182" s="56" t="s">
        <v>2380</v>
      </c>
      <c r="C182" s="56" t="s">
        <v>2091</v>
      </c>
      <c r="D182" s="56" t="s">
        <v>69</v>
      </c>
      <c r="E182" s="56">
        <v>85</v>
      </c>
      <c r="F182" s="56" t="s">
        <v>2022</v>
      </c>
      <c r="G182" s="56" t="s">
        <v>2092</v>
      </c>
      <c r="H182" s="76" t="str">
        <f t="shared" si="4"/>
        <v>林＊菊子</v>
      </c>
      <c r="I182" s="57" t="str">
        <f t="shared" si="5"/>
        <v>0＊908382</v>
      </c>
      <c r="J182" s="56">
        <v>1130409</v>
      </c>
      <c r="K182" s="56" t="s">
        <v>2218</v>
      </c>
      <c r="L182" s="62" t="s">
        <v>721</v>
      </c>
      <c r="M182" s="58"/>
      <c r="N182" s="58"/>
      <c r="O182" s="58"/>
      <c r="P182" s="58"/>
      <c r="Q182" s="58"/>
      <c r="R182" s="58"/>
      <c r="S182" s="59"/>
      <c r="T182" s="59"/>
      <c r="U182" s="59"/>
      <c r="V182" s="59"/>
      <c r="W182" s="59" t="s">
        <v>9</v>
      </c>
      <c r="X182" s="59"/>
      <c r="Y182" s="59"/>
      <c r="Z182" s="59" t="s">
        <v>2219</v>
      </c>
      <c r="AA182" s="59"/>
      <c r="AB182" s="59"/>
      <c r="AC182" s="59"/>
      <c r="AD182" s="59"/>
      <c r="AE182" s="59"/>
      <c r="AF182" s="59"/>
      <c r="AG182" s="59"/>
      <c r="AH182" s="59"/>
      <c r="AI182" s="59"/>
      <c r="AJ182" s="58"/>
      <c r="AK182" s="58"/>
      <c r="AL182" s="58"/>
      <c r="AM182" s="59"/>
      <c r="AN182" s="59"/>
      <c r="AO182" s="59"/>
      <c r="AP182" s="59"/>
      <c r="AQ182" s="59"/>
      <c r="AR182" s="58"/>
      <c r="AS182" s="59"/>
      <c r="AT182" s="59"/>
      <c r="AU182" s="59"/>
      <c r="AV182" s="59"/>
      <c r="AW182" s="59"/>
      <c r="AX182" s="60"/>
      <c r="AY182" s="59"/>
      <c r="AZ182" s="59"/>
      <c r="BA182" s="59"/>
      <c r="BB182" s="59"/>
      <c r="BC182" s="58"/>
      <c r="BD182" s="58"/>
      <c r="BE182" s="59"/>
      <c r="BF182" s="58"/>
      <c r="BG182" s="58"/>
      <c r="BH182" s="58"/>
      <c r="BI182" s="59" t="s">
        <v>2220</v>
      </c>
      <c r="BJ182" s="6"/>
    </row>
    <row r="183" spans="1:62" ht="77.5">
      <c r="A183" s="23">
        <v>179</v>
      </c>
      <c r="B183" s="56" t="s">
        <v>2381</v>
      </c>
      <c r="C183" s="56" t="s">
        <v>2093</v>
      </c>
      <c r="D183" s="56" t="s">
        <v>69</v>
      </c>
      <c r="E183" s="56">
        <v>74</v>
      </c>
      <c r="F183" s="56" t="s">
        <v>2027</v>
      </c>
      <c r="G183" s="56" t="s">
        <v>2092</v>
      </c>
      <c r="H183" s="76" t="str">
        <f t="shared" si="4"/>
        <v>蔡＊枝</v>
      </c>
      <c r="I183" s="57" t="str">
        <f t="shared" si="5"/>
        <v>1＊872703</v>
      </c>
      <c r="J183" s="56">
        <v>1130409</v>
      </c>
      <c r="K183" s="56" t="s">
        <v>2221</v>
      </c>
      <c r="L183" s="62" t="s">
        <v>721</v>
      </c>
      <c r="M183" s="58"/>
      <c r="N183" s="58"/>
      <c r="O183" s="58"/>
      <c r="P183" s="58"/>
      <c r="Q183" s="58"/>
      <c r="R183" s="58"/>
      <c r="S183" s="59"/>
      <c r="T183" s="59"/>
      <c r="U183" s="59"/>
      <c r="V183" s="59"/>
      <c r="W183" s="59" t="s">
        <v>9</v>
      </c>
      <c r="X183" s="59"/>
      <c r="Y183" s="59" t="s">
        <v>2222</v>
      </c>
      <c r="Z183" s="59"/>
      <c r="AA183" s="59"/>
      <c r="AB183" s="59" t="s">
        <v>736</v>
      </c>
      <c r="AC183" s="59"/>
      <c r="AD183" s="59"/>
      <c r="AE183" s="59"/>
      <c r="AF183" s="59"/>
      <c r="AG183" s="59"/>
      <c r="AH183" s="59"/>
      <c r="AI183" s="59"/>
      <c r="AJ183" s="58"/>
      <c r="AK183" s="58"/>
      <c r="AL183" s="58"/>
      <c r="AM183" s="59"/>
      <c r="AN183" s="59"/>
      <c r="AO183" s="59"/>
      <c r="AP183" s="59"/>
      <c r="AQ183" s="59"/>
      <c r="AR183" s="58"/>
      <c r="AS183" s="59"/>
      <c r="AT183" s="59"/>
      <c r="AU183" s="59"/>
      <c r="AV183" s="59"/>
      <c r="AW183" s="59"/>
      <c r="AX183" s="60"/>
      <c r="AY183" s="59"/>
      <c r="AZ183" s="59"/>
      <c r="BA183" s="59"/>
      <c r="BB183" s="59"/>
      <c r="BC183" s="58"/>
      <c r="BD183" s="58"/>
      <c r="BE183" s="59"/>
      <c r="BF183" s="58"/>
      <c r="BG183" s="58"/>
      <c r="BH183" s="58"/>
      <c r="BI183" s="59" t="s">
        <v>1034</v>
      </c>
      <c r="BJ183" s="6"/>
    </row>
    <row r="184" spans="1:62" ht="46.5">
      <c r="A184" s="23">
        <v>180</v>
      </c>
      <c r="B184" s="56" t="s">
        <v>2382</v>
      </c>
      <c r="C184" s="56" t="s">
        <v>2094</v>
      </c>
      <c r="D184" s="56" t="s">
        <v>71</v>
      </c>
      <c r="E184" s="56">
        <v>62</v>
      </c>
      <c r="F184" s="56" t="s">
        <v>195</v>
      </c>
      <c r="G184" s="56" t="s">
        <v>195</v>
      </c>
      <c r="H184" s="76" t="str">
        <f t="shared" si="4"/>
        <v>李＊祥</v>
      </c>
      <c r="I184" s="57" t="str">
        <f t="shared" si="5"/>
        <v>2＊689132</v>
      </c>
      <c r="J184" s="56">
        <v>1130409</v>
      </c>
      <c r="K184" s="56" t="s">
        <v>754</v>
      </c>
      <c r="L184" s="62" t="s">
        <v>721</v>
      </c>
      <c r="M184" s="58"/>
      <c r="N184" s="58"/>
      <c r="O184" s="58"/>
      <c r="P184" s="58"/>
      <c r="Q184" s="58"/>
      <c r="R184" s="58"/>
      <c r="S184" s="59"/>
      <c r="T184" s="59"/>
      <c r="U184" s="59"/>
      <c r="V184" s="59"/>
      <c r="W184" s="59"/>
      <c r="X184" s="59"/>
      <c r="Y184" s="59"/>
      <c r="Z184" s="59"/>
      <c r="AA184" s="59"/>
      <c r="AB184" s="59"/>
      <c r="AC184" s="59"/>
      <c r="AD184" s="59"/>
      <c r="AE184" s="59"/>
      <c r="AF184" s="59"/>
      <c r="AG184" s="59"/>
      <c r="AH184" s="59"/>
      <c r="AI184" s="59"/>
      <c r="AJ184" s="58"/>
      <c r="AK184" s="58"/>
      <c r="AL184" s="58"/>
      <c r="AM184" s="59"/>
      <c r="AN184" s="59"/>
      <c r="AO184" s="59"/>
      <c r="AP184" s="59"/>
      <c r="AQ184" s="59"/>
      <c r="AR184" s="58"/>
      <c r="AS184" s="59"/>
      <c r="AT184" s="59"/>
      <c r="AU184" s="59"/>
      <c r="AV184" s="59"/>
      <c r="AW184" s="59"/>
      <c r="AX184" s="60"/>
      <c r="AY184" s="59"/>
      <c r="AZ184" s="59"/>
      <c r="BA184" s="59" t="s">
        <v>9</v>
      </c>
      <c r="BB184" s="59"/>
      <c r="BC184" s="58"/>
      <c r="BD184" s="58"/>
      <c r="BE184" s="59"/>
      <c r="BF184" s="58"/>
      <c r="BG184" s="58"/>
      <c r="BH184" s="58"/>
      <c r="BI184" s="59" t="s">
        <v>2217</v>
      </c>
      <c r="BJ184" s="6"/>
    </row>
    <row r="185" spans="1:62" ht="31">
      <c r="A185" s="23">
        <v>181</v>
      </c>
      <c r="B185" s="56" t="s">
        <v>2383</v>
      </c>
      <c r="C185" s="56" t="s">
        <v>945</v>
      </c>
      <c r="D185" s="56" t="s">
        <v>71</v>
      </c>
      <c r="E185" s="56">
        <v>72</v>
      </c>
      <c r="F185" s="56" t="s">
        <v>195</v>
      </c>
      <c r="G185" s="56" t="s">
        <v>195</v>
      </c>
      <c r="H185" s="76" t="str">
        <f t="shared" si="4"/>
        <v>楊＊仁</v>
      </c>
      <c r="I185" s="57" t="str">
        <f t="shared" si="5"/>
        <v>2＊839856</v>
      </c>
      <c r="J185" s="56">
        <v>1130409</v>
      </c>
      <c r="K185" s="56" t="s">
        <v>732</v>
      </c>
      <c r="L185" s="62" t="s">
        <v>721</v>
      </c>
      <c r="M185" s="58"/>
      <c r="N185" s="58"/>
      <c r="O185" s="58"/>
      <c r="P185" s="58"/>
      <c r="Q185" s="58"/>
      <c r="R185" s="58"/>
      <c r="S185" s="59"/>
      <c r="T185" s="59"/>
      <c r="U185" s="59"/>
      <c r="V185" s="59"/>
      <c r="W185" s="59"/>
      <c r="X185" s="59"/>
      <c r="Y185" s="59"/>
      <c r="Z185" s="59"/>
      <c r="AA185" s="59"/>
      <c r="AB185" s="59"/>
      <c r="AC185" s="59"/>
      <c r="AD185" s="59"/>
      <c r="AE185" s="59"/>
      <c r="AF185" s="59"/>
      <c r="AG185" s="59"/>
      <c r="AH185" s="59"/>
      <c r="AI185" s="59"/>
      <c r="AJ185" s="58"/>
      <c r="AK185" s="58"/>
      <c r="AL185" s="58"/>
      <c r="AM185" s="59"/>
      <c r="AN185" s="59"/>
      <c r="AO185" s="59"/>
      <c r="AP185" s="59"/>
      <c r="AQ185" s="59"/>
      <c r="AR185" s="58"/>
      <c r="AS185" s="59"/>
      <c r="AT185" s="59"/>
      <c r="AU185" s="59"/>
      <c r="AV185" s="59"/>
      <c r="AW185" s="59"/>
      <c r="AX185" s="60"/>
      <c r="AY185" s="59"/>
      <c r="AZ185" s="59"/>
      <c r="BA185" s="59"/>
      <c r="BB185" s="59" t="s">
        <v>2212</v>
      </c>
      <c r="BC185" s="58"/>
      <c r="BD185" s="58"/>
      <c r="BE185" s="59"/>
      <c r="BF185" s="58"/>
      <c r="BG185" s="58"/>
      <c r="BH185" s="58"/>
      <c r="BI185" s="59"/>
      <c r="BJ185" s="6"/>
    </row>
    <row r="186" spans="1:62" ht="31">
      <c r="A186" s="23">
        <v>182</v>
      </c>
      <c r="B186" s="56" t="s">
        <v>115</v>
      </c>
      <c r="C186" s="56" t="s">
        <v>116</v>
      </c>
      <c r="D186" s="56" t="s">
        <v>71</v>
      </c>
      <c r="E186" s="56">
        <v>74</v>
      </c>
      <c r="F186" s="56" t="s">
        <v>2095</v>
      </c>
      <c r="G186" s="56" t="s">
        <v>2096</v>
      </c>
      <c r="H186" s="76" t="str">
        <f t="shared" si="4"/>
        <v>陳＊元</v>
      </c>
      <c r="I186" s="57" t="str">
        <f t="shared" si="5"/>
        <v>0＊190558</v>
      </c>
      <c r="J186" s="56">
        <v>1130409</v>
      </c>
      <c r="K186" s="56" t="s">
        <v>734</v>
      </c>
      <c r="L186" s="62" t="s">
        <v>721</v>
      </c>
      <c r="M186" s="58"/>
      <c r="N186" s="58"/>
      <c r="O186" s="58"/>
      <c r="P186" s="58"/>
      <c r="Q186" s="58"/>
      <c r="R186" s="58"/>
      <c r="S186" s="59"/>
      <c r="T186" s="59"/>
      <c r="U186" s="59"/>
      <c r="V186" s="59"/>
      <c r="W186" s="59"/>
      <c r="X186" s="59"/>
      <c r="Y186" s="59"/>
      <c r="Z186" s="59"/>
      <c r="AA186" s="59"/>
      <c r="AB186" s="59"/>
      <c r="AC186" s="59"/>
      <c r="AD186" s="59"/>
      <c r="AE186" s="59"/>
      <c r="AF186" s="59"/>
      <c r="AG186" s="59"/>
      <c r="AH186" s="59"/>
      <c r="AI186" s="59"/>
      <c r="AJ186" s="58"/>
      <c r="AK186" s="58"/>
      <c r="AL186" s="58"/>
      <c r="AM186" s="59"/>
      <c r="AN186" s="59"/>
      <c r="AO186" s="59"/>
      <c r="AP186" s="59"/>
      <c r="AQ186" s="59"/>
      <c r="AR186" s="58"/>
      <c r="AS186" s="59"/>
      <c r="AT186" s="59"/>
      <c r="AU186" s="59"/>
      <c r="AV186" s="59"/>
      <c r="AW186" s="59"/>
      <c r="AX186" s="60"/>
      <c r="AY186" s="59"/>
      <c r="AZ186" s="59"/>
      <c r="BA186" s="59" t="s">
        <v>9</v>
      </c>
      <c r="BB186" s="59"/>
      <c r="BC186" s="58"/>
      <c r="BD186" s="58"/>
      <c r="BE186" s="59"/>
      <c r="BF186" s="58"/>
      <c r="BG186" s="58"/>
      <c r="BH186" s="58"/>
      <c r="BI186" s="59"/>
      <c r="BJ186" s="6"/>
    </row>
    <row r="187" spans="1:62" ht="46.5">
      <c r="A187" s="23">
        <v>183</v>
      </c>
      <c r="B187" s="56" t="s">
        <v>583</v>
      </c>
      <c r="C187" s="56" t="s">
        <v>584</v>
      </c>
      <c r="D187" s="56" t="s">
        <v>71</v>
      </c>
      <c r="E187" s="56">
        <v>62</v>
      </c>
      <c r="F187" s="56" t="s">
        <v>2041</v>
      </c>
      <c r="G187" s="56" t="s">
        <v>2041</v>
      </c>
      <c r="H187" s="76" t="str">
        <f t="shared" si="4"/>
        <v>張＊財</v>
      </c>
      <c r="I187" s="57" t="str">
        <f t="shared" si="5"/>
        <v>0＊118837</v>
      </c>
      <c r="J187" s="56">
        <v>1130409</v>
      </c>
      <c r="K187" s="56" t="s">
        <v>738</v>
      </c>
      <c r="L187" s="62" t="s">
        <v>721</v>
      </c>
      <c r="M187" s="58"/>
      <c r="N187" s="58"/>
      <c r="O187" s="58"/>
      <c r="P187" s="58"/>
      <c r="Q187" s="58"/>
      <c r="R187" s="58"/>
      <c r="S187" s="59"/>
      <c r="T187" s="59"/>
      <c r="U187" s="59"/>
      <c r="V187" s="59"/>
      <c r="W187" s="59"/>
      <c r="X187" s="59"/>
      <c r="Y187" s="59"/>
      <c r="Z187" s="59"/>
      <c r="AA187" s="59"/>
      <c r="AB187" s="59"/>
      <c r="AC187" s="59"/>
      <c r="AD187" s="59"/>
      <c r="AE187" s="59"/>
      <c r="AF187" s="59"/>
      <c r="AG187" s="59"/>
      <c r="AH187" s="59"/>
      <c r="AI187" s="59"/>
      <c r="AJ187" s="58"/>
      <c r="AK187" s="58"/>
      <c r="AL187" s="58"/>
      <c r="AM187" s="59"/>
      <c r="AN187" s="59"/>
      <c r="AO187" s="59"/>
      <c r="AP187" s="59"/>
      <c r="AQ187" s="59"/>
      <c r="AR187" s="58"/>
      <c r="AS187" s="59"/>
      <c r="AT187" s="59"/>
      <c r="AU187" s="59"/>
      <c r="AV187" s="59"/>
      <c r="AW187" s="59"/>
      <c r="AX187" s="60"/>
      <c r="AY187" s="59"/>
      <c r="AZ187" s="59" t="s">
        <v>9</v>
      </c>
      <c r="BA187" s="59" t="s">
        <v>9</v>
      </c>
      <c r="BB187" s="59"/>
      <c r="BC187" s="58"/>
      <c r="BD187" s="58"/>
      <c r="BE187" s="59"/>
      <c r="BF187" s="58"/>
      <c r="BG187" s="58"/>
      <c r="BH187" s="58"/>
      <c r="BI187" s="59"/>
      <c r="BJ187" s="6"/>
    </row>
    <row r="188" spans="1:62" ht="31">
      <c r="A188" s="23">
        <v>184</v>
      </c>
      <c r="B188" s="56" t="s">
        <v>2384</v>
      </c>
      <c r="C188" s="56" t="s">
        <v>2097</v>
      </c>
      <c r="D188" s="56" t="s">
        <v>71</v>
      </c>
      <c r="E188" s="56">
        <v>85</v>
      </c>
      <c r="F188" s="56" t="s">
        <v>195</v>
      </c>
      <c r="G188" s="56" t="s">
        <v>195</v>
      </c>
      <c r="H188" s="76" t="str">
        <f t="shared" si="4"/>
        <v>林＊源</v>
      </c>
      <c r="I188" s="57" t="str">
        <f t="shared" si="5"/>
        <v>0＊907962</v>
      </c>
      <c r="J188" s="56">
        <v>1130410</v>
      </c>
      <c r="K188" s="56" t="s">
        <v>734</v>
      </c>
      <c r="L188" s="62" t="s">
        <v>721</v>
      </c>
      <c r="M188" s="58"/>
      <c r="N188" s="58"/>
      <c r="O188" s="58"/>
      <c r="P188" s="58"/>
      <c r="Q188" s="58"/>
      <c r="R188" s="58"/>
      <c r="S188" s="59"/>
      <c r="T188" s="59"/>
      <c r="U188" s="59"/>
      <c r="V188" s="59"/>
      <c r="W188" s="59"/>
      <c r="X188" s="59"/>
      <c r="Y188" s="59"/>
      <c r="Z188" s="59"/>
      <c r="AA188" s="59"/>
      <c r="AB188" s="59"/>
      <c r="AC188" s="59"/>
      <c r="AD188" s="59"/>
      <c r="AE188" s="59"/>
      <c r="AF188" s="59"/>
      <c r="AG188" s="59"/>
      <c r="AH188" s="59"/>
      <c r="AI188" s="59"/>
      <c r="AJ188" s="58"/>
      <c r="AK188" s="58"/>
      <c r="AL188" s="58"/>
      <c r="AM188" s="59"/>
      <c r="AN188" s="59"/>
      <c r="AO188" s="59"/>
      <c r="AP188" s="59"/>
      <c r="AQ188" s="59"/>
      <c r="AR188" s="58"/>
      <c r="AS188" s="59"/>
      <c r="AT188" s="59"/>
      <c r="AU188" s="59"/>
      <c r="AV188" s="59"/>
      <c r="AW188" s="59"/>
      <c r="AX188" s="60"/>
      <c r="AY188" s="59"/>
      <c r="AZ188" s="59"/>
      <c r="BA188" s="63" t="s">
        <v>9</v>
      </c>
      <c r="BB188" s="59"/>
      <c r="BC188" s="58"/>
      <c r="BD188" s="58"/>
      <c r="BE188" s="59"/>
      <c r="BF188" s="58"/>
      <c r="BG188" s="58"/>
      <c r="BH188" s="58"/>
      <c r="BI188" s="59"/>
      <c r="BJ188" s="6"/>
    </row>
    <row r="189" spans="1:62" ht="31">
      <c r="A189" s="23">
        <v>185</v>
      </c>
      <c r="B189" s="56" t="s">
        <v>2385</v>
      </c>
      <c r="C189" s="56" t="s">
        <v>2098</v>
      </c>
      <c r="D189" s="56" t="s">
        <v>69</v>
      </c>
      <c r="E189" s="56">
        <v>44</v>
      </c>
      <c r="F189" s="56" t="s">
        <v>195</v>
      </c>
      <c r="G189" s="56" t="s">
        <v>195</v>
      </c>
      <c r="H189" s="76" t="str">
        <f t="shared" si="4"/>
        <v>龔＊芳</v>
      </c>
      <c r="I189" s="57" t="str">
        <f t="shared" si="5"/>
        <v>1＊814761</v>
      </c>
      <c r="J189" s="56">
        <v>1130410</v>
      </c>
      <c r="K189" s="56" t="s">
        <v>734</v>
      </c>
      <c r="L189" s="62" t="s">
        <v>721</v>
      </c>
      <c r="M189" s="58"/>
      <c r="N189" s="58"/>
      <c r="O189" s="58"/>
      <c r="P189" s="58"/>
      <c r="Q189" s="58"/>
      <c r="R189" s="58"/>
      <c r="S189" s="59"/>
      <c r="T189" s="59"/>
      <c r="U189" s="59"/>
      <c r="V189" s="59"/>
      <c r="W189" s="59"/>
      <c r="X189" s="59"/>
      <c r="Y189" s="59"/>
      <c r="Z189" s="59"/>
      <c r="AA189" s="59"/>
      <c r="AB189" s="59"/>
      <c r="AC189" s="59"/>
      <c r="AD189" s="59"/>
      <c r="AE189" s="59"/>
      <c r="AF189" s="59"/>
      <c r="AG189" s="59"/>
      <c r="AH189" s="59"/>
      <c r="AI189" s="59"/>
      <c r="AJ189" s="58"/>
      <c r="AK189" s="58"/>
      <c r="AL189" s="58"/>
      <c r="AM189" s="59"/>
      <c r="AN189" s="59"/>
      <c r="AO189" s="59"/>
      <c r="AP189" s="59"/>
      <c r="AQ189" s="59"/>
      <c r="AR189" s="58"/>
      <c r="AS189" s="59"/>
      <c r="AT189" s="59"/>
      <c r="AU189" s="59"/>
      <c r="AV189" s="59"/>
      <c r="AW189" s="59"/>
      <c r="AX189" s="60"/>
      <c r="AY189" s="59"/>
      <c r="AZ189" s="59"/>
      <c r="BA189" s="59" t="s">
        <v>9</v>
      </c>
      <c r="BB189" s="59"/>
      <c r="BC189" s="58"/>
      <c r="BD189" s="58"/>
      <c r="BE189" s="59"/>
      <c r="BF189" s="58"/>
      <c r="BG189" s="58"/>
      <c r="BH189" s="58"/>
      <c r="BI189" s="59"/>
      <c r="BJ189" s="6"/>
    </row>
    <row r="190" spans="1:62">
      <c r="A190" s="23">
        <v>186</v>
      </c>
      <c r="B190" s="56" t="s">
        <v>115</v>
      </c>
      <c r="C190" s="56" t="s">
        <v>116</v>
      </c>
      <c r="D190" s="56" t="s">
        <v>71</v>
      </c>
      <c r="E190" s="56">
        <v>74</v>
      </c>
      <c r="F190" s="56" t="s">
        <v>2095</v>
      </c>
      <c r="G190" s="56" t="s">
        <v>2096</v>
      </c>
      <c r="H190" s="76" t="str">
        <f t="shared" si="4"/>
        <v>陳＊元</v>
      </c>
      <c r="I190" s="57" t="str">
        <f t="shared" si="5"/>
        <v>0＊190558</v>
      </c>
      <c r="J190" s="56">
        <v>1130410</v>
      </c>
      <c r="K190" s="56">
        <v>5761300</v>
      </c>
      <c r="L190" s="62" t="s">
        <v>721</v>
      </c>
      <c r="M190" s="58"/>
      <c r="N190" s="58"/>
      <c r="O190" s="58"/>
      <c r="P190" s="58"/>
      <c r="Q190" s="58"/>
      <c r="R190" s="58"/>
      <c r="S190" s="59"/>
      <c r="T190" s="59"/>
      <c r="U190" s="59"/>
      <c r="V190" s="59"/>
      <c r="W190" s="59"/>
      <c r="X190" s="59"/>
      <c r="Y190" s="59"/>
      <c r="Z190" s="59"/>
      <c r="AA190" s="59"/>
      <c r="AB190" s="59"/>
      <c r="AC190" s="59"/>
      <c r="AD190" s="59"/>
      <c r="AE190" s="59"/>
      <c r="AF190" s="59"/>
      <c r="AG190" s="59"/>
      <c r="AH190" s="59"/>
      <c r="AI190" s="59"/>
      <c r="AJ190" s="58"/>
      <c r="AK190" s="58"/>
      <c r="AL190" s="58"/>
      <c r="AM190" s="59"/>
      <c r="AN190" s="59"/>
      <c r="AO190" s="59"/>
      <c r="AP190" s="59"/>
      <c r="AQ190" s="59"/>
      <c r="AR190" s="58"/>
      <c r="AS190" s="59"/>
      <c r="AT190" s="59"/>
      <c r="AU190" s="59" t="s">
        <v>9</v>
      </c>
      <c r="AV190" s="59"/>
      <c r="AW190" s="59"/>
      <c r="AX190" s="60"/>
      <c r="AY190" s="59"/>
      <c r="AZ190" s="59"/>
      <c r="BA190" s="59"/>
      <c r="BB190" s="59"/>
      <c r="BC190" s="58"/>
      <c r="BD190" s="58"/>
      <c r="BE190" s="59"/>
      <c r="BF190" s="58"/>
      <c r="BG190" s="58"/>
      <c r="BH190" s="58"/>
      <c r="BI190" s="59"/>
      <c r="BJ190" s="6"/>
    </row>
    <row r="191" spans="1:62" ht="46.5">
      <c r="A191" s="23">
        <v>187</v>
      </c>
      <c r="B191" s="56" t="s">
        <v>2386</v>
      </c>
      <c r="C191" s="56" t="s">
        <v>2099</v>
      </c>
      <c r="D191" s="56" t="s">
        <v>69</v>
      </c>
      <c r="E191" s="56">
        <v>89</v>
      </c>
      <c r="F191" s="56" t="s">
        <v>2092</v>
      </c>
      <c r="G191" s="56" t="s">
        <v>2096</v>
      </c>
      <c r="H191" s="76" t="str">
        <f t="shared" si="4"/>
        <v>蔡＊于</v>
      </c>
      <c r="I191" s="57" t="str">
        <f t="shared" si="5"/>
        <v>0＊919989</v>
      </c>
      <c r="J191" s="56">
        <v>1130412</v>
      </c>
      <c r="K191" s="56" t="s">
        <v>748</v>
      </c>
      <c r="L191" s="62" t="s">
        <v>721</v>
      </c>
      <c r="M191" s="58"/>
      <c r="N191" s="58"/>
      <c r="O191" s="58"/>
      <c r="P191" s="58"/>
      <c r="Q191" s="58"/>
      <c r="R191" s="58"/>
      <c r="S191" s="59"/>
      <c r="T191" s="59"/>
      <c r="U191" s="59"/>
      <c r="V191" s="59"/>
      <c r="W191" s="59" t="s">
        <v>9</v>
      </c>
      <c r="X191" s="59"/>
      <c r="Y191" s="59"/>
      <c r="Z191" s="59"/>
      <c r="AA191" s="59"/>
      <c r="AB191" s="59"/>
      <c r="AC191" s="59"/>
      <c r="AD191" s="59"/>
      <c r="AE191" s="59"/>
      <c r="AF191" s="59"/>
      <c r="AG191" s="59"/>
      <c r="AH191" s="59"/>
      <c r="AI191" s="59"/>
      <c r="AJ191" s="58"/>
      <c r="AK191" s="58"/>
      <c r="AL191" s="58"/>
      <c r="AM191" s="59"/>
      <c r="AN191" s="59"/>
      <c r="AO191" s="59"/>
      <c r="AP191" s="59"/>
      <c r="AQ191" s="59"/>
      <c r="AR191" s="58"/>
      <c r="AS191" s="59"/>
      <c r="AT191" s="59"/>
      <c r="AU191" s="59"/>
      <c r="AV191" s="59"/>
      <c r="AW191" s="59"/>
      <c r="AX191" s="60"/>
      <c r="AY191" s="59"/>
      <c r="AZ191" s="59"/>
      <c r="BA191" s="59"/>
      <c r="BB191" s="59"/>
      <c r="BC191" s="58"/>
      <c r="BD191" s="58"/>
      <c r="BE191" s="59"/>
      <c r="BF191" s="58"/>
      <c r="BG191" s="58"/>
      <c r="BH191" s="58"/>
      <c r="BI191" s="59" t="s">
        <v>1034</v>
      </c>
      <c r="BJ191" s="6"/>
    </row>
    <row r="192" spans="1:62">
      <c r="A192" s="23">
        <v>188</v>
      </c>
      <c r="B192" s="56" t="s">
        <v>2387</v>
      </c>
      <c r="C192" s="56" t="s">
        <v>2100</v>
      </c>
      <c r="D192" s="56" t="s">
        <v>71</v>
      </c>
      <c r="E192" s="56">
        <v>50</v>
      </c>
      <c r="F192" s="56" t="s">
        <v>195</v>
      </c>
      <c r="G192" s="56" t="s">
        <v>195</v>
      </c>
      <c r="H192" s="76" t="str">
        <f t="shared" si="4"/>
        <v>張＊明</v>
      </c>
      <c r="I192" s="57" t="str">
        <f t="shared" si="5"/>
        <v>0＊436122</v>
      </c>
      <c r="J192" s="56">
        <v>1130412</v>
      </c>
      <c r="K192" s="56">
        <v>5760190</v>
      </c>
      <c r="L192" s="62" t="s">
        <v>721</v>
      </c>
      <c r="M192" s="58"/>
      <c r="N192" s="58"/>
      <c r="O192" s="58"/>
      <c r="P192" s="58"/>
      <c r="Q192" s="58"/>
      <c r="R192" s="58"/>
      <c r="S192" s="59"/>
      <c r="T192" s="59"/>
      <c r="U192" s="59"/>
      <c r="V192" s="59"/>
      <c r="W192" s="59"/>
      <c r="X192" s="59"/>
      <c r="Y192" s="59"/>
      <c r="Z192" s="59"/>
      <c r="AA192" s="59"/>
      <c r="AB192" s="59"/>
      <c r="AC192" s="59"/>
      <c r="AD192" s="59"/>
      <c r="AE192" s="59"/>
      <c r="AF192" s="59"/>
      <c r="AG192" s="59"/>
      <c r="AH192" s="59"/>
      <c r="AI192" s="59"/>
      <c r="AJ192" s="58"/>
      <c r="AK192" s="58"/>
      <c r="AL192" s="58"/>
      <c r="AM192" s="59"/>
      <c r="AN192" s="59"/>
      <c r="AO192" s="59"/>
      <c r="AP192" s="59"/>
      <c r="AQ192" s="59"/>
      <c r="AR192" s="58"/>
      <c r="AS192" s="59"/>
      <c r="AT192" s="59"/>
      <c r="AU192" s="59"/>
      <c r="AV192" s="59"/>
      <c r="AW192" s="59"/>
      <c r="AX192" s="60"/>
      <c r="AY192" s="59"/>
      <c r="AZ192" s="59"/>
      <c r="BA192" s="59" t="s">
        <v>9</v>
      </c>
      <c r="BB192" s="59"/>
      <c r="BC192" s="58"/>
      <c r="BD192" s="58"/>
      <c r="BE192" s="59"/>
      <c r="BF192" s="58"/>
      <c r="BG192" s="58"/>
      <c r="BH192" s="58"/>
      <c r="BI192" s="59"/>
      <c r="BJ192" s="6"/>
    </row>
    <row r="193" spans="1:62" ht="31">
      <c r="A193" s="23">
        <v>189</v>
      </c>
      <c r="B193" s="56" t="s">
        <v>2388</v>
      </c>
      <c r="C193" s="56" t="s">
        <v>2101</v>
      </c>
      <c r="D193" s="56" t="s">
        <v>71</v>
      </c>
      <c r="E193" s="56">
        <v>82</v>
      </c>
      <c r="F193" s="56" t="s">
        <v>195</v>
      </c>
      <c r="G193" s="56" t="s">
        <v>195</v>
      </c>
      <c r="H193" s="76" t="str">
        <f t="shared" si="4"/>
        <v>林＊隆</v>
      </c>
      <c r="I193" s="57" t="str">
        <f t="shared" si="5"/>
        <v>1＊474233</v>
      </c>
      <c r="J193" s="56">
        <v>1130412</v>
      </c>
      <c r="K193" s="56" t="s">
        <v>732</v>
      </c>
      <c r="L193" s="62" t="s">
        <v>721</v>
      </c>
      <c r="M193" s="58"/>
      <c r="N193" s="58"/>
      <c r="O193" s="58"/>
      <c r="P193" s="58"/>
      <c r="Q193" s="58"/>
      <c r="R193" s="58"/>
      <c r="S193" s="59"/>
      <c r="T193" s="59"/>
      <c r="U193" s="59"/>
      <c r="V193" s="59"/>
      <c r="W193" s="59"/>
      <c r="X193" s="59"/>
      <c r="Y193" s="59"/>
      <c r="Z193" s="59"/>
      <c r="AA193" s="59"/>
      <c r="AB193" s="59"/>
      <c r="AC193" s="59"/>
      <c r="AD193" s="59"/>
      <c r="AE193" s="59"/>
      <c r="AF193" s="59"/>
      <c r="AG193" s="59"/>
      <c r="AH193" s="59"/>
      <c r="AI193" s="59"/>
      <c r="AJ193" s="58"/>
      <c r="AK193" s="58"/>
      <c r="AL193" s="58"/>
      <c r="AM193" s="59"/>
      <c r="AN193" s="59"/>
      <c r="AO193" s="59"/>
      <c r="AP193" s="59"/>
      <c r="AQ193" s="59"/>
      <c r="AR193" s="58"/>
      <c r="AS193" s="59"/>
      <c r="AT193" s="59"/>
      <c r="AU193" s="59"/>
      <c r="AV193" s="59"/>
      <c r="AW193" s="59"/>
      <c r="AX193" s="60"/>
      <c r="AY193" s="59"/>
      <c r="AZ193" s="59"/>
      <c r="BA193" s="59"/>
      <c r="BB193" s="59" t="s">
        <v>1899</v>
      </c>
      <c r="BC193" s="58"/>
      <c r="BD193" s="58"/>
      <c r="BE193" s="59"/>
      <c r="BF193" s="58"/>
      <c r="BG193" s="58"/>
      <c r="BH193" s="58"/>
      <c r="BI193" s="59"/>
      <c r="BJ193" s="6"/>
    </row>
    <row r="194" spans="1:62">
      <c r="A194" s="23">
        <v>190</v>
      </c>
      <c r="B194" s="56" t="s">
        <v>400</v>
      </c>
      <c r="C194" s="56" t="s">
        <v>103</v>
      </c>
      <c r="D194" s="56" t="s">
        <v>71</v>
      </c>
      <c r="E194" s="56">
        <v>42</v>
      </c>
      <c r="F194" s="56" t="s">
        <v>195</v>
      </c>
      <c r="G194" s="56" t="s">
        <v>195</v>
      </c>
      <c r="H194" s="76" t="str">
        <f t="shared" si="4"/>
        <v>張＊綸</v>
      </c>
      <c r="I194" s="57" t="str">
        <f t="shared" si="5"/>
        <v>1＊106251</v>
      </c>
      <c r="J194" s="56">
        <v>1130412</v>
      </c>
      <c r="K194" s="56">
        <v>5761300</v>
      </c>
      <c r="L194" s="62" t="s">
        <v>721</v>
      </c>
      <c r="M194" s="58"/>
      <c r="N194" s="58"/>
      <c r="O194" s="58"/>
      <c r="P194" s="58"/>
      <c r="Q194" s="58"/>
      <c r="R194" s="58"/>
      <c r="S194" s="59"/>
      <c r="T194" s="59"/>
      <c r="U194" s="59"/>
      <c r="V194" s="59"/>
      <c r="W194" s="59"/>
      <c r="X194" s="59"/>
      <c r="Y194" s="59"/>
      <c r="Z194" s="59"/>
      <c r="AA194" s="59"/>
      <c r="AB194" s="59"/>
      <c r="AC194" s="59"/>
      <c r="AD194" s="59"/>
      <c r="AE194" s="59"/>
      <c r="AF194" s="59"/>
      <c r="AG194" s="59"/>
      <c r="AH194" s="59"/>
      <c r="AI194" s="59"/>
      <c r="AJ194" s="58"/>
      <c r="AK194" s="58"/>
      <c r="AL194" s="58"/>
      <c r="AM194" s="59"/>
      <c r="AN194" s="59"/>
      <c r="AO194" s="59"/>
      <c r="AP194" s="59"/>
      <c r="AQ194" s="59"/>
      <c r="AR194" s="58"/>
      <c r="AS194" s="59"/>
      <c r="AT194" s="59"/>
      <c r="AU194" s="59" t="s">
        <v>9</v>
      </c>
      <c r="AV194" s="59"/>
      <c r="AW194" s="59"/>
      <c r="AX194" s="60"/>
      <c r="AY194" s="59"/>
      <c r="AZ194" s="59"/>
      <c r="BA194" s="59"/>
      <c r="BB194" s="59"/>
      <c r="BC194" s="58"/>
      <c r="BD194" s="58"/>
      <c r="BE194" s="59"/>
      <c r="BF194" s="58"/>
      <c r="BG194" s="58"/>
      <c r="BH194" s="58"/>
      <c r="BI194" s="59"/>
      <c r="BJ194" s="6"/>
    </row>
    <row r="195" spans="1:62" ht="31">
      <c r="A195" s="23">
        <v>191</v>
      </c>
      <c r="B195" s="56" t="s">
        <v>2389</v>
      </c>
      <c r="C195" s="56" t="s">
        <v>2102</v>
      </c>
      <c r="D195" s="56" t="s">
        <v>71</v>
      </c>
      <c r="E195" s="56">
        <v>77</v>
      </c>
      <c r="F195" s="56" t="s">
        <v>195</v>
      </c>
      <c r="G195" s="56" t="s">
        <v>195</v>
      </c>
      <c r="H195" s="76" t="str">
        <f t="shared" si="4"/>
        <v>陳＊定</v>
      </c>
      <c r="I195" s="57" t="str">
        <f t="shared" si="5"/>
        <v>1＊973265</v>
      </c>
      <c r="J195" s="56">
        <v>1130412</v>
      </c>
      <c r="K195" s="56" t="s">
        <v>732</v>
      </c>
      <c r="L195" s="62" t="s">
        <v>721</v>
      </c>
      <c r="M195" s="58"/>
      <c r="N195" s="58"/>
      <c r="O195" s="58"/>
      <c r="P195" s="58"/>
      <c r="Q195" s="58"/>
      <c r="R195" s="58"/>
      <c r="S195" s="59"/>
      <c r="T195" s="59"/>
      <c r="U195" s="59"/>
      <c r="V195" s="59"/>
      <c r="W195" s="59"/>
      <c r="X195" s="59"/>
      <c r="Y195" s="59"/>
      <c r="Z195" s="59"/>
      <c r="AA195" s="59"/>
      <c r="AB195" s="59"/>
      <c r="AC195" s="59"/>
      <c r="AD195" s="59"/>
      <c r="AE195" s="59"/>
      <c r="AF195" s="59"/>
      <c r="AG195" s="59"/>
      <c r="AH195" s="59"/>
      <c r="AI195" s="59"/>
      <c r="AJ195" s="58"/>
      <c r="AK195" s="58"/>
      <c r="AL195" s="58"/>
      <c r="AM195" s="59"/>
      <c r="AN195" s="59"/>
      <c r="AO195" s="59"/>
      <c r="AP195" s="59"/>
      <c r="AQ195" s="59"/>
      <c r="AR195" s="58"/>
      <c r="AS195" s="59"/>
      <c r="AT195" s="59"/>
      <c r="AU195" s="59"/>
      <c r="AV195" s="59"/>
      <c r="AW195" s="59"/>
      <c r="AX195" s="60"/>
      <c r="AY195" s="59"/>
      <c r="AZ195" s="59"/>
      <c r="BA195" s="59"/>
      <c r="BB195" s="59" t="s">
        <v>747</v>
      </c>
      <c r="BC195" s="58"/>
      <c r="BD195" s="58"/>
      <c r="BE195" s="59"/>
      <c r="BF195" s="58"/>
      <c r="BG195" s="58"/>
      <c r="BH195" s="58"/>
      <c r="BI195" s="59"/>
      <c r="BJ195" s="6"/>
    </row>
    <row r="196" spans="1:62" ht="46.5">
      <c r="A196" s="23">
        <v>192</v>
      </c>
      <c r="B196" s="56" t="s">
        <v>2390</v>
      </c>
      <c r="C196" s="56" t="s">
        <v>2103</v>
      </c>
      <c r="D196" s="56" t="s">
        <v>71</v>
      </c>
      <c r="E196" s="56">
        <v>26</v>
      </c>
      <c r="F196" s="56" t="s">
        <v>195</v>
      </c>
      <c r="G196" s="56" t="s">
        <v>195</v>
      </c>
      <c r="H196" s="76" t="str">
        <f t="shared" si="4"/>
        <v>謝＊至</v>
      </c>
      <c r="I196" s="57" t="str">
        <f t="shared" si="5"/>
        <v>2＊756327</v>
      </c>
      <c r="J196" s="56">
        <v>1130412</v>
      </c>
      <c r="K196" s="56" t="s">
        <v>754</v>
      </c>
      <c r="L196" s="62" t="s">
        <v>721</v>
      </c>
      <c r="M196" s="58"/>
      <c r="N196" s="58"/>
      <c r="O196" s="58"/>
      <c r="P196" s="58"/>
      <c r="Q196" s="58"/>
      <c r="R196" s="58"/>
      <c r="S196" s="59"/>
      <c r="T196" s="59"/>
      <c r="U196" s="59"/>
      <c r="V196" s="59"/>
      <c r="W196" s="59"/>
      <c r="X196" s="59"/>
      <c r="Y196" s="59"/>
      <c r="Z196" s="59"/>
      <c r="AA196" s="59"/>
      <c r="AB196" s="59"/>
      <c r="AC196" s="59"/>
      <c r="AD196" s="59"/>
      <c r="AE196" s="59"/>
      <c r="AF196" s="59"/>
      <c r="AG196" s="59"/>
      <c r="AH196" s="59"/>
      <c r="AI196" s="59"/>
      <c r="AJ196" s="58"/>
      <c r="AK196" s="58"/>
      <c r="AL196" s="58"/>
      <c r="AM196" s="59"/>
      <c r="AN196" s="59"/>
      <c r="AO196" s="59"/>
      <c r="AP196" s="59"/>
      <c r="AQ196" s="59"/>
      <c r="AR196" s="58"/>
      <c r="AS196" s="59"/>
      <c r="AT196" s="59"/>
      <c r="AU196" s="59"/>
      <c r="AV196" s="59"/>
      <c r="AW196" s="59"/>
      <c r="AX196" s="60"/>
      <c r="AY196" s="59"/>
      <c r="AZ196" s="59"/>
      <c r="BA196" s="59" t="s">
        <v>9</v>
      </c>
      <c r="BB196" s="59"/>
      <c r="BC196" s="58"/>
      <c r="BD196" s="58"/>
      <c r="BE196" s="59"/>
      <c r="BF196" s="58"/>
      <c r="BG196" s="58"/>
      <c r="BH196" s="58"/>
      <c r="BI196" s="59" t="s">
        <v>2217</v>
      </c>
      <c r="BJ196" s="6"/>
    </row>
    <row r="197" spans="1:62" ht="31">
      <c r="A197" s="23">
        <v>193</v>
      </c>
      <c r="B197" s="56" t="s">
        <v>2391</v>
      </c>
      <c r="C197" s="56" t="s">
        <v>943</v>
      </c>
      <c r="D197" s="56" t="s">
        <v>69</v>
      </c>
      <c r="E197" s="56">
        <v>71</v>
      </c>
      <c r="F197" s="56" t="s">
        <v>195</v>
      </c>
      <c r="G197" s="56" t="s">
        <v>195</v>
      </c>
      <c r="H197" s="76" t="str">
        <f t="shared" ref="H197:H260" si="6">REPLACE(B197,2,1,"＊")</f>
        <v>張＊菊</v>
      </c>
      <c r="I197" s="57" t="str">
        <f t="shared" ref="I197:I260" si="7">REPLACE(C197,2,1,"＊")</f>
        <v>0＊854889</v>
      </c>
      <c r="J197" s="56">
        <v>1130413</v>
      </c>
      <c r="K197" s="56" t="s">
        <v>734</v>
      </c>
      <c r="L197" s="62" t="s">
        <v>721</v>
      </c>
      <c r="M197" s="58"/>
      <c r="N197" s="58"/>
      <c r="O197" s="58"/>
      <c r="P197" s="58"/>
      <c r="Q197" s="58"/>
      <c r="R197" s="58"/>
      <c r="S197" s="59"/>
      <c r="T197" s="59"/>
      <c r="U197" s="59"/>
      <c r="V197" s="59"/>
      <c r="W197" s="59"/>
      <c r="X197" s="59"/>
      <c r="Y197" s="59"/>
      <c r="Z197" s="59"/>
      <c r="AA197" s="59"/>
      <c r="AB197" s="59"/>
      <c r="AC197" s="59"/>
      <c r="AD197" s="59"/>
      <c r="AE197" s="59"/>
      <c r="AF197" s="59"/>
      <c r="AG197" s="59"/>
      <c r="AH197" s="59"/>
      <c r="AI197" s="59"/>
      <c r="AJ197" s="58"/>
      <c r="AK197" s="58"/>
      <c r="AL197" s="58"/>
      <c r="AM197" s="59"/>
      <c r="AN197" s="59"/>
      <c r="AO197" s="59"/>
      <c r="AP197" s="59"/>
      <c r="AQ197" s="59"/>
      <c r="AR197" s="58"/>
      <c r="AS197" s="59"/>
      <c r="AT197" s="59"/>
      <c r="AU197" s="59"/>
      <c r="AV197" s="59"/>
      <c r="AW197" s="59"/>
      <c r="AX197" s="60"/>
      <c r="AY197" s="59"/>
      <c r="AZ197" s="59"/>
      <c r="BA197" s="59" t="s">
        <v>9</v>
      </c>
      <c r="BB197" s="59"/>
      <c r="BC197" s="58"/>
      <c r="BD197" s="58"/>
      <c r="BE197" s="59"/>
      <c r="BF197" s="58"/>
      <c r="BG197" s="58"/>
      <c r="BH197" s="58"/>
      <c r="BI197" s="59"/>
      <c r="BJ197" s="6"/>
    </row>
    <row r="198" spans="1:62" ht="31">
      <c r="A198" s="23">
        <v>194</v>
      </c>
      <c r="B198" s="56" t="s">
        <v>2392</v>
      </c>
      <c r="C198" s="56" t="s">
        <v>2104</v>
      </c>
      <c r="D198" s="56" t="s">
        <v>71</v>
      </c>
      <c r="E198" s="56">
        <v>61</v>
      </c>
      <c r="F198" s="56" t="s">
        <v>195</v>
      </c>
      <c r="G198" s="56" t="s">
        <v>195</v>
      </c>
      <c r="H198" s="76" t="str">
        <f t="shared" si="6"/>
        <v>陳＊福</v>
      </c>
      <c r="I198" s="57" t="str">
        <f t="shared" si="7"/>
        <v>2＊408611</v>
      </c>
      <c r="J198" s="56">
        <v>1130413</v>
      </c>
      <c r="K198" s="56" t="s">
        <v>732</v>
      </c>
      <c r="L198" s="62" t="s">
        <v>721</v>
      </c>
      <c r="M198" s="58"/>
      <c r="N198" s="58"/>
      <c r="O198" s="58"/>
      <c r="P198" s="58"/>
      <c r="Q198" s="58"/>
      <c r="R198" s="58"/>
      <c r="S198" s="59"/>
      <c r="T198" s="59"/>
      <c r="U198" s="59"/>
      <c r="V198" s="59"/>
      <c r="W198" s="59"/>
      <c r="X198" s="59"/>
      <c r="Y198" s="59"/>
      <c r="Z198" s="59"/>
      <c r="AA198" s="59"/>
      <c r="AB198" s="59"/>
      <c r="AC198" s="59"/>
      <c r="AD198" s="59"/>
      <c r="AE198" s="59"/>
      <c r="AF198" s="59"/>
      <c r="AG198" s="59"/>
      <c r="AH198" s="59"/>
      <c r="AI198" s="59"/>
      <c r="AJ198" s="58"/>
      <c r="AK198" s="58"/>
      <c r="AL198" s="58"/>
      <c r="AM198" s="59"/>
      <c r="AN198" s="59"/>
      <c r="AO198" s="59"/>
      <c r="AP198" s="59"/>
      <c r="AQ198" s="59"/>
      <c r="AR198" s="58"/>
      <c r="AS198" s="59"/>
      <c r="AT198" s="59"/>
      <c r="AU198" s="59"/>
      <c r="AV198" s="59"/>
      <c r="AW198" s="59"/>
      <c r="AX198" s="60"/>
      <c r="AY198" s="59"/>
      <c r="AZ198" s="59"/>
      <c r="BA198" s="59"/>
      <c r="BB198" s="59" t="s">
        <v>2212</v>
      </c>
      <c r="BC198" s="58"/>
      <c r="BD198" s="58"/>
      <c r="BE198" s="59"/>
      <c r="BF198" s="58"/>
      <c r="BG198" s="58"/>
      <c r="BH198" s="58"/>
      <c r="BI198" s="59"/>
      <c r="BJ198" s="6"/>
    </row>
    <row r="199" spans="1:62" ht="31">
      <c r="A199" s="23">
        <v>195</v>
      </c>
      <c r="B199" s="56" t="s">
        <v>2393</v>
      </c>
      <c r="C199" s="56" t="s">
        <v>2105</v>
      </c>
      <c r="D199" s="56" t="s">
        <v>69</v>
      </c>
      <c r="E199" s="56">
        <v>80</v>
      </c>
      <c r="F199" s="56" t="s">
        <v>195</v>
      </c>
      <c r="G199" s="56" t="s">
        <v>195</v>
      </c>
      <c r="H199" s="76" t="str">
        <f t="shared" si="6"/>
        <v>蔡＊秀霞</v>
      </c>
      <c r="I199" s="57" t="str">
        <f t="shared" si="7"/>
        <v>0＊138028</v>
      </c>
      <c r="J199" s="56">
        <v>1130415</v>
      </c>
      <c r="K199" s="56" t="s">
        <v>734</v>
      </c>
      <c r="L199" s="62" t="s">
        <v>721</v>
      </c>
      <c r="M199" s="58"/>
      <c r="N199" s="58"/>
      <c r="O199" s="58"/>
      <c r="P199" s="58"/>
      <c r="Q199" s="58"/>
      <c r="R199" s="58"/>
      <c r="S199" s="59"/>
      <c r="T199" s="59"/>
      <c r="U199" s="59"/>
      <c r="V199" s="59"/>
      <c r="W199" s="59"/>
      <c r="X199" s="59"/>
      <c r="Y199" s="59"/>
      <c r="Z199" s="59"/>
      <c r="AA199" s="59"/>
      <c r="AB199" s="59"/>
      <c r="AC199" s="59"/>
      <c r="AD199" s="59"/>
      <c r="AE199" s="59"/>
      <c r="AF199" s="59"/>
      <c r="AG199" s="59"/>
      <c r="AH199" s="59"/>
      <c r="AI199" s="59"/>
      <c r="AJ199" s="58"/>
      <c r="AK199" s="58"/>
      <c r="AL199" s="58"/>
      <c r="AM199" s="59"/>
      <c r="AN199" s="59"/>
      <c r="AO199" s="59"/>
      <c r="AP199" s="59"/>
      <c r="AQ199" s="59"/>
      <c r="AR199" s="58"/>
      <c r="AS199" s="59"/>
      <c r="AT199" s="59"/>
      <c r="AU199" s="59"/>
      <c r="AV199" s="59"/>
      <c r="AW199" s="59"/>
      <c r="AX199" s="60"/>
      <c r="AY199" s="59"/>
      <c r="AZ199" s="59"/>
      <c r="BA199" s="59" t="s">
        <v>9</v>
      </c>
      <c r="BB199" s="59"/>
      <c r="BC199" s="58"/>
      <c r="BD199" s="58"/>
      <c r="BE199" s="59"/>
      <c r="BF199" s="58"/>
      <c r="BG199" s="58"/>
      <c r="BH199" s="58"/>
      <c r="BI199" s="59"/>
      <c r="BJ199" s="6"/>
    </row>
    <row r="200" spans="1:62" ht="31">
      <c r="A200" s="23">
        <v>196</v>
      </c>
      <c r="B200" s="56" t="s">
        <v>131</v>
      </c>
      <c r="C200" s="56" t="s">
        <v>132</v>
      </c>
      <c r="D200" s="56" t="s">
        <v>69</v>
      </c>
      <c r="E200" s="56">
        <v>65</v>
      </c>
      <c r="F200" s="56" t="s">
        <v>195</v>
      </c>
      <c r="G200" s="56" t="s">
        <v>195</v>
      </c>
      <c r="H200" s="76" t="str">
        <f t="shared" si="6"/>
        <v>陳＊惠</v>
      </c>
      <c r="I200" s="57" t="str">
        <f t="shared" si="7"/>
        <v>0＊512505</v>
      </c>
      <c r="J200" s="56">
        <v>1130415</v>
      </c>
      <c r="K200" s="56" t="s">
        <v>734</v>
      </c>
      <c r="L200" s="62" t="s">
        <v>721</v>
      </c>
      <c r="M200" s="58"/>
      <c r="N200" s="58"/>
      <c r="O200" s="58"/>
      <c r="P200" s="58"/>
      <c r="Q200" s="58"/>
      <c r="R200" s="58"/>
      <c r="S200" s="59"/>
      <c r="T200" s="59"/>
      <c r="U200" s="59"/>
      <c r="V200" s="59"/>
      <c r="W200" s="59"/>
      <c r="X200" s="59"/>
      <c r="Y200" s="59"/>
      <c r="Z200" s="59"/>
      <c r="AA200" s="59"/>
      <c r="AB200" s="59"/>
      <c r="AC200" s="59"/>
      <c r="AD200" s="59"/>
      <c r="AE200" s="59"/>
      <c r="AF200" s="59"/>
      <c r="AG200" s="59"/>
      <c r="AH200" s="59"/>
      <c r="AI200" s="59"/>
      <c r="AJ200" s="58"/>
      <c r="AK200" s="58"/>
      <c r="AL200" s="58"/>
      <c r="AM200" s="59"/>
      <c r="AN200" s="59"/>
      <c r="AO200" s="59"/>
      <c r="AP200" s="59"/>
      <c r="AQ200" s="59"/>
      <c r="AR200" s="58"/>
      <c r="AS200" s="59"/>
      <c r="AT200" s="59"/>
      <c r="AU200" s="59"/>
      <c r="AV200" s="59"/>
      <c r="AW200" s="59"/>
      <c r="AX200" s="60"/>
      <c r="AY200" s="59"/>
      <c r="AZ200" s="59"/>
      <c r="BA200" s="59" t="s">
        <v>9</v>
      </c>
      <c r="BB200" s="59"/>
      <c r="BC200" s="58"/>
      <c r="BD200" s="58"/>
      <c r="BE200" s="59"/>
      <c r="BF200" s="58"/>
      <c r="BG200" s="58"/>
      <c r="BH200" s="58"/>
      <c r="BI200" s="59"/>
      <c r="BJ200" s="6"/>
    </row>
    <row r="201" spans="1:62" ht="31">
      <c r="A201" s="23">
        <v>197</v>
      </c>
      <c r="B201" s="56" t="s">
        <v>2394</v>
      </c>
      <c r="C201" s="56" t="s">
        <v>2106</v>
      </c>
      <c r="D201" s="56" t="s">
        <v>71</v>
      </c>
      <c r="E201" s="56">
        <v>62</v>
      </c>
      <c r="F201" s="56" t="s">
        <v>195</v>
      </c>
      <c r="G201" s="56" t="s">
        <v>195</v>
      </c>
      <c r="H201" s="76" t="str">
        <f t="shared" si="6"/>
        <v>林＊萬</v>
      </c>
      <c r="I201" s="57" t="str">
        <f t="shared" si="7"/>
        <v>1＊231312</v>
      </c>
      <c r="J201" s="56">
        <v>1130415</v>
      </c>
      <c r="K201" s="56" t="s">
        <v>732</v>
      </c>
      <c r="L201" s="62" t="s">
        <v>721</v>
      </c>
      <c r="M201" s="58"/>
      <c r="N201" s="58"/>
      <c r="O201" s="58"/>
      <c r="P201" s="58"/>
      <c r="Q201" s="58"/>
      <c r="R201" s="58"/>
      <c r="S201" s="59"/>
      <c r="T201" s="59"/>
      <c r="U201" s="59"/>
      <c r="V201" s="59"/>
      <c r="W201" s="59"/>
      <c r="X201" s="59"/>
      <c r="Y201" s="59"/>
      <c r="Z201" s="59"/>
      <c r="AA201" s="59"/>
      <c r="AB201" s="59"/>
      <c r="AC201" s="59"/>
      <c r="AD201" s="59"/>
      <c r="AE201" s="59"/>
      <c r="AF201" s="59"/>
      <c r="AG201" s="59"/>
      <c r="AH201" s="59"/>
      <c r="AI201" s="59"/>
      <c r="AJ201" s="58"/>
      <c r="AK201" s="58"/>
      <c r="AL201" s="58"/>
      <c r="AM201" s="59"/>
      <c r="AN201" s="59"/>
      <c r="AO201" s="59"/>
      <c r="AP201" s="59"/>
      <c r="AQ201" s="59"/>
      <c r="AR201" s="58"/>
      <c r="AS201" s="59"/>
      <c r="AT201" s="59"/>
      <c r="AU201" s="59"/>
      <c r="AV201" s="59"/>
      <c r="AW201" s="59"/>
      <c r="AX201" s="60"/>
      <c r="AY201" s="59"/>
      <c r="AZ201" s="59"/>
      <c r="BA201" s="59"/>
      <c r="BB201" s="59" t="s">
        <v>1899</v>
      </c>
      <c r="BC201" s="58"/>
      <c r="BD201" s="58"/>
      <c r="BE201" s="59"/>
      <c r="BF201" s="58"/>
      <c r="BG201" s="58"/>
      <c r="BH201" s="58"/>
      <c r="BI201" s="59"/>
      <c r="BJ201" s="6"/>
    </row>
    <row r="202" spans="1:62" ht="46.5">
      <c r="A202" s="23">
        <v>198</v>
      </c>
      <c r="B202" s="56" t="s">
        <v>2395</v>
      </c>
      <c r="C202" s="56" t="s">
        <v>2107</v>
      </c>
      <c r="D202" s="56" t="s">
        <v>71</v>
      </c>
      <c r="E202" s="56">
        <v>38</v>
      </c>
      <c r="F202" s="56" t="s">
        <v>195</v>
      </c>
      <c r="G202" s="56" t="s">
        <v>195</v>
      </c>
      <c r="H202" s="76" t="str">
        <f t="shared" si="6"/>
        <v>顏＊原</v>
      </c>
      <c r="I202" s="57" t="str">
        <f t="shared" si="7"/>
        <v>2＊721023</v>
      </c>
      <c r="J202" s="56">
        <v>1130415</v>
      </c>
      <c r="K202" s="56" t="s">
        <v>756</v>
      </c>
      <c r="L202" s="62" t="s">
        <v>721</v>
      </c>
      <c r="M202" s="58"/>
      <c r="N202" s="58"/>
      <c r="O202" s="58"/>
      <c r="P202" s="58"/>
      <c r="Q202" s="58"/>
      <c r="R202" s="58"/>
      <c r="S202" s="59"/>
      <c r="T202" s="59"/>
      <c r="U202" s="59"/>
      <c r="V202" s="59"/>
      <c r="W202" s="59"/>
      <c r="X202" s="59"/>
      <c r="Y202" s="59"/>
      <c r="Z202" s="59"/>
      <c r="AA202" s="59"/>
      <c r="AB202" s="59"/>
      <c r="AC202" s="59"/>
      <c r="AD202" s="59"/>
      <c r="AE202" s="59"/>
      <c r="AF202" s="59"/>
      <c r="AG202" s="59"/>
      <c r="AH202" s="59"/>
      <c r="AI202" s="59"/>
      <c r="AJ202" s="58"/>
      <c r="AK202" s="58"/>
      <c r="AL202" s="58"/>
      <c r="AM202" s="59"/>
      <c r="AN202" s="59"/>
      <c r="AO202" s="59"/>
      <c r="AP202" s="59"/>
      <c r="AQ202" s="59"/>
      <c r="AR202" s="58"/>
      <c r="AS202" s="59"/>
      <c r="AT202" s="59"/>
      <c r="AU202" s="59"/>
      <c r="AV202" s="59"/>
      <c r="AW202" s="59"/>
      <c r="AX202" s="60"/>
      <c r="AY202" s="59"/>
      <c r="AZ202" s="59"/>
      <c r="BA202" s="59" t="s">
        <v>9</v>
      </c>
      <c r="BB202" s="59"/>
      <c r="BC202" s="58"/>
      <c r="BD202" s="58"/>
      <c r="BE202" s="59"/>
      <c r="BF202" s="58" t="s">
        <v>760</v>
      </c>
      <c r="BG202" s="58"/>
      <c r="BH202" s="58"/>
      <c r="BI202" s="59"/>
      <c r="BJ202" s="6"/>
    </row>
    <row r="203" spans="1:62" ht="31">
      <c r="A203" s="23">
        <v>199</v>
      </c>
      <c r="B203" s="56" t="s">
        <v>2396</v>
      </c>
      <c r="C203" s="56" t="s">
        <v>912</v>
      </c>
      <c r="D203" s="56" t="s">
        <v>69</v>
      </c>
      <c r="E203" s="56">
        <v>80</v>
      </c>
      <c r="F203" s="56" t="s">
        <v>195</v>
      </c>
      <c r="G203" s="56" t="s">
        <v>195</v>
      </c>
      <c r="H203" s="76" t="str">
        <f t="shared" si="6"/>
        <v>陳＊琴</v>
      </c>
      <c r="I203" s="57" t="str">
        <f t="shared" si="7"/>
        <v>2＊189416</v>
      </c>
      <c r="J203" s="56">
        <v>1130415</v>
      </c>
      <c r="K203" s="56" t="s">
        <v>734</v>
      </c>
      <c r="L203" s="62" t="s">
        <v>721</v>
      </c>
      <c r="M203" s="58"/>
      <c r="N203" s="58"/>
      <c r="O203" s="58"/>
      <c r="P203" s="58"/>
      <c r="Q203" s="58"/>
      <c r="R203" s="58"/>
      <c r="S203" s="59"/>
      <c r="T203" s="59"/>
      <c r="U203" s="59"/>
      <c r="V203" s="59"/>
      <c r="W203" s="59"/>
      <c r="X203" s="59"/>
      <c r="Y203" s="59"/>
      <c r="Z203" s="59"/>
      <c r="AA203" s="59"/>
      <c r="AB203" s="59"/>
      <c r="AC203" s="59"/>
      <c r="AD203" s="59"/>
      <c r="AE203" s="59"/>
      <c r="AF203" s="59"/>
      <c r="AG203" s="59"/>
      <c r="AH203" s="59"/>
      <c r="AI203" s="59"/>
      <c r="AJ203" s="58"/>
      <c r="AK203" s="58"/>
      <c r="AL203" s="58"/>
      <c r="AM203" s="59"/>
      <c r="AN203" s="59"/>
      <c r="AO203" s="59"/>
      <c r="AP203" s="59"/>
      <c r="AQ203" s="59"/>
      <c r="AR203" s="58"/>
      <c r="AS203" s="59"/>
      <c r="AT203" s="59"/>
      <c r="AU203" s="59"/>
      <c r="AV203" s="59"/>
      <c r="AW203" s="59"/>
      <c r="AX203" s="60"/>
      <c r="AY203" s="59"/>
      <c r="AZ203" s="59"/>
      <c r="BA203" s="59" t="s">
        <v>9</v>
      </c>
      <c r="BB203" s="59"/>
      <c r="BC203" s="58"/>
      <c r="BD203" s="58"/>
      <c r="BE203" s="59"/>
      <c r="BF203" s="58"/>
      <c r="BG203" s="58"/>
      <c r="BH203" s="58"/>
      <c r="BI203" s="59"/>
      <c r="BJ203" s="6"/>
    </row>
    <row r="204" spans="1:62" ht="31">
      <c r="A204" s="23">
        <v>200</v>
      </c>
      <c r="B204" s="56" t="s">
        <v>2397</v>
      </c>
      <c r="C204" s="56" t="s">
        <v>2108</v>
      </c>
      <c r="D204" s="56" t="s">
        <v>71</v>
      </c>
      <c r="E204" s="56">
        <v>62</v>
      </c>
      <c r="F204" s="56" t="s">
        <v>195</v>
      </c>
      <c r="G204" s="56" t="s">
        <v>195</v>
      </c>
      <c r="H204" s="76" t="str">
        <f t="shared" si="6"/>
        <v>李＊山</v>
      </c>
      <c r="I204" s="57" t="str">
        <f t="shared" si="7"/>
        <v>0＊529821</v>
      </c>
      <c r="J204" s="56">
        <v>1130416</v>
      </c>
      <c r="K204" s="56" t="s">
        <v>734</v>
      </c>
      <c r="L204" s="62" t="s">
        <v>721</v>
      </c>
      <c r="M204" s="58"/>
      <c r="N204" s="58"/>
      <c r="O204" s="58"/>
      <c r="P204" s="58"/>
      <c r="Q204" s="58"/>
      <c r="R204" s="58"/>
      <c r="S204" s="59"/>
      <c r="T204" s="59"/>
      <c r="U204" s="59"/>
      <c r="V204" s="59"/>
      <c r="W204" s="59"/>
      <c r="X204" s="59"/>
      <c r="Y204" s="59"/>
      <c r="Z204" s="59"/>
      <c r="AA204" s="59"/>
      <c r="AB204" s="59"/>
      <c r="AC204" s="59"/>
      <c r="AD204" s="59"/>
      <c r="AE204" s="59"/>
      <c r="AF204" s="59"/>
      <c r="AG204" s="59"/>
      <c r="AH204" s="59"/>
      <c r="AI204" s="59"/>
      <c r="AJ204" s="58"/>
      <c r="AK204" s="58"/>
      <c r="AL204" s="58"/>
      <c r="AM204" s="59"/>
      <c r="AN204" s="59"/>
      <c r="AO204" s="59"/>
      <c r="AP204" s="59"/>
      <c r="AQ204" s="59"/>
      <c r="AR204" s="58"/>
      <c r="AS204" s="59"/>
      <c r="AT204" s="59"/>
      <c r="AU204" s="59"/>
      <c r="AV204" s="59"/>
      <c r="AW204" s="59"/>
      <c r="AX204" s="60"/>
      <c r="AY204" s="59"/>
      <c r="AZ204" s="59"/>
      <c r="BA204" s="59" t="s">
        <v>9</v>
      </c>
      <c r="BB204" s="59"/>
      <c r="BC204" s="58"/>
      <c r="BD204" s="58"/>
      <c r="BE204" s="59"/>
      <c r="BF204" s="58"/>
      <c r="BG204" s="58"/>
      <c r="BH204" s="58"/>
      <c r="BI204" s="59"/>
      <c r="BJ204" s="6"/>
    </row>
    <row r="205" spans="1:62" ht="31">
      <c r="A205" s="23">
        <v>201</v>
      </c>
      <c r="B205" s="56" t="s">
        <v>322</v>
      </c>
      <c r="C205" s="56" t="s">
        <v>230</v>
      </c>
      <c r="D205" s="56" t="s">
        <v>69</v>
      </c>
      <c r="E205" s="56">
        <v>71</v>
      </c>
      <c r="F205" s="56" t="s">
        <v>195</v>
      </c>
      <c r="G205" s="56" t="s">
        <v>195</v>
      </c>
      <c r="H205" s="76" t="str">
        <f t="shared" si="6"/>
        <v>林＊珠</v>
      </c>
      <c r="I205" s="57" t="str">
        <f t="shared" si="7"/>
        <v>0＊725412</v>
      </c>
      <c r="J205" s="56">
        <v>1130416</v>
      </c>
      <c r="K205" s="56" t="s">
        <v>734</v>
      </c>
      <c r="L205" s="62" t="s">
        <v>721</v>
      </c>
      <c r="M205" s="58"/>
      <c r="N205" s="58"/>
      <c r="O205" s="58"/>
      <c r="P205" s="58"/>
      <c r="Q205" s="58"/>
      <c r="R205" s="58"/>
      <c r="S205" s="59"/>
      <c r="T205" s="59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59"/>
      <c r="AJ205" s="58"/>
      <c r="AK205" s="58"/>
      <c r="AL205" s="58"/>
      <c r="AM205" s="59"/>
      <c r="AN205" s="59"/>
      <c r="AO205" s="59"/>
      <c r="AP205" s="59"/>
      <c r="AQ205" s="59"/>
      <c r="AR205" s="58"/>
      <c r="AS205" s="59"/>
      <c r="AT205" s="59"/>
      <c r="AU205" s="59"/>
      <c r="AV205" s="59"/>
      <c r="AW205" s="59"/>
      <c r="AX205" s="60"/>
      <c r="AY205" s="59"/>
      <c r="AZ205" s="59"/>
      <c r="BA205" s="59" t="s">
        <v>9</v>
      </c>
      <c r="BB205" s="59"/>
      <c r="BC205" s="58"/>
      <c r="BD205" s="58"/>
      <c r="BE205" s="59"/>
      <c r="BF205" s="58"/>
      <c r="BG205" s="58"/>
      <c r="BH205" s="58"/>
      <c r="BI205" s="59"/>
      <c r="BJ205" s="6"/>
    </row>
    <row r="206" spans="1:62" ht="31">
      <c r="A206" s="23">
        <v>202</v>
      </c>
      <c r="B206" s="56" t="s">
        <v>2398</v>
      </c>
      <c r="C206" s="56" t="s">
        <v>2109</v>
      </c>
      <c r="D206" s="56" t="s">
        <v>69</v>
      </c>
      <c r="E206" s="56">
        <v>75</v>
      </c>
      <c r="F206" s="56" t="s">
        <v>195</v>
      </c>
      <c r="G206" s="56" t="s">
        <v>195</v>
      </c>
      <c r="H206" s="76" t="str">
        <f t="shared" si="6"/>
        <v>鄭＊美智</v>
      </c>
      <c r="I206" s="57" t="str">
        <f t="shared" si="7"/>
        <v>0＊042002</v>
      </c>
      <c r="J206" s="56">
        <v>1130416</v>
      </c>
      <c r="K206" s="56" t="s">
        <v>734</v>
      </c>
      <c r="L206" s="62" t="s">
        <v>721</v>
      </c>
      <c r="M206" s="58"/>
      <c r="N206" s="58"/>
      <c r="O206" s="58"/>
      <c r="P206" s="58"/>
      <c r="Q206" s="58"/>
      <c r="R206" s="58"/>
      <c r="S206" s="59"/>
      <c r="T206" s="59"/>
      <c r="U206" s="59"/>
      <c r="V206" s="59"/>
      <c r="W206" s="59"/>
      <c r="X206" s="59"/>
      <c r="Y206" s="59"/>
      <c r="Z206" s="59"/>
      <c r="AA206" s="59"/>
      <c r="AB206" s="59"/>
      <c r="AC206" s="59"/>
      <c r="AD206" s="59"/>
      <c r="AE206" s="59"/>
      <c r="AF206" s="59"/>
      <c r="AG206" s="59"/>
      <c r="AH206" s="59"/>
      <c r="AI206" s="59"/>
      <c r="AJ206" s="58"/>
      <c r="AK206" s="58"/>
      <c r="AL206" s="58"/>
      <c r="AM206" s="59"/>
      <c r="AN206" s="59"/>
      <c r="AO206" s="59"/>
      <c r="AP206" s="59"/>
      <c r="AQ206" s="59"/>
      <c r="AR206" s="58"/>
      <c r="AS206" s="59"/>
      <c r="AT206" s="59"/>
      <c r="AU206" s="59"/>
      <c r="AV206" s="59"/>
      <c r="AW206" s="59"/>
      <c r="AX206" s="60"/>
      <c r="AY206" s="59"/>
      <c r="AZ206" s="59"/>
      <c r="BA206" s="59" t="s">
        <v>9</v>
      </c>
      <c r="BB206" s="59"/>
      <c r="BC206" s="58"/>
      <c r="BD206" s="58"/>
      <c r="BE206" s="59" t="s">
        <v>736</v>
      </c>
      <c r="BF206" s="58"/>
      <c r="BG206" s="58"/>
      <c r="BH206" s="58"/>
      <c r="BI206" s="59"/>
      <c r="BJ206" s="6"/>
    </row>
    <row r="207" spans="1:62" ht="31">
      <c r="A207" s="23">
        <v>203</v>
      </c>
      <c r="B207" s="56" t="s">
        <v>2399</v>
      </c>
      <c r="C207" s="56" t="s">
        <v>2110</v>
      </c>
      <c r="D207" s="56" t="s">
        <v>71</v>
      </c>
      <c r="E207" s="56">
        <v>62</v>
      </c>
      <c r="F207" s="56" t="s">
        <v>195</v>
      </c>
      <c r="G207" s="56" t="s">
        <v>195</v>
      </c>
      <c r="H207" s="76" t="str">
        <f t="shared" si="6"/>
        <v>鄧＊榮</v>
      </c>
      <c r="I207" s="57" t="str">
        <f t="shared" si="7"/>
        <v>0＊791859</v>
      </c>
      <c r="J207" s="56">
        <v>1130416</v>
      </c>
      <c r="K207" s="56" t="s">
        <v>734</v>
      </c>
      <c r="L207" s="62" t="s">
        <v>721</v>
      </c>
      <c r="M207" s="58"/>
      <c r="N207" s="58"/>
      <c r="O207" s="58"/>
      <c r="P207" s="58"/>
      <c r="Q207" s="58"/>
      <c r="R207" s="58"/>
      <c r="S207" s="59"/>
      <c r="T207" s="59"/>
      <c r="U207" s="59"/>
      <c r="V207" s="59"/>
      <c r="W207" s="59"/>
      <c r="X207" s="59"/>
      <c r="Y207" s="59"/>
      <c r="Z207" s="59"/>
      <c r="AA207" s="59"/>
      <c r="AB207" s="59"/>
      <c r="AC207" s="59"/>
      <c r="AD207" s="59"/>
      <c r="AE207" s="59"/>
      <c r="AF207" s="59"/>
      <c r="AG207" s="59"/>
      <c r="AH207" s="59"/>
      <c r="AI207" s="59"/>
      <c r="AJ207" s="58"/>
      <c r="AK207" s="58"/>
      <c r="AL207" s="58"/>
      <c r="AM207" s="59"/>
      <c r="AN207" s="59"/>
      <c r="AO207" s="59"/>
      <c r="AP207" s="59"/>
      <c r="AQ207" s="59"/>
      <c r="AR207" s="58"/>
      <c r="AS207" s="59"/>
      <c r="AT207" s="59"/>
      <c r="AU207" s="59"/>
      <c r="AV207" s="59"/>
      <c r="AW207" s="59"/>
      <c r="AX207" s="60"/>
      <c r="AY207" s="59"/>
      <c r="AZ207" s="59"/>
      <c r="BA207" s="59" t="s">
        <v>2212</v>
      </c>
      <c r="BB207" s="59"/>
      <c r="BC207" s="58"/>
      <c r="BD207" s="58"/>
      <c r="BE207" s="59"/>
      <c r="BF207" s="58"/>
      <c r="BG207" s="58"/>
      <c r="BH207" s="58"/>
      <c r="BI207" s="59"/>
      <c r="BJ207" s="6"/>
    </row>
    <row r="208" spans="1:62" ht="31">
      <c r="A208" s="23">
        <v>204</v>
      </c>
      <c r="B208" s="56" t="s">
        <v>2400</v>
      </c>
      <c r="C208" s="56" t="s">
        <v>2111</v>
      </c>
      <c r="D208" s="56" t="s">
        <v>71</v>
      </c>
      <c r="E208" s="56">
        <v>51</v>
      </c>
      <c r="F208" s="56" t="s">
        <v>195</v>
      </c>
      <c r="G208" s="56" t="s">
        <v>195</v>
      </c>
      <c r="H208" s="76" t="str">
        <f t="shared" si="6"/>
        <v>林＊明</v>
      </c>
      <c r="I208" s="57" t="str">
        <f t="shared" si="7"/>
        <v>0＊166991</v>
      </c>
      <c r="J208" s="56">
        <v>1130416</v>
      </c>
      <c r="K208" s="56" t="s">
        <v>734</v>
      </c>
      <c r="L208" s="62" t="s">
        <v>721</v>
      </c>
      <c r="M208" s="58"/>
      <c r="N208" s="58"/>
      <c r="O208" s="58"/>
      <c r="P208" s="58"/>
      <c r="Q208" s="58"/>
      <c r="R208" s="58"/>
      <c r="S208" s="59"/>
      <c r="T208" s="59"/>
      <c r="U208" s="59"/>
      <c r="V208" s="59"/>
      <c r="W208" s="59"/>
      <c r="X208" s="59"/>
      <c r="Y208" s="59"/>
      <c r="Z208" s="59"/>
      <c r="AA208" s="59"/>
      <c r="AB208" s="59"/>
      <c r="AC208" s="59"/>
      <c r="AD208" s="59"/>
      <c r="AE208" s="59"/>
      <c r="AF208" s="59"/>
      <c r="AG208" s="59"/>
      <c r="AH208" s="59"/>
      <c r="AI208" s="59"/>
      <c r="AJ208" s="58"/>
      <c r="AK208" s="58"/>
      <c r="AL208" s="58"/>
      <c r="AM208" s="59"/>
      <c r="AN208" s="59"/>
      <c r="AO208" s="59"/>
      <c r="AP208" s="59"/>
      <c r="AQ208" s="59"/>
      <c r="AR208" s="58"/>
      <c r="AS208" s="59"/>
      <c r="AT208" s="59"/>
      <c r="AU208" s="59"/>
      <c r="AV208" s="59"/>
      <c r="AW208" s="59"/>
      <c r="AX208" s="60"/>
      <c r="AY208" s="59"/>
      <c r="AZ208" s="59"/>
      <c r="BA208" s="59" t="s">
        <v>9</v>
      </c>
      <c r="BB208" s="59"/>
      <c r="BC208" s="58"/>
      <c r="BD208" s="58"/>
      <c r="BE208" s="59"/>
      <c r="BF208" s="58"/>
      <c r="BG208" s="58"/>
      <c r="BH208" s="58"/>
      <c r="BI208" s="59"/>
      <c r="BJ208" s="6"/>
    </row>
    <row r="209" spans="1:62" ht="46.5">
      <c r="A209" s="23">
        <v>205</v>
      </c>
      <c r="B209" s="56" t="s">
        <v>702</v>
      </c>
      <c r="C209" s="56" t="s">
        <v>703</v>
      </c>
      <c r="D209" s="56" t="s">
        <v>71</v>
      </c>
      <c r="E209" s="56">
        <v>77</v>
      </c>
      <c r="F209" s="56" t="s">
        <v>195</v>
      </c>
      <c r="G209" s="56" t="s">
        <v>195</v>
      </c>
      <c r="H209" s="76" t="str">
        <f t="shared" si="6"/>
        <v>陳＊傑</v>
      </c>
      <c r="I209" s="57" t="str">
        <f t="shared" si="7"/>
        <v>0＊797545</v>
      </c>
      <c r="J209" s="56">
        <v>1130416</v>
      </c>
      <c r="K209" s="56" t="s">
        <v>754</v>
      </c>
      <c r="L209" s="62" t="s">
        <v>721</v>
      </c>
      <c r="M209" s="58"/>
      <c r="N209" s="58"/>
      <c r="O209" s="58"/>
      <c r="P209" s="58"/>
      <c r="Q209" s="58"/>
      <c r="R209" s="58"/>
      <c r="S209" s="59"/>
      <c r="T209" s="59"/>
      <c r="U209" s="59"/>
      <c r="V209" s="59"/>
      <c r="W209" s="59"/>
      <c r="X209" s="59"/>
      <c r="Y209" s="59"/>
      <c r="Z209" s="59"/>
      <c r="AA209" s="59"/>
      <c r="AB209" s="59"/>
      <c r="AC209" s="59"/>
      <c r="AD209" s="59"/>
      <c r="AE209" s="59"/>
      <c r="AF209" s="59"/>
      <c r="AG209" s="59"/>
      <c r="AH209" s="59"/>
      <c r="AI209" s="59"/>
      <c r="AJ209" s="58"/>
      <c r="AK209" s="58"/>
      <c r="AL209" s="58"/>
      <c r="AM209" s="59"/>
      <c r="AN209" s="59"/>
      <c r="AO209" s="59"/>
      <c r="AP209" s="59"/>
      <c r="AQ209" s="59"/>
      <c r="AR209" s="58"/>
      <c r="AS209" s="59"/>
      <c r="AT209" s="59"/>
      <c r="AU209" s="59"/>
      <c r="AV209" s="59"/>
      <c r="AW209" s="59"/>
      <c r="AX209" s="60"/>
      <c r="AY209" s="59"/>
      <c r="AZ209" s="59"/>
      <c r="BA209" s="59" t="s">
        <v>9</v>
      </c>
      <c r="BB209" s="59"/>
      <c r="BC209" s="58"/>
      <c r="BD209" s="58"/>
      <c r="BE209" s="59"/>
      <c r="BF209" s="58"/>
      <c r="BG209" s="58"/>
      <c r="BH209" s="58"/>
      <c r="BI209" s="59" t="s">
        <v>2217</v>
      </c>
      <c r="BJ209" s="6"/>
    </row>
    <row r="210" spans="1:62" ht="31">
      <c r="A210" s="23">
        <v>206</v>
      </c>
      <c r="B210" s="56" t="s">
        <v>494</v>
      </c>
      <c r="C210" s="56" t="s">
        <v>495</v>
      </c>
      <c r="D210" s="56" t="s">
        <v>71</v>
      </c>
      <c r="E210" s="56">
        <v>64</v>
      </c>
      <c r="F210" s="56" t="s">
        <v>195</v>
      </c>
      <c r="G210" s="56" t="s">
        <v>195</v>
      </c>
      <c r="H210" s="76" t="str">
        <f t="shared" si="6"/>
        <v>林＊春</v>
      </c>
      <c r="I210" s="57" t="str">
        <f t="shared" si="7"/>
        <v>1＊081629</v>
      </c>
      <c r="J210" s="56">
        <v>1130416</v>
      </c>
      <c r="K210" s="56" t="s">
        <v>734</v>
      </c>
      <c r="L210" s="62" t="s">
        <v>721</v>
      </c>
      <c r="M210" s="58"/>
      <c r="N210" s="58"/>
      <c r="O210" s="58"/>
      <c r="P210" s="58"/>
      <c r="Q210" s="58"/>
      <c r="R210" s="58"/>
      <c r="S210" s="59"/>
      <c r="T210" s="59"/>
      <c r="U210" s="59"/>
      <c r="V210" s="59"/>
      <c r="W210" s="59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59"/>
      <c r="AJ210" s="58"/>
      <c r="AK210" s="58"/>
      <c r="AL210" s="58"/>
      <c r="AM210" s="59"/>
      <c r="AN210" s="59"/>
      <c r="AO210" s="59"/>
      <c r="AP210" s="59"/>
      <c r="AQ210" s="59"/>
      <c r="AR210" s="58"/>
      <c r="AS210" s="59"/>
      <c r="AT210" s="59"/>
      <c r="AU210" s="59"/>
      <c r="AV210" s="59"/>
      <c r="AW210" s="59"/>
      <c r="AX210" s="60"/>
      <c r="AY210" s="59"/>
      <c r="AZ210" s="59"/>
      <c r="BA210" s="59" t="s">
        <v>9</v>
      </c>
      <c r="BB210" s="59"/>
      <c r="BC210" s="58"/>
      <c r="BD210" s="58"/>
      <c r="BE210" s="59"/>
      <c r="BF210" s="58"/>
      <c r="BG210" s="58"/>
      <c r="BH210" s="58"/>
      <c r="BI210" s="59"/>
      <c r="BJ210" s="6"/>
    </row>
    <row r="211" spans="1:62" ht="31">
      <c r="A211" s="23">
        <v>207</v>
      </c>
      <c r="B211" s="56" t="s">
        <v>2401</v>
      </c>
      <c r="C211" s="56" t="s">
        <v>2112</v>
      </c>
      <c r="D211" s="56" t="s">
        <v>71</v>
      </c>
      <c r="E211" s="56">
        <v>62</v>
      </c>
      <c r="F211" s="56" t="s">
        <v>195</v>
      </c>
      <c r="G211" s="56" t="s">
        <v>195</v>
      </c>
      <c r="H211" s="76" t="str">
        <f t="shared" si="6"/>
        <v>李＊祥</v>
      </c>
      <c r="I211" s="57" t="str">
        <f t="shared" si="7"/>
        <v>1＊109516</v>
      </c>
      <c r="J211" s="56">
        <v>1130416</v>
      </c>
      <c r="K211" s="56" t="s">
        <v>734</v>
      </c>
      <c r="L211" s="62" t="s">
        <v>721</v>
      </c>
      <c r="M211" s="58"/>
      <c r="N211" s="58"/>
      <c r="O211" s="58"/>
      <c r="P211" s="58"/>
      <c r="Q211" s="58"/>
      <c r="R211" s="58"/>
      <c r="S211" s="59"/>
      <c r="T211" s="59"/>
      <c r="U211" s="59"/>
      <c r="V211" s="59"/>
      <c r="W211" s="59"/>
      <c r="X211" s="59"/>
      <c r="Y211" s="59"/>
      <c r="Z211" s="59"/>
      <c r="AA211" s="59"/>
      <c r="AB211" s="59"/>
      <c r="AC211" s="59"/>
      <c r="AD211" s="59"/>
      <c r="AE211" s="59"/>
      <c r="AF211" s="59"/>
      <c r="AG211" s="59"/>
      <c r="AH211" s="59"/>
      <c r="AI211" s="59"/>
      <c r="AJ211" s="58"/>
      <c r="AK211" s="58"/>
      <c r="AL211" s="58"/>
      <c r="AM211" s="59"/>
      <c r="AN211" s="59"/>
      <c r="AO211" s="59"/>
      <c r="AP211" s="59"/>
      <c r="AQ211" s="59"/>
      <c r="AR211" s="58"/>
      <c r="AS211" s="59"/>
      <c r="AT211" s="59"/>
      <c r="AU211" s="59"/>
      <c r="AV211" s="59"/>
      <c r="AW211" s="59"/>
      <c r="AX211" s="60"/>
      <c r="AY211" s="59"/>
      <c r="AZ211" s="59"/>
      <c r="BA211" s="59" t="s">
        <v>9</v>
      </c>
      <c r="BB211" s="59"/>
      <c r="BC211" s="58"/>
      <c r="BD211" s="58"/>
      <c r="BE211" s="59"/>
      <c r="BF211" s="58"/>
      <c r="BG211" s="58"/>
      <c r="BH211" s="58"/>
      <c r="BI211" s="59"/>
      <c r="BJ211" s="6"/>
    </row>
    <row r="212" spans="1:62" ht="31">
      <c r="A212" s="23">
        <v>208</v>
      </c>
      <c r="B212" s="56" t="s">
        <v>2402</v>
      </c>
      <c r="C212" s="56" t="s">
        <v>2113</v>
      </c>
      <c r="D212" s="56" t="s">
        <v>69</v>
      </c>
      <c r="E212" s="56">
        <v>88</v>
      </c>
      <c r="F212" s="56" t="s">
        <v>195</v>
      </c>
      <c r="G212" s="56" t="s">
        <v>195</v>
      </c>
      <c r="H212" s="76" t="str">
        <f t="shared" si="6"/>
        <v>楊＊秀英</v>
      </c>
      <c r="I212" s="57" t="str">
        <f t="shared" si="7"/>
        <v>1＊745628</v>
      </c>
      <c r="J212" s="56">
        <v>1130416</v>
      </c>
      <c r="K212" s="56" t="s">
        <v>734</v>
      </c>
      <c r="L212" s="62" t="s">
        <v>721</v>
      </c>
      <c r="M212" s="58"/>
      <c r="N212" s="58"/>
      <c r="O212" s="58"/>
      <c r="P212" s="58"/>
      <c r="Q212" s="58"/>
      <c r="R212" s="58"/>
      <c r="S212" s="59"/>
      <c r="T212" s="59"/>
      <c r="U212" s="59"/>
      <c r="V212" s="59"/>
      <c r="W212" s="59"/>
      <c r="X212" s="59"/>
      <c r="Y212" s="59"/>
      <c r="Z212" s="59"/>
      <c r="AA212" s="59"/>
      <c r="AB212" s="59"/>
      <c r="AC212" s="59"/>
      <c r="AD212" s="59"/>
      <c r="AE212" s="59"/>
      <c r="AF212" s="59"/>
      <c r="AG212" s="59"/>
      <c r="AH212" s="59"/>
      <c r="AI212" s="59"/>
      <c r="AJ212" s="58"/>
      <c r="AK212" s="58"/>
      <c r="AL212" s="58"/>
      <c r="AM212" s="59"/>
      <c r="AN212" s="59"/>
      <c r="AO212" s="59"/>
      <c r="AP212" s="59"/>
      <c r="AQ212" s="59"/>
      <c r="AR212" s="58"/>
      <c r="AS212" s="59"/>
      <c r="AT212" s="59"/>
      <c r="AU212" s="59"/>
      <c r="AV212" s="59"/>
      <c r="AW212" s="59"/>
      <c r="AX212" s="60"/>
      <c r="AY212" s="59"/>
      <c r="AZ212" s="59"/>
      <c r="BA212" s="59" t="s">
        <v>9</v>
      </c>
      <c r="BB212" s="59"/>
      <c r="BC212" s="58"/>
      <c r="BD212" s="58"/>
      <c r="BE212" s="59"/>
      <c r="BF212" s="58"/>
      <c r="BG212" s="58"/>
      <c r="BH212" s="58"/>
      <c r="BI212" s="59"/>
      <c r="BJ212" s="6"/>
    </row>
    <row r="213" spans="1:62" ht="31">
      <c r="A213" s="23">
        <v>209</v>
      </c>
      <c r="B213" s="56" t="s">
        <v>335</v>
      </c>
      <c r="C213" s="56" t="s">
        <v>336</v>
      </c>
      <c r="D213" s="56" t="s">
        <v>71</v>
      </c>
      <c r="E213" s="56">
        <v>58</v>
      </c>
      <c r="F213" s="56" t="s">
        <v>195</v>
      </c>
      <c r="G213" s="56" t="s">
        <v>195</v>
      </c>
      <c r="H213" s="76" t="str">
        <f t="shared" si="6"/>
        <v>曾＊祐</v>
      </c>
      <c r="I213" s="57" t="str">
        <f t="shared" si="7"/>
        <v>1＊983011</v>
      </c>
      <c r="J213" s="56">
        <v>1130416</v>
      </c>
      <c r="K213" s="56" t="s">
        <v>732</v>
      </c>
      <c r="L213" s="62" t="s">
        <v>721</v>
      </c>
      <c r="M213" s="58"/>
      <c r="N213" s="58"/>
      <c r="O213" s="58"/>
      <c r="P213" s="58"/>
      <c r="Q213" s="58"/>
      <c r="R213" s="58"/>
      <c r="S213" s="59"/>
      <c r="T213" s="59"/>
      <c r="U213" s="59"/>
      <c r="V213" s="59"/>
      <c r="W213" s="59"/>
      <c r="X213" s="59"/>
      <c r="Y213" s="59"/>
      <c r="Z213" s="59"/>
      <c r="AA213" s="59"/>
      <c r="AB213" s="59"/>
      <c r="AC213" s="59"/>
      <c r="AD213" s="59"/>
      <c r="AE213" s="59"/>
      <c r="AF213" s="59"/>
      <c r="AG213" s="59"/>
      <c r="AH213" s="59"/>
      <c r="AI213" s="59"/>
      <c r="AJ213" s="58"/>
      <c r="AK213" s="58"/>
      <c r="AL213" s="58"/>
      <c r="AM213" s="59"/>
      <c r="AN213" s="59"/>
      <c r="AO213" s="59"/>
      <c r="AP213" s="59"/>
      <c r="AQ213" s="59"/>
      <c r="AR213" s="58"/>
      <c r="AS213" s="59"/>
      <c r="AT213" s="59"/>
      <c r="AU213" s="59"/>
      <c r="AV213" s="59"/>
      <c r="AW213" s="59"/>
      <c r="AX213" s="60"/>
      <c r="AY213" s="59"/>
      <c r="AZ213" s="59"/>
      <c r="BA213" s="59"/>
      <c r="BB213" s="59" t="s">
        <v>2212</v>
      </c>
      <c r="BC213" s="58"/>
      <c r="BD213" s="58"/>
      <c r="BE213" s="59"/>
      <c r="BF213" s="58"/>
      <c r="BG213" s="58"/>
      <c r="BH213" s="58"/>
      <c r="BI213" s="59"/>
      <c r="BJ213" s="6"/>
    </row>
    <row r="214" spans="1:62">
      <c r="A214" s="23">
        <v>210</v>
      </c>
      <c r="B214" s="56" t="s">
        <v>2403</v>
      </c>
      <c r="C214" s="56" t="s">
        <v>1398</v>
      </c>
      <c r="D214" s="56" t="s">
        <v>71</v>
      </c>
      <c r="E214" s="56">
        <v>77</v>
      </c>
      <c r="F214" s="56" t="s">
        <v>195</v>
      </c>
      <c r="G214" s="56" t="s">
        <v>195</v>
      </c>
      <c r="H214" s="76" t="str">
        <f t="shared" si="6"/>
        <v>邱＊周</v>
      </c>
      <c r="I214" s="57" t="str">
        <f t="shared" si="7"/>
        <v>1＊667111</v>
      </c>
      <c r="J214" s="56">
        <v>1130416</v>
      </c>
      <c r="K214" s="56">
        <v>5761300</v>
      </c>
      <c r="L214" s="62" t="s">
        <v>721</v>
      </c>
      <c r="M214" s="58"/>
      <c r="N214" s="58"/>
      <c r="O214" s="58"/>
      <c r="P214" s="58"/>
      <c r="Q214" s="58"/>
      <c r="R214" s="58"/>
      <c r="S214" s="59"/>
      <c r="T214" s="59"/>
      <c r="U214" s="59"/>
      <c r="V214" s="59"/>
      <c r="W214" s="59"/>
      <c r="X214" s="59"/>
      <c r="Y214" s="59"/>
      <c r="Z214" s="59"/>
      <c r="AA214" s="59"/>
      <c r="AB214" s="59"/>
      <c r="AC214" s="59"/>
      <c r="AD214" s="59"/>
      <c r="AE214" s="59"/>
      <c r="AF214" s="59"/>
      <c r="AG214" s="59"/>
      <c r="AH214" s="59"/>
      <c r="AI214" s="59"/>
      <c r="AJ214" s="58"/>
      <c r="AK214" s="58"/>
      <c r="AL214" s="58"/>
      <c r="AM214" s="59"/>
      <c r="AN214" s="59"/>
      <c r="AO214" s="59"/>
      <c r="AP214" s="59"/>
      <c r="AQ214" s="59"/>
      <c r="AR214" s="58"/>
      <c r="AS214" s="59"/>
      <c r="AT214" s="59"/>
      <c r="AU214" s="59" t="s">
        <v>9</v>
      </c>
      <c r="AV214" s="59"/>
      <c r="AW214" s="59"/>
      <c r="AX214" s="60"/>
      <c r="AY214" s="59"/>
      <c r="AZ214" s="59"/>
      <c r="BA214" s="59"/>
      <c r="BB214" s="59"/>
      <c r="BC214" s="58"/>
      <c r="BD214" s="58"/>
      <c r="BE214" s="59"/>
      <c r="BF214" s="58"/>
      <c r="BG214" s="58"/>
      <c r="BH214" s="58"/>
      <c r="BI214" s="59"/>
      <c r="BJ214" s="6"/>
    </row>
    <row r="215" spans="1:62" ht="31">
      <c r="A215" s="23">
        <v>211</v>
      </c>
      <c r="B215" s="56" t="s">
        <v>2404</v>
      </c>
      <c r="C215" s="56" t="s">
        <v>2114</v>
      </c>
      <c r="D215" s="56" t="s">
        <v>71</v>
      </c>
      <c r="E215" s="56">
        <v>60</v>
      </c>
      <c r="F215" s="56" t="s">
        <v>195</v>
      </c>
      <c r="G215" s="56" t="s">
        <v>195</v>
      </c>
      <c r="H215" s="76" t="str">
        <f t="shared" si="6"/>
        <v>簡＊璋</v>
      </c>
      <c r="I215" s="57" t="str">
        <f t="shared" si="7"/>
        <v>1＊026296</v>
      </c>
      <c r="J215" s="56">
        <v>1130416</v>
      </c>
      <c r="K215" s="56" t="s">
        <v>734</v>
      </c>
      <c r="L215" s="62" t="s">
        <v>721</v>
      </c>
      <c r="M215" s="58"/>
      <c r="N215" s="58"/>
      <c r="O215" s="58"/>
      <c r="P215" s="58"/>
      <c r="Q215" s="58"/>
      <c r="R215" s="58"/>
      <c r="S215" s="59"/>
      <c r="T215" s="59"/>
      <c r="U215" s="59"/>
      <c r="V215" s="59"/>
      <c r="W215" s="59"/>
      <c r="X215" s="59"/>
      <c r="Y215" s="59"/>
      <c r="Z215" s="59"/>
      <c r="AA215" s="59"/>
      <c r="AB215" s="59"/>
      <c r="AC215" s="59"/>
      <c r="AD215" s="59"/>
      <c r="AE215" s="59"/>
      <c r="AF215" s="59"/>
      <c r="AG215" s="59"/>
      <c r="AH215" s="59"/>
      <c r="AI215" s="59"/>
      <c r="AJ215" s="58"/>
      <c r="AK215" s="58"/>
      <c r="AL215" s="58"/>
      <c r="AM215" s="59"/>
      <c r="AN215" s="59"/>
      <c r="AO215" s="59"/>
      <c r="AP215" s="59"/>
      <c r="AQ215" s="59"/>
      <c r="AR215" s="58"/>
      <c r="AS215" s="59"/>
      <c r="AT215" s="59"/>
      <c r="AU215" s="59"/>
      <c r="AV215" s="59"/>
      <c r="AW215" s="59"/>
      <c r="AX215" s="60"/>
      <c r="AY215" s="59"/>
      <c r="AZ215" s="59"/>
      <c r="BA215" s="59" t="s">
        <v>9</v>
      </c>
      <c r="BB215" s="59"/>
      <c r="BC215" s="58"/>
      <c r="BD215" s="58"/>
      <c r="BE215" s="59"/>
      <c r="BF215" s="58"/>
      <c r="BG215" s="58"/>
      <c r="BH215" s="58"/>
      <c r="BI215" s="59"/>
      <c r="BJ215" s="6"/>
    </row>
    <row r="216" spans="1:62" ht="31">
      <c r="A216" s="23">
        <v>212</v>
      </c>
      <c r="B216" s="56" t="s">
        <v>2377</v>
      </c>
      <c r="C216" s="56" t="s">
        <v>1446</v>
      </c>
      <c r="D216" s="56" t="s">
        <v>71</v>
      </c>
      <c r="E216" s="56">
        <v>75</v>
      </c>
      <c r="F216" s="56" t="s">
        <v>195</v>
      </c>
      <c r="G216" s="56" t="s">
        <v>195</v>
      </c>
      <c r="H216" s="76" t="str">
        <f t="shared" si="6"/>
        <v>黃＊陽</v>
      </c>
      <c r="I216" s="57" t="str">
        <f t="shared" si="7"/>
        <v>1＊042492</v>
      </c>
      <c r="J216" s="56">
        <v>1130416</v>
      </c>
      <c r="K216" s="56" t="s">
        <v>734</v>
      </c>
      <c r="L216" s="62" t="s">
        <v>721</v>
      </c>
      <c r="M216" s="58"/>
      <c r="N216" s="58"/>
      <c r="O216" s="58"/>
      <c r="P216" s="58"/>
      <c r="Q216" s="58"/>
      <c r="R216" s="58"/>
      <c r="S216" s="59"/>
      <c r="T216" s="59"/>
      <c r="U216" s="59"/>
      <c r="V216" s="59"/>
      <c r="W216" s="59"/>
      <c r="X216" s="59"/>
      <c r="Y216" s="59"/>
      <c r="Z216" s="59"/>
      <c r="AA216" s="59"/>
      <c r="AB216" s="59"/>
      <c r="AC216" s="59"/>
      <c r="AD216" s="59"/>
      <c r="AE216" s="59"/>
      <c r="AF216" s="59"/>
      <c r="AG216" s="59"/>
      <c r="AH216" s="59"/>
      <c r="AI216" s="59"/>
      <c r="AJ216" s="58"/>
      <c r="AK216" s="58"/>
      <c r="AL216" s="58"/>
      <c r="AM216" s="59"/>
      <c r="AN216" s="59"/>
      <c r="AO216" s="59"/>
      <c r="AP216" s="59"/>
      <c r="AQ216" s="59"/>
      <c r="AR216" s="58"/>
      <c r="AS216" s="59"/>
      <c r="AT216" s="59"/>
      <c r="AU216" s="59"/>
      <c r="AV216" s="59"/>
      <c r="AW216" s="59"/>
      <c r="AX216" s="60"/>
      <c r="AY216" s="59"/>
      <c r="AZ216" s="59"/>
      <c r="BA216" s="59" t="s">
        <v>9</v>
      </c>
      <c r="BB216" s="59"/>
      <c r="BC216" s="58"/>
      <c r="BD216" s="58"/>
      <c r="BE216" s="59"/>
      <c r="BF216" s="58"/>
      <c r="BG216" s="58"/>
      <c r="BH216" s="58"/>
      <c r="BI216" s="59"/>
      <c r="BJ216" s="6"/>
    </row>
    <row r="217" spans="1:62">
      <c r="A217" s="23">
        <v>213</v>
      </c>
      <c r="B217" s="56" t="s">
        <v>2405</v>
      </c>
      <c r="C217" s="56" t="s">
        <v>2115</v>
      </c>
      <c r="D217" s="56" t="s">
        <v>71</v>
      </c>
      <c r="E217" s="56">
        <v>69</v>
      </c>
      <c r="F217" s="56" t="s">
        <v>195</v>
      </c>
      <c r="G217" s="56" t="s">
        <v>195</v>
      </c>
      <c r="H217" s="76" t="str">
        <f t="shared" si="6"/>
        <v>丁＊林</v>
      </c>
      <c r="I217" s="57" t="str">
        <f t="shared" si="7"/>
        <v>1＊120561</v>
      </c>
      <c r="J217" s="56">
        <v>1130416</v>
      </c>
      <c r="K217" s="56">
        <v>5761300</v>
      </c>
      <c r="L217" s="62" t="s">
        <v>721</v>
      </c>
      <c r="M217" s="58"/>
      <c r="N217" s="58"/>
      <c r="O217" s="58"/>
      <c r="P217" s="58"/>
      <c r="Q217" s="58"/>
      <c r="R217" s="58"/>
      <c r="S217" s="59"/>
      <c r="T217" s="59"/>
      <c r="U217" s="59"/>
      <c r="V217" s="59"/>
      <c r="W217" s="59"/>
      <c r="X217" s="59"/>
      <c r="Y217" s="59"/>
      <c r="Z217" s="59"/>
      <c r="AA217" s="59"/>
      <c r="AB217" s="59"/>
      <c r="AC217" s="59"/>
      <c r="AD217" s="59"/>
      <c r="AE217" s="59"/>
      <c r="AF217" s="59"/>
      <c r="AG217" s="59"/>
      <c r="AH217" s="59"/>
      <c r="AI217" s="59"/>
      <c r="AJ217" s="58"/>
      <c r="AK217" s="58"/>
      <c r="AL217" s="58"/>
      <c r="AM217" s="59"/>
      <c r="AN217" s="59"/>
      <c r="AO217" s="59"/>
      <c r="AP217" s="59"/>
      <c r="AQ217" s="59"/>
      <c r="AR217" s="58"/>
      <c r="AS217" s="59"/>
      <c r="AT217" s="59"/>
      <c r="AU217" s="59" t="s">
        <v>9</v>
      </c>
      <c r="AV217" s="59"/>
      <c r="AW217" s="59"/>
      <c r="AX217" s="60"/>
      <c r="AY217" s="59"/>
      <c r="AZ217" s="59"/>
      <c r="BA217" s="59"/>
      <c r="BB217" s="59"/>
      <c r="BC217" s="58"/>
      <c r="BD217" s="58"/>
      <c r="BE217" s="59"/>
      <c r="BF217" s="58"/>
      <c r="BG217" s="58"/>
      <c r="BH217" s="58"/>
      <c r="BI217" s="59"/>
      <c r="BJ217" s="6"/>
    </row>
    <row r="218" spans="1:62" ht="31">
      <c r="A218" s="23">
        <v>214</v>
      </c>
      <c r="B218" s="56" t="s">
        <v>2406</v>
      </c>
      <c r="C218" s="56" t="s">
        <v>2116</v>
      </c>
      <c r="D218" s="56" t="s">
        <v>71</v>
      </c>
      <c r="E218" s="56">
        <v>72</v>
      </c>
      <c r="F218" s="56" t="s">
        <v>195</v>
      </c>
      <c r="G218" s="56" t="s">
        <v>195</v>
      </c>
      <c r="H218" s="76" t="str">
        <f t="shared" si="6"/>
        <v>陳＊樹</v>
      </c>
      <c r="I218" s="57" t="str">
        <f t="shared" si="7"/>
        <v>1＊095312</v>
      </c>
      <c r="J218" s="56">
        <v>1130416</v>
      </c>
      <c r="K218" s="56" t="s">
        <v>734</v>
      </c>
      <c r="L218" s="62" t="s">
        <v>721</v>
      </c>
      <c r="M218" s="58"/>
      <c r="N218" s="58"/>
      <c r="O218" s="58"/>
      <c r="P218" s="58"/>
      <c r="Q218" s="58"/>
      <c r="R218" s="58"/>
      <c r="S218" s="59"/>
      <c r="T218" s="59"/>
      <c r="U218" s="59"/>
      <c r="V218" s="59"/>
      <c r="W218" s="59"/>
      <c r="X218" s="59"/>
      <c r="Y218" s="59"/>
      <c r="Z218" s="59"/>
      <c r="AA218" s="59"/>
      <c r="AB218" s="59"/>
      <c r="AC218" s="59"/>
      <c r="AD218" s="59"/>
      <c r="AE218" s="59"/>
      <c r="AF218" s="59"/>
      <c r="AG218" s="59"/>
      <c r="AH218" s="59"/>
      <c r="AI218" s="59"/>
      <c r="AJ218" s="58"/>
      <c r="AK218" s="58"/>
      <c r="AL218" s="58"/>
      <c r="AM218" s="59"/>
      <c r="AN218" s="59"/>
      <c r="AO218" s="59"/>
      <c r="AP218" s="59"/>
      <c r="AQ218" s="59"/>
      <c r="AR218" s="58"/>
      <c r="AS218" s="59"/>
      <c r="AT218" s="59"/>
      <c r="AU218" s="59"/>
      <c r="AV218" s="59"/>
      <c r="AW218" s="59"/>
      <c r="AX218" s="60"/>
      <c r="AY218" s="59"/>
      <c r="AZ218" s="59"/>
      <c r="BA218" s="59" t="s">
        <v>2212</v>
      </c>
      <c r="BB218" s="59"/>
      <c r="BC218" s="58"/>
      <c r="BD218" s="58"/>
      <c r="BE218" s="59"/>
      <c r="BF218" s="58"/>
      <c r="BG218" s="58"/>
      <c r="BH218" s="58"/>
      <c r="BI218" s="59"/>
      <c r="BJ218" s="6"/>
    </row>
    <row r="219" spans="1:62">
      <c r="A219" s="23">
        <v>215</v>
      </c>
      <c r="B219" s="56" t="s">
        <v>2407</v>
      </c>
      <c r="C219" s="56" t="s">
        <v>817</v>
      </c>
      <c r="D219" s="56" t="s">
        <v>69</v>
      </c>
      <c r="E219" s="56">
        <v>63</v>
      </c>
      <c r="F219" s="56" t="s">
        <v>195</v>
      </c>
      <c r="G219" s="56" t="s">
        <v>195</v>
      </c>
      <c r="H219" s="76" t="str">
        <f t="shared" si="6"/>
        <v>王＊孌</v>
      </c>
      <c r="I219" s="57" t="str">
        <f t="shared" si="7"/>
        <v>2＊379189</v>
      </c>
      <c r="J219" s="56">
        <v>1130416</v>
      </c>
      <c r="K219" s="56">
        <v>5761300</v>
      </c>
      <c r="L219" s="62" t="s">
        <v>721</v>
      </c>
      <c r="M219" s="58"/>
      <c r="N219" s="58"/>
      <c r="O219" s="58"/>
      <c r="P219" s="58"/>
      <c r="Q219" s="58"/>
      <c r="R219" s="58"/>
      <c r="S219" s="59"/>
      <c r="T219" s="59"/>
      <c r="U219" s="59"/>
      <c r="V219" s="59"/>
      <c r="W219" s="59"/>
      <c r="X219" s="59"/>
      <c r="Y219" s="59"/>
      <c r="Z219" s="59"/>
      <c r="AA219" s="59"/>
      <c r="AB219" s="59"/>
      <c r="AC219" s="59"/>
      <c r="AD219" s="59"/>
      <c r="AE219" s="59"/>
      <c r="AF219" s="59"/>
      <c r="AG219" s="59"/>
      <c r="AH219" s="59"/>
      <c r="AI219" s="59"/>
      <c r="AJ219" s="58"/>
      <c r="AK219" s="58"/>
      <c r="AL219" s="58"/>
      <c r="AM219" s="59"/>
      <c r="AN219" s="59"/>
      <c r="AO219" s="59"/>
      <c r="AP219" s="59"/>
      <c r="AQ219" s="59"/>
      <c r="AR219" s="58"/>
      <c r="AS219" s="59"/>
      <c r="AT219" s="59"/>
      <c r="AU219" s="59" t="s">
        <v>9</v>
      </c>
      <c r="AV219" s="59"/>
      <c r="AW219" s="59"/>
      <c r="AX219" s="60"/>
      <c r="AY219" s="59"/>
      <c r="AZ219" s="59"/>
      <c r="BA219" s="59"/>
      <c r="BB219" s="59"/>
      <c r="BC219" s="58"/>
      <c r="BD219" s="58"/>
      <c r="BE219" s="59"/>
      <c r="BF219" s="58"/>
      <c r="BG219" s="58"/>
      <c r="BH219" s="58"/>
      <c r="BI219" s="59"/>
      <c r="BJ219" s="6"/>
    </row>
    <row r="220" spans="1:62" ht="46.5">
      <c r="A220" s="23">
        <v>216</v>
      </c>
      <c r="B220" s="56" t="s">
        <v>2408</v>
      </c>
      <c r="C220" s="56" t="s">
        <v>931</v>
      </c>
      <c r="D220" s="56" t="s">
        <v>69</v>
      </c>
      <c r="E220" s="56">
        <v>90</v>
      </c>
      <c r="F220" s="56" t="s">
        <v>195</v>
      </c>
      <c r="G220" s="56" t="s">
        <v>195</v>
      </c>
      <c r="H220" s="76" t="str">
        <f t="shared" si="6"/>
        <v>林＊月娥</v>
      </c>
      <c r="I220" s="57" t="str">
        <f t="shared" si="7"/>
        <v>2＊392381</v>
      </c>
      <c r="J220" s="56">
        <v>1130416</v>
      </c>
      <c r="K220" s="56" t="s">
        <v>754</v>
      </c>
      <c r="L220" s="62" t="s">
        <v>721</v>
      </c>
      <c r="M220" s="58"/>
      <c r="N220" s="58"/>
      <c r="O220" s="58"/>
      <c r="P220" s="58"/>
      <c r="Q220" s="58"/>
      <c r="R220" s="58"/>
      <c r="S220" s="59"/>
      <c r="T220" s="59"/>
      <c r="U220" s="59"/>
      <c r="V220" s="59"/>
      <c r="W220" s="59"/>
      <c r="X220" s="59"/>
      <c r="Y220" s="59"/>
      <c r="Z220" s="59"/>
      <c r="AA220" s="59"/>
      <c r="AB220" s="59"/>
      <c r="AC220" s="59"/>
      <c r="AD220" s="59"/>
      <c r="AE220" s="59"/>
      <c r="AF220" s="59"/>
      <c r="AG220" s="59"/>
      <c r="AH220" s="59"/>
      <c r="AI220" s="59"/>
      <c r="AJ220" s="58"/>
      <c r="AK220" s="58"/>
      <c r="AL220" s="58"/>
      <c r="AM220" s="59"/>
      <c r="AN220" s="59"/>
      <c r="AO220" s="59"/>
      <c r="AP220" s="59"/>
      <c r="AQ220" s="59"/>
      <c r="AR220" s="58"/>
      <c r="AS220" s="59"/>
      <c r="AT220" s="59"/>
      <c r="AU220" s="59"/>
      <c r="AV220" s="59"/>
      <c r="AW220" s="59"/>
      <c r="AX220" s="60"/>
      <c r="AY220" s="59"/>
      <c r="AZ220" s="59"/>
      <c r="BA220" s="59" t="s">
        <v>9</v>
      </c>
      <c r="BB220" s="59"/>
      <c r="BC220" s="58"/>
      <c r="BD220" s="58"/>
      <c r="BE220" s="59"/>
      <c r="BF220" s="58"/>
      <c r="BG220" s="58"/>
      <c r="BH220" s="58"/>
      <c r="BI220" s="59" t="s">
        <v>2217</v>
      </c>
      <c r="BJ220" s="6"/>
    </row>
    <row r="221" spans="1:62" ht="46.5">
      <c r="A221" s="23">
        <v>217</v>
      </c>
      <c r="B221" s="56" t="s">
        <v>2409</v>
      </c>
      <c r="C221" s="56" t="s">
        <v>933</v>
      </c>
      <c r="D221" s="56" t="s">
        <v>69</v>
      </c>
      <c r="E221" s="56">
        <v>70</v>
      </c>
      <c r="F221" s="56" t="s">
        <v>195</v>
      </c>
      <c r="G221" s="56" t="s">
        <v>195</v>
      </c>
      <c r="H221" s="76" t="str">
        <f t="shared" si="6"/>
        <v>黃＊香</v>
      </c>
      <c r="I221" s="57" t="str">
        <f t="shared" si="7"/>
        <v>2＊538314</v>
      </c>
      <c r="J221" s="56">
        <v>1130416</v>
      </c>
      <c r="K221" s="56" t="s">
        <v>756</v>
      </c>
      <c r="L221" s="62" t="s">
        <v>721</v>
      </c>
      <c r="M221" s="58"/>
      <c r="N221" s="58"/>
      <c r="O221" s="58"/>
      <c r="P221" s="58"/>
      <c r="Q221" s="58"/>
      <c r="R221" s="58"/>
      <c r="S221" s="59"/>
      <c r="T221" s="59"/>
      <c r="U221" s="59"/>
      <c r="V221" s="59"/>
      <c r="W221" s="59"/>
      <c r="X221" s="59"/>
      <c r="Y221" s="59"/>
      <c r="Z221" s="59"/>
      <c r="AA221" s="59"/>
      <c r="AB221" s="59"/>
      <c r="AC221" s="59"/>
      <c r="AD221" s="59"/>
      <c r="AE221" s="59"/>
      <c r="AF221" s="59"/>
      <c r="AG221" s="59"/>
      <c r="AH221" s="59"/>
      <c r="AI221" s="59"/>
      <c r="AJ221" s="58"/>
      <c r="AK221" s="58"/>
      <c r="AL221" s="58"/>
      <c r="AM221" s="59"/>
      <c r="AN221" s="59"/>
      <c r="AO221" s="59"/>
      <c r="AP221" s="59"/>
      <c r="AQ221" s="59"/>
      <c r="AR221" s="58"/>
      <c r="AS221" s="59"/>
      <c r="AT221" s="59"/>
      <c r="AU221" s="59"/>
      <c r="AV221" s="59"/>
      <c r="AW221" s="59"/>
      <c r="AX221" s="60"/>
      <c r="AY221" s="59"/>
      <c r="AZ221" s="59"/>
      <c r="BA221" s="59" t="s">
        <v>9</v>
      </c>
      <c r="BB221" s="59"/>
      <c r="BC221" s="58"/>
      <c r="BD221" s="58"/>
      <c r="BE221" s="59"/>
      <c r="BF221" s="58" t="s">
        <v>760</v>
      </c>
      <c r="BG221" s="58"/>
      <c r="BH221" s="58"/>
      <c r="BI221" s="59"/>
      <c r="BJ221" s="6"/>
    </row>
    <row r="222" spans="1:62">
      <c r="A222" s="23">
        <v>218</v>
      </c>
      <c r="B222" s="56" t="s">
        <v>2410</v>
      </c>
      <c r="C222" s="56" t="s">
        <v>2117</v>
      </c>
      <c r="D222" s="56" t="s">
        <v>69</v>
      </c>
      <c r="E222" s="56">
        <v>89</v>
      </c>
      <c r="F222" s="56" t="s">
        <v>195</v>
      </c>
      <c r="G222" s="56" t="s">
        <v>195</v>
      </c>
      <c r="H222" s="76" t="str">
        <f t="shared" si="6"/>
        <v>李＊淑貞</v>
      </c>
      <c r="I222" s="57" t="str">
        <f t="shared" si="7"/>
        <v>2＊608202</v>
      </c>
      <c r="J222" s="56">
        <v>1130416</v>
      </c>
      <c r="K222" s="56">
        <v>5761110</v>
      </c>
      <c r="L222" s="62" t="s">
        <v>721</v>
      </c>
      <c r="M222" s="58"/>
      <c r="N222" s="58"/>
      <c r="O222" s="58"/>
      <c r="P222" s="58"/>
      <c r="Q222" s="58"/>
      <c r="R222" s="58"/>
      <c r="S222" s="59"/>
      <c r="T222" s="59"/>
      <c r="U222" s="59"/>
      <c r="V222" s="59"/>
      <c r="W222" s="59"/>
      <c r="X222" s="59"/>
      <c r="Y222" s="59"/>
      <c r="Z222" s="59"/>
      <c r="AA222" s="59"/>
      <c r="AB222" s="59"/>
      <c r="AC222" s="59"/>
      <c r="AD222" s="59"/>
      <c r="AE222" s="59"/>
      <c r="AF222" s="59"/>
      <c r="AG222" s="59"/>
      <c r="AH222" s="59"/>
      <c r="AI222" s="59"/>
      <c r="AJ222" s="58"/>
      <c r="AK222" s="58"/>
      <c r="AL222" s="58"/>
      <c r="AM222" s="59"/>
      <c r="AN222" s="59"/>
      <c r="AO222" s="59"/>
      <c r="AP222" s="59"/>
      <c r="AQ222" s="59"/>
      <c r="AR222" s="58"/>
      <c r="AS222" s="59"/>
      <c r="AT222" s="59"/>
      <c r="AU222" s="59"/>
      <c r="AV222" s="59" t="s">
        <v>9</v>
      </c>
      <c r="AW222" s="59"/>
      <c r="AX222" s="60"/>
      <c r="AY222" s="59"/>
      <c r="AZ222" s="59"/>
      <c r="BA222" s="59"/>
      <c r="BB222" s="59"/>
      <c r="BC222" s="58"/>
      <c r="BD222" s="58"/>
      <c r="BE222" s="59"/>
      <c r="BF222" s="58"/>
      <c r="BG222" s="58"/>
      <c r="BH222" s="58"/>
      <c r="BI222" s="59"/>
      <c r="BJ222" s="6"/>
    </row>
    <row r="223" spans="1:62" ht="31">
      <c r="A223" s="23">
        <v>219</v>
      </c>
      <c r="B223" s="56" t="s">
        <v>2411</v>
      </c>
      <c r="C223" s="56" t="s">
        <v>2118</v>
      </c>
      <c r="D223" s="56" t="s">
        <v>69</v>
      </c>
      <c r="E223" s="56">
        <v>53</v>
      </c>
      <c r="F223" s="56" t="s">
        <v>195</v>
      </c>
      <c r="G223" s="56" t="s">
        <v>195</v>
      </c>
      <c r="H223" s="76" t="str">
        <f t="shared" si="6"/>
        <v>楊＊薇</v>
      </c>
      <c r="I223" s="57" t="str">
        <f t="shared" si="7"/>
        <v>2＊614517</v>
      </c>
      <c r="J223" s="56">
        <v>1130416</v>
      </c>
      <c r="K223" s="56" t="s">
        <v>734</v>
      </c>
      <c r="L223" s="62" t="s">
        <v>721</v>
      </c>
      <c r="M223" s="58"/>
      <c r="N223" s="58"/>
      <c r="O223" s="58"/>
      <c r="P223" s="58"/>
      <c r="Q223" s="58"/>
      <c r="R223" s="58"/>
      <c r="S223" s="59"/>
      <c r="T223" s="59"/>
      <c r="U223" s="59"/>
      <c r="V223" s="59"/>
      <c r="W223" s="59"/>
      <c r="X223" s="59"/>
      <c r="Y223" s="59"/>
      <c r="Z223" s="59"/>
      <c r="AA223" s="59"/>
      <c r="AB223" s="59"/>
      <c r="AC223" s="59"/>
      <c r="AD223" s="59"/>
      <c r="AE223" s="59"/>
      <c r="AF223" s="59"/>
      <c r="AG223" s="59"/>
      <c r="AH223" s="59"/>
      <c r="AI223" s="59"/>
      <c r="AJ223" s="58"/>
      <c r="AK223" s="58"/>
      <c r="AL223" s="58"/>
      <c r="AM223" s="59"/>
      <c r="AN223" s="59"/>
      <c r="AO223" s="59"/>
      <c r="AP223" s="59"/>
      <c r="AQ223" s="59"/>
      <c r="AR223" s="58"/>
      <c r="AS223" s="59"/>
      <c r="AT223" s="59"/>
      <c r="AU223" s="59"/>
      <c r="AV223" s="59"/>
      <c r="AW223" s="59"/>
      <c r="AX223" s="60"/>
      <c r="AY223" s="59"/>
      <c r="AZ223" s="59"/>
      <c r="BA223" s="59" t="s">
        <v>9</v>
      </c>
      <c r="BB223" s="59"/>
      <c r="BC223" s="58"/>
      <c r="BD223" s="58"/>
      <c r="BE223" s="59" t="s">
        <v>736</v>
      </c>
      <c r="BF223" s="58"/>
      <c r="BG223" s="58"/>
      <c r="BH223" s="58"/>
      <c r="BI223" s="59"/>
      <c r="BJ223" s="6"/>
    </row>
    <row r="224" spans="1:62" ht="31">
      <c r="A224" s="23">
        <v>220</v>
      </c>
      <c r="B224" s="56" t="s">
        <v>2412</v>
      </c>
      <c r="C224" s="56" t="s">
        <v>2119</v>
      </c>
      <c r="D224" s="56" t="s">
        <v>69</v>
      </c>
      <c r="E224" s="56">
        <v>59</v>
      </c>
      <c r="F224" s="56" t="s">
        <v>195</v>
      </c>
      <c r="G224" s="56" t="s">
        <v>195</v>
      </c>
      <c r="H224" s="76" t="str">
        <f t="shared" si="6"/>
        <v>吳＊婷</v>
      </c>
      <c r="I224" s="57" t="str">
        <f t="shared" si="7"/>
        <v>0＊716680</v>
      </c>
      <c r="J224" s="56">
        <v>1130419</v>
      </c>
      <c r="K224" s="56" t="s">
        <v>734</v>
      </c>
      <c r="L224" s="62" t="s">
        <v>721</v>
      </c>
      <c r="M224" s="58"/>
      <c r="N224" s="58"/>
      <c r="O224" s="58"/>
      <c r="P224" s="58"/>
      <c r="Q224" s="58"/>
      <c r="R224" s="58"/>
      <c r="S224" s="59"/>
      <c r="T224" s="59"/>
      <c r="U224" s="59"/>
      <c r="V224" s="59"/>
      <c r="W224" s="59"/>
      <c r="X224" s="59"/>
      <c r="Y224" s="59"/>
      <c r="Z224" s="59"/>
      <c r="AA224" s="59"/>
      <c r="AB224" s="59"/>
      <c r="AC224" s="59"/>
      <c r="AD224" s="59"/>
      <c r="AE224" s="59"/>
      <c r="AF224" s="59"/>
      <c r="AG224" s="59"/>
      <c r="AH224" s="59"/>
      <c r="AI224" s="59"/>
      <c r="AJ224" s="58"/>
      <c r="AK224" s="58"/>
      <c r="AL224" s="58"/>
      <c r="AM224" s="59"/>
      <c r="AN224" s="59"/>
      <c r="AO224" s="59"/>
      <c r="AP224" s="59"/>
      <c r="AQ224" s="59"/>
      <c r="AR224" s="58"/>
      <c r="AS224" s="59"/>
      <c r="AT224" s="59"/>
      <c r="AU224" s="59"/>
      <c r="AV224" s="59"/>
      <c r="AW224" s="59"/>
      <c r="AX224" s="60"/>
      <c r="AY224" s="59"/>
      <c r="AZ224" s="59"/>
      <c r="BA224" s="59" t="s">
        <v>9</v>
      </c>
      <c r="BB224" s="59"/>
      <c r="BC224" s="58"/>
      <c r="BD224" s="58"/>
      <c r="BE224" s="59"/>
      <c r="BF224" s="58"/>
      <c r="BG224" s="58"/>
      <c r="BH224" s="58"/>
      <c r="BI224" s="59"/>
      <c r="BJ224" s="6"/>
    </row>
    <row r="225" spans="1:62">
      <c r="A225" s="23">
        <v>221</v>
      </c>
      <c r="B225" s="56" t="s">
        <v>2413</v>
      </c>
      <c r="C225" s="56" t="s">
        <v>1482</v>
      </c>
      <c r="D225" s="56" t="s">
        <v>71</v>
      </c>
      <c r="E225" s="56">
        <v>46</v>
      </c>
      <c r="F225" s="56" t="s">
        <v>195</v>
      </c>
      <c r="G225" s="56" t="s">
        <v>195</v>
      </c>
      <c r="H225" s="76" t="str">
        <f t="shared" si="6"/>
        <v>李＊霖</v>
      </c>
      <c r="I225" s="57" t="str">
        <f t="shared" si="7"/>
        <v>0＊120924</v>
      </c>
      <c r="J225" s="56">
        <v>1130419</v>
      </c>
      <c r="K225" s="56">
        <v>5761110</v>
      </c>
      <c r="L225" s="62" t="s">
        <v>721</v>
      </c>
      <c r="M225" s="58"/>
      <c r="N225" s="58"/>
      <c r="O225" s="58"/>
      <c r="P225" s="58"/>
      <c r="Q225" s="58"/>
      <c r="R225" s="58"/>
      <c r="S225" s="59"/>
      <c r="T225" s="59"/>
      <c r="U225" s="59"/>
      <c r="V225" s="59"/>
      <c r="W225" s="59"/>
      <c r="X225" s="59"/>
      <c r="Y225" s="59"/>
      <c r="Z225" s="59"/>
      <c r="AA225" s="59"/>
      <c r="AB225" s="59"/>
      <c r="AC225" s="59"/>
      <c r="AD225" s="59"/>
      <c r="AE225" s="59"/>
      <c r="AF225" s="59"/>
      <c r="AG225" s="59"/>
      <c r="AH225" s="59"/>
      <c r="AI225" s="59"/>
      <c r="AJ225" s="58"/>
      <c r="AK225" s="58"/>
      <c r="AL225" s="58"/>
      <c r="AM225" s="59"/>
      <c r="AN225" s="59"/>
      <c r="AO225" s="59"/>
      <c r="AP225" s="59"/>
      <c r="AQ225" s="59"/>
      <c r="AR225" s="58"/>
      <c r="AS225" s="59"/>
      <c r="AT225" s="59"/>
      <c r="AU225" s="59"/>
      <c r="AV225" s="59" t="s">
        <v>9</v>
      </c>
      <c r="AW225" s="59"/>
      <c r="AX225" s="60"/>
      <c r="AY225" s="59"/>
      <c r="AZ225" s="59"/>
      <c r="BA225" s="59"/>
      <c r="BB225" s="59"/>
      <c r="BC225" s="58"/>
      <c r="BD225" s="58"/>
      <c r="BE225" s="59"/>
      <c r="BF225" s="58"/>
      <c r="BG225" s="58"/>
      <c r="BH225" s="58"/>
      <c r="BI225" s="59"/>
      <c r="BJ225" s="6"/>
    </row>
    <row r="226" spans="1:62">
      <c r="A226" s="23">
        <v>222</v>
      </c>
      <c r="B226" s="56" t="s">
        <v>2368</v>
      </c>
      <c r="C226" s="56" t="s">
        <v>1409</v>
      </c>
      <c r="D226" s="56" t="s">
        <v>69</v>
      </c>
      <c r="E226" s="56">
        <v>74</v>
      </c>
      <c r="F226" s="56" t="s">
        <v>195</v>
      </c>
      <c r="G226" s="56" t="s">
        <v>195</v>
      </c>
      <c r="H226" s="76" t="str">
        <f t="shared" si="6"/>
        <v>林＊金</v>
      </c>
      <c r="I226" s="57" t="str">
        <f t="shared" si="7"/>
        <v>1＊625045</v>
      </c>
      <c r="J226" s="56">
        <v>1130419</v>
      </c>
      <c r="K226" s="56">
        <v>5761110</v>
      </c>
      <c r="L226" s="62" t="s">
        <v>721</v>
      </c>
      <c r="M226" s="58"/>
      <c r="N226" s="58"/>
      <c r="O226" s="58"/>
      <c r="P226" s="58"/>
      <c r="Q226" s="58"/>
      <c r="R226" s="58"/>
      <c r="S226" s="59"/>
      <c r="T226" s="59"/>
      <c r="U226" s="59"/>
      <c r="V226" s="59"/>
      <c r="W226" s="59"/>
      <c r="X226" s="59"/>
      <c r="Y226" s="59"/>
      <c r="Z226" s="59"/>
      <c r="AA226" s="59"/>
      <c r="AB226" s="59"/>
      <c r="AC226" s="59"/>
      <c r="AD226" s="59"/>
      <c r="AE226" s="59"/>
      <c r="AF226" s="59"/>
      <c r="AG226" s="59"/>
      <c r="AH226" s="59"/>
      <c r="AI226" s="59"/>
      <c r="AJ226" s="58"/>
      <c r="AK226" s="58"/>
      <c r="AL226" s="58"/>
      <c r="AM226" s="59"/>
      <c r="AN226" s="59"/>
      <c r="AO226" s="59"/>
      <c r="AP226" s="59"/>
      <c r="AQ226" s="59"/>
      <c r="AR226" s="58"/>
      <c r="AS226" s="59"/>
      <c r="AT226" s="59"/>
      <c r="AU226" s="59"/>
      <c r="AV226" s="59" t="s">
        <v>9</v>
      </c>
      <c r="AW226" s="59"/>
      <c r="AX226" s="60"/>
      <c r="AY226" s="59"/>
      <c r="AZ226" s="59"/>
      <c r="BA226" s="59"/>
      <c r="BB226" s="59"/>
      <c r="BC226" s="58"/>
      <c r="BD226" s="58"/>
      <c r="BE226" s="59"/>
      <c r="BF226" s="58"/>
      <c r="BG226" s="58"/>
      <c r="BH226" s="58"/>
      <c r="BI226" s="59"/>
      <c r="BJ226" s="6"/>
    </row>
    <row r="227" spans="1:62" ht="31">
      <c r="A227" s="23">
        <v>223</v>
      </c>
      <c r="B227" s="56" t="s">
        <v>162</v>
      </c>
      <c r="C227" s="56" t="s">
        <v>163</v>
      </c>
      <c r="D227" s="56" t="s">
        <v>69</v>
      </c>
      <c r="E227" s="56">
        <v>68</v>
      </c>
      <c r="F227" s="56" t="s">
        <v>195</v>
      </c>
      <c r="G227" s="56" t="s">
        <v>195</v>
      </c>
      <c r="H227" s="76" t="str">
        <f t="shared" si="6"/>
        <v>林＊香</v>
      </c>
      <c r="I227" s="57" t="str">
        <f t="shared" si="7"/>
        <v>2＊569919</v>
      </c>
      <c r="J227" s="56">
        <v>1130419</v>
      </c>
      <c r="K227" s="56" t="s">
        <v>734</v>
      </c>
      <c r="L227" s="62" t="s">
        <v>721</v>
      </c>
      <c r="M227" s="58"/>
      <c r="N227" s="58"/>
      <c r="O227" s="58"/>
      <c r="P227" s="58"/>
      <c r="Q227" s="58"/>
      <c r="R227" s="58"/>
      <c r="S227" s="59"/>
      <c r="T227" s="59"/>
      <c r="U227" s="59"/>
      <c r="V227" s="59"/>
      <c r="W227" s="59"/>
      <c r="X227" s="59"/>
      <c r="Y227" s="59"/>
      <c r="Z227" s="59"/>
      <c r="AA227" s="59"/>
      <c r="AB227" s="59"/>
      <c r="AC227" s="59"/>
      <c r="AD227" s="59"/>
      <c r="AE227" s="59"/>
      <c r="AF227" s="59"/>
      <c r="AG227" s="59"/>
      <c r="AH227" s="59"/>
      <c r="AI227" s="59"/>
      <c r="AJ227" s="58"/>
      <c r="AK227" s="58"/>
      <c r="AL227" s="58"/>
      <c r="AM227" s="59"/>
      <c r="AN227" s="59"/>
      <c r="AO227" s="59"/>
      <c r="AP227" s="59"/>
      <c r="AQ227" s="59"/>
      <c r="AR227" s="58"/>
      <c r="AS227" s="59"/>
      <c r="AT227" s="59"/>
      <c r="AU227" s="59"/>
      <c r="AV227" s="59"/>
      <c r="AW227" s="59"/>
      <c r="AX227" s="60"/>
      <c r="AY227" s="59"/>
      <c r="AZ227" s="59"/>
      <c r="BA227" s="59" t="s">
        <v>9</v>
      </c>
      <c r="BB227" s="59"/>
      <c r="BC227" s="58"/>
      <c r="BD227" s="58"/>
      <c r="BE227" s="59" t="s">
        <v>760</v>
      </c>
      <c r="BF227" s="58"/>
      <c r="BG227" s="58"/>
      <c r="BH227" s="58"/>
      <c r="BI227" s="59"/>
      <c r="BJ227" s="6"/>
    </row>
    <row r="228" spans="1:62" ht="31">
      <c r="A228" s="23">
        <v>224</v>
      </c>
      <c r="B228" s="56" t="s">
        <v>2414</v>
      </c>
      <c r="C228" s="56" t="s">
        <v>2120</v>
      </c>
      <c r="D228" s="56" t="s">
        <v>71</v>
      </c>
      <c r="E228" s="56">
        <v>44</v>
      </c>
      <c r="F228" s="56" t="s">
        <v>195</v>
      </c>
      <c r="G228" s="56" t="s">
        <v>195</v>
      </c>
      <c r="H228" s="76" t="str">
        <f t="shared" si="6"/>
        <v>黃＊源</v>
      </c>
      <c r="I228" s="57" t="str">
        <f t="shared" si="7"/>
        <v>2＊306241</v>
      </c>
      <c r="J228" s="56">
        <v>1130419</v>
      </c>
      <c r="K228" s="56" t="s">
        <v>734</v>
      </c>
      <c r="L228" s="62" t="s">
        <v>721</v>
      </c>
      <c r="M228" s="58"/>
      <c r="N228" s="58"/>
      <c r="O228" s="58"/>
      <c r="P228" s="58"/>
      <c r="Q228" s="58"/>
      <c r="R228" s="58"/>
      <c r="S228" s="59"/>
      <c r="T228" s="59"/>
      <c r="U228" s="59"/>
      <c r="V228" s="59"/>
      <c r="W228" s="59"/>
      <c r="X228" s="59"/>
      <c r="Y228" s="59"/>
      <c r="Z228" s="59"/>
      <c r="AA228" s="59"/>
      <c r="AB228" s="59"/>
      <c r="AC228" s="59"/>
      <c r="AD228" s="59"/>
      <c r="AE228" s="59"/>
      <c r="AF228" s="59"/>
      <c r="AG228" s="59"/>
      <c r="AH228" s="59"/>
      <c r="AI228" s="59"/>
      <c r="AJ228" s="58"/>
      <c r="AK228" s="58"/>
      <c r="AL228" s="58"/>
      <c r="AM228" s="59"/>
      <c r="AN228" s="59"/>
      <c r="AO228" s="59"/>
      <c r="AP228" s="59"/>
      <c r="AQ228" s="59"/>
      <c r="AR228" s="58"/>
      <c r="AS228" s="59"/>
      <c r="AT228" s="59"/>
      <c r="AU228" s="59"/>
      <c r="AV228" s="59"/>
      <c r="AW228" s="59"/>
      <c r="AX228" s="60"/>
      <c r="AY228" s="59"/>
      <c r="AZ228" s="59"/>
      <c r="BA228" s="59" t="s">
        <v>9</v>
      </c>
      <c r="BB228" s="59"/>
      <c r="BC228" s="58"/>
      <c r="BD228" s="58"/>
      <c r="BE228" s="59"/>
      <c r="BF228" s="58"/>
      <c r="BG228" s="58"/>
      <c r="BH228" s="58"/>
      <c r="BI228" s="59"/>
      <c r="BJ228" s="6"/>
    </row>
    <row r="229" spans="1:62" ht="31">
      <c r="A229" s="23">
        <v>225</v>
      </c>
      <c r="B229" s="56" t="s">
        <v>2415</v>
      </c>
      <c r="C229" s="56" t="s">
        <v>928</v>
      </c>
      <c r="D229" s="56" t="s">
        <v>71</v>
      </c>
      <c r="E229" s="56">
        <v>75</v>
      </c>
      <c r="F229" s="56" t="s">
        <v>195</v>
      </c>
      <c r="G229" s="56" t="s">
        <v>195</v>
      </c>
      <c r="H229" s="76" t="str">
        <f t="shared" si="6"/>
        <v>郭＊富</v>
      </c>
      <c r="I229" s="57" t="str">
        <f t="shared" si="7"/>
        <v>2＊392273</v>
      </c>
      <c r="J229" s="56">
        <v>1130419</v>
      </c>
      <c r="K229" s="56" t="s">
        <v>734</v>
      </c>
      <c r="L229" s="62" t="s">
        <v>721</v>
      </c>
      <c r="M229" s="58"/>
      <c r="N229" s="58"/>
      <c r="O229" s="58"/>
      <c r="P229" s="58"/>
      <c r="Q229" s="58"/>
      <c r="R229" s="58"/>
      <c r="S229" s="59"/>
      <c r="T229" s="59"/>
      <c r="U229" s="59"/>
      <c r="V229" s="59"/>
      <c r="W229" s="59"/>
      <c r="X229" s="59"/>
      <c r="Y229" s="59"/>
      <c r="Z229" s="59"/>
      <c r="AA229" s="59"/>
      <c r="AB229" s="59"/>
      <c r="AC229" s="59"/>
      <c r="AD229" s="59"/>
      <c r="AE229" s="59"/>
      <c r="AF229" s="59"/>
      <c r="AG229" s="59"/>
      <c r="AH229" s="59"/>
      <c r="AI229" s="59"/>
      <c r="AJ229" s="58"/>
      <c r="AK229" s="58"/>
      <c r="AL229" s="58"/>
      <c r="AM229" s="59"/>
      <c r="AN229" s="59"/>
      <c r="AO229" s="59"/>
      <c r="AP229" s="59"/>
      <c r="AQ229" s="59"/>
      <c r="AR229" s="58"/>
      <c r="AS229" s="59"/>
      <c r="AT229" s="59"/>
      <c r="AU229" s="59"/>
      <c r="AV229" s="59"/>
      <c r="AW229" s="59"/>
      <c r="AX229" s="60"/>
      <c r="AY229" s="59"/>
      <c r="AZ229" s="59"/>
      <c r="BA229" s="59" t="s">
        <v>9</v>
      </c>
      <c r="BB229" s="59"/>
      <c r="BC229" s="58"/>
      <c r="BD229" s="58"/>
      <c r="BE229" s="59"/>
      <c r="BF229" s="58"/>
      <c r="BG229" s="58"/>
      <c r="BH229" s="58"/>
      <c r="BI229" s="59"/>
      <c r="BJ229" s="6"/>
    </row>
    <row r="230" spans="1:62" ht="31">
      <c r="A230" s="23">
        <v>226</v>
      </c>
      <c r="B230" s="56" t="s">
        <v>2416</v>
      </c>
      <c r="C230" s="56" t="s">
        <v>2121</v>
      </c>
      <c r="D230" s="56" t="s">
        <v>71</v>
      </c>
      <c r="E230" s="56">
        <v>58</v>
      </c>
      <c r="F230" s="56" t="s">
        <v>195</v>
      </c>
      <c r="G230" s="56" t="s">
        <v>195</v>
      </c>
      <c r="H230" s="76" t="str">
        <f t="shared" si="6"/>
        <v>蘇＊智</v>
      </c>
      <c r="I230" s="57" t="str">
        <f t="shared" si="7"/>
        <v>2＊295061</v>
      </c>
      <c r="J230" s="56">
        <v>1130419</v>
      </c>
      <c r="K230" s="56" t="s">
        <v>732</v>
      </c>
      <c r="L230" s="62" t="s">
        <v>721</v>
      </c>
      <c r="M230" s="58"/>
      <c r="N230" s="58"/>
      <c r="O230" s="58"/>
      <c r="P230" s="58"/>
      <c r="Q230" s="58"/>
      <c r="R230" s="58"/>
      <c r="S230" s="59"/>
      <c r="T230" s="59"/>
      <c r="U230" s="59"/>
      <c r="V230" s="59"/>
      <c r="W230" s="59"/>
      <c r="X230" s="59"/>
      <c r="Y230" s="59"/>
      <c r="Z230" s="59"/>
      <c r="AA230" s="59"/>
      <c r="AB230" s="59"/>
      <c r="AC230" s="59"/>
      <c r="AD230" s="59"/>
      <c r="AE230" s="59"/>
      <c r="AF230" s="59"/>
      <c r="AG230" s="59"/>
      <c r="AH230" s="59"/>
      <c r="AI230" s="59"/>
      <c r="AJ230" s="58"/>
      <c r="AK230" s="58"/>
      <c r="AL230" s="58"/>
      <c r="AM230" s="59"/>
      <c r="AN230" s="59"/>
      <c r="AO230" s="59"/>
      <c r="AP230" s="59"/>
      <c r="AQ230" s="59"/>
      <c r="AR230" s="58"/>
      <c r="AS230" s="59"/>
      <c r="AT230" s="59"/>
      <c r="AU230" s="59"/>
      <c r="AV230" s="59"/>
      <c r="AW230" s="59"/>
      <c r="AX230" s="60"/>
      <c r="AY230" s="59"/>
      <c r="AZ230" s="59"/>
      <c r="BA230" s="59"/>
      <c r="BB230" s="59" t="s">
        <v>2212</v>
      </c>
      <c r="BC230" s="58"/>
      <c r="BD230" s="58"/>
      <c r="BE230" s="59"/>
      <c r="BF230" s="58"/>
      <c r="BG230" s="58"/>
      <c r="BH230" s="58"/>
      <c r="BI230" s="59"/>
      <c r="BJ230" s="6"/>
    </row>
    <row r="231" spans="1:62" ht="31">
      <c r="A231" s="23">
        <v>227</v>
      </c>
      <c r="B231" s="56" t="s">
        <v>617</v>
      </c>
      <c r="C231" s="56" t="s">
        <v>618</v>
      </c>
      <c r="D231" s="56" t="s">
        <v>71</v>
      </c>
      <c r="E231" s="56">
        <v>76</v>
      </c>
      <c r="F231" s="56" t="s">
        <v>195</v>
      </c>
      <c r="G231" s="56" t="s">
        <v>195</v>
      </c>
      <c r="H231" s="76" t="str">
        <f t="shared" si="6"/>
        <v>孫＊誠</v>
      </c>
      <c r="I231" s="57" t="str">
        <f t="shared" si="7"/>
        <v>2＊308803</v>
      </c>
      <c r="J231" s="56">
        <v>1130419</v>
      </c>
      <c r="K231" s="56" t="s">
        <v>734</v>
      </c>
      <c r="L231" s="62" t="s">
        <v>721</v>
      </c>
      <c r="M231" s="58"/>
      <c r="N231" s="58"/>
      <c r="O231" s="58"/>
      <c r="P231" s="58"/>
      <c r="Q231" s="58"/>
      <c r="R231" s="58"/>
      <c r="S231" s="59"/>
      <c r="T231" s="59"/>
      <c r="U231" s="59"/>
      <c r="V231" s="59"/>
      <c r="W231" s="59"/>
      <c r="X231" s="59"/>
      <c r="Y231" s="59"/>
      <c r="Z231" s="59"/>
      <c r="AA231" s="59"/>
      <c r="AB231" s="59"/>
      <c r="AC231" s="59"/>
      <c r="AD231" s="59"/>
      <c r="AE231" s="59"/>
      <c r="AF231" s="59"/>
      <c r="AG231" s="59"/>
      <c r="AH231" s="59"/>
      <c r="AI231" s="59"/>
      <c r="AJ231" s="58"/>
      <c r="AK231" s="58"/>
      <c r="AL231" s="58"/>
      <c r="AM231" s="59"/>
      <c r="AN231" s="59"/>
      <c r="AO231" s="59"/>
      <c r="AP231" s="59"/>
      <c r="AQ231" s="59"/>
      <c r="AR231" s="58"/>
      <c r="AS231" s="59"/>
      <c r="AT231" s="59"/>
      <c r="AU231" s="59"/>
      <c r="AV231" s="59"/>
      <c r="AW231" s="59"/>
      <c r="AX231" s="60"/>
      <c r="AY231" s="59"/>
      <c r="AZ231" s="59"/>
      <c r="BA231" s="59" t="s">
        <v>9</v>
      </c>
      <c r="BB231" s="59"/>
      <c r="BC231" s="58"/>
      <c r="BD231" s="58"/>
      <c r="BE231" s="59"/>
      <c r="BF231" s="58"/>
      <c r="BG231" s="58"/>
      <c r="BH231" s="58"/>
      <c r="BI231" s="59"/>
      <c r="BJ231" s="6"/>
    </row>
    <row r="232" spans="1:62" ht="31">
      <c r="A232" s="23">
        <v>228</v>
      </c>
      <c r="B232" s="56" t="s">
        <v>2417</v>
      </c>
      <c r="C232" s="56" t="s">
        <v>2122</v>
      </c>
      <c r="D232" s="56" t="s">
        <v>71</v>
      </c>
      <c r="E232" s="56">
        <v>58</v>
      </c>
      <c r="F232" s="56" t="s">
        <v>195</v>
      </c>
      <c r="G232" s="56" t="s">
        <v>195</v>
      </c>
      <c r="H232" s="76" t="str">
        <f t="shared" si="6"/>
        <v>葉＊明</v>
      </c>
      <c r="I232" s="57" t="str">
        <f t="shared" si="7"/>
        <v>2＊615803</v>
      </c>
      <c r="J232" s="56">
        <v>1130419</v>
      </c>
      <c r="K232" s="56" t="s">
        <v>734</v>
      </c>
      <c r="L232" s="62" t="s">
        <v>721</v>
      </c>
      <c r="M232" s="58"/>
      <c r="N232" s="58"/>
      <c r="O232" s="58"/>
      <c r="P232" s="58"/>
      <c r="Q232" s="58"/>
      <c r="R232" s="58"/>
      <c r="S232" s="59"/>
      <c r="T232" s="59"/>
      <c r="U232" s="59"/>
      <c r="V232" s="59"/>
      <c r="W232" s="59"/>
      <c r="X232" s="59"/>
      <c r="Y232" s="59"/>
      <c r="Z232" s="59"/>
      <c r="AA232" s="59"/>
      <c r="AB232" s="59"/>
      <c r="AC232" s="59"/>
      <c r="AD232" s="59"/>
      <c r="AE232" s="59"/>
      <c r="AF232" s="59"/>
      <c r="AG232" s="59"/>
      <c r="AH232" s="59"/>
      <c r="AI232" s="59"/>
      <c r="AJ232" s="58"/>
      <c r="AK232" s="58"/>
      <c r="AL232" s="58"/>
      <c r="AM232" s="59"/>
      <c r="AN232" s="59"/>
      <c r="AO232" s="59"/>
      <c r="AP232" s="59"/>
      <c r="AQ232" s="59"/>
      <c r="AR232" s="58"/>
      <c r="AS232" s="59"/>
      <c r="AT232" s="59"/>
      <c r="AU232" s="59"/>
      <c r="AV232" s="59"/>
      <c r="AW232" s="59"/>
      <c r="AX232" s="60"/>
      <c r="AY232" s="59"/>
      <c r="AZ232" s="59"/>
      <c r="BA232" s="59" t="s">
        <v>9</v>
      </c>
      <c r="BB232" s="59"/>
      <c r="BC232" s="58"/>
      <c r="BD232" s="58"/>
      <c r="BE232" s="59"/>
      <c r="BF232" s="58"/>
      <c r="BG232" s="58"/>
      <c r="BH232" s="58"/>
      <c r="BI232" s="59"/>
      <c r="BJ232" s="6"/>
    </row>
    <row r="233" spans="1:62" ht="31">
      <c r="A233" s="23">
        <v>229</v>
      </c>
      <c r="B233" s="56" t="s">
        <v>343</v>
      </c>
      <c r="C233" s="56" t="s">
        <v>250</v>
      </c>
      <c r="D233" s="56" t="s">
        <v>69</v>
      </c>
      <c r="E233" s="56">
        <v>61</v>
      </c>
      <c r="F233" s="56" t="s">
        <v>195</v>
      </c>
      <c r="G233" s="56" t="s">
        <v>195</v>
      </c>
      <c r="H233" s="76" t="str">
        <f t="shared" si="6"/>
        <v>林＊姬</v>
      </c>
      <c r="I233" s="57" t="str">
        <f t="shared" si="7"/>
        <v>2＊491366</v>
      </c>
      <c r="J233" s="56">
        <v>1130422</v>
      </c>
      <c r="K233" s="56" t="s">
        <v>734</v>
      </c>
      <c r="L233" s="62" t="s">
        <v>721</v>
      </c>
      <c r="M233" s="58"/>
      <c r="N233" s="58"/>
      <c r="O233" s="58"/>
      <c r="P233" s="58"/>
      <c r="Q233" s="58"/>
      <c r="R233" s="58"/>
      <c r="S233" s="59"/>
      <c r="T233" s="59"/>
      <c r="U233" s="59"/>
      <c r="V233" s="59"/>
      <c r="W233" s="59"/>
      <c r="X233" s="59"/>
      <c r="Y233" s="59"/>
      <c r="Z233" s="59"/>
      <c r="AA233" s="59"/>
      <c r="AB233" s="59"/>
      <c r="AC233" s="59"/>
      <c r="AD233" s="59"/>
      <c r="AE233" s="59"/>
      <c r="AF233" s="59"/>
      <c r="AG233" s="59"/>
      <c r="AH233" s="59"/>
      <c r="AI233" s="59"/>
      <c r="AJ233" s="58"/>
      <c r="AK233" s="58"/>
      <c r="AL233" s="58"/>
      <c r="AM233" s="59"/>
      <c r="AN233" s="59"/>
      <c r="AO233" s="59"/>
      <c r="AP233" s="59"/>
      <c r="AQ233" s="59"/>
      <c r="AR233" s="58"/>
      <c r="AS233" s="59"/>
      <c r="AT233" s="59"/>
      <c r="AU233" s="59"/>
      <c r="AV233" s="59"/>
      <c r="AW233" s="59"/>
      <c r="AX233" s="60"/>
      <c r="AY233" s="59"/>
      <c r="AZ233" s="59"/>
      <c r="BA233" s="59" t="s">
        <v>9</v>
      </c>
      <c r="BB233" s="59"/>
      <c r="BC233" s="58"/>
      <c r="BD233" s="58"/>
      <c r="BE233" s="59"/>
      <c r="BF233" s="58"/>
      <c r="BG233" s="58"/>
      <c r="BH233" s="58"/>
      <c r="BI233" s="59"/>
      <c r="BJ233" s="6"/>
    </row>
    <row r="234" spans="1:62" ht="31">
      <c r="A234" s="23">
        <v>230</v>
      </c>
      <c r="B234" s="56" t="s">
        <v>607</v>
      </c>
      <c r="C234" s="56" t="s">
        <v>608</v>
      </c>
      <c r="D234" s="56" t="s">
        <v>69</v>
      </c>
      <c r="E234" s="56">
        <v>66</v>
      </c>
      <c r="F234" s="56" t="s">
        <v>195</v>
      </c>
      <c r="G234" s="56" t="s">
        <v>195</v>
      </c>
      <c r="H234" s="76" t="str">
        <f t="shared" si="6"/>
        <v>劉＊鈴</v>
      </c>
      <c r="I234" s="57" t="str">
        <f t="shared" si="7"/>
        <v>0＊085156</v>
      </c>
      <c r="J234" s="56">
        <v>1130423</v>
      </c>
      <c r="K234" s="56" t="s">
        <v>734</v>
      </c>
      <c r="L234" s="62" t="s">
        <v>721</v>
      </c>
      <c r="M234" s="58"/>
      <c r="N234" s="58"/>
      <c r="O234" s="58"/>
      <c r="P234" s="58"/>
      <c r="Q234" s="58"/>
      <c r="R234" s="58"/>
      <c r="S234" s="59"/>
      <c r="T234" s="59"/>
      <c r="U234" s="59"/>
      <c r="V234" s="59"/>
      <c r="W234" s="59"/>
      <c r="X234" s="59"/>
      <c r="Y234" s="59"/>
      <c r="Z234" s="59"/>
      <c r="AA234" s="59"/>
      <c r="AB234" s="59"/>
      <c r="AC234" s="59"/>
      <c r="AD234" s="59"/>
      <c r="AE234" s="59"/>
      <c r="AF234" s="59"/>
      <c r="AG234" s="59"/>
      <c r="AH234" s="59"/>
      <c r="AI234" s="59"/>
      <c r="AJ234" s="58"/>
      <c r="AK234" s="58"/>
      <c r="AL234" s="58"/>
      <c r="AM234" s="59"/>
      <c r="AN234" s="59"/>
      <c r="AO234" s="59"/>
      <c r="AP234" s="59"/>
      <c r="AQ234" s="59"/>
      <c r="AR234" s="58"/>
      <c r="AS234" s="59"/>
      <c r="AT234" s="59"/>
      <c r="AU234" s="59"/>
      <c r="AV234" s="59"/>
      <c r="AW234" s="59"/>
      <c r="AX234" s="60"/>
      <c r="AY234" s="59"/>
      <c r="AZ234" s="59"/>
      <c r="BA234" s="59" t="s">
        <v>9</v>
      </c>
      <c r="BB234" s="59"/>
      <c r="BC234" s="58"/>
      <c r="BD234" s="58"/>
      <c r="BE234" s="59"/>
      <c r="BF234" s="58"/>
      <c r="BG234" s="58"/>
      <c r="BH234" s="58"/>
      <c r="BI234" s="59"/>
      <c r="BJ234" s="6"/>
    </row>
    <row r="235" spans="1:62" ht="46.5">
      <c r="A235" s="23">
        <v>231</v>
      </c>
      <c r="B235" s="56" t="s">
        <v>456</v>
      </c>
      <c r="C235" s="56" t="s">
        <v>385</v>
      </c>
      <c r="D235" s="56" t="s">
        <v>71</v>
      </c>
      <c r="E235" s="56">
        <v>91</v>
      </c>
      <c r="F235" s="56" t="s">
        <v>195</v>
      </c>
      <c r="G235" s="56" t="s">
        <v>195</v>
      </c>
      <c r="H235" s="76" t="str">
        <f t="shared" si="6"/>
        <v>王＊海</v>
      </c>
      <c r="I235" s="57" t="str">
        <f t="shared" si="7"/>
        <v>0＊284042</v>
      </c>
      <c r="J235" s="56">
        <v>1130423</v>
      </c>
      <c r="K235" s="56" t="s">
        <v>756</v>
      </c>
      <c r="L235" s="62" t="s">
        <v>721</v>
      </c>
      <c r="M235" s="58"/>
      <c r="N235" s="58"/>
      <c r="O235" s="58"/>
      <c r="P235" s="58"/>
      <c r="Q235" s="58"/>
      <c r="R235" s="58"/>
      <c r="S235" s="59"/>
      <c r="T235" s="59"/>
      <c r="U235" s="59"/>
      <c r="V235" s="59"/>
      <c r="W235" s="59"/>
      <c r="X235" s="59"/>
      <c r="Y235" s="59"/>
      <c r="Z235" s="59"/>
      <c r="AA235" s="59"/>
      <c r="AB235" s="59"/>
      <c r="AC235" s="59"/>
      <c r="AD235" s="59"/>
      <c r="AE235" s="59"/>
      <c r="AF235" s="59"/>
      <c r="AG235" s="59"/>
      <c r="AH235" s="59"/>
      <c r="AI235" s="59"/>
      <c r="AJ235" s="58"/>
      <c r="AK235" s="58"/>
      <c r="AL235" s="58"/>
      <c r="AM235" s="59"/>
      <c r="AN235" s="59"/>
      <c r="AO235" s="59"/>
      <c r="AP235" s="59"/>
      <c r="AQ235" s="59"/>
      <c r="AR235" s="58"/>
      <c r="AS235" s="59"/>
      <c r="AT235" s="59"/>
      <c r="AU235" s="59"/>
      <c r="AV235" s="59"/>
      <c r="AW235" s="59"/>
      <c r="AX235" s="60"/>
      <c r="AY235" s="59"/>
      <c r="AZ235" s="59"/>
      <c r="BA235" s="59" t="s">
        <v>9</v>
      </c>
      <c r="BB235" s="59"/>
      <c r="BC235" s="58"/>
      <c r="BD235" s="58"/>
      <c r="BE235" s="59"/>
      <c r="BF235" s="58" t="s">
        <v>760</v>
      </c>
      <c r="BG235" s="58"/>
      <c r="BH235" s="58"/>
      <c r="BI235" s="59"/>
      <c r="BJ235" s="6"/>
    </row>
    <row r="236" spans="1:62" ht="31">
      <c r="A236" s="23">
        <v>232</v>
      </c>
      <c r="B236" s="56" t="s">
        <v>331</v>
      </c>
      <c r="C236" s="56" t="s">
        <v>255</v>
      </c>
      <c r="D236" s="56" t="s">
        <v>71</v>
      </c>
      <c r="E236" s="56">
        <v>75</v>
      </c>
      <c r="F236" s="56" t="s">
        <v>195</v>
      </c>
      <c r="G236" s="56" t="s">
        <v>195</v>
      </c>
      <c r="H236" s="76" t="str">
        <f t="shared" si="6"/>
        <v>沈＊成</v>
      </c>
      <c r="I236" s="57" t="str">
        <f t="shared" si="7"/>
        <v>0＊500157</v>
      </c>
      <c r="J236" s="56">
        <v>1130423</v>
      </c>
      <c r="K236" s="56" t="s">
        <v>734</v>
      </c>
      <c r="L236" s="62" t="s">
        <v>721</v>
      </c>
      <c r="M236" s="58"/>
      <c r="N236" s="58"/>
      <c r="O236" s="58"/>
      <c r="P236" s="58"/>
      <c r="Q236" s="58"/>
      <c r="R236" s="58"/>
      <c r="S236" s="59"/>
      <c r="T236" s="59"/>
      <c r="U236" s="59"/>
      <c r="V236" s="59"/>
      <c r="W236" s="59"/>
      <c r="X236" s="59"/>
      <c r="Y236" s="59"/>
      <c r="Z236" s="59"/>
      <c r="AA236" s="59"/>
      <c r="AB236" s="59"/>
      <c r="AC236" s="59"/>
      <c r="AD236" s="59"/>
      <c r="AE236" s="59"/>
      <c r="AF236" s="59"/>
      <c r="AG236" s="59"/>
      <c r="AH236" s="59"/>
      <c r="AI236" s="59"/>
      <c r="AJ236" s="58"/>
      <c r="AK236" s="58"/>
      <c r="AL236" s="58"/>
      <c r="AM236" s="59"/>
      <c r="AN236" s="59"/>
      <c r="AO236" s="59"/>
      <c r="AP236" s="59"/>
      <c r="AQ236" s="59"/>
      <c r="AR236" s="58"/>
      <c r="AS236" s="59"/>
      <c r="AT236" s="59"/>
      <c r="AU236" s="59"/>
      <c r="AV236" s="59"/>
      <c r="AW236" s="59"/>
      <c r="AX236" s="60"/>
      <c r="AY236" s="59"/>
      <c r="AZ236" s="59"/>
      <c r="BA236" s="59" t="s">
        <v>9</v>
      </c>
      <c r="BB236" s="59"/>
      <c r="BC236" s="58"/>
      <c r="BD236" s="58"/>
      <c r="BE236" s="59"/>
      <c r="BF236" s="58"/>
      <c r="BG236" s="58"/>
      <c r="BH236" s="58"/>
      <c r="BI236" s="59"/>
      <c r="BJ236" s="6"/>
    </row>
    <row r="237" spans="1:62" ht="31">
      <c r="A237" s="23">
        <v>233</v>
      </c>
      <c r="B237" s="56" t="s">
        <v>2418</v>
      </c>
      <c r="C237" s="56" t="s">
        <v>951</v>
      </c>
      <c r="D237" s="56" t="s">
        <v>69</v>
      </c>
      <c r="E237" s="56">
        <v>71</v>
      </c>
      <c r="F237" s="56" t="s">
        <v>195</v>
      </c>
      <c r="G237" s="56" t="s">
        <v>195</v>
      </c>
      <c r="H237" s="76" t="str">
        <f t="shared" si="6"/>
        <v>黃＊榮</v>
      </c>
      <c r="I237" s="57" t="str">
        <f t="shared" si="7"/>
        <v>0＊831399</v>
      </c>
      <c r="J237" s="56">
        <v>1130423</v>
      </c>
      <c r="K237" s="56" t="s">
        <v>734</v>
      </c>
      <c r="L237" s="62" t="s">
        <v>721</v>
      </c>
      <c r="M237" s="58"/>
      <c r="N237" s="58"/>
      <c r="O237" s="58"/>
      <c r="P237" s="58"/>
      <c r="Q237" s="58"/>
      <c r="R237" s="58"/>
      <c r="S237" s="59"/>
      <c r="T237" s="59"/>
      <c r="U237" s="59"/>
      <c r="V237" s="59"/>
      <c r="W237" s="59"/>
      <c r="X237" s="59"/>
      <c r="Y237" s="59"/>
      <c r="Z237" s="59"/>
      <c r="AA237" s="59"/>
      <c r="AB237" s="59"/>
      <c r="AC237" s="59"/>
      <c r="AD237" s="59"/>
      <c r="AE237" s="59"/>
      <c r="AF237" s="59"/>
      <c r="AG237" s="59"/>
      <c r="AH237" s="59"/>
      <c r="AI237" s="59"/>
      <c r="AJ237" s="58"/>
      <c r="AK237" s="58"/>
      <c r="AL237" s="58"/>
      <c r="AM237" s="59"/>
      <c r="AN237" s="59"/>
      <c r="AO237" s="59"/>
      <c r="AP237" s="59"/>
      <c r="AQ237" s="59"/>
      <c r="AR237" s="58"/>
      <c r="AS237" s="59"/>
      <c r="AT237" s="59"/>
      <c r="AU237" s="59"/>
      <c r="AV237" s="59"/>
      <c r="AW237" s="59"/>
      <c r="AX237" s="60"/>
      <c r="AY237" s="59"/>
      <c r="AZ237" s="59"/>
      <c r="BA237" s="59" t="s">
        <v>9</v>
      </c>
      <c r="BB237" s="59"/>
      <c r="BC237" s="58"/>
      <c r="BD237" s="58"/>
      <c r="BE237" s="59"/>
      <c r="BF237" s="58"/>
      <c r="BG237" s="58"/>
      <c r="BH237" s="58"/>
      <c r="BI237" s="59"/>
      <c r="BJ237" s="6"/>
    </row>
    <row r="238" spans="1:62" ht="31">
      <c r="A238" s="23">
        <v>234</v>
      </c>
      <c r="B238" s="56" t="s">
        <v>2419</v>
      </c>
      <c r="C238" s="56" t="s">
        <v>940</v>
      </c>
      <c r="D238" s="56" t="s">
        <v>69</v>
      </c>
      <c r="E238" s="56">
        <v>84</v>
      </c>
      <c r="F238" s="56" t="s">
        <v>195</v>
      </c>
      <c r="G238" s="56" t="s">
        <v>195</v>
      </c>
      <c r="H238" s="76" t="str">
        <f t="shared" si="6"/>
        <v>謝＊牡丹</v>
      </c>
      <c r="I238" s="57" t="str">
        <f t="shared" si="7"/>
        <v>0＊951004</v>
      </c>
      <c r="J238" s="56">
        <v>1130423</v>
      </c>
      <c r="K238" s="56" t="s">
        <v>734</v>
      </c>
      <c r="L238" s="62" t="s">
        <v>721</v>
      </c>
      <c r="M238" s="58"/>
      <c r="N238" s="58"/>
      <c r="O238" s="58"/>
      <c r="P238" s="58"/>
      <c r="Q238" s="58"/>
      <c r="R238" s="58"/>
      <c r="S238" s="59"/>
      <c r="T238" s="59"/>
      <c r="U238" s="59"/>
      <c r="V238" s="59"/>
      <c r="W238" s="59"/>
      <c r="X238" s="59"/>
      <c r="Y238" s="59"/>
      <c r="Z238" s="59"/>
      <c r="AA238" s="59"/>
      <c r="AB238" s="59"/>
      <c r="AC238" s="59"/>
      <c r="AD238" s="59"/>
      <c r="AE238" s="59"/>
      <c r="AF238" s="59"/>
      <c r="AG238" s="59"/>
      <c r="AH238" s="59"/>
      <c r="AI238" s="59"/>
      <c r="AJ238" s="58"/>
      <c r="AK238" s="58"/>
      <c r="AL238" s="58"/>
      <c r="AM238" s="59"/>
      <c r="AN238" s="59"/>
      <c r="AO238" s="59"/>
      <c r="AP238" s="59"/>
      <c r="AQ238" s="59"/>
      <c r="AR238" s="58"/>
      <c r="AS238" s="59"/>
      <c r="AT238" s="59"/>
      <c r="AU238" s="59"/>
      <c r="AV238" s="59"/>
      <c r="AW238" s="59"/>
      <c r="AX238" s="60"/>
      <c r="AY238" s="59"/>
      <c r="AZ238" s="59"/>
      <c r="BA238" s="59" t="s">
        <v>9</v>
      </c>
      <c r="BB238" s="59"/>
      <c r="BC238" s="58"/>
      <c r="BD238" s="58"/>
      <c r="BE238" s="59" t="s">
        <v>736</v>
      </c>
      <c r="BF238" s="58"/>
      <c r="BG238" s="58"/>
      <c r="BH238" s="58"/>
      <c r="BI238" s="59"/>
      <c r="BJ238" s="6"/>
    </row>
    <row r="239" spans="1:62" ht="31">
      <c r="A239" s="23">
        <v>235</v>
      </c>
      <c r="B239" s="56" t="s">
        <v>2420</v>
      </c>
      <c r="C239" s="56" t="s">
        <v>917</v>
      </c>
      <c r="D239" s="56" t="s">
        <v>69</v>
      </c>
      <c r="E239" s="56">
        <v>68</v>
      </c>
      <c r="F239" s="56" t="s">
        <v>195</v>
      </c>
      <c r="G239" s="56" t="s">
        <v>195</v>
      </c>
      <c r="H239" s="76" t="str">
        <f t="shared" si="6"/>
        <v>許＊金菊</v>
      </c>
      <c r="I239" s="57" t="str">
        <f t="shared" si="7"/>
        <v>0＊476304</v>
      </c>
      <c r="J239" s="56">
        <v>1130423</v>
      </c>
      <c r="K239" s="56" t="s">
        <v>734</v>
      </c>
      <c r="L239" s="62" t="s">
        <v>721</v>
      </c>
      <c r="M239" s="58"/>
      <c r="N239" s="58"/>
      <c r="O239" s="58"/>
      <c r="P239" s="58"/>
      <c r="Q239" s="58"/>
      <c r="R239" s="58"/>
      <c r="S239" s="59"/>
      <c r="T239" s="59"/>
      <c r="U239" s="59"/>
      <c r="V239" s="59"/>
      <c r="W239" s="59"/>
      <c r="X239" s="59"/>
      <c r="Y239" s="59"/>
      <c r="Z239" s="59"/>
      <c r="AA239" s="59"/>
      <c r="AB239" s="59"/>
      <c r="AC239" s="59"/>
      <c r="AD239" s="59"/>
      <c r="AE239" s="59"/>
      <c r="AF239" s="59"/>
      <c r="AG239" s="59"/>
      <c r="AH239" s="59"/>
      <c r="AI239" s="59"/>
      <c r="AJ239" s="58"/>
      <c r="AK239" s="58"/>
      <c r="AL239" s="58"/>
      <c r="AM239" s="59"/>
      <c r="AN239" s="59"/>
      <c r="AO239" s="59"/>
      <c r="AP239" s="59"/>
      <c r="AQ239" s="59"/>
      <c r="AR239" s="58"/>
      <c r="AS239" s="59"/>
      <c r="AT239" s="59"/>
      <c r="AU239" s="59"/>
      <c r="AV239" s="59"/>
      <c r="AW239" s="59"/>
      <c r="AX239" s="60"/>
      <c r="AY239" s="59"/>
      <c r="AZ239" s="59"/>
      <c r="BA239" s="59" t="s">
        <v>9</v>
      </c>
      <c r="BB239" s="59"/>
      <c r="BC239" s="58"/>
      <c r="BD239" s="58"/>
      <c r="BE239" s="59"/>
      <c r="BF239" s="58"/>
      <c r="BG239" s="58"/>
      <c r="BH239" s="58"/>
      <c r="BI239" s="59"/>
      <c r="BJ239" s="6"/>
    </row>
    <row r="240" spans="1:62" ht="31">
      <c r="A240" s="23">
        <v>236</v>
      </c>
      <c r="B240" s="56" t="s">
        <v>2421</v>
      </c>
      <c r="C240" s="56" t="s">
        <v>2124</v>
      </c>
      <c r="D240" s="56" t="s">
        <v>71</v>
      </c>
      <c r="E240" s="56">
        <v>67</v>
      </c>
      <c r="F240" s="56" t="s">
        <v>195</v>
      </c>
      <c r="G240" s="56" t="s">
        <v>195</v>
      </c>
      <c r="H240" s="76" t="str">
        <f t="shared" si="6"/>
        <v>林＊財</v>
      </c>
      <c r="I240" s="57" t="str">
        <f t="shared" si="7"/>
        <v>0＊582603</v>
      </c>
      <c r="J240" s="56">
        <v>1130423</v>
      </c>
      <c r="K240" s="56" t="s">
        <v>734</v>
      </c>
      <c r="L240" s="62" t="s">
        <v>721</v>
      </c>
      <c r="M240" s="58"/>
      <c r="N240" s="58"/>
      <c r="O240" s="58"/>
      <c r="P240" s="58"/>
      <c r="Q240" s="58"/>
      <c r="R240" s="58"/>
      <c r="S240" s="59"/>
      <c r="T240" s="59"/>
      <c r="U240" s="59"/>
      <c r="V240" s="59"/>
      <c r="W240" s="59"/>
      <c r="X240" s="59"/>
      <c r="Y240" s="59"/>
      <c r="Z240" s="59"/>
      <c r="AA240" s="59"/>
      <c r="AB240" s="59"/>
      <c r="AC240" s="59"/>
      <c r="AD240" s="59"/>
      <c r="AE240" s="59"/>
      <c r="AF240" s="59"/>
      <c r="AG240" s="59"/>
      <c r="AH240" s="59"/>
      <c r="AI240" s="59"/>
      <c r="AJ240" s="58"/>
      <c r="AK240" s="58"/>
      <c r="AL240" s="58"/>
      <c r="AM240" s="59"/>
      <c r="AN240" s="59"/>
      <c r="AO240" s="59"/>
      <c r="AP240" s="59"/>
      <c r="AQ240" s="59"/>
      <c r="AR240" s="58"/>
      <c r="AS240" s="59"/>
      <c r="AT240" s="59"/>
      <c r="AU240" s="59"/>
      <c r="AV240" s="59"/>
      <c r="AW240" s="59"/>
      <c r="AX240" s="60"/>
      <c r="AY240" s="59"/>
      <c r="AZ240" s="59"/>
      <c r="BA240" s="59" t="s">
        <v>9</v>
      </c>
      <c r="BB240" s="59"/>
      <c r="BC240" s="58"/>
      <c r="BD240" s="58"/>
      <c r="BE240" s="59"/>
      <c r="BF240" s="58"/>
      <c r="BG240" s="58"/>
      <c r="BH240" s="58"/>
      <c r="BI240" s="59"/>
      <c r="BJ240" s="6"/>
    </row>
    <row r="241" spans="1:62" ht="31">
      <c r="A241" s="23">
        <v>237</v>
      </c>
      <c r="B241" s="56" t="s">
        <v>286</v>
      </c>
      <c r="C241" s="56" t="s">
        <v>107</v>
      </c>
      <c r="D241" s="56" t="s">
        <v>69</v>
      </c>
      <c r="E241" s="56">
        <v>78</v>
      </c>
      <c r="F241" s="56" t="s">
        <v>195</v>
      </c>
      <c r="G241" s="56" t="s">
        <v>195</v>
      </c>
      <c r="H241" s="76" t="str">
        <f t="shared" si="6"/>
        <v>許＊</v>
      </c>
      <c r="I241" s="57" t="str">
        <f t="shared" si="7"/>
        <v>0＊834197</v>
      </c>
      <c r="J241" s="56">
        <v>1130423</v>
      </c>
      <c r="K241" s="56" t="s">
        <v>734</v>
      </c>
      <c r="L241" s="62" t="s">
        <v>721</v>
      </c>
      <c r="M241" s="58"/>
      <c r="N241" s="58"/>
      <c r="O241" s="58"/>
      <c r="P241" s="58"/>
      <c r="Q241" s="58"/>
      <c r="R241" s="58"/>
      <c r="S241" s="59"/>
      <c r="T241" s="59"/>
      <c r="U241" s="59"/>
      <c r="V241" s="59"/>
      <c r="W241" s="59"/>
      <c r="X241" s="59"/>
      <c r="Y241" s="59"/>
      <c r="Z241" s="59"/>
      <c r="AA241" s="59"/>
      <c r="AB241" s="59"/>
      <c r="AC241" s="59"/>
      <c r="AD241" s="59"/>
      <c r="AE241" s="59"/>
      <c r="AF241" s="59"/>
      <c r="AG241" s="59"/>
      <c r="AH241" s="59"/>
      <c r="AI241" s="59"/>
      <c r="AJ241" s="58"/>
      <c r="AK241" s="58"/>
      <c r="AL241" s="58"/>
      <c r="AM241" s="59"/>
      <c r="AN241" s="59"/>
      <c r="AO241" s="59"/>
      <c r="AP241" s="59"/>
      <c r="AQ241" s="59"/>
      <c r="AR241" s="58"/>
      <c r="AS241" s="59"/>
      <c r="AT241" s="59"/>
      <c r="AU241" s="59"/>
      <c r="AV241" s="59"/>
      <c r="AW241" s="59"/>
      <c r="AX241" s="60"/>
      <c r="AY241" s="59"/>
      <c r="AZ241" s="59"/>
      <c r="BA241" s="59" t="s">
        <v>9</v>
      </c>
      <c r="BB241" s="59"/>
      <c r="BC241" s="58"/>
      <c r="BD241" s="58"/>
      <c r="BE241" s="59"/>
      <c r="BF241" s="58"/>
      <c r="BG241" s="58"/>
      <c r="BH241" s="58"/>
      <c r="BI241" s="59"/>
      <c r="BJ241" s="6"/>
    </row>
    <row r="242" spans="1:62" ht="31">
      <c r="A242" s="23">
        <v>238</v>
      </c>
      <c r="B242" s="56" t="s">
        <v>624</v>
      </c>
      <c r="C242" s="56" t="s">
        <v>209</v>
      </c>
      <c r="D242" s="56" t="s">
        <v>71</v>
      </c>
      <c r="E242" s="56">
        <v>74</v>
      </c>
      <c r="F242" s="56" t="s">
        <v>195</v>
      </c>
      <c r="G242" s="56" t="s">
        <v>195</v>
      </c>
      <c r="H242" s="76" t="str">
        <f t="shared" si="6"/>
        <v>陳＊峯</v>
      </c>
      <c r="I242" s="57" t="str">
        <f t="shared" si="7"/>
        <v>0＊881125</v>
      </c>
      <c r="J242" s="56">
        <v>1130423</v>
      </c>
      <c r="K242" s="56" t="s">
        <v>734</v>
      </c>
      <c r="L242" s="62" t="s">
        <v>721</v>
      </c>
      <c r="M242" s="58"/>
      <c r="N242" s="58"/>
      <c r="O242" s="58"/>
      <c r="P242" s="58"/>
      <c r="Q242" s="58"/>
      <c r="R242" s="58"/>
      <c r="S242" s="59"/>
      <c r="T242" s="59"/>
      <c r="U242" s="59"/>
      <c r="V242" s="59"/>
      <c r="W242" s="59"/>
      <c r="X242" s="59"/>
      <c r="Y242" s="59"/>
      <c r="Z242" s="59"/>
      <c r="AA242" s="59"/>
      <c r="AB242" s="59"/>
      <c r="AC242" s="59"/>
      <c r="AD242" s="59"/>
      <c r="AE242" s="59"/>
      <c r="AF242" s="59"/>
      <c r="AG242" s="59"/>
      <c r="AH242" s="59"/>
      <c r="AI242" s="59"/>
      <c r="AJ242" s="58"/>
      <c r="AK242" s="58"/>
      <c r="AL242" s="58"/>
      <c r="AM242" s="59"/>
      <c r="AN242" s="59"/>
      <c r="AO242" s="59"/>
      <c r="AP242" s="59"/>
      <c r="AQ242" s="59"/>
      <c r="AR242" s="58"/>
      <c r="AS242" s="59"/>
      <c r="AT242" s="59"/>
      <c r="AU242" s="59"/>
      <c r="AV242" s="59"/>
      <c r="AW242" s="59"/>
      <c r="AX242" s="60"/>
      <c r="AY242" s="59"/>
      <c r="AZ242" s="59"/>
      <c r="BA242" s="59" t="s">
        <v>1899</v>
      </c>
      <c r="BB242" s="59"/>
      <c r="BC242" s="58"/>
      <c r="BD242" s="58"/>
      <c r="BE242" s="59"/>
      <c r="BF242" s="58"/>
      <c r="BG242" s="58"/>
      <c r="BH242" s="58"/>
      <c r="BI242" s="59"/>
      <c r="BJ242" s="6"/>
    </row>
    <row r="243" spans="1:62" ht="31">
      <c r="A243" s="23">
        <v>239</v>
      </c>
      <c r="B243" s="56" t="s">
        <v>2422</v>
      </c>
      <c r="C243" s="56" t="s">
        <v>2125</v>
      </c>
      <c r="D243" s="56" t="s">
        <v>71</v>
      </c>
      <c r="E243" s="56">
        <v>61</v>
      </c>
      <c r="F243" s="56" t="s">
        <v>195</v>
      </c>
      <c r="G243" s="56" t="s">
        <v>195</v>
      </c>
      <c r="H243" s="76" t="str">
        <f t="shared" si="6"/>
        <v>林＊賓</v>
      </c>
      <c r="I243" s="57" t="str">
        <f t="shared" si="7"/>
        <v>0＊144780</v>
      </c>
      <c r="J243" s="56">
        <v>1130423</v>
      </c>
      <c r="K243" s="56" t="s">
        <v>734</v>
      </c>
      <c r="L243" s="62" t="s">
        <v>721</v>
      </c>
      <c r="M243" s="58"/>
      <c r="N243" s="58"/>
      <c r="O243" s="58"/>
      <c r="P243" s="58"/>
      <c r="Q243" s="58"/>
      <c r="R243" s="58"/>
      <c r="S243" s="59"/>
      <c r="T243" s="59"/>
      <c r="U243" s="59"/>
      <c r="V243" s="59"/>
      <c r="W243" s="59"/>
      <c r="X243" s="59"/>
      <c r="Y243" s="59"/>
      <c r="Z243" s="59"/>
      <c r="AA243" s="59"/>
      <c r="AB243" s="59"/>
      <c r="AC243" s="59"/>
      <c r="AD243" s="59"/>
      <c r="AE243" s="59"/>
      <c r="AF243" s="59"/>
      <c r="AG243" s="59"/>
      <c r="AH243" s="59"/>
      <c r="AI243" s="59"/>
      <c r="AJ243" s="58"/>
      <c r="AK243" s="58"/>
      <c r="AL243" s="58"/>
      <c r="AM243" s="59"/>
      <c r="AN243" s="59"/>
      <c r="AO243" s="59"/>
      <c r="AP243" s="59"/>
      <c r="AQ243" s="59"/>
      <c r="AR243" s="58"/>
      <c r="AS243" s="59"/>
      <c r="AT243" s="59"/>
      <c r="AU243" s="59"/>
      <c r="AV243" s="59"/>
      <c r="AW243" s="59"/>
      <c r="AX243" s="60"/>
      <c r="AY243" s="59"/>
      <c r="AZ243" s="59"/>
      <c r="BA243" s="59" t="s">
        <v>9</v>
      </c>
      <c r="BB243" s="59"/>
      <c r="BC243" s="58"/>
      <c r="BD243" s="58"/>
      <c r="BE243" s="59"/>
      <c r="BF243" s="58"/>
      <c r="BG243" s="58"/>
      <c r="BH243" s="58"/>
      <c r="BI243" s="59"/>
      <c r="BJ243" s="6"/>
    </row>
    <row r="244" spans="1:62" ht="31">
      <c r="A244" s="23">
        <v>240</v>
      </c>
      <c r="B244" s="56" t="s">
        <v>2423</v>
      </c>
      <c r="C244" s="56" t="s">
        <v>2126</v>
      </c>
      <c r="D244" s="56" t="s">
        <v>71</v>
      </c>
      <c r="E244" s="56">
        <v>62</v>
      </c>
      <c r="F244" s="56" t="s">
        <v>195</v>
      </c>
      <c r="G244" s="56" t="s">
        <v>195</v>
      </c>
      <c r="H244" s="76" t="str">
        <f t="shared" si="6"/>
        <v>鄭＊德</v>
      </c>
      <c r="I244" s="57" t="str">
        <f t="shared" si="7"/>
        <v>0＊778288</v>
      </c>
      <c r="J244" s="56">
        <v>1130423</v>
      </c>
      <c r="K244" s="56" t="s">
        <v>734</v>
      </c>
      <c r="L244" s="62" t="s">
        <v>721</v>
      </c>
      <c r="M244" s="58"/>
      <c r="N244" s="58"/>
      <c r="O244" s="58"/>
      <c r="P244" s="58"/>
      <c r="Q244" s="58"/>
      <c r="R244" s="58"/>
      <c r="S244" s="59"/>
      <c r="T244" s="59"/>
      <c r="U244" s="59"/>
      <c r="V244" s="59"/>
      <c r="W244" s="59"/>
      <c r="X244" s="59"/>
      <c r="Y244" s="59"/>
      <c r="Z244" s="59"/>
      <c r="AA244" s="59"/>
      <c r="AB244" s="59"/>
      <c r="AC244" s="59"/>
      <c r="AD244" s="59"/>
      <c r="AE244" s="59"/>
      <c r="AF244" s="59"/>
      <c r="AG244" s="59"/>
      <c r="AH244" s="59"/>
      <c r="AI244" s="59"/>
      <c r="AJ244" s="58"/>
      <c r="AK244" s="58"/>
      <c r="AL244" s="58"/>
      <c r="AM244" s="59"/>
      <c r="AN244" s="59"/>
      <c r="AO244" s="59"/>
      <c r="AP244" s="59"/>
      <c r="AQ244" s="59"/>
      <c r="AR244" s="58"/>
      <c r="AS244" s="59"/>
      <c r="AT244" s="59"/>
      <c r="AU244" s="59"/>
      <c r="AV244" s="59"/>
      <c r="AW244" s="59"/>
      <c r="AX244" s="60"/>
      <c r="AY244" s="59"/>
      <c r="AZ244" s="59"/>
      <c r="BA244" s="59" t="s">
        <v>9</v>
      </c>
      <c r="BB244" s="59"/>
      <c r="BC244" s="58"/>
      <c r="BD244" s="58"/>
      <c r="BE244" s="59"/>
      <c r="BF244" s="58"/>
      <c r="BG244" s="58"/>
      <c r="BH244" s="58"/>
      <c r="BI244" s="59"/>
      <c r="BJ244" s="6"/>
    </row>
    <row r="245" spans="1:62" ht="31">
      <c r="A245" s="23">
        <v>241</v>
      </c>
      <c r="B245" s="56" t="s">
        <v>324</v>
      </c>
      <c r="C245" s="56" t="s">
        <v>104</v>
      </c>
      <c r="D245" s="56" t="s">
        <v>71</v>
      </c>
      <c r="E245" s="56">
        <v>67</v>
      </c>
      <c r="F245" s="56" t="s">
        <v>195</v>
      </c>
      <c r="G245" s="56" t="s">
        <v>195</v>
      </c>
      <c r="H245" s="76" t="str">
        <f t="shared" si="6"/>
        <v>李＊鎮</v>
      </c>
      <c r="I245" s="57" t="str">
        <f t="shared" si="7"/>
        <v>1＊604412</v>
      </c>
      <c r="J245" s="56">
        <v>1130423</v>
      </c>
      <c r="K245" s="56" t="s">
        <v>734</v>
      </c>
      <c r="L245" s="62" t="s">
        <v>721</v>
      </c>
      <c r="M245" s="58"/>
      <c r="N245" s="58"/>
      <c r="O245" s="58"/>
      <c r="P245" s="58"/>
      <c r="Q245" s="58"/>
      <c r="R245" s="58"/>
      <c r="S245" s="59"/>
      <c r="T245" s="59"/>
      <c r="U245" s="59"/>
      <c r="V245" s="59"/>
      <c r="W245" s="59"/>
      <c r="X245" s="59"/>
      <c r="Y245" s="59"/>
      <c r="Z245" s="59"/>
      <c r="AA245" s="59"/>
      <c r="AB245" s="59"/>
      <c r="AC245" s="59"/>
      <c r="AD245" s="59"/>
      <c r="AE245" s="59"/>
      <c r="AF245" s="59"/>
      <c r="AG245" s="59"/>
      <c r="AH245" s="59"/>
      <c r="AI245" s="59"/>
      <c r="AJ245" s="58"/>
      <c r="AK245" s="58"/>
      <c r="AL245" s="58"/>
      <c r="AM245" s="59"/>
      <c r="AN245" s="59"/>
      <c r="AO245" s="59"/>
      <c r="AP245" s="59"/>
      <c r="AQ245" s="59"/>
      <c r="AR245" s="58"/>
      <c r="AS245" s="59"/>
      <c r="AT245" s="59"/>
      <c r="AU245" s="59"/>
      <c r="AV245" s="59"/>
      <c r="AW245" s="59"/>
      <c r="AX245" s="60"/>
      <c r="AY245" s="59"/>
      <c r="AZ245" s="59"/>
      <c r="BA245" s="59" t="s">
        <v>9</v>
      </c>
      <c r="BB245" s="59"/>
      <c r="BC245" s="58"/>
      <c r="BD245" s="58"/>
      <c r="BE245" s="59"/>
      <c r="BF245" s="58"/>
      <c r="BG245" s="58"/>
      <c r="BH245" s="58"/>
      <c r="BI245" s="59"/>
      <c r="BJ245" s="6"/>
    </row>
    <row r="246" spans="1:62" ht="31">
      <c r="A246" s="23">
        <v>242</v>
      </c>
      <c r="B246" s="56" t="s">
        <v>338</v>
      </c>
      <c r="C246" s="56" t="s">
        <v>106</v>
      </c>
      <c r="D246" s="56" t="s">
        <v>71</v>
      </c>
      <c r="E246" s="56">
        <v>85</v>
      </c>
      <c r="F246" s="56" t="s">
        <v>195</v>
      </c>
      <c r="G246" s="56" t="s">
        <v>195</v>
      </c>
      <c r="H246" s="76" t="str">
        <f t="shared" si="6"/>
        <v>林＊雄</v>
      </c>
      <c r="I246" s="57" t="str">
        <f t="shared" si="7"/>
        <v>1＊087373</v>
      </c>
      <c r="J246" s="56">
        <v>1130423</v>
      </c>
      <c r="K246" s="56" t="s">
        <v>732</v>
      </c>
      <c r="L246" s="62" t="s">
        <v>721</v>
      </c>
      <c r="M246" s="58"/>
      <c r="N246" s="58"/>
      <c r="O246" s="58"/>
      <c r="P246" s="58"/>
      <c r="Q246" s="58"/>
      <c r="R246" s="58"/>
      <c r="S246" s="59"/>
      <c r="T246" s="59"/>
      <c r="U246" s="59"/>
      <c r="V246" s="59"/>
      <c r="W246" s="59"/>
      <c r="X246" s="59"/>
      <c r="Y246" s="59"/>
      <c r="Z246" s="59"/>
      <c r="AA246" s="59"/>
      <c r="AB246" s="59"/>
      <c r="AC246" s="59"/>
      <c r="AD246" s="59"/>
      <c r="AE246" s="59"/>
      <c r="AF246" s="59"/>
      <c r="AG246" s="59"/>
      <c r="AH246" s="59"/>
      <c r="AI246" s="59"/>
      <c r="AJ246" s="58"/>
      <c r="AK246" s="58"/>
      <c r="AL246" s="58"/>
      <c r="AM246" s="59"/>
      <c r="AN246" s="59"/>
      <c r="AO246" s="59"/>
      <c r="AP246" s="59"/>
      <c r="AQ246" s="59"/>
      <c r="AR246" s="58"/>
      <c r="AS246" s="59"/>
      <c r="AT246" s="59"/>
      <c r="AU246" s="59"/>
      <c r="AV246" s="59"/>
      <c r="AW246" s="59"/>
      <c r="AX246" s="60"/>
      <c r="AY246" s="59"/>
      <c r="AZ246" s="59"/>
      <c r="BA246" s="59"/>
      <c r="BB246" s="59" t="s">
        <v>2210</v>
      </c>
      <c r="BC246" s="58"/>
      <c r="BD246" s="58"/>
      <c r="BE246" s="59"/>
      <c r="BF246" s="58"/>
      <c r="BG246" s="58"/>
      <c r="BH246" s="58"/>
      <c r="BI246" s="59"/>
      <c r="BJ246" s="6"/>
    </row>
    <row r="247" spans="1:62" ht="46.5">
      <c r="A247" s="23">
        <v>243</v>
      </c>
      <c r="B247" s="56" t="s">
        <v>2424</v>
      </c>
      <c r="C247" s="56" t="s">
        <v>818</v>
      </c>
      <c r="D247" s="56" t="s">
        <v>71</v>
      </c>
      <c r="E247" s="56">
        <v>84</v>
      </c>
      <c r="F247" s="56" t="s">
        <v>195</v>
      </c>
      <c r="G247" s="56" t="s">
        <v>195</v>
      </c>
      <c r="H247" s="76" t="str">
        <f t="shared" si="6"/>
        <v>蔡＊男</v>
      </c>
      <c r="I247" s="57" t="str">
        <f t="shared" si="7"/>
        <v>1＊631143</v>
      </c>
      <c r="J247" s="56">
        <v>1130423</v>
      </c>
      <c r="K247" s="56" t="s">
        <v>754</v>
      </c>
      <c r="L247" s="62" t="s">
        <v>721</v>
      </c>
      <c r="M247" s="58"/>
      <c r="N247" s="58"/>
      <c r="O247" s="58"/>
      <c r="P247" s="58"/>
      <c r="Q247" s="58"/>
      <c r="R247" s="58"/>
      <c r="S247" s="59"/>
      <c r="T247" s="59"/>
      <c r="U247" s="59"/>
      <c r="V247" s="59"/>
      <c r="W247" s="59"/>
      <c r="X247" s="59"/>
      <c r="Y247" s="59"/>
      <c r="Z247" s="59"/>
      <c r="AA247" s="59"/>
      <c r="AB247" s="59"/>
      <c r="AC247" s="59"/>
      <c r="AD247" s="59"/>
      <c r="AE247" s="59"/>
      <c r="AF247" s="59"/>
      <c r="AG247" s="59"/>
      <c r="AH247" s="59"/>
      <c r="AI247" s="59"/>
      <c r="AJ247" s="58"/>
      <c r="AK247" s="58"/>
      <c r="AL247" s="58"/>
      <c r="AM247" s="59"/>
      <c r="AN247" s="59"/>
      <c r="AO247" s="59"/>
      <c r="AP247" s="59"/>
      <c r="AQ247" s="59"/>
      <c r="AR247" s="58"/>
      <c r="AS247" s="59"/>
      <c r="AT247" s="59"/>
      <c r="AU247" s="59"/>
      <c r="AV247" s="59"/>
      <c r="AW247" s="59"/>
      <c r="AX247" s="60"/>
      <c r="AY247" s="59"/>
      <c r="AZ247" s="59"/>
      <c r="BA247" s="59" t="s">
        <v>9</v>
      </c>
      <c r="BB247" s="59"/>
      <c r="BC247" s="58"/>
      <c r="BD247" s="58"/>
      <c r="BE247" s="59"/>
      <c r="BF247" s="58"/>
      <c r="BG247" s="58"/>
      <c r="BH247" s="58"/>
      <c r="BI247" s="59" t="s">
        <v>2217</v>
      </c>
      <c r="BJ247" s="6"/>
    </row>
    <row r="248" spans="1:62" ht="31">
      <c r="A248" s="23">
        <v>244</v>
      </c>
      <c r="B248" s="56" t="s">
        <v>2425</v>
      </c>
      <c r="C248" s="56" t="s">
        <v>2127</v>
      </c>
      <c r="D248" s="56" t="s">
        <v>69</v>
      </c>
      <c r="E248" s="56">
        <v>50</v>
      </c>
      <c r="F248" s="56" t="s">
        <v>195</v>
      </c>
      <c r="G248" s="56" t="s">
        <v>195</v>
      </c>
      <c r="H248" s="76" t="str">
        <f t="shared" si="6"/>
        <v>蔣＊育</v>
      </c>
      <c r="I248" s="57" t="str">
        <f t="shared" si="7"/>
        <v>2＊077540</v>
      </c>
      <c r="J248" s="56">
        <v>1130423</v>
      </c>
      <c r="K248" s="56" t="s">
        <v>734</v>
      </c>
      <c r="L248" s="62" t="s">
        <v>721</v>
      </c>
      <c r="M248" s="58"/>
      <c r="N248" s="58"/>
      <c r="O248" s="58"/>
      <c r="P248" s="58"/>
      <c r="Q248" s="58"/>
      <c r="R248" s="58"/>
      <c r="S248" s="59"/>
      <c r="T248" s="59"/>
      <c r="U248" s="59"/>
      <c r="V248" s="59"/>
      <c r="W248" s="59"/>
      <c r="X248" s="59"/>
      <c r="Y248" s="59"/>
      <c r="Z248" s="59"/>
      <c r="AA248" s="59"/>
      <c r="AB248" s="59"/>
      <c r="AC248" s="59"/>
      <c r="AD248" s="59"/>
      <c r="AE248" s="59"/>
      <c r="AF248" s="59"/>
      <c r="AG248" s="59"/>
      <c r="AH248" s="59"/>
      <c r="AI248" s="59"/>
      <c r="AJ248" s="58"/>
      <c r="AK248" s="58"/>
      <c r="AL248" s="58"/>
      <c r="AM248" s="59"/>
      <c r="AN248" s="59"/>
      <c r="AO248" s="59"/>
      <c r="AP248" s="59"/>
      <c r="AQ248" s="59"/>
      <c r="AR248" s="58"/>
      <c r="AS248" s="59"/>
      <c r="AT248" s="59"/>
      <c r="AU248" s="59"/>
      <c r="AV248" s="59"/>
      <c r="AW248" s="59"/>
      <c r="AX248" s="60"/>
      <c r="AY248" s="59"/>
      <c r="AZ248" s="59"/>
      <c r="BA248" s="59" t="s">
        <v>9</v>
      </c>
      <c r="BB248" s="59"/>
      <c r="BC248" s="58"/>
      <c r="BD248" s="58"/>
      <c r="BE248" s="59"/>
      <c r="BF248" s="58"/>
      <c r="BG248" s="58"/>
      <c r="BH248" s="58"/>
      <c r="BI248" s="59"/>
      <c r="BJ248" s="6"/>
    </row>
    <row r="249" spans="1:62" ht="31">
      <c r="A249" s="23">
        <v>245</v>
      </c>
      <c r="B249" s="56" t="s">
        <v>325</v>
      </c>
      <c r="C249" s="56" t="s">
        <v>248</v>
      </c>
      <c r="D249" s="56" t="s">
        <v>71</v>
      </c>
      <c r="E249" s="56">
        <v>58</v>
      </c>
      <c r="F249" s="56" t="s">
        <v>195</v>
      </c>
      <c r="G249" s="56" t="s">
        <v>195</v>
      </c>
      <c r="H249" s="76" t="str">
        <f t="shared" si="6"/>
        <v>陳＊方</v>
      </c>
      <c r="I249" s="57" t="str">
        <f t="shared" si="7"/>
        <v>2＊108654</v>
      </c>
      <c r="J249" s="56">
        <v>1130423</v>
      </c>
      <c r="K249" s="56" t="s">
        <v>732</v>
      </c>
      <c r="L249" s="62" t="s">
        <v>721</v>
      </c>
      <c r="M249" s="58"/>
      <c r="N249" s="58"/>
      <c r="O249" s="58"/>
      <c r="P249" s="58"/>
      <c r="Q249" s="58"/>
      <c r="R249" s="58"/>
      <c r="S249" s="59"/>
      <c r="T249" s="59"/>
      <c r="U249" s="59"/>
      <c r="V249" s="59"/>
      <c r="W249" s="59"/>
      <c r="X249" s="59"/>
      <c r="Y249" s="59"/>
      <c r="Z249" s="59"/>
      <c r="AA249" s="59"/>
      <c r="AB249" s="59"/>
      <c r="AC249" s="59"/>
      <c r="AD249" s="59"/>
      <c r="AE249" s="59"/>
      <c r="AF249" s="59"/>
      <c r="AG249" s="59"/>
      <c r="AH249" s="59"/>
      <c r="AI249" s="59"/>
      <c r="AJ249" s="58"/>
      <c r="AK249" s="58"/>
      <c r="AL249" s="58"/>
      <c r="AM249" s="59"/>
      <c r="AN249" s="59"/>
      <c r="AO249" s="59"/>
      <c r="AP249" s="59"/>
      <c r="AQ249" s="59"/>
      <c r="AR249" s="58"/>
      <c r="AS249" s="59"/>
      <c r="AT249" s="59"/>
      <c r="AU249" s="59"/>
      <c r="AV249" s="59"/>
      <c r="AW249" s="59"/>
      <c r="AX249" s="60"/>
      <c r="AY249" s="59"/>
      <c r="AZ249" s="59"/>
      <c r="BA249" s="59"/>
      <c r="BB249" s="59" t="s">
        <v>2210</v>
      </c>
      <c r="BC249" s="58"/>
      <c r="BD249" s="58"/>
      <c r="BE249" s="59" t="s">
        <v>736</v>
      </c>
      <c r="BF249" s="58"/>
      <c r="BG249" s="58"/>
      <c r="BH249" s="58"/>
      <c r="BI249" s="59"/>
      <c r="BJ249" s="6"/>
    </row>
    <row r="250" spans="1:62" ht="31">
      <c r="A250" s="23">
        <v>246</v>
      </c>
      <c r="B250" s="56" t="s">
        <v>2426</v>
      </c>
      <c r="C250" s="56" t="s">
        <v>2128</v>
      </c>
      <c r="D250" s="56" t="s">
        <v>71</v>
      </c>
      <c r="E250" s="56">
        <v>74</v>
      </c>
      <c r="F250" s="56" t="s">
        <v>195</v>
      </c>
      <c r="G250" s="56" t="s">
        <v>195</v>
      </c>
      <c r="H250" s="76" t="str">
        <f t="shared" si="6"/>
        <v>簡＊來</v>
      </c>
      <c r="I250" s="57" t="str">
        <f t="shared" si="7"/>
        <v>2＊656124</v>
      </c>
      <c r="J250" s="56">
        <v>1130423</v>
      </c>
      <c r="K250" s="56" t="s">
        <v>734</v>
      </c>
      <c r="L250" s="62" t="s">
        <v>721</v>
      </c>
      <c r="M250" s="58"/>
      <c r="N250" s="58"/>
      <c r="O250" s="58"/>
      <c r="P250" s="58"/>
      <c r="Q250" s="58"/>
      <c r="R250" s="58"/>
      <c r="S250" s="59"/>
      <c r="T250" s="59"/>
      <c r="U250" s="59"/>
      <c r="V250" s="59"/>
      <c r="W250" s="59"/>
      <c r="X250" s="59"/>
      <c r="Y250" s="59"/>
      <c r="Z250" s="59"/>
      <c r="AA250" s="59"/>
      <c r="AB250" s="59"/>
      <c r="AC250" s="59"/>
      <c r="AD250" s="59"/>
      <c r="AE250" s="59"/>
      <c r="AF250" s="59"/>
      <c r="AG250" s="59"/>
      <c r="AH250" s="59"/>
      <c r="AI250" s="59"/>
      <c r="AJ250" s="58"/>
      <c r="AK250" s="58"/>
      <c r="AL250" s="58"/>
      <c r="AM250" s="59"/>
      <c r="AN250" s="59"/>
      <c r="AO250" s="59"/>
      <c r="AP250" s="59"/>
      <c r="AQ250" s="59"/>
      <c r="AR250" s="58"/>
      <c r="AS250" s="59"/>
      <c r="AT250" s="59"/>
      <c r="AU250" s="59"/>
      <c r="AV250" s="59"/>
      <c r="AW250" s="59"/>
      <c r="AX250" s="60"/>
      <c r="AY250" s="59"/>
      <c r="AZ250" s="59"/>
      <c r="BA250" s="59" t="s">
        <v>9</v>
      </c>
      <c r="BB250" s="59"/>
      <c r="BC250" s="58"/>
      <c r="BD250" s="58"/>
      <c r="BE250" s="59"/>
      <c r="BF250" s="58"/>
      <c r="BG250" s="58"/>
      <c r="BH250" s="58"/>
      <c r="BI250" s="59"/>
      <c r="BJ250" s="6"/>
    </row>
    <row r="251" spans="1:62" ht="31">
      <c r="A251" s="23">
        <v>247</v>
      </c>
      <c r="B251" s="56" t="s">
        <v>2427</v>
      </c>
      <c r="C251" s="56" t="s">
        <v>2129</v>
      </c>
      <c r="D251" s="56" t="s">
        <v>69</v>
      </c>
      <c r="E251" s="56">
        <v>67</v>
      </c>
      <c r="F251" s="56" t="s">
        <v>195</v>
      </c>
      <c r="G251" s="56" t="s">
        <v>195</v>
      </c>
      <c r="H251" s="76" t="str">
        <f t="shared" si="6"/>
        <v>陳＊如</v>
      </c>
      <c r="I251" s="57" t="str">
        <f t="shared" si="7"/>
        <v>2＊328047</v>
      </c>
      <c r="J251" s="56">
        <v>1130423</v>
      </c>
      <c r="K251" s="56" t="s">
        <v>734</v>
      </c>
      <c r="L251" s="62" t="s">
        <v>721</v>
      </c>
      <c r="M251" s="58"/>
      <c r="N251" s="58"/>
      <c r="O251" s="58"/>
      <c r="P251" s="58"/>
      <c r="Q251" s="58"/>
      <c r="R251" s="58"/>
      <c r="S251" s="59"/>
      <c r="T251" s="59"/>
      <c r="U251" s="59"/>
      <c r="V251" s="59"/>
      <c r="W251" s="59"/>
      <c r="X251" s="59"/>
      <c r="Y251" s="59"/>
      <c r="Z251" s="59"/>
      <c r="AA251" s="59"/>
      <c r="AB251" s="59"/>
      <c r="AC251" s="59"/>
      <c r="AD251" s="59"/>
      <c r="AE251" s="59"/>
      <c r="AF251" s="59"/>
      <c r="AG251" s="59"/>
      <c r="AH251" s="59"/>
      <c r="AI251" s="59"/>
      <c r="AJ251" s="58"/>
      <c r="AK251" s="58"/>
      <c r="AL251" s="58"/>
      <c r="AM251" s="59"/>
      <c r="AN251" s="59"/>
      <c r="AO251" s="59"/>
      <c r="AP251" s="59"/>
      <c r="AQ251" s="59"/>
      <c r="AR251" s="58"/>
      <c r="AS251" s="59"/>
      <c r="AT251" s="59"/>
      <c r="AU251" s="59"/>
      <c r="AV251" s="59"/>
      <c r="AW251" s="59"/>
      <c r="AX251" s="60"/>
      <c r="AY251" s="59"/>
      <c r="AZ251" s="59"/>
      <c r="BA251" s="59" t="s">
        <v>9</v>
      </c>
      <c r="BB251" s="59"/>
      <c r="BC251" s="58"/>
      <c r="BD251" s="58"/>
      <c r="BE251" s="59"/>
      <c r="BF251" s="58"/>
      <c r="BG251" s="58"/>
      <c r="BH251" s="58"/>
      <c r="BI251" s="59"/>
      <c r="BJ251" s="6"/>
    </row>
    <row r="252" spans="1:62" ht="31">
      <c r="A252" s="23">
        <v>248</v>
      </c>
      <c r="B252" s="56" t="s">
        <v>2428</v>
      </c>
      <c r="C252" s="56" t="s">
        <v>2130</v>
      </c>
      <c r="D252" s="56" t="s">
        <v>69</v>
      </c>
      <c r="E252" s="56">
        <v>66</v>
      </c>
      <c r="F252" s="56" t="s">
        <v>195</v>
      </c>
      <c r="G252" s="56" t="s">
        <v>195</v>
      </c>
      <c r="H252" s="76" t="str">
        <f t="shared" si="6"/>
        <v>陳＊惠</v>
      </c>
      <c r="I252" s="57" t="str">
        <f t="shared" si="7"/>
        <v>0＊417634</v>
      </c>
      <c r="J252" s="56">
        <v>1130426</v>
      </c>
      <c r="K252" s="56" t="s">
        <v>732</v>
      </c>
      <c r="L252" s="62" t="s">
        <v>721</v>
      </c>
      <c r="M252" s="58"/>
      <c r="N252" s="58"/>
      <c r="O252" s="58"/>
      <c r="P252" s="58"/>
      <c r="Q252" s="58"/>
      <c r="R252" s="58"/>
      <c r="S252" s="59"/>
      <c r="T252" s="59"/>
      <c r="U252" s="59"/>
      <c r="V252" s="59"/>
      <c r="W252" s="59"/>
      <c r="X252" s="59"/>
      <c r="Y252" s="59"/>
      <c r="Z252" s="59"/>
      <c r="AA252" s="59"/>
      <c r="AB252" s="59"/>
      <c r="AC252" s="59"/>
      <c r="AD252" s="59"/>
      <c r="AE252" s="59"/>
      <c r="AF252" s="59"/>
      <c r="AG252" s="59"/>
      <c r="AH252" s="59"/>
      <c r="AI252" s="59"/>
      <c r="AJ252" s="58"/>
      <c r="AK252" s="58"/>
      <c r="AL252" s="58"/>
      <c r="AM252" s="59"/>
      <c r="AN252" s="59"/>
      <c r="AO252" s="59"/>
      <c r="AP252" s="59"/>
      <c r="AQ252" s="59"/>
      <c r="AR252" s="58"/>
      <c r="AS252" s="59"/>
      <c r="AT252" s="59"/>
      <c r="AU252" s="59"/>
      <c r="AV252" s="59"/>
      <c r="AW252" s="59"/>
      <c r="AX252" s="60"/>
      <c r="AY252" s="59"/>
      <c r="AZ252" s="59"/>
      <c r="BA252" s="59"/>
      <c r="BB252" s="59" t="s">
        <v>2212</v>
      </c>
      <c r="BC252" s="58"/>
      <c r="BD252" s="58"/>
      <c r="BE252" s="59"/>
      <c r="BF252" s="58"/>
      <c r="BG252" s="58"/>
      <c r="BH252" s="58"/>
      <c r="BI252" s="59"/>
      <c r="BJ252" s="6"/>
    </row>
    <row r="253" spans="1:62" ht="31">
      <c r="A253" s="23">
        <v>249</v>
      </c>
      <c r="B253" s="56" t="s">
        <v>2429</v>
      </c>
      <c r="C253" s="56" t="s">
        <v>2132</v>
      </c>
      <c r="D253" s="56" t="s">
        <v>71</v>
      </c>
      <c r="E253" s="56">
        <v>53</v>
      </c>
      <c r="F253" s="56" t="s">
        <v>195</v>
      </c>
      <c r="G253" s="56" t="s">
        <v>195</v>
      </c>
      <c r="H253" s="76" t="str">
        <f t="shared" si="6"/>
        <v>黃＊輝</v>
      </c>
      <c r="I253" s="57" t="str">
        <f t="shared" si="7"/>
        <v>1＊865843</v>
      </c>
      <c r="J253" s="56">
        <v>1130426</v>
      </c>
      <c r="K253" s="56" t="s">
        <v>734</v>
      </c>
      <c r="L253" s="62" t="s">
        <v>721</v>
      </c>
      <c r="M253" s="58"/>
      <c r="N253" s="58"/>
      <c r="O253" s="58"/>
      <c r="P253" s="58"/>
      <c r="Q253" s="58"/>
      <c r="R253" s="58"/>
      <c r="S253" s="59"/>
      <c r="T253" s="59"/>
      <c r="U253" s="59"/>
      <c r="V253" s="59"/>
      <c r="W253" s="59"/>
      <c r="X253" s="59"/>
      <c r="Y253" s="59"/>
      <c r="Z253" s="59"/>
      <c r="AA253" s="59"/>
      <c r="AB253" s="59"/>
      <c r="AC253" s="59"/>
      <c r="AD253" s="59"/>
      <c r="AE253" s="59"/>
      <c r="AF253" s="59"/>
      <c r="AG253" s="59"/>
      <c r="AH253" s="59"/>
      <c r="AI253" s="59"/>
      <c r="AJ253" s="58"/>
      <c r="AK253" s="58"/>
      <c r="AL253" s="58"/>
      <c r="AM253" s="59"/>
      <c r="AN253" s="59"/>
      <c r="AO253" s="59"/>
      <c r="AP253" s="59"/>
      <c r="AQ253" s="59"/>
      <c r="AR253" s="58"/>
      <c r="AS253" s="59"/>
      <c r="AT253" s="59"/>
      <c r="AU253" s="59"/>
      <c r="AV253" s="59"/>
      <c r="AW253" s="59"/>
      <c r="AX253" s="60"/>
      <c r="AY253" s="59"/>
      <c r="AZ253" s="59"/>
      <c r="BA253" s="59" t="s">
        <v>9</v>
      </c>
      <c r="BB253" s="59"/>
      <c r="BC253" s="58"/>
      <c r="BD253" s="58"/>
      <c r="BE253" s="59"/>
      <c r="BF253" s="58"/>
      <c r="BG253" s="58"/>
      <c r="BH253" s="58"/>
      <c r="BI253" s="59"/>
      <c r="BJ253" s="6"/>
    </row>
    <row r="254" spans="1:62" ht="46.5">
      <c r="A254" s="23">
        <v>250</v>
      </c>
      <c r="B254" s="56" t="s">
        <v>274</v>
      </c>
      <c r="C254" s="56" t="s">
        <v>105</v>
      </c>
      <c r="D254" s="56" t="s">
        <v>69</v>
      </c>
      <c r="E254" s="56">
        <v>77</v>
      </c>
      <c r="F254" s="56" t="s">
        <v>2030</v>
      </c>
      <c r="G254" s="56" t="s">
        <v>2033</v>
      </c>
      <c r="H254" s="76" t="str">
        <f t="shared" si="6"/>
        <v>林＊環</v>
      </c>
      <c r="I254" s="57" t="str">
        <f t="shared" si="7"/>
        <v>2＊049673</v>
      </c>
      <c r="J254" s="56">
        <v>1130426</v>
      </c>
      <c r="K254" s="56" t="s">
        <v>748</v>
      </c>
      <c r="L254" s="62" t="s">
        <v>721</v>
      </c>
      <c r="M254" s="58"/>
      <c r="N254" s="58"/>
      <c r="O254" s="58"/>
      <c r="P254" s="58"/>
      <c r="Q254" s="58"/>
      <c r="R254" s="58"/>
      <c r="S254" s="59"/>
      <c r="T254" s="59"/>
      <c r="U254" s="59"/>
      <c r="V254" s="59"/>
      <c r="W254" s="59" t="s">
        <v>9</v>
      </c>
      <c r="X254" s="59"/>
      <c r="Y254" s="59"/>
      <c r="Z254" s="59" t="s">
        <v>2223</v>
      </c>
      <c r="AA254" s="59"/>
      <c r="AB254" s="59" t="s">
        <v>1914</v>
      </c>
      <c r="AC254" s="59"/>
      <c r="AD254" s="59"/>
      <c r="AE254" s="59"/>
      <c r="AF254" s="59"/>
      <c r="AG254" s="59"/>
      <c r="AH254" s="59"/>
      <c r="AI254" s="59"/>
      <c r="AJ254" s="58"/>
      <c r="AK254" s="58"/>
      <c r="AL254" s="58"/>
      <c r="AM254" s="59"/>
      <c r="AN254" s="59"/>
      <c r="AO254" s="59"/>
      <c r="AP254" s="59"/>
      <c r="AQ254" s="59"/>
      <c r="AR254" s="58"/>
      <c r="AS254" s="59"/>
      <c r="AT254" s="59"/>
      <c r="AU254" s="59"/>
      <c r="AV254" s="59"/>
      <c r="AW254" s="59"/>
      <c r="AX254" s="60"/>
      <c r="AY254" s="59"/>
      <c r="AZ254" s="59"/>
      <c r="BA254" s="59"/>
      <c r="BB254" s="59"/>
      <c r="BC254" s="58"/>
      <c r="BD254" s="58"/>
      <c r="BE254" s="59"/>
      <c r="BF254" s="58"/>
      <c r="BG254" s="58"/>
      <c r="BH254" s="58"/>
      <c r="BI254" s="59" t="s">
        <v>1034</v>
      </c>
      <c r="BJ254" s="6"/>
    </row>
    <row r="255" spans="1:62">
      <c r="A255" s="23">
        <v>251</v>
      </c>
      <c r="B255" s="56" t="s">
        <v>2430</v>
      </c>
      <c r="C255" s="56" t="s">
        <v>1351</v>
      </c>
      <c r="D255" s="56" t="s">
        <v>69</v>
      </c>
      <c r="E255" s="56">
        <v>84</v>
      </c>
      <c r="F255" s="56" t="s">
        <v>195</v>
      </c>
      <c r="G255" s="56" t="s">
        <v>195</v>
      </c>
      <c r="H255" s="76" t="str">
        <f t="shared" si="6"/>
        <v>曾＊雪</v>
      </c>
      <c r="I255" s="57" t="str">
        <f t="shared" si="7"/>
        <v>2＊278522</v>
      </c>
      <c r="J255" s="56">
        <v>1130426</v>
      </c>
      <c r="K255" s="56">
        <v>5761300</v>
      </c>
      <c r="L255" s="62" t="s">
        <v>721</v>
      </c>
      <c r="M255" s="58"/>
      <c r="N255" s="58"/>
      <c r="O255" s="58"/>
      <c r="P255" s="58"/>
      <c r="Q255" s="58"/>
      <c r="R255" s="58"/>
      <c r="S255" s="59"/>
      <c r="T255" s="59"/>
      <c r="U255" s="59"/>
      <c r="V255" s="59"/>
      <c r="W255" s="59"/>
      <c r="X255" s="59"/>
      <c r="Y255" s="59"/>
      <c r="Z255" s="59"/>
      <c r="AA255" s="59"/>
      <c r="AB255" s="59"/>
      <c r="AC255" s="59"/>
      <c r="AD255" s="59"/>
      <c r="AE255" s="59"/>
      <c r="AF255" s="59"/>
      <c r="AG255" s="59"/>
      <c r="AH255" s="59"/>
      <c r="AI255" s="59"/>
      <c r="AJ255" s="58"/>
      <c r="AK255" s="58"/>
      <c r="AL255" s="58"/>
      <c r="AM255" s="59"/>
      <c r="AN255" s="59"/>
      <c r="AO255" s="59"/>
      <c r="AP255" s="59"/>
      <c r="AQ255" s="59"/>
      <c r="AR255" s="58"/>
      <c r="AS255" s="59"/>
      <c r="AT255" s="59"/>
      <c r="AU255" s="59" t="s">
        <v>9</v>
      </c>
      <c r="AV255" s="59"/>
      <c r="AW255" s="59"/>
      <c r="AX255" s="60"/>
      <c r="AY255" s="59"/>
      <c r="AZ255" s="59"/>
      <c r="BA255" s="59"/>
      <c r="BB255" s="59"/>
      <c r="BC255" s="58"/>
      <c r="BD255" s="58"/>
      <c r="BE255" s="59"/>
      <c r="BF255" s="58"/>
      <c r="BG255" s="58"/>
      <c r="BH255" s="58"/>
      <c r="BI255" s="59"/>
      <c r="BJ255" s="6"/>
    </row>
    <row r="256" spans="1:62" ht="31">
      <c r="A256" s="23">
        <v>252</v>
      </c>
      <c r="B256" s="56" t="s">
        <v>2431</v>
      </c>
      <c r="C256" s="56" t="s">
        <v>806</v>
      </c>
      <c r="D256" s="56" t="s">
        <v>69</v>
      </c>
      <c r="E256" s="56">
        <v>70</v>
      </c>
      <c r="F256" s="56" t="s">
        <v>195</v>
      </c>
      <c r="G256" s="56" t="s">
        <v>195</v>
      </c>
      <c r="H256" s="76" t="str">
        <f t="shared" si="6"/>
        <v>劉＊瑛</v>
      </c>
      <c r="I256" s="57" t="str">
        <f t="shared" si="7"/>
        <v>2＊527517</v>
      </c>
      <c r="J256" s="56">
        <v>1130426</v>
      </c>
      <c r="K256" s="56" t="s">
        <v>732</v>
      </c>
      <c r="L256" s="62" t="s">
        <v>721</v>
      </c>
      <c r="M256" s="58"/>
      <c r="N256" s="58"/>
      <c r="O256" s="58"/>
      <c r="P256" s="58"/>
      <c r="Q256" s="58"/>
      <c r="R256" s="58"/>
      <c r="S256" s="59"/>
      <c r="T256" s="59"/>
      <c r="U256" s="59"/>
      <c r="V256" s="59"/>
      <c r="W256" s="59"/>
      <c r="X256" s="59"/>
      <c r="Y256" s="59"/>
      <c r="Z256" s="59"/>
      <c r="AA256" s="59"/>
      <c r="AB256" s="59"/>
      <c r="AC256" s="59"/>
      <c r="AD256" s="59"/>
      <c r="AE256" s="59"/>
      <c r="AF256" s="59"/>
      <c r="AG256" s="59"/>
      <c r="AH256" s="59"/>
      <c r="AI256" s="59"/>
      <c r="AJ256" s="58"/>
      <c r="AK256" s="58"/>
      <c r="AL256" s="58"/>
      <c r="AM256" s="59"/>
      <c r="AN256" s="59"/>
      <c r="AO256" s="59"/>
      <c r="AP256" s="59"/>
      <c r="AQ256" s="59"/>
      <c r="AR256" s="58"/>
      <c r="AS256" s="59"/>
      <c r="AT256" s="59"/>
      <c r="AU256" s="59"/>
      <c r="AV256" s="59"/>
      <c r="AW256" s="59"/>
      <c r="AX256" s="60"/>
      <c r="AY256" s="59"/>
      <c r="AZ256" s="59"/>
      <c r="BA256" s="59"/>
      <c r="BB256" s="59" t="s">
        <v>2212</v>
      </c>
      <c r="BC256" s="58"/>
      <c r="BD256" s="58"/>
      <c r="BE256" s="59"/>
      <c r="BF256" s="58"/>
      <c r="BG256" s="58"/>
      <c r="BH256" s="58"/>
      <c r="BI256" s="59"/>
      <c r="BJ256" s="6"/>
    </row>
    <row r="257" spans="1:62" ht="31">
      <c r="A257" s="23">
        <v>253</v>
      </c>
      <c r="B257" s="56" t="s">
        <v>2432</v>
      </c>
      <c r="C257" s="56" t="s">
        <v>2133</v>
      </c>
      <c r="D257" s="56" t="s">
        <v>69</v>
      </c>
      <c r="E257" s="56">
        <v>75</v>
      </c>
      <c r="F257" s="56" t="s">
        <v>195</v>
      </c>
      <c r="G257" s="56" t="s">
        <v>195</v>
      </c>
      <c r="H257" s="76" t="str">
        <f t="shared" si="6"/>
        <v>計＊華</v>
      </c>
      <c r="I257" s="57" t="str">
        <f t="shared" si="7"/>
        <v>0＊070735</v>
      </c>
      <c r="J257" s="56">
        <v>1130427</v>
      </c>
      <c r="K257" s="56" t="s">
        <v>734</v>
      </c>
      <c r="L257" s="62" t="s">
        <v>721</v>
      </c>
      <c r="M257" s="58"/>
      <c r="N257" s="58"/>
      <c r="O257" s="58"/>
      <c r="P257" s="58"/>
      <c r="Q257" s="58"/>
      <c r="R257" s="58"/>
      <c r="S257" s="59"/>
      <c r="T257" s="59"/>
      <c r="U257" s="59"/>
      <c r="V257" s="59"/>
      <c r="W257" s="59"/>
      <c r="X257" s="59"/>
      <c r="Y257" s="59"/>
      <c r="Z257" s="59"/>
      <c r="AA257" s="59"/>
      <c r="AB257" s="59"/>
      <c r="AC257" s="59"/>
      <c r="AD257" s="59"/>
      <c r="AE257" s="59"/>
      <c r="AF257" s="59"/>
      <c r="AG257" s="59"/>
      <c r="AH257" s="59"/>
      <c r="AI257" s="59"/>
      <c r="AJ257" s="58"/>
      <c r="AK257" s="58"/>
      <c r="AL257" s="58"/>
      <c r="AM257" s="59"/>
      <c r="AN257" s="59"/>
      <c r="AO257" s="59"/>
      <c r="AP257" s="59"/>
      <c r="AQ257" s="59"/>
      <c r="AR257" s="58"/>
      <c r="AS257" s="59"/>
      <c r="AT257" s="59"/>
      <c r="AU257" s="59"/>
      <c r="AV257" s="59"/>
      <c r="AW257" s="59"/>
      <c r="AX257" s="60"/>
      <c r="AY257" s="59"/>
      <c r="AZ257" s="59"/>
      <c r="BA257" s="59" t="s">
        <v>9</v>
      </c>
      <c r="BB257" s="59"/>
      <c r="BC257" s="58"/>
      <c r="BD257" s="58"/>
      <c r="BE257" s="59"/>
      <c r="BF257" s="58"/>
      <c r="BG257" s="58"/>
      <c r="BH257" s="58"/>
      <c r="BI257" s="59"/>
      <c r="BJ257" s="6"/>
    </row>
    <row r="258" spans="1:62" ht="31">
      <c r="A258" s="23">
        <v>254</v>
      </c>
      <c r="B258" s="56" t="s">
        <v>2433</v>
      </c>
      <c r="C258" s="56" t="s">
        <v>2134</v>
      </c>
      <c r="D258" s="56" t="s">
        <v>69</v>
      </c>
      <c r="E258" s="56">
        <v>65</v>
      </c>
      <c r="F258" s="56" t="s">
        <v>195</v>
      </c>
      <c r="G258" s="56" t="s">
        <v>195</v>
      </c>
      <c r="H258" s="76" t="str">
        <f t="shared" si="6"/>
        <v>鄧＊華</v>
      </c>
      <c r="I258" s="57" t="str">
        <f t="shared" si="7"/>
        <v>1＊563796</v>
      </c>
      <c r="J258" s="56">
        <v>1130427</v>
      </c>
      <c r="K258" s="56" t="s">
        <v>734</v>
      </c>
      <c r="L258" s="62" t="s">
        <v>721</v>
      </c>
      <c r="M258" s="58"/>
      <c r="N258" s="58"/>
      <c r="O258" s="58"/>
      <c r="P258" s="58"/>
      <c r="Q258" s="58"/>
      <c r="R258" s="58"/>
      <c r="S258" s="59"/>
      <c r="T258" s="59"/>
      <c r="U258" s="59"/>
      <c r="V258" s="59"/>
      <c r="W258" s="59"/>
      <c r="X258" s="59"/>
      <c r="Y258" s="59"/>
      <c r="Z258" s="59"/>
      <c r="AA258" s="59"/>
      <c r="AB258" s="59"/>
      <c r="AC258" s="59"/>
      <c r="AD258" s="59"/>
      <c r="AE258" s="59"/>
      <c r="AF258" s="59"/>
      <c r="AG258" s="59"/>
      <c r="AH258" s="59"/>
      <c r="AI258" s="59"/>
      <c r="AJ258" s="58"/>
      <c r="AK258" s="58"/>
      <c r="AL258" s="58"/>
      <c r="AM258" s="59"/>
      <c r="AN258" s="59"/>
      <c r="AO258" s="59"/>
      <c r="AP258" s="59"/>
      <c r="AQ258" s="59"/>
      <c r="AR258" s="58"/>
      <c r="AS258" s="59"/>
      <c r="AT258" s="59"/>
      <c r="AU258" s="59"/>
      <c r="AV258" s="59"/>
      <c r="AW258" s="59"/>
      <c r="AX258" s="60"/>
      <c r="AY258" s="59"/>
      <c r="AZ258" s="59"/>
      <c r="BA258" s="59" t="s">
        <v>9</v>
      </c>
      <c r="BB258" s="59"/>
      <c r="BC258" s="58"/>
      <c r="BD258" s="58"/>
      <c r="BE258" s="59"/>
      <c r="BF258" s="58"/>
      <c r="BG258" s="58"/>
      <c r="BH258" s="58"/>
      <c r="BI258" s="59"/>
      <c r="BJ258" s="6"/>
    </row>
    <row r="259" spans="1:62" ht="31">
      <c r="A259" s="23">
        <v>255</v>
      </c>
      <c r="B259" s="56" t="s">
        <v>2434</v>
      </c>
      <c r="C259" s="56" t="s">
        <v>1499</v>
      </c>
      <c r="D259" s="56" t="s">
        <v>71</v>
      </c>
      <c r="E259" s="56">
        <v>86</v>
      </c>
      <c r="F259" s="56" t="s">
        <v>195</v>
      </c>
      <c r="G259" s="56" t="s">
        <v>195</v>
      </c>
      <c r="H259" s="76" t="str">
        <f t="shared" si="6"/>
        <v>陳＊厚</v>
      </c>
      <c r="I259" s="57" t="str">
        <f t="shared" si="7"/>
        <v>1＊958294</v>
      </c>
      <c r="J259" s="56">
        <v>1130427</v>
      </c>
      <c r="K259" s="56" t="s">
        <v>734</v>
      </c>
      <c r="L259" s="62" t="s">
        <v>721</v>
      </c>
      <c r="M259" s="58"/>
      <c r="N259" s="58"/>
      <c r="O259" s="58"/>
      <c r="P259" s="58"/>
      <c r="Q259" s="58"/>
      <c r="R259" s="58"/>
      <c r="S259" s="59"/>
      <c r="T259" s="59"/>
      <c r="U259" s="59"/>
      <c r="V259" s="59"/>
      <c r="W259" s="59"/>
      <c r="X259" s="59"/>
      <c r="Y259" s="59"/>
      <c r="Z259" s="59"/>
      <c r="AA259" s="59"/>
      <c r="AB259" s="59"/>
      <c r="AC259" s="59"/>
      <c r="AD259" s="59"/>
      <c r="AE259" s="59"/>
      <c r="AF259" s="59"/>
      <c r="AG259" s="59"/>
      <c r="AH259" s="59"/>
      <c r="AI259" s="59"/>
      <c r="AJ259" s="58"/>
      <c r="AK259" s="58"/>
      <c r="AL259" s="58"/>
      <c r="AM259" s="59"/>
      <c r="AN259" s="59"/>
      <c r="AO259" s="59"/>
      <c r="AP259" s="59"/>
      <c r="AQ259" s="59"/>
      <c r="AR259" s="58"/>
      <c r="AS259" s="59"/>
      <c r="AT259" s="59"/>
      <c r="AU259" s="59"/>
      <c r="AV259" s="59"/>
      <c r="AW259" s="59"/>
      <c r="AX259" s="60"/>
      <c r="AY259" s="59"/>
      <c r="AZ259" s="59"/>
      <c r="BA259" s="59" t="s">
        <v>9</v>
      </c>
      <c r="BB259" s="59"/>
      <c r="BC259" s="58"/>
      <c r="BD259" s="58"/>
      <c r="BE259" s="59"/>
      <c r="BF259" s="58"/>
      <c r="BG259" s="58"/>
      <c r="BH259" s="58"/>
      <c r="BI259" s="59"/>
      <c r="BJ259" s="6"/>
    </row>
    <row r="260" spans="1:62">
      <c r="A260" s="23">
        <v>256</v>
      </c>
      <c r="B260" s="56" t="s">
        <v>494</v>
      </c>
      <c r="C260" s="56" t="s">
        <v>495</v>
      </c>
      <c r="D260" s="56" t="s">
        <v>71</v>
      </c>
      <c r="E260" s="56">
        <v>64</v>
      </c>
      <c r="F260" s="56" t="s">
        <v>195</v>
      </c>
      <c r="G260" s="56" t="s">
        <v>195</v>
      </c>
      <c r="H260" s="76" t="str">
        <f t="shared" si="6"/>
        <v>林＊春</v>
      </c>
      <c r="I260" s="57" t="str">
        <f t="shared" si="7"/>
        <v>1＊081629</v>
      </c>
      <c r="J260" s="56">
        <v>1130429</v>
      </c>
      <c r="K260" s="56">
        <v>5761300</v>
      </c>
      <c r="L260" s="62" t="s">
        <v>721</v>
      </c>
      <c r="M260" s="58"/>
      <c r="N260" s="58"/>
      <c r="O260" s="58"/>
      <c r="P260" s="58"/>
      <c r="Q260" s="58"/>
      <c r="R260" s="58"/>
      <c r="S260" s="59"/>
      <c r="T260" s="59"/>
      <c r="U260" s="59"/>
      <c r="V260" s="59"/>
      <c r="W260" s="59"/>
      <c r="X260" s="59"/>
      <c r="Y260" s="59"/>
      <c r="Z260" s="59"/>
      <c r="AA260" s="59"/>
      <c r="AB260" s="59"/>
      <c r="AC260" s="59"/>
      <c r="AD260" s="59"/>
      <c r="AE260" s="59"/>
      <c r="AF260" s="59"/>
      <c r="AG260" s="59"/>
      <c r="AH260" s="59"/>
      <c r="AI260" s="59"/>
      <c r="AJ260" s="58"/>
      <c r="AK260" s="58"/>
      <c r="AL260" s="58"/>
      <c r="AM260" s="59"/>
      <c r="AN260" s="59"/>
      <c r="AO260" s="59"/>
      <c r="AP260" s="59"/>
      <c r="AQ260" s="59"/>
      <c r="AR260" s="58"/>
      <c r="AS260" s="59"/>
      <c r="AT260" s="59"/>
      <c r="AU260" s="59" t="s">
        <v>9</v>
      </c>
      <c r="AV260" s="59"/>
      <c r="AW260" s="59"/>
      <c r="AX260" s="60"/>
      <c r="AY260" s="59"/>
      <c r="AZ260" s="59"/>
      <c r="BA260" s="59"/>
      <c r="BB260" s="59"/>
      <c r="BC260" s="58"/>
      <c r="BD260" s="58"/>
      <c r="BE260" s="59"/>
      <c r="BF260" s="58"/>
      <c r="BG260" s="58"/>
      <c r="BH260" s="58"/>
      <c r="BI260" s="59"/>
      <c r="BJ260" s="6"/>
    </row>
    <row r="261" spans="1:62" ht="31">
      <c r="A261" s="23">
        <v>257</v>
      </c>
      <c r="B261" s="56" t="s">
        <v>2435</v>
      </c>
      <c r="C261" s="56" t="s">
        <v>2135</v>
      </c>
      <c r="D261" s="56" t="s">
        <v>69</v>
      </c>
      <c r="E261" s="56">
        <v>69</v>
      </c>
      <c r="F261" s="56" t="s">
        <v>195</v>
      </c>
      <c r="G261" s="56" t="s">
        <v>195</v>
      </c>
      <c r="H261" s="76" t="str">
        <f t="shared" ref="H261:H324" si="8">REPLACE(B261,2,1,"＊")</f>
        <v>林＊珠</v>
      </c>
      <c r="I261" s="57" t="str">
        <f t="shared" ref="I261:I324" si="9">REPLACE(C261,2,1,"＊")</f>
        <v>0＊149805</v>
      </c>
      <c r="J261" s="56">
        <v>1130401</v>
      </c>
      <c r="K261" s="56" t="s">
        <v>734</v>
      </c>
      <c r="L261" s="56">
        <v>1173</v>
      </c>
      <c r="M261" s="58"/>
      <c r="N261" s="58"/>
      <c r="O261" s="58"/>
      <c r="P261" s="58"/>
      <c r="Q261" s="58"/>
      <c r="R261" s="58"/>
      <c r="S261" s="59"/>
      <c r="T261" s="59"/>
      <c r="U261" s="59"/>
      <c r="V261" s="59"/>
      <c r="W261" s="59"/>
      <c r="X261" s="59"/>
      <c r="Y261" s="59"/>
      <c r="Z261" s="59"/>
      <c r="AA261" s="59"/>
      <c r="AB261" s="59"/>
      <c r="AC261" s="59"/>
      <c r="AD261" s="59"/>
      <c r="AE261" s="59"/>
      <c r="AF261" s="59"/>
      <c r="AG261" s="59"/>
      <c r="AH261" s="59"/>
      <c r="AI261" s="59"/>
      <c r="AJ261" s="58"/>
      <c r="AK261" s="58"/>
      <c r="AL261" s="58"/>
      <c r="AM261" s="59"/>
      <c r="AN261" s="59"/>
      <c r="AO261" s="59"/>
      <c r="AP261" s="59"/>
      <c r="AQ261" s="59"/>
      <c r="AR261" s="58"/>
      <c r="AS261" s="59"/>
      <c r="AT261" s="59"/>
      <c r="AU261" s="59"/>
      <c r="AV261" s="59"/>
      <c r="AW261" s="59"/>
      <c r="AX261" s="60"/>
      <c r="AY261" s="59"/>
      <c r="AZ261" s="59"/>
      <c r="BA261" s="59" t="s">
        <v>2212</v>
      </c>
      <c r="BB261" s="59"/>
      <c r="BC261" s="58"/>
      <c r="BD261" s="58"/>
      <c r="BE261" s="59"/>
      <c r="BF261" s="58"/>
      <c r="BG261" s="58"/>
      <c r="BH261" s="58"/>
      <c r="BI261" s="59"/>
      <c r="BJ261" s="6"/>
    </row>
    <row r="262" spans="1:62" ht="31">
      <c r="A262" s="23">
        <v>258</v>
      </c>
      <c r="B262" s="56" t="s">
        <v>2436</v>
      </c>
      <c r="C262" s="56" t="s">
        <v>2136</v>
      </c>
      <c r="D262" s="56" t="s">
        <v>71</v>
      </c>
      <c r="E262" s="56">
        <v>47</v>
      </c>
      <c r="F262" s="56" t="s">
        <v>195</v>
      </c>
      <c r="G262" s="56" t="s">
        <v>195</v>
      </c>
      <c r="H262" s="76" t="str">
        <f t="shared" si="8"/>
        <v>吳＊成</v>
      </c>
      <c r="I262" s="57" t="str">
        <f t="shared" si="9"/>
        <v>1＊517326</v>
      </c>
      <c r="J262" s="56">
        <v>1130403</v>
      </c>
      <c r="K262" s="56" t="s">
        <v>734</v>
      </c>
      <c r="L262" s="56">
        <v>1173</v>
      </c>
      <c r="M262" s="58"/>
      <c r="N262" s="58"/>
      <c r="O262" s="58"/>
      <c r="P262" s="58"/>
      <c r="Q262" s="58"/>
      <c r="R262" s="58"/>
      <c r="S262" s="59"/>
      <c r="T262" s="59"/>
      <c r="U262" s="59"/>
      <c r="V262" s="59"/>
      <c r="W262" s="59"/>
      <c r="X262" s="59"/>
      <c r="Y262" s="59"/>
      <c r="Z262" s="59"/>
      <c r="AA262" s="59"/>
      <c r="AB262" s="59"/>
      <c r="AC262" s="59"/>
      <c r="AD262" s="59"/>
      <c r="AE262" s="59"/>
      <c r="AF262" s="59"/>
      <c r="AG262" s="59"/>
      <c r="AH262" s="59"/>
      <c r="AI262" s="59"/>
      <c r="AJ262" s="58"/>
      <c r="AK262" s="58"/>
      <c r="AL262" s="58"/>
      <c r="AM262" s="59"/>
      <c r="AN262" s="59"/>
      <c r="AO262" s="59"/>
      <c r="AP262" s="59"/>
      <c r="AQ262" s="59"/>
      <c r="AR262" s="58"/>
      <c r="AS262" s="59"/>
      <c r="AT262" s="59"/>
      <c r="AU262" s="59"/>
      <c r="AV262" s="59"/>
      <c r="AW262" s="59"/>
      <c r="AX262" s="60"/>
      <c r="AY262" s="59"/>
      <c r="AZ262" s="59"/>
      <c r="BA262" s="59" t="s">
        <v>9</v>
      </c>
      <c r="BB262" s="59"/>
      <c r="BC262" s="58"/>
      <c r="BD262" s="58"/>
      <c r="BE262" s="59"/>
      <c r="BF262" s="58"/>
      <c r="BG262" s="58"/>
      <c r="BH262" s="58"/>
      <c r="BI262" s="59"/>
      <c r="BJ262" s="6"/>
    </row>
    <row r="263" spans="1:62" ht="31">
      <c r="A263" s="23">
        <v>259</v>
      </c>
      <c r="B263" s="56" t="s">
        <v>2437</v>
      </c>
      <c r="C263" s="56" t="s">
        <v>2137</v>
      </c>
      <c r="D263" s="56" t="s">
        <v>71</v>
      </c>
      <c r="E263" s="56">
        <v>67</v>
      </c>
      <c r="F263" s="56" t="s">
        <v>195</v>
      </c>
      <c r="G263" s="56" t="s">
        <v>195</v>
      </c>
      <c r="H263" s="76" t="str">
        <f t="shared" si="8"/>
        <v>連＊雄</v>
      </c>
      <c r="I263" s="57" t="str">
        <f t="shared" si="9"/>
        <v>1＊709323</v>
      </c>
      <c r="J263" s="56">
        <v>1130403</v>
      </c>
      <c r="K263" s="56" t="s">
        <v>734</v>
      </c>
      <c r="L263" s="56">
        <v>1173</v>
      </c>
      <c r="M263" s="58"/>
      <c r="N263" s="58"/>
      <c r="O263" s="58"/>
      <c r="P263" s="58"/>
      <c r="Q263" s="58"/>
      <c r="R263" s="58"/>
      <c r="S263" s="59"/>
      <c r="T263" s="59"/>
      <c r="U263" s="59"/>
      <c r="V263" s="59"/>
      <c r="W263" s="59"/>
      <c r="X263" s="59"/>
      <c r="Y263" s="59"/>
      <c r="Z263" s="59"/>
      <c r="AA263" s="59"/>
      <c r="AB263" s="59"/>
      <c r="AC263" s="59"/>
      <c r="AD263" s="59"/>
      <c r="AE263" s="59"/>
      <c r="AF263" s="59"/>
      <c r="AG263" s="59"/>
      <c r="AH263" s="59"/>
      <c r="AI263" s="59"/>
      <c r="AJ263" s="58"/>
      <c r="AK263" s="58"/>
      <c r="AL263" s="58"/>
      <c r="AM263" s="59"/>
      <c r="AN263" s="59"/>
      <c r="AO263" s="59"/>
      <c r="AP263" s="59"/>
      <c r="AQ263" s="59"/>
      <c r="AR263" s="58"/>
      <c r="AS263" s="59"/>
      <c r="AT263" s="59"/>
      <c r="AU263" s="59"/>
      <c r="AV263" s="59"/>
      <c r="AW263" s="59"/>
      <c r="AX263" s="60"/>
      <c r="AY263" s="59"/>
      <c r="AZ263" s="59"/>
      <c r="BA263" s="59" t="s">
        <v>9</v>
      </c>
      <c r="BB263" s="59"/>
      <c r="BC263" s="58"/>
      <c r="BD263" s="58"/>
      <c r="BE263" s="59"/>
      <c r="BF263" s="58"/>
      <c r="BG263" s="58"/>
      <c r="BH263" s="58"/>
      <c r="BI263" s="59"/>
      <c r="BJ263" s="6"/>
    </row>
    <row r="264" spans="1:62" ht="46.5">
      <c r="A264" s="23">
        <v>260</v>
      </c>
      <c r="B264" s="56" t="s">
        <v>2438</v>
      </c>
      <c r="C264" s="56" t="s">
        <v>1018</v>
      </c>
      <c r="D264" s="56" t="s">
        <v>71</v>
      </c>
      <c r="E264" s="56">
        <v>72</v>
      </c>
      <c r="F264" s="56" t="s">
        <v>195</v>
      </c>
      <c r="G264" s="56" t="s">
        <v>195</v>
      </c>
      <c r="H264" s="76" t="str">
        <f t="shared" si="8"/>
        <v>劉＊生</v>
      </c>
      <c r="I264" s="57" t="str">
        <f t="shared" si="9"/>
        <v>0＊706151</v>
      </c>
      <c r="J264" s="56">
        <v>1130404</v>
      </c>
      <c r="K264" s="56" t="s">
        <v>741</v>
      </c>
      <c r="L264" s="56">
        <v>1173</v>
      </c>
      <c r="M264" s="58"/>
      <c r="N264" s="58"/>
      <c r="O264" s="58"/>
      <c r="P264" s="58"/>
      <c r="Q264" s="58"/>
      <c r="R264" s="58"/>
      <c r="S264" s="59"/>
      <c r="T264" s="59"/>
      <c r="U264" s="59"/>
      <c r="V264" s="59"/>
      <c r="W264" s="59"/>
      <c r="X264" s="59"/>
      <c r="Y264" s="59"/>
      <c r="Z264" s="59"/>
      <c r="AA264" s="59"/>
      <c r="AB264" s="59"/>
      <c r="AC264" s="59"/>
      <c r="AD264" s="59"/>
      <c r="AE264" s="59"/>
      <c r="AF264" s="59"/>
      <c r="AG264" s="59"/>
      <c r="AH264" s="59"/>
      <c r="AI264" s="59"/>
      <c r="AJ264" s="58"/>
      <c r="AK264" s="58"/>
      <c r="AL264" s="58"/>
      <c r="AM264" s="59"/>
      <c r="AN264" s="59"/>
      <c r="AO264" s="59"/>
      <c r="AP264" s="59"/>
      <c r="AQ264" s="59"/>
      <c r="AR264" s="58"/>
      <c r="AS264" s="59"/>
      <c r="AT264" s="59"/>
      <c r="AU264" s="59"/>
      <c r="AV264" s="59"/>
      <c r="AW264" s="59"/>
      <c r="AX264" s="60"/>
      <c r="AY264" s="59"/>
      <c r="AZ264" s="59" t="s">
        <v>9</v>
      </c>
      <c r="BA264" s="59"/>
      <c r="BB264" s="59" t="s">
        <v>2212</v>
      </c>
      <c r="BC264" s="58"/>
      <c r="BD264" s="58"/>
      <c r="BE264" s="59"/>
      <c r="BF264" s="58"/>
      <c r="BG264" s="58"/>
      <c r="BH264" s="58"/>
      <c r="BI264" s="59"/>
      <c r="BJ264" s="6"/>
    </row>
    <row r="265" spans="1:62" ht="46.5">
      <c r="A265" s="23">
        <v>261</v>
      </c>
      <c r="B265" s="56" t="s">
        <v>2439</v>
      </c>
      <c r="C265" s="56" t="s">
        <v>1372</v>
      </c>
      <c r="D265" s="56" t="s">
        <v>69</v>
      </c>
      <c r="E265" s="56">
        <v>74</v>
      </c>
      <c r="F265" s="56" t="s">
        <v>698</v>
      </c>
      <c r="G265" s="56"/>
      <c r="H265" s="76" t="str">
        <f t="shared" si="8"/>
        <v>蔡＊月鳳</v>
      </c>
      <c r="I265" s="57" t="str">
        <f t="shared" si="9"/>
        <v>1＊964312</v>
      </c>
      <c r="J265" s="56">
        <v>1130410</v>
      </c>
      <c r="K265" s="56" t="s">
        <v>2224</v>
      </c>
      <c r="L265" s="56">
        <v>1173</v>
      </c>
      <c r="M265" s="58"/>
      <c r="N265" s="58"/>
      <c r="O265" s="58"/>
      <c r="P265" s="58"/>
      <c r="Q265" s="58"/>
      <c r="R265" s="58"/>
      <c r="S265" s="59"/>
      <c r="T265" s="59"/>
      <c r="U265" s="59"/>
      <c r="V265" s="59"/>
      <c r="W265" s="59"/>
      <c r="X265" s="59"/>
      <c r="Y265" s="59"/>
      <c r="Z265" s="59"/>
      <c r="AA265" s="59"/>
      <c r="AB265" s="59"/>
      <c r="AC265" s="59"/>
      <c r="AD265" s="59"/>
      <c r="AE265" s="59"/>
      <c r="AF265" s="59"/>
      <c r="AG265" s="59"/>
      <c r="AH265" s="59"/>
      <c r="AI265" s="59"/>
      <c r="AJ265" s="58"/>
      <c r="AK265" s="58"/>
      <c r="AL265" s="58"/>
      <c r="AM265" s="59"/>
      <c r="AN265" s="59"/>
      <c r="AO265" s="59"/>
      <c r="AP265" s="59"/>
      <c r="AQ265" s="59"/>
      <c r="AR265" s="58"/>
      <c r="AS265" s="59"/>
      <c r="AT265" s="59"/>
      <c r="AU265" s="59"/>
      <c r="AV265" s="59" t="s">
        <v>9</v>
      </c>
      <c r="AW265" s="59"/>
      <c r="AX265" s="60"/>
      <c r="AY265" s="59"/>
      <c r="AZ265" s="59"/>
      <c r="BA265" s="59" t="s">
        <v>9</v>
      </c>
      <c r="BB265" s="59"/>
      <c r="BC265" s="58"/>
      <c r="BD265" s="58"/>
      <c r="BE265" s="59"/>
      <c r="BF265" s="58"/>
      <c r="BG265" s="58"/>
      <c r="BH265" s="58"/>
      <c r="BI265" s="59"/>
      <c r="BJ265" s="6"/>
    </row>
    <row r="266" spans="1:62" ht="46.5">
      <c r="A266" s="23">
        <v>262</v>
      </c>
      <c r="B266" s="56" t="s">
        <v>2440</v>
      </c>
      <c r="C266" s="56" t="s">
        <v>2138</v>
      </c>
      <c r="D266" s="56" t="s">
        <v>71</v>
      </c>
      <c r="E266" s="56">
        <v>77</v>
      </c>
      <c r="F266" s="56" t="s">
        <v>195</v>
      </c>
      <c r="G266" s="56" t="s">
        <v>195</v>
      </c>
      <c r="H266" s="76" t="str">
        <f t="shared" si="8"/>
        <v>陳＊昌</v>
      </c>
      <c r="I266" s="57" t="str">
        <f t="shared" si="9"/>
        <v>2＊608927</v>
      </c>
      <c r="J266" s="56">
        <v>1130411</v>
      </c>
      <c r="K266" s="56" t="s">
        <v>756</v>
      </c>
      <c r="L266" s="56">
        <v>1173</v>
      </c>
      <c r="M266" s="58"/>
      <c r="N266" s="58"/>
      <c r="O266" s="58"/>
      <c r="P266" s="58"/>
      <c r="Q266" s="58"/>
      <c r="R266" s="58"/>
      <c r="S266" s="59"/>
      <c r="T266" s="59"/>
      <c r="U266" s="59"/>
      <c r="V266" s="59"/>
      <c r="W266" s="59"/>
      <c r="X266" s="59"/>
      <c r="Y266" s="59"/>
      <c r="Z266" s="59"/>
      <c r="AA266" s="59"/>
      <c r="AB266" s="59"/>
      <c r="AC266" s="59"/>
      <c r="AD266" s="59"/>
      <c r="AE266" s="59"/>
      <c r="AF266" s="59"/>
      <c r="AG266" s="59"/>
      <c r="AH266" s="59"/>
      <c r="AI266" s="59"/>
      <c r="AJ266" s="58"/>
      <c r="AK266" s="58"/>
      <c r="AL266" s="58"/>
      <c r="AM266" s="59"/>
      <c r="AN266" s="59"/>
      <c r="AO266" s="59"/>
      <c r="AP266" s="59"/>
      <c r="AQ266" s="59"/>
      <c r="AR266" s="58"/>
      <c r="AS266" s="59"/>
      <c r="AT266" s="59"/>
      <c r="AU266" s="59"/>
      <c r="AV266" s="59"/>
      <c r="AW266" s="59"/>
      <c r="AX266" s="60"/>
      <c r="AY266" s="59"/>
      <c r="AZ266" s="59"/>
      <c r="BA266" s="59" t="s">
        <v>9</v>
      </c>
      <c r="BB266" s="59"/>
      <c r="BC266" s="58"/>
      <c r="BD266" s="58"/>
      <c r="BE266" s="59"/>
      <c r="BF266" s="58" t="s">
        <v>2216</v>
      </c>
      <c r="BG266" s="58"/>
      <c r="BH266" s="58"/>
      <c r="BI266" s="59"/>
      <c r="BJ266" s="6"/>
    </row>
    <row r="267" spans="1:62">
      <c r="A267" s="23">
        <v>263</v>
      </c>
      <c r="B267" s="56" t="s">
        <v>2441</v>
      </c>
      <c r="C267" s="56" t="s">
        <v>2139</v>
      </c>
      <c r="D267" s="56" t="s">
        <v>71</v>
      </c>
      <c r="E267" s="56">
        <v>72</v>
      </c>
      <c r="F267" s="56" t="s">
        <v>2041</v>
      </c>
      <c r="G267" s="56" t="s">
        <v>2140</v>
      </c>
      <c r="H267" s="76" t="str">
        <f t="shared" si="8"/>
        <v>陳＊木</v>
      </c>
      <c r="I267" s="57" t="str">
        <f t="shared" si="9"/>
        <v>2＊594192</v>
      </c>
      <c r="J267" s="56">
        <v>1130412</v>
      </c>
      <c r="K267" s="56">
        <v>5761110</v>
      </c>
      <c r="L267" s="56">
        <v>1173</v>
      </c>
      <c r="M267" s="58"/>
      <c r="N267" s="58"/>
      <c r="O267" s="58"/>
      <c r="P267" s="58"/>
      <c r="Q267" s="58"/>
      <c r="R267" s="58"/>
      <c r="S267" s="59"/>
      <c r="T267" s="59"/>
      <c r="U267" s="59"/>
      <c r="V267" s="59"/>
      <c r="W267" s="59"/>
      <c r="X267" s="59"/>
      <c r="Y267" s="59"/>
      <c r="Z267" s="59"/>
      <c r="AA267" s="59"/>
      <c r="AB267" s="59"/>
      <c r="AC267" s="59"/>
      <c r="AD267" s="59"/>
      <c r="AE267" s="59"/>
      <c r="AF267" s="59"/>
      <c r="AG267" s="59"/>
      <c r="AH267" s="59"/>
      <c r="AI267" s="59"/>
      <c r="AJ267" s="58"/>
      <c r="AK267" s="58"/>
      <c r="AL267" s="58"/>
      <c r="AM267" s="59"/>
      <c r="AN267" s="59"/>
      <c r="AO267" s="59"/>
      <c r="AP267" s="59"/>
      <c r="AQ267" s="59"/>
      <c r="AR267" s="58"/>
      <c r="AS267" s="59"/>
      <c r="AT267" s="59"/>
      <c r="AU267" s="59"/>
      <c r="AV267" s="59" t="s">
        <v>9</v>
      </c>
      <c r="AW267" s="59"/>
      <c r="AX267" s="60"/>
      <c r="AY267" s="59"/>
      <c r="AZ267" s="59"/>
      <c r="BA267" s="59"/>
      <c r="BB267" s="59"/>
      <c r="BC267" s="58"/>
      <c r="BD267" s="58"/>
      <c r="BE267" s="59"/>
      <c r="BF267" s="58"/>
      <c r="BG267" s="58"/>
      <c r="BH267" s="58"/>
      <c r="BI267" s="59"/>
      <c r="BJ267" s="6"/>
    </row>
    <row r="268" spans="1:62" ht="46.5">
      <c r="A268" s="23">
        <v>264</v>
      </c>
      <c r="B268" s="56" t="s">
        <v>2442</v>
      </c>
      <c r="C268" s="56" t="s">
        <v>840</v>
      </c>
      <c r="D268" s="56" t="s">
        <v>69</v>
      </c>
      <c r="E268" s="56">
        <v>68</v>
      </c>
      <c r="F268" s="56" t="s">
        <v>195</v>
      </c>
      <c r="G268" s="56" t="s">
        <v>195</v>
      </c>
      <c r="H268" s="76" t="str">
        <f t="shared" si="8"/>
        <v>黃＊英</v>
      </c>
      <c r="I268" s="57" t="str">
        <f t="shared" si="9"/>
        <v>0＊329014</v>
      </c>
      <c r="J268" s="56">
        <v>1130412</v>
      </c>
      <c r="K268" s="56" t="s">
        <v>767</v>
      </c>
      <c r="L268" s="56">
        <v>1173</v>
      </c>
      <c r="M268" s="58"/>
      <c r="N268" s="58"/>
      <c r="O268" s="58"/>
      <c r="P268" s="58"/>
      <c r="Q268" s="58"/>
      <c r="R268" s="58"/>
      <c r="S268" s="59"/>
      <c r="T268" s="59"/>
      <c r="U268" s="59"/>
      <c r="V268" s="59"/>
      <c r="W268" s="59"/>
      <c r="X268" s="59"/>
      <c r="Y268" s="59"/>
      <c r="Z268" s="59"/>
      <c r="AA268" s="59"/>
      <c r="AB268" s="59"/>
      <c r="AC268" s="59"/>
      <c r="AD268" s="59"/>
      <c r="AE268" s="59"/>
      <c r="AF268" s="59"/>
      <c r="AG268" s="59"/>
      <c r="AH268" s="59"/>
      <c r="AI268" s="59"/>
      <c r="AJ268" s="58"/>
      <c r="AK268" s="58"/>
      <c r="AL268" s="58"/>
      <c r="AM268" s="59"/>
      <c r="AN268" s="59"/>
      <c r="AO268" s="59"/>
      <c r="AP268" s="59"/>
      <c r="AQ268" s="59"/>
      <c r="AR268" s="58"/>
      <c r="AS268" s="59"/>
      <c r="AT268" s="59"/>
      <c r="AU268" s="59"/>
      <c r="AV268" s="59" t="s">
        <v>9</v>
      </c>
      <c r="AW268" s="59"/>
      <c r="AX268" s="60"/>
      <c r="AY268" s="59"/>
      <c r="AZ268" s="59"/>
      <c r="BA268" s="59"/>
      <c r="BB268" s="59"/>
      <c r="BC268" s="58" t="s">
        <v>9</v>
      </c>
      <c r="BD268" s="58"/>
      <c r="BE268" s="59"/>
      <c r="BF268" s="58"/>
      <c r="BG268" s="58"/>
      <c r="BH268" s="58"/>
      <c r="BI268" s="59"/>
      <c r="BJ268" s="6"/>
    </row>
    <row r="269" spans="1:62" ht="46.5">
      <c r="A269" s="23">
        <v>265</v>
      </c>
      <c r="B269" s="56" t="s">
        <v>2443</v>
      </c>
      <c r="C269" s="56" t="s">
        <v>2141</v>
      </c>
      <c r="D269" s="56" t="s">
        <v>71</v>
      </c>
      <c r="E269" s="56">
        <v>78</v>
      </c>
      <c r="F269" s="56" t="s">
        <v>195</v>
      </c>
      <c r="G269" s="56" t="s">
        <v>195</v>
      </c>
      <c r="H269" s="76" t="str">
        <f t="shared" si="8"/>
        <v>何＊景</v>
      </c>
      <c r="I269" s="57" t="str">
        <f t="shared" si="9"/>
        <v>1＊387961</v>
      </c>
      <c r="J269" s="56">
        <v>1130412</v>
      </c>
      <c r="K269" s="56" t="s">
        <v>738</v>
      </c>
      <c r="L269" s="56">
        <v>1173</v>
      </c>
      <c r="M269" s="58"/>
      <c r="N269" s="58"/>
      <c r="O269" s="58"/>
      <c r="P269" s="58"/>
      <c r="Q269" s="58"/>
      <c r="R269" s="58"/>
      <c r="S269" s="59"/>
      <c r="T269" s="59"/>
      <c r="U269" s="59"/>
      <c r="V269" s="59"/>
      <c r="W269" s="59"/>
      <c r="X269" s="59"/>
      <c r="Y269" s="59"/>
      <c r="Z269" s="59"/>
      <c r="AA269" s="59"/>
      <c r="AB269" s="59"/>
      <c r="AC269" s="59"/>
      <c r="AD269" s="59"/>
      <c r="AE269" s="59"/>
      <c r="AF269" s="59"/>
      <c r="AG269" s="59"/>
      <c r="AH269" s="59"/>
      <c r="AI269" s="59"/>
      <c r="AJ269" s="58"/>
      <c r="AK269" s="58"/>
      <c r="AL269" s="58"/>
      <c r="AM269" s="59"/>
      <c r="AN269" s="59"/>
      <c r="AO269" s="59"/>
      <c r="AP269" s="59"/>
      <c r="AQ269" s="59"/>
      <c r="AR269" s="58"/>
      <c r="AS269" s="59"/>
      <c r="AT269" s="59"/>
      <c r="AU269" s="59"/>
      <c r="AV269" s="59"/>
      <c r="AW269" s="59"/>
      <c r="AX269" s="60"/>
      <c r="AY269" s="59"/>
      <c r="AZ269" s="59" t="s">
        <v>9</v>
      </c>
      <c r="BA269" s="59" t="s">
        <v>9</v>
      </c>
      <c r="BB269" s="59"/>
      <c r="BC269" s="58"/>
      <c r="BD269" s="58"/>
      <c r="BE269" s="59"/>
      <c r="BF269" s="58"/>
      <c r="BG269" s="58"/>
      <c r="BH269" s="58"/>
      <c r="BI269" s="59"/>
      <c r="BJ269" s="6"/>
    </row>
    <row r="270" spans="1:62" ht="31">
      <c r="A270" s="23">
        <v>266</v>
      </c>
      <c r="B270" s="56" t="s">
        <v>2444</v>
      </c>
      <c r="C270" s="56" t="s">
        <v>2142</v>
      </c>
      <c r="D270" s="56" t="s">
        <v>69</v>
      </c>
      <c r="E270" s="56">
        <v>46</v>
      </c>
      <c r="F270" s="56" t="s">
        <v>195</v>
      </c>
      <c r="G270" s="56" t="s">
        <v>195</v>
      </c>
      <c r="H270" s="76" t="str">
        <f t="shared" si="8"/>
        <v>張＊珍</v>
      </c>
      <c r="I270" s="57" t="str">
        <f t="shared" si="9"/>
        <v>2＊001547</v>
      </c>
      <c r="J270" s="56">
        <v>1130412</v>
      </c>
      <c r="K270" s="56" t="s">
        <v>734</v>
      </c>
      <c r="L270" s="56">
        <v>1173</v>
      </c>
      <c r="M270" s="58"/>
      <c r="N270" s="58"/>
      <c r="O270" s="58"/>
      <c r="P270" s="58"/>
      <c r="Q270" s="58"/>
      <c r="R270" s="58"/>
      <c r="S270" s="59"/>
      <c r="T270" s="59"/>
      <c r="U270" s="59"/>
      <c r="V270" s="59"/>
      <c r="W270" s="59"/>
      <c r="X270" s="59"/>
      <c r="Y270" s="59"/>
      <c r="Z270" s="59"/>
      <c r="AA270" s="59"/>
      <c r="AB270" s="59"/>
      <c r="AC270" s="59"/>
      <c r="AD270" s="59"/>
      <c r="AE270" s="59"/>
      <c r="AF270" s="59"/>
      <c r="AG270" s="59"/>
      <c r="AH270" s="59"/>
      <c r="AI270" s="59"/>
      <c r="AJ270" s="58"/>
      <c r="AK270" s="58"/>
      <c r="AL270" s="58"/>
      <c r="AM270" s="59"/>
      <c r="AN270" s="59"/>
      <c r="AO270" s="59"/>
      <c r="AP270" s="59"/>
      <c r="AQ270" s="59"/>
      <c r="AR270" s="58"/>
      <c r="AS270" s="59"/>
      <c r="AT270" s="59"/>
      <c r="AU270" s="59"/>
      <c r="AV270" s="59"/>
      <c r="AW270" s="59"/>
      <c r="AX270" s="60"/>
      <c r="AY270" s="59"/>
      <c r="AZ270" s="59"/>
      <c r="BA270" s="59" t="s">
        <v>9</v>
      </c>
      <c r="BB270" s="59"/>
      <c r="BC270" s="58"/>
      <c r="BD270" s="58"/>
      <c r="BE270" s="59"/>
      <c r="BF270" s="58"/>
      <c r="BG270" s="58"/>
      <c r="BH270" s="58"/>
      <c r="BI270" s="59"/>
      <c r="BJ270" s="6"/>
    </row>
    <row r="271" spans="1:62">
      <c r="A271" s="23">
        <v>267</v>
      </c>
      <c r="B271" s="56" t="s">
        <v>2445</v>
      </c>
      <c r="C271" s="56" t="s">
        <v>978</v>
      </c>
      <c r="D271" s="56" t="s">
        <v>69</v>
      </c>
      <c r="E271" s="56">
        <v>64</v>
      </c>
      <c r="F271" s="56" t="s">
        <v>195</v>
      </c>
      <c r="G271" s="56" t="s">
        <v>195</v>
      </c>
      <c r="H271" s="76" t="str">
        <f t="shared" si="8"/>
        <v>孫＊卿</v>
      </c>
      <c r="I271" s="57" t="str">
        <f t="shared" si="9"/>
        <v>1＊840238</v>
      </c>
      <c r="J271" s="56">
        <v>1130417</v>
      </c>
      <c r="K271" s="56">
        <v>5761300</v>
      </c>
      <c r="L271" s="56">
        <v>1173</v>
      </c>
      <c r="M271" s="58"/>
      <c r="N271" s="58"/>
      <c r="O271" s="58"/>
      <c r="P271" s="58"/>
      <c r="Q271" s="58"/>
      <c r="R271" s="58"/>
      <c r="S271" s="59"/>
      <c r="T271" s="59"/>
      <c r="U271" s="59"/>
      <c r="V271" s="59"/>
      <c r="W271" s="59"/>
      <c r="X271" s="59"/>
      <c r="Y271" s="59"/>
      <c r="Z271" s="59"/>
      <c r="AA271" s="59"/>
      <c r="AB271" s="59"/>
      <c r="AC271" s="59"/>
      <c r="AD271" s="59"/>
      <c r="AE271" s="59"/>
      <c r="AF271" s="59"/>
      <c r="AG271" s="59"/>
      <c r="AH271" s="59"/>
      <c r="AI271" s="59"/>
      <c r="AJ271" s="58"/>
      <c r="AK271" s="58"/>
      <c r="AL271" s="58"/>
      <c r="AM271" s="59"/>
      <c r="AN271" s="59"/>
      <c r="AO271" s="59"/>
      <c r="AP271" s="59"/>
      <c r="AQ271" s="59"/>
      <c r="AR271" s="58"/>
      <c r="AS271" s="59"/>
      <c r="AT271" s="59"/>
      <c r="AU271" s="59" t="s">
        <v>9</v>
      </c>
      <c r="AV271" s="59"/>
      <c r="AW271" s="59"/>
      <c r="AX271" s="60"/>
      <c r="AY271" s="59"/>
      <c r="AZ271" s="59"/>
      <c r="BA271" s="59"/>
      <c r="BB271" s="59"/>
      <c r="BC271" s="58"/>
      <c r="BD271" s="58"/>
      <c r="BE271" s="59"/>
      <c r="BF271" s="58"/>
      <c r="BG271" s="58"/>
      <c r="BH271" s="58"/>
      <c r="BI271" s="59"/>
      <c r="BJ271" s="6"/>
    </row>
    <row r="272" spans="1:62">
      <c r="A272" s="23">
        <v>268</v>
      </c>
      <c r="B272" s="56" t="s">
        <v>2446</v>
      </c>
      <c r="C272" s="56" t="s">
        <v>2143</v>
      </c>
      <c r="D272" s="56" t="s">
        <v>69</v>
      </c>
      <c r="E272" s="56">
        <v>54</v>
      </c>
      <c r="F272" s="56" t="s">
        <v>195</v>
      </c>
      <c r="G272" s="56" t="s">
        <v>195</v>
      </c>
      <c r="H272" s="76" t="str">
        <f t="shared" si="8"/>
        <v>柯＊芬</v>
      </c>
      <c r="I272" s="57" t="str">
        <f t="shared" si="9"/>
        <v>2＊614025</v>
      </c>
      <c r="J272" s="56">
        <v>1130417</v>
      </c>
      <c r="K272" s="56">
        <v>5761110</v>
      </c>
      <c r="L272" s="56">
        <v>1173</v>
      </c>
      <c r="M272" s="58"/>
      <c r="N272" s="58"/>
      <c r="O272" s="58"/>
      <c r="P272" s="58"/>
      <c r="Q272" s="58"/>
      <c r="R272" s="58"/>
      <c r="S272" s="59"/>
      <c r="T272" s="59"/>
      <c r="U272" s="59"/>
      <c r="V272" s="59"/>
      <c r="W272" s="59"/>
      <c r="X272" s="59"/>
      <c r="Y272" s="59"/>
      <c r="Z272" s="59"/>
      <c r="AA272" s="59"/>
      <c r="AB272" s="59"/>
      <c r="AC272" s="59"/>
      <c r="AD272" s="59"/>
      <c r="AE272" s="59"/>
      <c r="AF272" s="59"/>
      <c r="AG272" s="59"/>
      <c r="AH272" s="59"/>
      <c r="AI272" s="59"/>
      <c r="AJ272" s="58"/>
      <c r="AK272" s="58"/>
      <c r="AL272" s="58"/>
      <c r="AM272" s="59"/>
      <c r="AN272" s="59"/>
      <c r="AO272" s="59"/>
      <c r="AP272" s="59"/>
      <c r="AQ272" s="59"/>
      <c r="AR272" s="58"/>
      <c r="AS272" s="59"/>
      <c r="AT272" s="59"/>
      <c r="AU272" s="59"/>
      <c r="AV272" s="59" t="s">
        <v>9</v>
      </c>
      <c r="AW272" s="59"/>
      <c r="AX272" s="60"/>
      <c r="AY272" s="59"/>
      <c r="AZ272" s="59"/>
      <c r="BA272" s="59"/>
      <c r="BB272" s="59"/>
      <c r="BC272" s="58"/>
      <c r="BD272" s="58"/>
      <c r="BE272" s="59"/>
      <c r="BF272" s="58"/>
      <c r="BG272" s="58"/>
      <c r="BH272" s="58"/>
      <c r="BI272" s="59"/>
      <c r="BJ272" s="6"/>
    </row>
    <row r="273" spans="1:62" ht="31">
      <c r="A273" s="23">
        <v>269</v>
      </c>
      <c r="B273" s="56" t="s">
        <v>2447</v>
      </c>
      <c r="C273" s="56" t="s">
        <v>2144</v>
      </c>
      <c r="D273" s="56" t="s">
        <v>69</v>
      </c>
      <c r="E273" s="56">
        <v>98</v>
      </c>
      <c r="F273" s="56" t="s">
        <v>2145</v>
      </c>
      <c r="G273" s="56"/>
      <c r="H273" s="76" t="str">
        <f t="shared" si="8"/>
        <v>侯＊淑瑧</v>
      </c>
      <c r="I273" s="57" t="str">
        <f t="shared" si="9"/>
        <v>1＊655321</v>
      </c>
      <c r="J273" s="56">
        <v>1130418</v>
      </c>
      <c r="K273" s="56" t="s">
        <v>753</v>
      </c>
      <c r="L273" s="56">
        <v>1173</v>
      </c>
      <c r="M273" s="58"/>
      <c r="N273" s="58"/>
      <c r="O273" s="58"/>
      <c r="P273" s="58"/>
      <c r="Q273" s="58"/>
      <c r="R273" s="58"/>
      <c r="S273" s="59"/>
      <c r="T273" s="59"/>
      <c r="U273" s="59"/>
      <c r="V273" s="59"/>
      <c r="W273" s="59"/>
      <c r="X273" s="59"/>
      <c r="Y273" s="59"/>
      <c r="Z273" s="59"/>
      <c r="AA273" s="59"/>
      <c r="AB273" s="59"/>
      <c r="AC273" s="59"/>
      <c r="AD273" s="59"/>
      <c r="AE273" s="59"/>
      <c r="AF273" s="59"/>
      <c r="AG273" s="59"/>
      <c r="AH273" s="59"/>
      <c r="AI273" s="59"/>
      <c r="AJ273" s="58"/>
      <c r="AK273" s="58"/>
      <c r="AL273" s="58"/>
      <c r="AM273" s="59"/>
      <c r="AN273" s="59"/>
      <c r="AO273" s="59"/>
      <c r="AP273" s="59"/>
      <c r="AQ273" s="59"/>
      <c r="AR273" s="58" t="s">
        <v>9</v>
      </c>
      <c r="AS273" s="59"/>
      <c r="AT273" s="59"/>
      <c r="AU273" s="59"/>
      <c r="AV273" s="59"/>
      <c r="AW273" s="59"/>
      <c r="AX273" s="60"/>
      <c r="AY273" s="59"/>
      <c r="AZ273" s="59"/>
      <c r="BA273" s="59"/>
      <c r="BB273" s="59"/>
      <c r="BC273" s="58"/>
      <c r="BD273" s="58"/>
      <c r="BE273" s="59"/>
      <c r="BF273" s="58"/>
      <c r="BG273" s="58"/>
      <c r="BH273" s="58"/>
      <c r="BI273" s="59" t="s">
        <v>1034</v>
      </c>
      <c r="BJ273" s="6"/>
    </row>
    <row r="274" spans="1:62" ht="31">
      <c r="A274" s="23">
        <v>270</v>
      </c>
      <c r="B274" s="56" t="s">
        <v>2448</v>
      </c>
      <c r="C274" s="56" t="s">
        <v>2146</v>
      </c>
      <c r="D274" s="56" t="s">
        <v>69</v>
      </c>
      <c r="E274" s="56">
        <v>70</v>
      </c>
      <c r="F274" s="56" t="s">
        <v>195</v>
      </c>
      <c r="G274" s="56" t="s">
        <v>195</v>
      </c>
      <c r="H274" s="76" t="str">
        <f t="shared" si="8"/>
        <v>張＊市</v>
      </c>
      <c r="I274" s="57" t="str">
        <f t="shared" si="9"/>
        <v>0＊568737</v>
      </c>
      <c r="J274" s="56">
        <v>1130418</v>
      </c>
      <c r="K274" s="56" t="s">
        <v>734</v>
      </c>
      <c r="L274" s="56">
        <v>1173</v>
      </c>
      <c r="M274" s="58"/>
      <c r="N274" s="58"/>
      <c r="O274" s="58"/>
      <c r="P274" s="58"/>
      <c r="Q274" s="58"/>
      <c r="R274" s="58"/>
      <c r="S274" s="59"/>
      <c r="T274" s="59"/>
      <c r="U274" s="59"/>
      <c r="V274" s="59"/>
      <c r="W274" s="59"/>
      <c r="X274" s="59"/>
      <c r="Y274" s="59"/>
      <c r="Z274" s="59"/>
      <c r="AA274" s="59"/>
      <c r="AB274" s="59"/>
      <c r="AC274" s="59"/>
      <c r="AD274" s="59"/>
      <c r="AE274" s="59"/>
      <c r="AF274" s="59"/>
      <c r="AG274" s="59"/>
      <c r="AH274" s="59"/>
      <c r="AI274" s="59"/>
      <c r="AJ274" s="58"/>
      <c r="AK274" s="58"/>
      <c r="AL274" s="58"/>
      <c r="AM274" s="59"/>
      <c r="AN274" s="59"/>
      <c r="AO274" s="59"/>
      <c r="AP274" s="59"/>
      <c r="AQ274" s="59"/>
      <c r="AR274" s="58"/>
      <c r="AS274" s="59"/>
      <c r="AT274" s="59"/>
      <c r="AU274" s="59"/>
      <c r="AV274" s="59"/>
      <c r="AW274" s="59"/>
      <c r="AX274" s="60"/>
      <c r="AY274" s="59"/>
      <c r="AZ274" s="59"/>
      <c r="BA274" s="59" t="s">
        <v>9</v>
      </c>
      <c r="BB274" s="59"/>
      <c r="BC274" s="58"/>
      <c r="BD274" s="58"/>
      <c r="BE274" s="59"/>
      <c r="BF274" s="58"/>
      <c r="BG274" s="58"/>
      <c r="BH274" s="58"/>
      <c r="BI274" s="59"/>
      <c r="BJ274" s="6"/>
    </row>
    <row r="275" spans="1:62" ht="31">
      <c r="A275" s="23">
        <v>271</v>
      </c>
      <c r="B275" s="56" t="s">
        <v>2449</v>
      </c>
      <c r="C275" s="56" t="s">
        <v>2147</v>
      </c>
      <c r="D275" s="56" t="s">
        <v>71</v>
      </c>
      <c r="E275" s="56">
        <v>82</v>
      </c>
      <c r="F275" s="56" t="s">
        <v>195</v>
      </c>
      <c r="G275" s="56" t="s">
        <v>195</v>
      </c>
      <c r="H275" s="76" t="str">
        <f t="shared" si="8"/>
        <v>陳＊彥</v>
      </c>
      <c r="I275" s="57" t="str">
        <f t="shared" si="9"/>
        <v>0＊401631</v>
      </c>
      <c r="J275" s="56">
        <v>1130418</v>
      </c>
      <c r="K275" s="56" t="s">
        <v>734</v>
      </c>
      <c r="L275" s="56">
        <v>1173</v>
      </c>
      <c r="M275" s="58"/>
      <c r="N275" s="58"/>
      <c r="O275" s="58"/>
      <c r="P275" s="58"/>
      <c r="Q275" s="58"/>
      <c r="R275" s="58"/>
      <c r="S275" s="59"/>
      <c r="T275" s="59"/>
      <c r="U275" s="59"/>
      <c r="V275" s="59"/>
      <c r="W275" s="59"/>
      <c r="X275" s="59"/>
      <c r="Y275" s="59"/>
      <c r="Z275" s="59"/>
      <c r="AA275" s="59"/>
      <c r="AB275" s="59"/>
      <c r="AC275" s="59"/>
      <c r="AD275" s="59"/>
      <c r="AE275" s="59"/>
      <c r="AF275" s="59"/>
      <c r="AG275" s="59"/>
      <c r="AH275" s="59"/>
      <c r="AI275" s="59"/>
      <c r="AJ275" s="58"/>
      <c r="AK275" s="58"/>
      <c r="AL275" s="58"/>
      <c r="AM275" s="59"/>
      <c r="AN275" s="59"/>
      <c r="AO275" s="59"/>
      <c r="AP275" s="59"/>
      <c r="AQ275" s="59"/>
      <c r="AR275" s="58"/>
      <c r="AS275" s="59"/>
      <c r="AT275" s="59"/>
      <c r="AU275" s="59"/>
      <c r="AV275" s="59"/>
      <c r="AW275" s="59"/>
      <c r="AX275" s="60"/>
      <c r="AY275" s="59"/>
      <c r="AZ275" s="59"/>
      <c r="BA275" s="59" t="s">
        <v>9</v>
      </c>
      <c r="BB275" s="59"/>
      <c r="BC275" s="58"/>
      <c r="BD275" s="58"/>
      <c r="BE275" s="59"/>
      <c r="BF275" s="58"/>
      <c r="BG275" s="58"/>
      <c r="BH275" s="58"/>
      <c r="BI275" s="59"/>
      <c r="BJ275" s="6"/>
    </row>
    <row r="276" spans="1:62" ht="31">
      <c r="A276" s="23">
        <v>272</v>
      </c>
      <c r="B276" s="56" t="s">
        <v>2450</v>
      </c>
      <c r="C276" s="56" t="s">
        <v>2148</v>
      </c>
      <c r="D276" s="56" t="s">
        <v>69</v>
      </c>
      <c r="E276" s="56">
        <v>50</v>
      </c>
      <c r="F276" s="56" t="s">
        <v>2052</v>
      </c>
      <c r="G276" s="56" t="s">
        <v>2032</v>
      </c>
      <c r="H276" s="76" t="str">
        <f t="shared" si="8"/>
        <v>陳＊琴</v>
      </c>
      <c r="I276" s="57" t="str">
        <f t="shared" si="9"/>
        <v>0＊849462</v>
      </c>
      <c r="J276" s="56">
        <v>1130422</v>
      </c>
      <c r="K276" s="56" t="s">
        <v>752</v>
      </c>
      <c r="L276" s="56">
        <v>1173</v>
      </c>
      <c r="M276" s="58"/>
      <c r="N276" s="58"/>
      <c r="O276" s="58"/>
      <c r="P276" s="58"/>
      <c r="Q276" s="58"/>
      <c r="R276" s="58"/>
      <c r="S276" s="59"/>
      <c r="T276" s="59"/>
      <c r="U276" s="59"/>
      <c r="V276" s="59"/>
      <c r="W276" s="59"/>
      <c r="X276" s="59"/>
      <c r="Y276" s="59"/>
      <c r="Z276" s="59"/>
      <c r="AA276" s="59"/>
      <c r="AB276" s="59"/>
      <c r="AC276" s="59"/>
      <c r="AD276" s="59"/>
      <c r="AE276" s="59"/>
      <c r="AF276" s="59"/>
      <c r="AG276" s="59"/>
      <c r="AH276" s="59"/>
      <c r="AI276" s="59"/>
      <c r="AJ276" s="58"/>
      <c r="AK276" s="58"/>
      <c r="AL276" s="58"/>
      <c r="AM276" s="59"/>
      <c r="AN276" s="59"/>
      <c r="AO276" s="59"/>
      <c r="AP276" s="59"/>
      <c r="AQ276" s="59"/>
      <c r="AR276" s="58"/>
      <c r="AS276" s="59"/>
      <c r="AT276" s="59"/>
      <c r="AU276" s="59"/>
      <c r="AV276" s="59" t="s">
        <v>9</v>
      </c>
      <c r="AW276" s="59"/>
      <c r="AX276" s="60"/>
      <c r="AY276" s="59"/>
      <c r="AZ276" s="59"/>
      <c r="BA276" s="59"/>
      <c r="BB276" s="59"/>
      <c r="BC276" s="58"/>
      <c r="BD276" s="58"/>
      <c r="BE276" s="59"/>
      <c r="BF276" s="58"/>
      <c r="BG276" s="58"/>
      <c r="BH276" s="58"/>
      <c r="BI276" s="59" t="s">
        <v>1034</v>
      </c>
      <c r="BJ276" s="6"/>
    </row>
    <row r="277" spans="1:62" ht="46.5">
      <c r="A277" s="23">
        <v>273</v>
      </c>
      <c r="B277" s="56" t="s">
        <v>2451</v>
      </c>
      <c r="C277" s="56" t="s">
        <v>2149</v>
      </c>
      <c r="D277" s="56" t="s">
        <v>71</v>
      </c>
      <c r="E277" s="56">
        <v>77</v>
      </c>
      <c r="F277" s="56" t="s">
        <v>195</v>
      </c>
      <c r="G277" s="56" t="s">
        <v>195</v>
      </c>
      <c r="H277" s="76" t="str">
        <f t="shared" si="8"/>
        <v>黃＊成</v>
      </c>
      <c r="I277" s="57" t="str">
        <f t="shared" si="9"/>
        <v>0＊143988</v>
      </c>
      <c r="J277" s="56">
        <v>1130422</v>
      </c>
      <c r="K277" s="56" t="s">
        <v>738</v>
      </c>
      <c r="L277" s="56">
        <v>1173</v>
      </c>
      <c r="M277" s="58"/>
      <c r="N277" s="58"/>
      <c r="O277" s="58"/>
      <c r="P277" s="58"/>
      <c r="Q277" s="58"/>
      <c r="R277" s="58"/>
      <c r="S277" s="59"/>
      <c r="T277" s="59"/>
      <c r="U277" s="59"/>
      <c r="V277" s="59"/>
      <c r="W277" s="59"/>
      <c r="X277" s="59"/>
      <c r="Y277" s="59"/>
      <c r="Z277" s="59"/>
      <c r="AA277" s="59"/>
      <c r="AB277" s="59"/>
      <c r="AC277" s="59"/>
      <c r="AD277" s="59"/>
      <c r="AE277" s="59"/>
      <c r="AF277" s="59"/>
      <c r="AG277" s="59"/>
      <c r="AH277" s="59"/>
      <c r="AI277" s="59"/>
      <c r="AJ277" s="58"/>
      <c r="AK277" s="58"/>
      <c r="AL277" s="58"/>
      <c r="AM277" s="59"/>
      <c r="AN277" s="59"/>
      <c r="AO277" s="59"/>
      <c r="AP277" s="59"/>
      <c r="AQ277" s="59"/>
      <c r="AR277" s="58"/>
      <c r="AS277" s="59"/>
      <c r="AT277" s="59"/>
      <c r="AU277" s="59"/>
      <c r="AV277" s="59"/>
      <c r="AW277" s="59"/>
      <c r="AX277" s="60"/>
      <c r="AY277" s="59"/>
      <c r="AZ277" s="59" t="s">
        <v>9</v>
      </c>
      <c r="BA277" s="59" t="s">
        <v>9</v>
      </c>
      <c r="BB277" s="59"/>
      <c r="BC277" s="58"/>
      <c r="BD277" s="58"/>
      <c r="BE277" s="59"/>
      <c r="BF277" s="58"/>
      <c r="BG277" s="58"/>
      <c r="BH277" s="58"/>
      <c r="BI277" s="59"/>
      <c r="BJ277" s="6"/>
    </row>
    <row r="278" spans="1:62" ht="31">
      <c r="A278" s="23">
        <v>274</v>
      </c>
      <c r="B278" s="56" t="s">
        <v>2452</v>
      </c>
      <c r="C278" s="56" t="s">
        <v>2150</v>
      </c>
      <c r="D278" s="56" t="s">
        <v>69</v>
      </c>
      <c r="E278" s="56">
        <v>61</v>
      </c>
      <c r="F278" s="56" t="s">
        <v>195</v>
      </c>
      <c r="G278" s="56" t="s">
        <v>195</v>
      </c>
      <c r="H278" s="76" t="str">
        <f t="shared" si="8"/>
        <v>王＊惠</v>
      </c>
      <c r="I278" s="57" t="str">
        <f t="shared" si="9"/>
        <v>1＊917803</v>
      </c>
      <c r="J278" s="56">
        <v>1130422</v>
      </c>
      <c r="K278" s="56" t="s">
        <v>734</v>
      </c>
      <c r="L278" s="56">
        <v>1173</v>
      </c>
      <c r="M278" s="58"/>
      <c r="N278" s="58"/>
      <c r="O278" s="58"/>
      <c r="P278" s="58"/>
      <c r="Q278" s="58"/>
      <c r="R278" s="58"/>
      <c r="S278" s="59"/>
      <c r="T278" s="59"/>
      <c r="U278" s="59"/>
      <c r="V278" s="59"/>
      <c r="W278" s="59"/>
      <c r="X278" s="59"/>
      <c r="Y278" s="59"/>
      <c r="Z278" s="59"/>
      <c r="AA278" s="59"/>
      <c r="AB278" s="59"/>
      <c r="AC278" s="59"/>
      <c r="AD278" s="59"/>
      <c r="AE278" s="59"/>
      <c r="AF278" s="59"/>
      <c r="AG278" s="59"/>
      <c r="AH278" s="59"/>
      <c r="AI278" s="59"/>
      <c r="AJ278" s="58"/>
      <c r="AK278" s="58"/>
      <c r="AL278" s="58"/>
      <c r="AM278" s="59"/>
      <c r="AN278" s="59"/>
      <c r="AO278" s="59"/>
      <c r="AP278" s="59"/>
      <c r="AQ278" s="59"/>
      <c r="AR278" s="58"/>
      <c r="AS278" s="59"/>
      <c r="AT278" s="59"/>
      <c r="AU278" s="59"/>
      <c r="AV278" s="59"/>
      <c r="AW278" s="59"/>
      <c r="AX278" s="60"/>
      <c r="AY278" s="59"/>
      <c r="AZ278" s="59"/>
      <c r="BA278" s="59" t="s">
        <v>9</v>
      </c>
      <c r="BB278" s="59"/>
      <c r="BC278" s="58"/>
      <c r="BD278" s="58"/>
      <c r="BE278" s="59"/>
      <c r="BF278" s="58"/>
      <c r="BG278" s="58"/>
      <c r="BH278" s="58"/>
      <c r="BI278" s="59"/>
      <c r="BJ278" s="6"/>
    </row>
    <row r="279" spans="1:62" ht="31">
      <c r="A279" s="23">
        <v>275</v>
      </c>
      <c r="B279" s="56" t="s">
        <v>370</v>
      </c>
      <c r="C279" s="56" t="s">
        <v>192</v>
      </c>
      <c r="D279" s="56" t="s">
        <v>71</v>
      </c>
      <c r="E279" s="56">
        <v>69</v>
      </c>
      <c r="F279" s="56" t="s">
        <v>195</v>
      </c>
      <c r="G279" s="56" t="s">
        <v>195</v>
      </c>
      <c r="H279" s="76" t="str">
        <f t="shared" si="8"/>
        <v>陳＊來</v>
      </c>
      <c r="I279" s="57" t="str">
        <f t="shared" si="9"/>
        <v>2＊506065</v>
      </c>
      <c r="J279" s="56">
        <v>1130422</v>
      </c>
      <c r="K279" s="56" t="s">
        <v>732</v>
      </c>
      <c r="L279" s="56">
        <v>1173</v>
      </c>
      <c r="M279" s="58"/>
      <c r="N279" s="58"/>
      <c r="O279" s="58"/>
      <c r="P279" s="58"/>
      <c r="Q279" s="58"/>
      <c r="R279" s="58"/>
      <c r="S279" s="59"/>
      <c r="T279" s="59"/>
      <c r="U279" s="59"/>
      <c r="V279" s="59"/>
      <c r="W279" s="59"/>
      <c r="X279" s="59"/>
      <c r="Y279" s="59"/>
      <c r="Z279" s="59"/>
      <c r="AA279" s="59"/>
      <c r="AB279" s="59"/>
      <c r="AC279" s="59"/>
      <c r="AD279" s="59"/>
      <c r="AE279" s="59"/>
      <c r="AF279" s="59"/>
      <c r="AG279" s="59"/>
      <c r="AH279" s="59"/>
      <c r="AI279" s="59"/>
      <c r="AJ279" s="58"/>
      <c r="AK279" s="58"/>
      <c r="AL279" s="58"/>
      <c r="AM279" s="59"/>
      <c r="AN279" s="59"/>
      <c r="AO279" s="59"/>
      <c r="AP279" s="59"/>
      <c r="AQ279" s="59"/>
      <c r="AR279" s="58"/>
      <c r="AS279" s="59"/>
      <c r="AT279" s="59"/>
      <c r="AU279" s="59"/>
      <c r="AV279" s="59"/>
      <c r="AW279" s="59"/>
      <c r="AX279" s="60"/>
      <c r="AY279" s="59"/>
      <c r="AZ279" s="59"/>
      <c r="BA279" s="59"/>
      <c r="BB279" s="59" t="s">
        <v>1879</v>
      </c>
      <c r="BC279" s="58"/>
      <c r="BD279" s="58"/>
      <c r="BE279" s="59"/>
      <c r="BF279" s="58"/>
      <c r="BG279" s="58"/>
      <c r="BH279" s="58"/>
      <c r="BI279" s="59"/>
      <c r="BJ279" s="6"/>
    </row>
    <row r="280" spans="1:62" ht="46.5">
      <c r="A280" s="23">
        <v>276</v>
      </c>
      <c r="B280" s="56" t="s">
        <v>2453</v>
      </c>
      <c r="C280" s="56" t="s">
        <v>830</v>
      </c>
      <c r="D280" s="56" t="s">
        <v>69</v>
      </c>
      <c r="E280" s="56">
        <v>79</v>
      </c>
      <c r="F280" s="56" t="s">
        <v>2052</v>
      </c>
      <c r="G280" s="56" t="s">
        <v>2052</v>
      </c>
      <c r="H280" s="76" t="str">
        <f t="shared" si="8"/>
        <v>張＊鶴</v>
      </c>
      <c r="I280" s="57" t="str">
        <f t="shared" si="9"/>
        <v>0＊595987</v>
      </c>
      <c r="J280" s="56">
        <v>1130422</v>
      </c>
      <c r="K280" s="56" t="s">
        <v>738</v>
      </c>
      <c r="L280" s="56">
        <v>1173</v>
      </c>
      <c r="M280" s="58"/>
      <c r="N280" s="58"/>
      <c r="O280" s="58"/>
      <c r="P280" s="58"/>
      <c r="Q280" s="58"/>
      <c r="R280" s="58"/>
      <c r="S280" s="59"/>
      <c r="T280" s="59"/>
      <c r="U280" s="59"/>
      <c r="V280" s="59"/>
      <c r="W280" s="59"/>
      <c r="X280" s="59"/>
      <c r="Y280" s="59"/>
      <c r="Z280" s="59"/>
      <c r="AA280" s="59"/>
      <c r="AB280" s="59"/>
      <c r="AC280" s="59"/>
      <c r="AD280" s="59"/>
      <c r="AE280" s="59"/>
      <c r="AF280" s="59"/>
      <c r="AG280" s="59"/>
      <c r="AH280" s="59"/>
      <c r="AI280" s="59"/>
      <c r="AJ280" s="58"/>
      <c r="AK280" s="58"/>
      <c r="AL280" s="58"/>
      <c r="AM280" s="59"/>
      <c r="AN280" s="59"/>
      <c r="AO280" s="59"/>
      <c r="AP280" s="59"/>
      <c r="AQ280" s="59"/>
      <c r="AR280" s="58"/>
      <c r="AS280" s="59"/>
      <c r="AT280" s="59"/>
      <c r="AU280" s="59"/>
      <c r="AV280" s="59"/>
      <c r="AW280" s="59"/>
      <c r="AX280" s="60"/>
      <c r="AY280" s="59" t="s">
        <v>9</v>
      </c>
      <c r="AZ280" s="59"/>
      <c r="BA280" s="59" t="s">
        <v>9</v>
      </c>
      <c r="BB280" s="59"/>
      <c r="BC280" s="58"/>
      <c r="BD280" s="58"/>
      <c r="BE280" s="59"/>
      <c r="BF280" s="58"/>
      <c r="BG280" s="58"/>
      <c r="BH280" s="58"/>
      <c r="BI280" s="59"/>
      <c r="BJ280" s="6"/>
    </row>
    <row r="281" spans="1:62" ht="31">
      <c r="A281" s="23">
        <v>277</v>
      </c>
      <c r="B281" s="56" t="s">
        <v>2454</v>
      </c>
      <c r="C281" s="56" t="s">
        <v>2151</v>
      </c>
      <c r="D281" s="56" t="s">
        <v>71</v>
      </c>
      <c r="E281" s="56">
        <v>91</v>
      </c>
      <c r="F281" s="56" t="s">
        <v>195</v>
      </c>
      <c r="G281" s="56" t="s">
        <v>195</v>
      </c>
      <c r="H281" s="76" t="str">
        <f t="shared" si="8"/>
        <v>張＊珍</v>
      </c>
      <c r="I281" s="57" t="str">
        <f t="shared" si="9"/>
        <v>0＊025949</v>
      </c>
      <c r="J281" s="56">
        <v>1130424</v>
      </c>
      <c r="K281" s="56" t="s">
        <v>734</v>
      </c>
      <c r="L281" s="56">
        <v>1173</v>
      </c>
      <c r="M281" s="58"/>
      <c r="N281" s="58"/>
      <c r="O281" s="58"/>
      <c r="P281" s="58"/>
      <c r="Q281" s="58"/>
      <c r="R281" s="58"/>
      <c r="S281" s="59"/>
      <c r="T281" s="59"/>
      <c r="U281" s="59"/>
      <c r="V281" s="59"/>
      <c r="W281" s="59"/>
      <c r="X281" s="59"/>
      <c r="Y281" s="59"/>
      <c r="Z281" s="59"/>
      <c r="AA281" s="59"/>
      <c r="AB281" s="59"/>
      <c r="AC281" s="59"/>
      <c r="AD281" s="59"/>
      <c r="AE281" s="59"/>
      <c r="AF281" s="59"/>
      <c r="AG281" s="59"/>
      <c r="AH281" s="59"/>
      <c r="AI281" s="59"/>
      <c r="AJ281" s="58"/>
      <c r="AK281" s="58"/>
      <c r="AL281" s="58"/>
      <c r="AM281" s="59"/>
      <c r="AN281" s="59"/>
      <c r="AO281" s="59"/>
      <c r="AP281" s="59"/>
      <c r="AQ281" s="59"/>
      <c r="AR281" s="58"/>
      <c r="AS281" s="59"/>
      <c r="AT281" s="59"/>
      <c r="AU281" s="59"/>
      <c r="AV281" s="59"/>
      <c r="AW281" s="59"/>
      <c r="AX281" s="60"/>
      <c r="AY281" s="59"/>
      <c r="AZ281" s="59"/>
      <c r="BA281" s="59" t="s">
        <v>9</v>
      </c>
      <c r="BB281" s="59"/>
      <c r="BC281" s="58"/>
      <c r="BD281" s="58"/>
      <c r="BE281" s="59"/>
      <c r="BF281" s="58"/>
      <c r="BG281" s="58"/>
      <c r="BH281" s="58"/>
      <c r="BI281" s="59"/>
      <c r="BJ281" s="6"/>
    </row>
    <row r="282" spans="1:62" ht="46.5">
      <c r="A282" s="23">
        <v>278</v>
      </c>
      <c r="B282" s="56" t="s">
        <v>2270</v>
      </c>
      <c r="C282" s="56" t="s">
        <v>977</v>
      </c>
      <c r="D282" s="56" t="s">
        <v>69</v>
      </c>
      <c r="E282" s="56">
        <v>67</v>
      </c>
      <c r="F282" s="56" t="s">
        <v>195</v>
      </c>
      <c r="G282" s="56" t="s">
        <v>195</v>
      </c>
      <c r="H282" s="76" t="str">
        <f t="shared" si="8"/>
        <v>胡＊省</v>
      </c>
      <c r="I282" s="57" t="str">
        <f t="shared" si="9"/>
        <v>0＊919868</v>
      </c>
      <c r="J282" s="56">
        <v>1130424</v>
      </c>
      <c r="K282" s="56" t="s">
        <v>738</v>
      </c>
      <c r="L282" s="56">
        <v>1173</v>
      </c>
      <c r="M282" s="58"/>
      <c r="N282" s="58"/>
      <c r="O282" s="58"/>
      <c r="P282" s="58"/>
      <c r="Q282" s="58"/>
      <c r="R282" s="58"/>
      <c r="S282" s="59"/>
      <c r="T282" s="59"/>
      <c r="U282" s="59"/>
      <c r="V282" s="59"/>
      <c r="W282" s="59"/>
      <c r="X282" s="59"/>
      <c r="Y282" s="59"/>
      <c r="Z282" s="59"/>
      <c r="AA282" s="59"/>
      <c r="AB282" s="59"/>
      <c r="AC282" s="59"/>
      <c r="AD282" s="59"/>
      <c r="AE282" s="59"/>
      <c r="AF282" s="59"/>
      <c r="AG282" s="59"/>
      <c r="AH282" s="59"/>
      <c r="AI282" s="59"/>
      <c r="AJ282" s="58"/>
      <c r="AK282" s="58"/>
      <c r="AL282" s="58"/>
      <c r="AM282" s="59"/>
      <c r="AN282" s="59"/>
      <c r="AO282" s="59"/>
      <c r="AP282" s="59"/>
      <c r="AQ282" s="59"/>
      <c r="AR282" s="58"/>
      <c r="AS282" s="59"/>
      <c r="AT282" s="59"/>
      <c r="AU282" s="59"/>
      <c r="AV282" s="59"/>
      <c r="AW282" s="59"/>
      <c r="AX282" s="60"/>
      <c r="AY282" s="59"/>
      <c r="AZ282" s="59" t="s">
        <v>9</v>
      </c>
      <c r="BA282" s="59" t="s">
        <v>9</v>
      </c>
      <c r="BB282" s="59"/>
      <c r="BC282" s="58"/>
      <c r="BD282" s="58"/>
      <c r="BE282" s="59"/>
      <c r="BF282" s="58"/>
      <c r="BG282" s="58"/>
      <c r="BH282" s="58"/>
      <c r="BI282" s="59"/>
      <c r="BJ282" s="6"/>
    </row>
    <row r="283" spans="1:62" ht="31">
      <c r="A283" s="23">
        <v>279</v>
      </c>
      <c r="B283" s="56" t="s">
        <v>2455</v>
      </c>
      <c r="C283" s="56" t="s">
        <v>2152</v>
      </c>
      <c r="D283" s="56" t="s">
        <v>71</v>
      </c>
      <c r="E283" s="56">
        <v>88</v>
      </c>
      <c r="F283" s="56" t="s">
        <v>2096</v>
      </c>
      <c r="G283" s="56" t="s">
        <v>2153</v>
      </c>
      <c r="H283" s="76" t="str">
        <f t="shared" si="8"/>
        <v>陳＊錟</v>
      </c>
      <c r="I283" s="57" t="str">
        <f t="shared" si="9"/>
        <v>0＊387005</v>
      </c>
      <c r="J283" s="56">
        <v>1130425</v>
      </c>
      <c r="K283" s="56" t="s">
        <v>752</v>
      </c>
      <c r="L283" s="56">
        <v>1173</v>
      </c>
      <c r="M283" s="58"/>
      <c r="N283" s="58"/>
      <c r="O283" s="58"/>
      <c r="P283" s="58"/>
      <c r="Q283" s="58"/>
      <c r="R283" s="58"/>
      <c r="S283" s="59"/>
      <c r="T283" s="59"/>
      <c r="U283" s="59"/>
      <c r="V283" s="59"/>
      <c r="W283" s="59"/>
      <c r="X283" s="59"/>
      <c r="Y283" s="59"/>
      <c r="Z283" s="59"/>
      <c r="AA283" s="59"/>
      <c r="AB283" s="59"/>
      <c r="AC283" s="59"/>
      <c r="AD283" s="59"/>
      <c r="AE283" s="59"/>
      <c r="AF283" s="59"/>
      <c r="AG283" s="59"/>
      <c r="AH283" s="59"/>
      <c r="AI283" s="59"/>
      <c r="AJ283" s="58"/>
      <c r="AK283" s="58"/>
      <c r="AL283" s="58"/>
      <c r="AM283" s="59"/>
      <c r="AN283" s="59"/>
      <c r="AO283" s="59"/>
      <c r="AP283" s="59"/>
      <c r="AQ283" s="59"/>
      <c r="AR283" s="58"/>
      <c r="AS283" s="59"/>
      <c r="AT283" s="59"/>
      <c r="AU283" s="59"/>
      <c r="AV283" s="59" t="s">
        <v>9</v>
      </c>
      <c r="AW283" s="59"/>
      <c r="AX283" s="60"/>
      <c r="AY283" s="59"/>
      <c r="AZ283" s="59"/>
      <c r="BA283" s="59"/>
      <c r="BB283" s="59"/>
      <c r="BC283" s="58"/>
      <c r="BD283" s="58"/>
      <c r="BE283" s="59"/>
      <c r="BF283" s="58"/>
      <c r="BG283" s="58"/>
      <c r="BH283" s="58"/>
      <c r="BI283" s="59" t="s">
        <v>1034</v>
      </c>
      <c r="BJ283" s="6"/>
    </row>
    <row r="284" spans="1:62" ht="31">
      <c r="A284" s="23">
        <v>280</v>
      </c>
      <c r="B284" s="56" t="s">
        <v>2456</v>
      </c>
      <c r="C284" s="56" t="s">
        <v>2154</v>
      </c>
      <c r="D284" s="56" t="s">
        <v>69</v>
      </c>
      <c r="E284" s="56">
        <v>61</v>
      </c>
      <c r="F284" s="56" t="s">
        <v>195</v>
      </c>
      <c r="G284" s="56" t="s">
        <v>195</v>
      </c>
      <c r="H284" s="76" t="str">
        <f t="shared" si="8"/>
        <v>邱＊燕</v>
      </c>
      <c r="I284" s="57" t="str">
        <f t="shared" si="9"/>
        <v>2＊621998</v>
      </c>
      <c r="J284" s="56">
        <v>1130425</v>
      </c>
      <c r="K284" s="56" t="s">
        <v>734</v>
      </c>
      <c r="L284" s="56">
        <v>1173</v>
      </c>
      <c r="M284" s="58"/>
      <c r="N284" s="58"/>
      <c r="O284" s="58"/>
      <c r="P284" s="58"/>
      <c r="Q284" s="58"/>
      <c r="R284" s="58"/>
      <c r="S284" s="59"/>
      <c r="T284" s="59"/>
      <c r="U284" s="59"/>
      <c r="V284" s="59"/>
      <c r="W284" s="59"/>
      <c r="X284" s="59"/>
      <c r="Y284" s="59"/>
      <c r="Z284" s="59"/>
      <c r="AA284" s="59"/>
      <c r="AB284" s="59"/>
      <c r="AC284" s="59"/>
      <c r="AD284" s="59"/>
      <c r="AE284" s="59"/>
      <c r="AF284" s="59"/>
      <c r="AG284" s="59"/>
      <c r="AH284" s="59"/>
      <c r="AI284" s="59"/>
      <c r="AJ284" s="58"/>
      <c r="AK284" s="58"/>
      <c r="AL284" s="58"/>
      <c r="AM284" s="59"/>
      <c r="AN284" s="59"/>
      <c r="AO284" s="59"/>
      <c r="AP284" s="59"/>
      <c r="AQ284" s="59"/>
      <c r="AR284" s="58"/>
      <c r="AS284" s="59"/>
      <c r="AT284" s="59"/>
      <c r="AU284" s="59"/>
      <c r="AV284" s="59"/>
      <c r="AW284" s="59"/>
      <c r="AX284" s="60"/>
      <c r="AY284" s="59"/>
      <c r="AZ284" s="59"/>
      <c r="BA284" s="59" t="s">
        <v>9</v>
      </c>
      <c r="BB284" s="59"/>
      <c r="BC284" s="58"/>
      <c r="BD284" s="58"/>
      <c r="BE284" s="59"/>
      <c r="BF284" s="58"/>
      <c r="BG284" s="58"/>
      <c r="BH284" s="58"/>
      <c r="BI284" s="59"/>
      <c r="BJ284" s="6"/>
    </row>
    <row r="285" spans="1:62" ht="31">
      <c r="A285" s="23">
        <v>281</v>
      </c>
      <c r="B285" s="56" t="s">
        <v>2457</v>
      </c>
      <c r="C285" s="56" t="s">
        <v>2155</v>
      </c>
      <c r="D285" s="56" t="s">
        <v>69</v>
      </c>
      <c r="E285" s="56">
        <v>77</v>
      </c>
      <c r="F285" s="56" t="s">
        <v>195</v>
      </c>
      <c r="G285" s="56" t="s">
        <v>195</v>
      </c>
      <c r="H285" s="76" t="str">
        <f t="shared" si="8"/>
        <v>鄂＊連</v>
      </c>
      <c r="I285" s="57" t="str">
        <f t="shared" si="9"/>
        <v>0＊293513</v>
      </c>
      <c r="J285" s="56">
        <v>1130427</v>
      </c>
      <c r="K285" s="56" t="s">
        <v>734</v>
      </c>
      <c r="L285" s="56">
        <v>1173</v>
      </c>
      <c r="M285" s="58"/>
      <c r="N285" s="58"/>
      <c r="O285" s="58"/>
      <c r="P285" s="58"/>
      <c r="Q285" s="58"/>
      <c r="R285" s="58"/>
      <c r="S285" s="59"/>
      <c r="T285" s="59"/>
      <c r="U285" s="59"/>
      <c r="V285" s="59"/>
      <c r="W285" s="59"/>
      <c r="X285" s="59"/>
      <c r="Y285" s="59"/>
      <c r="Z285" s="59"/>
      <c r="AA285" s="59"/>
      <c r="AB285" s="59"/>
      <c r="AC285" s="59"/>
      <c r="AD285" s="59"/>
      <c r="AE285" s="59"/>
      <c r="AF285" s="59"/>
      <c r="AG285" s="59"/>
      <c r="AH285" s="59"/>
      <c r="AI285" s="59"/>
      <c r="AJ285" s="58"/>
      <c r="AK285" s="58"/>
      <c r="AL285" s="58"/>
      <c r="AM285" s="59"/>
      <c r="AN285" s="59"/>
      <c r="AO285" s="59"/>
      <c r="AP285" s="59"/>
      <c r="AQ285" s="59"/>
      <c r="AR285" s="58"/>
      <c r="AS285" s="59"/>
      <c r="AT285" s="59"/>
      <c r="AU285" s="59"/>
      <c r="AV285" s="59"/>
      <c r="AW285" s="59"/>
      <c r="AX285" s="60"/>
      <c r="AY285" s="59"/>
      <c r="AZ285" s="59"/>
      <c r="BA285" s="59" t="s">
        <v>9</v>
      </c>
      <c r="BB285" s="59"/>
      <c r="BC285" s="58"/>
      <c r="BD285" s="58"/>
      <c r="BE285" s="59"/>
      <c r="BF285" s="58"/>
      <c r="BG285" s="58"/>
      <c r="BH285" s="58"/>
      <c r="BI285" s="59"/>
      <c r="BJ285" s="6"/>
    </row>
    <row r="286" spans="1:62" ht="31">
      <c r="A286" s="23">
        <v>282</v>
      </c>
      <c r="B286" s="56" t="s">
        <v>2458</v>
      </c>
      <c r="C286" s="56" t="s">
        <v>2156</v>
      </c>
      <c r="D286" s="56" t="s">
        <v>71</v>
      </c>
      <c r="E286" s="56">
        <v>79</v>
      </c>
      <c r="F286" s="56" t="s">
        <v>195</v>
      </c>
      <c r="G286" s="56" t="s">
        <v>195</v>
      </c>
      <c r="H286" s="76" t="str">
        <f t="shared" si="8"/>
        <v>張＊隆</v>
      </c>
      <c r="I286" s="57" t="str">
        <f t="shared" si="9"/>
        <v>0＊004547</v>
      </c>
      <c r="J286" s="56">
        <v>1130427</v>
      </c>
      <c r="K286" s="56" t="s">
        <v>734</v>
      </c>
      <c r="L286" s="56">
        <v>1173</v>
      </c>
      <c r="M286" s="58"/>
      <c r="N286" s="58"/>
      <c r="O286" s="58"/>
      <c r="P286" s="58"/>
      <c r="Q286" s="58"/>
      <c r="R286" s="58"/>
      <c r="S286" s="59"/>
      <c r="T286" s="59"/>
      <c r="U286" s="59"/>
      <c r="V286" s="59"/>
      <c r="W286" s="59"/>
      <c r="X286" s="59"/>
      <c r="Y286" s="59"/>
      <c r="Z286" s="59"/>
      <c r="AA286" s="59"/>
      <c r="AB286" s="59"/>
      <c r="AC286" s="59"/>
      <c r="AD286" s="59"/>
      <c r="AE286" s="59"/>
      <c r="AF286" s="59"/>
      <c r="AG286" s="59"/>
      <c r="AH286" s="59"/>
      <c r="AI286" s="59"/>
      <c r="AJ286" s="58"/>
      <c r="AK286" s="58"/>
      <c r="AL286" s="58"/>
      <c r="AM286" s="59"/>
      <c r="AN286" s="59"/>
      <c r="AO286" s="59"/>
      <c r="AP286" s="59"/>
      <c r="AQ286" s="59"/>
      <c r="AR286" s="58"/>
      <c r="AS286" s="59"/>
      <c r="AT286" s="59"/>
      <c r="AU286" s="59"/>
      <c r="AV286" s="59"/>
      <c r="AW286" s="59"/>
      <c r="AX286" s="60"/>
      <c r="AY286" s="59"/>
      <c r="AZ286" s="59"/>
      <c r="BA286" s="59" t="s">
        <v>9</v>
      </c>
      <c r="BB286" s="59"/>
      <c r="BC286" s="58"/>
      <c r="BD286" s="58"/>
      <c r="BE286" s="59"/>
      <c r="BF286" s="58"/>
      <c r="BG286" s="58"/>
      <c r="BH286" s="58"/>
      <c r="BI286" s="59"/>
      <c r="BJ286" s="6"/>
    </row>
    <row r="287" spans="1:62" ht="46.5">
      <c r="A287" s="23">
        <v>283</v>
      </c>
      <c r="B287" s="56" t="s">
        <v>2459</v>
      </c>
      <c r="C287" s="56" t="s">
        <v>987</v>
      </c>
      <c r="D287" s="56" t="s">
        <v>71</v>
      </c>
      <c r="E287" s="56">
        <v>59</v>
      </c>
      <c r="F287" s="56" t="s">
        <v>195</v>
      </c>
      <c r="G287" s="56" t="s">
        <v>195</v>
      </c>
      <c r="H287" s="76" t="str">
        <f t="shared" si="8"/>
        <v>魏＊財</v>
      </c>
      <c r="I287" s="57" t="str">
        <f t="shared" si="9"/>
        <v>1＊838428</v>
      </c>
      <c r="J287" s="56">
        <v>1130427</v>
      </c>
      <c r="K287" s="56" t="s">
        <v>738</v>
      </c>
      <c r="L287" s="56">
        <v>1173</v>
      </c>
      <c r="M287" s="58"/>
      <c r="N287" s="58"/>
      <c r="O287" s="58"/>
      <c r="P287" s="58"/>
      <c r="Q287" s="58"/>
      <c r="R287" s="58"/>
      <c r="S287" s="59"/>
      <c r="T287" s="59"/>
      <c r="U287" s="59"/>
      <c r="V287" s="59"/>
      <c r="W287" s="59"/>
      <c r="X287" s="59"/>
      <c r="Y287" s="59"/>
      <c r="Z287" s="59"/>
      <c r="AA287" s="59"/>
      <c r="AB287" s="59"/>
      <c r="AC287" s="59"/>
      <c r="AD287" s="59"/>
      <c r="AE287" s="59"/>
      <c r="AF287" s="59"/>
      <c r="AG287" s="59"/>
      <c r="AH287" s="59"/>
      <c r="AI287" s="59"/>
      <c r="AJ287" s="58"/>
      <c r="AK287" s="58"/>
      <c r="AL287" s="58"/>
      <c r="AM287" s="59"/>
      <c r="AN287" s="59"/>
      <c r="AO287" s="59"/>
      <c r="AP287" s="59"/>
      <c r="AQ287" s="59"/>
      <c r="AR287" s="58"/>
      <c r="AS287" s="59"/>
      <c r="AT287" s="59"/>
      <c r="AU287" s="59"/>
      <c r="AV287" s="59"/>
      <c r="AW287" s="59"/>
      <c r="AX287" s="60"/>
      <c r="AY287" s="59"/>
      <c r="AZ287" s="59"/>
      <c r="BA287" s="59" t="s">
        <v>9</v>
      </c>
      <c r="BB287" s="59"/>
      <c r="BC287" s="58"/>
      <c r="BD287" s="58"/>
      <c r="BE287" s="59"/>
      <c r="BF287" s="58"/>
      <c r="BG287" s="58"/>
      <c r="BH287" s="58"/>
      <c r="BI287" s="59"/>
      <c r="BJ287" s="6"/>
    </row>
    <row r="288" spans="1:62" ht="46.5">
      <c r="A288" s="23">
        <v>284</v>
      </c>
      <c r="B288" s="56" t="s">
        <v>2361</v>
      </c>
      <c r="C288" s="56" t="s">
        <v>2076</v>
      </c>
      <c r="D288" s="56" t="s">
        <v>69</v>
      </c>
      <c r="E288" s="56">
        <v>58</v>
      </c>
      <c r="F288" s="56" t="s">
        <v>195</v>
      </c>
      <c r="G288" s="56" t="s">
        <v>195</v>
      </c>
      <c r="H288" s="76" t="str">
        <f t="shared" si="8"/>
        <v>柯＊伶</v>
      </c>
      <c r="I288" s="57" t="str">
        <f t="shared" si="9"/>
        <v>2＊628460</v>
      </c>
      <c r="J288" s="56">
        <v>1130427</v>
      </c>
      <c r="K288" s="56" t="s">
        <v>741</v>
      </c>
      <c r="L288" s="56">
        <v>1173</v>
      </c>
      <c r="M288" s="58"/>
      <c r="N288" s="58"/>
      <c r="O288" s="58"/>
      <c r="P288" s="58"/>
      <c r="Q288" s="58"/>
      <c r="R288" s="58"/>
      <c r="S288" s="59"/>
      <c r="T288" s="59"/>
      <c r="U288" s="59"/>
      <c r="V288" s="59"/>
      <c r="W288" s="59"/>
      <c r="X288" s="59"/>
      <c r="Y288" s="59"/>
      <c r="Z288" s="59"/>
      <c r="AA288" s="59"/>
      <c r="AB288" s="59"/>
      <c r="AC288" s="59"/>
      <c r="AD288" s="59"/>
      <c r="AE288" s="59"/>
      <c r="AF288" s="59"/>
      <c r="AG288" s="59"/>
      <c r="AH288" s="59"/>
      <c r="AI288" s="59"/>
      <c r="AJ288" s="58"/>
      <c r="AK288" s="58"/>
      <c r="AL288" s="58"/>
      <c r="AM288" s="59"/>
      <c r="AN288" s="59"/>
      <c r="AO288" s="59"/>
      <c r="AP288" s="59"/>
      <c r="AQ288" s="59"/>
      <c r="AR288" s="58"/>
      <c r="AS288" s="59"/>
      <c r="AT288" s="59"/>
      <c r="AU288" s="59"/>
      <c r="AV288" s="59"/>
      <c r="AW288" s="59"/>
      <c r="AX288" s="60"/>
      <c r="AY288" s="59" t="s">
        <v>9</v>
      </c>
      <c r="AZ288" s="59"/>
      <c r="BA288" s="59"/>
      <c r="BB288" s="59" t="s">
        <v>1899</v>
      </c>
      <c r="BC288" s="58"/>
      <c r="BD288" s="58"/>
      <c r="BE288" s="59"/>
      <c r="BF288" s="58"/>
      <c r="BG288" s="58"/>
      <c r="BH288" s="58"/>
      <c r="BI288" s="59"/>
      <c r="BJ288" s="6"/>
    </row>
    <row r="289" spans="1:62" ht="31">
      <c r="A289" s="23">
        <v>285</v>
      </c>
      <c r="B289" s="56" t="s">
        <v>2460</v>
      </c>
      <c r="C289" s="56" t="s">
        <v>2157</v>
      </c>
      <c r="D289" s="56" t="s">
        <v>71</v>
      </c>
      <c r="E289" s="56">
        <v>69</v>
      </c>
      <c r="F289" s="56" t="s">
        <v>2140</v>
      </c>
      <c r="G289" s="56"/>
      <c r="H289" s="76" t="str">
        <f t="shared" si="8"/>
        <v>莊＊慶</v>
      </c>
      <c r="I289" s="57" t="str">
        <f t="shared" si="9"/>
        <v>0＊995750</v>
      </c>
      <c r="J289" s="56">
        <v>1130430</v>
      </c>
      <c r="K289" s="56" t="s">
        <v>753</v>
      </c>
      <c r="L289" s="56">
        <v>1173</v>
      </c>
      <c r="M289" s="58"/>
      <c r="N289" s="58"/>
      <c r="O289" s="58"/>
      <c r="P289" s="58"/>
      <c r="Q289" s="58"/>
      <c r="R289" s="58"/>
      <c r="S289" s="59"/>
      <c r="T289" s="59"/>
      <c r="U289" s="59"/>
      <c r="V289" s="59"/>
      <c r="W289" s="59"/>
      <c r="X289" s="59"/>
      <c r="Y289" s="59"/>
      <c r="Z289" s="59"/>
      <c r="AA289" s="59"/>
      <c r="AB289" s="59"/>
      <c r="AC289" s="59"/>
      <c r="AD289" s="59"/>
      <c r="AE289" s="59"/>
      <c r="AF289" s="59"/>
      <c r="AG289" s="59"/>
      <c r="AH289" s="59"/>
      <c r="AI289" s="59"/>
      <c r="AJ289" s="58"/>
      <c r="AK289" s="58"/>
      <c r="AL289" s="58"/>
      <c r="AM289" s="59"/>
      <c r="AN289" s="59"/>
      <c r="AO289" s="59"/>
      <c r="AP289" s="59"/>
      <c r="AQ289" s="59"/>
      <c r="AR289" s="58" t="s">
        <v>9</v>
      </c>
      <c r="AS289" s="59"/>
      <c r="AT289" s="59"/>
      <c r="AU289" s="59"/>
      <c r="AV289" s="59"/>
      <c r="AW289" s="59"/>
      <c r="AX289" s="60"/>
      <c r="AY289" s="59"/>
      <c r="AZ289" s="59"/>
      <c r="BA289" s="59"/>
      <c r="BB289" s="59"/>
      <c r="BC289" s="58"/>
      <c r="BD289" s="58"/>
      <c r="BE289" s="59"/>
      <c r="BF289" s="58"/>
      <c r="BG289" s="58"/>
      <c r="BH289" s="58"/>
      <c r="BI289" s="59" t="s">
        <v>1034</v>
      </c>
      <c r="BJ289" s="6"/>
    </row>
    <row r="290" spans="1:62" ht="46.5">
      <c r="A290" s="23">
        <v>286</v>
      </c>
      <c r="B290" s="56" t="s">
        <v>2461</v>
      </c>
      <c r="C290" s="56" t="s">
        <v>2158</v>
      </c>
      <c r="D290" s="56" t="s">
        <v>71</v>
      </c>
      <c r="E290" s="56">
        <v>57</v>
      </c>
      <c r="F290" s="56" t="s">
        <v>195</v>
      </c>
      <c r="G290" s="56" t="s">
        <v>195</v>
      </c>
      <c r="H290" s="76" t="str">
        <f t="shared" si="8"/>
        <v>歐＊誌</v>
      </c>
      <c r="I290" s="57" t="str">
        <f t="shared" si="9"/>
        <v>1＊101116</v>
      </c>
      <c r="J290" s="56">
        <v>1130430</v>
      </c>
      <c r="K290" s="56" t="s">
        <v>738</v>
      </c>
      <c r="L290" s="56">
        <v>1173</v>
      </c>
      <c r="M290" s="58"/>
      <c r="N290" s="58"/>
      <c r="O290" s="58"/>
      <c r="P290" s="58"/>
      <c r="Q290" s="58"/>
      <c r="R290" s="58"/>
      <c r="S290" s="59"/>
      <c r="T290" s="59"/>
      <c r="U290" s="59"/>
      <c r="V290" s="59"/>
      <c r="W290" s="59"/>
      <c r="X290" s="59"/>
      <c r="Y290" s="59"/>
      <c r="Z290" s="59"/>
      <c r="AA290" s="59"/>
      <c r="AB290" s="59"/>
      <c r="AC290" s="59"/>
      <c r="AD290" s="59"/>
      <c r="AE290" s="59"/>
      <c r="AF290" s="59"/>
      <c r="AG290" s="59"/>
      <c r="AH290" s="59"/>
      <c r="AI290" s="59"/>
      <c r="AJ290" s="58"/>
      <c r="AK290" s="58"/>
      <c r="AL290" s="58"/>
      <c r="AM290" s="59"/>
      <c r="AN290" s="59"/>
      <c r="AO290" s="59"/>
      <c r="AP290" s="59"/>
      <c r="AQ290" s="59"/>
      <c r="AR290" s="58"/>
      <c r="AS290" s="59"/>
      <c r="AT290" s="59"/>
      <c r="AU290" s="59"/>
      <c r="AV290" s="59"/>
      <c r="AW290" s="59"/>
      <c r="AX290" s="60"/>
      <c r="AY290" s="59" t="s">
        <v>9</v>
      </c>
      <c r="AZ290" s="59"/>
      <c r="BA290" s="59" t="s">
        <v>9</v>
      </c>
      <c r="BB290" s="59"/>
      <c r="BC290" s="58"/>
      <c r="BD290" s="58"/>
      <c r="BE290" s="59"/>
      <c r="BF290" s="58"/>
      <c r="BG290" s="58"/>
      <c r="BH290" s="58"/>
      <c r="BI290" s="59"/>
      <c r="BJ290" s="6"/>
    </row>
    <row r="291" spans="1:62" ht="31">
      <c r="A291" s="23">
        <v>287</v>
      </c>
      <c r="B291" s="56" t="s">
        <v>2462</v>
      </c>
      <c r="C291" s="56" t="s">
        <v>2159</v>
      </c>
      <c r="D291" s="56" t="s">
        <v>69</v>
      </c>
      <c r="E291" s="56">
        <v>80</v>
      </c>
      <c r="F291" s="56" t="s">
        <v>195</v>
      </c>
      <c r="G291" s="56" t="s">
        <v>195</v>
      </c>
      <c r="H291" s="76" t="str">
        <f t="shared" si="8"/>
        <v>鄭＊素珠</v>
      </c>
      <c r="I291" s="57" t="str">
        <f t="shared" si="9"/>
        <v>0＊256308</v>
      </c>
      <c r="J291" s="56">
        <v>1130401</v>
      </c>
      <c r="K291" s="56" t="s">
        <v>734</v>
      </c>
      <c r="L291" s="56">
        <v>1551</v>
      </c>
      <c r="M291" s="58"/>
      <c r="N291" s="58"/>
      <c r="O291" s="58"/>
      <c r="P291" s="58"/>
      <c r="Q291" s="58"/>
      <c r="R291" s="58"/>
      <c r="S291" s="59"/>
      <c r="T291" s="59"/>
      <c r="U291" s="59"/>
      <c r="V291" s="59"/>
      <c r="W291" s="59"/>
      <c r="X291" s="59"/>
      <c r="Y291" s="59"/>
      <c r="Z291" s="59"/>
      <c r="AA291" s="59"/>
      <c r="AB291" s="59"/>
      <c r="AC291" s="59"/>
      <c r="AD291" s="59"/>
      <c r="AE291" s="59"/>
      <c r="AF291" s="59"/>
      <c r="AG291" s="59"/>
      <c r="AH291" s="59"/>
      <c r="AI291" s="59"/>
      <c r="AJ291" s="58"/>
      <c r="AK291" s="58"/>
      <c r="AL291" s="58"/>
      <c r="AM291" s="59"/>
      <c r="AN291" s="59"/>
      <c r="AO291" s="59"/>
      <c r="AP291" s="59"/>
      <c r="AQ291" s="59"/>
      <c r="AR291" s="58"/>
      <c r="AS291" s="59"/>
      <c r="AT291" s="59"/>
      <c r="AU291" s="59"/>
      <c r="AV291" s="59"/>
      <c r="AW291" s="59"/>
      <c r="AX291" s="60"/>
      <c r="AY291" s="59"/>
      <c r="AZ291" s="59"/>
      <c r="BA291" s="59" t="s">
        <v>9</v>
      </c>
      <c r="BB291" s="59"/>
      <c r="BC291" s="58"/>
      <c r="BD291" s="58"/>
      <c r="BE291" s="59"/>
      <c r="BF291" s="58"/>
      <c r="BG291" s="58"/>
      <c r="BH291" s="58"/>
      <c r="BI291" s="59"/>
      <c r="BJ291" s="6"/>
    </row>
    <row r="292" spans="1:62">
      <c r="A292" s="23">
        <v>288</v>
      </c>
      <c r="B292" s="56" t="s">
        <v>2463</v>
      </c>
      <c r="C292" s="56" t="s">
        <v>1539</v>
      </c>
      <c r="D292" s="56" t="s">
        <v>71</v>
      </c>
      <c r="E292" s="56">
        <v>70</v>
      </c>
      <c r="F292" s="56" t="s">
        <v>195</v>
      </c>
      <c r="G292" s="56" t="s">
        <v>195</v>
      </c>
      <c r="H292" s="76" t="str">
        <f t="shared" si="8"/>
        <v>黃＊誠</v>
      </c>
      <c r="I292" s="57" t="str">
        <f t="shared" si="9"/>
        <v>0＊704489</v>
      </c>
      <c r="J292" s="56">
        <v>1130403</v>
      </c>
      <c r="K292" s="56">
        <v>5761110</v>
      </c>
      <c r="L292" s="56">
        <v>1551</v>
      </c>
      <c r="M292" s="58"/>
      <c r="N292" s="58"/>
      <c r="O292" s="58"/>
      <c r="P292" s="58"/>
      <c r="Q292" s="58"/>
      <c r="R292" s="58"/>
      <c r="S292" s="59"/>
      <c r="T292" s="59"/>
      <c r="U292" s="59"/>
      <c r="V292" s="59"/>
      <c r="W292" s="59"/>
      <c r="X292" s="59"/>
      <c r="Y292" s="59"/>
      <c r="Z292" s="59"/>
      <c r="AA292" s="59"/>
      <c r="AB292" s="59"/>
      <c r="AC292" s="59"/>
      <c r="AD292" s="59"/>
      <c r="AE292" s="59"/>
      <c r="AF292" s="59"/>
      <c r="AG292" s="59"/>
      <c r="AH292" s="59"/>
      <c r="AI292" s="59"/>
      <c r="AJ292" s="58"/>
      <c r="AK292" s="58"/>
      <c r="AL292" s="58"/>
      <c r="AM292" s="59"/>
      <c r="AN292" s="59"/>
      <c r="AO292" s="59"/>
      <c r="AP292" s="59"/>
      <c r="AQ292" s="59"/>
      <c r="AR292" s="58"/>
      <c r="AS292" s="59"/>
      <c r="AT292" s="59"/>
      <c r="AU292" s="59"/>
      <c r="AV292" s="59" t="s">
        <v>9</v>
      </c>
      <c r="AW292" s="59"/>
      <c r="AX292" s="60"/>
      <c r="AY292" s="59"/>
      <c r="AZ292" s="59"/>
      <c r="BA292" s="59"/>
      <c r="BB292" s="59"/>
      <c r="BC292" s="58"/>
      <c r="BD292" s="58"/>
      <c r="BE292" s="59"/>
      <c r="BF292" s="58"/>
      <c r="BG292" s="58"/>
      <c r="BH292" s="58"/>
      <c r="BI292" s="59"/>
      <c r="BJ292" s="6"/>
    </row>
    <row r="293" spans="1:62" ht="31">
      <c r="A293" s="23">
        <v>289</v>
      </c>
      <c r="B293" s="56" t="s">
        <v>2464</v>
      </c>
      <c r="C293" s="56" t="s">
        <v>2160</v>
      </c>
      <c r="D293" s="56" t="s">
        <v>71</v>
      </c>
      <c r="E293" s="56">
        <v>74</v>
      </c>
      <c r="F293" s="56" t="s">
        <v>195</v>
      </c>
      <c r="G293" s="56" t="s">
        <v>195</v>
      </c>
      <c r="H293" s="76" t="str">
        <f t="shared" si="8"/>
        <v>許＊德</v>
      </c>
      <c r="I293" s="57" t="str">
        <f t="shared" si="9"/>
        <v>0＊536695</v>
      </c>
      <c r="J293" s="56">
        <v>1130403</v>
      </c>
      <c r="K293" s="56" t="s">
        <v>734</v>
      </c>
      <c r="L293" s="56">
        <v>1551</v>
      </c>
      <c r="M293" s="58"/>
      <c r="N293" s="58"/>
      <c r="O293" s="58"/>
      <c r="P293" s="58"/>
      <c r="Q293" s="58"/>
      <c r="R293" s="58"/>
      <c r="S293" s="59"/>
      <c r="T293" s="59"/>
      <c r="U293" s="59"/>
      <c r="V293" s="59"/>
      <c r="W293" s="59"/>
      <c r="X293" s="59"/>
      <c r="Y293" s="59"/>
      <c r="Z293" s="59"/>
      <c r="AA293" s="59"/>
      <c r="AB293" s="59"/>
      <c r="AC293" s="59"/>
      <c r="AD293" s="59"/>
      <c r="AE293" s="59"/>
      <c r="AF293" s="59"/>
      <c r="AG293" s="59"/>
      <c r="AH293" s="59"/>
      <c r="AI293" s="59"/>
      <c r="AJ293" s="58"/>
      <c r="AK293" s="58"/>
      <c r="AL293" s="58"/>
      <c r="AM293" s="59"/>
      <c r="AN293" s="59"/>
      <c r="AO293" s="59"/>
      <c r="AP293" s="59"/>
      <c r="AQ293" s="59"/>
      <c r="AR293" s="58"/>
      <c r="AS293" s="59"/>
      <c r="AT293" s="59"/>
      <c r="AU293" s="59"/>
      <c r="AV293" s="59"/>
      <c r="AW293" s="59"/>
      <c r="AX293" s="60"/>
      <c r="AY293" s="59"/>
      <c r="AZ293" s="59"/>
      <c r="BA293" s="59" t="s">
        <v>9</v>
      </c>
      <c r="BB293" s="59"/>
      <c r="BC293" s="58"/>
      <c r="BD293" s="58"/>
      <c r="BE293" s="59"/>
      <c r="BF293" s="58"/>
      <c r="BG293" s="58"/>
      <c r="BH293" s="58"/>
      <c r="BI293" s="59"/>
      <c r="BJ293" s="6"/>
    </row>
    <row r="294" spans="1:62" ht="31">
      <c r="A294" s="23">
        <v>290</v>
      </c>
      <c r="B294" s="56" t="s">
        <v>2465</v>
      </c>
      <c r="C294" s="56" t="s">
        <v>2161</v>
      </c>
      <c r="D294" s="56" t="s">
        <v>69</v>
      </c>
      <c r="E294" s="56">
        <v>85</v>
      </c>
      <c r="F294" s="56" t="s">
        <v>2041</v>
      </c>
      <c r="G294" s="56" t="s">
        <v>2096</v>
      </c>
      <c r="H294" s="76" t="str">
        <f t="shared" si="8"/>
        <v>黃＊美惠</v>
      </c>
      <c r="I294" s="57" t="str">
        <f t="shared" si="9"/>
        <v>1＊373250</v>
      </c>
      <c r="J294" s="56">
        <v>1130410</v>
      </c>
      <c r="K294" s="56" t="s">
        <v>752</v>
      </c>
      <c r="L294" s="56">
        <v>1551</v>
      </c>
      <c r="M294" s="58"/>
      <c r="N294" s="58"/>
      <c r="O294" s="58"/>
      <c r="P294" s="58"/>
      <c r="Q294" s="58"/>
      <c r="R294" s="58"/>
      <c r="S294" s="59"/>
      <c r="T294" s="59"/>
      <c r="U294" s="59"/>
      <c r="V294" s="59"/>
      <c r="W294" s="59"/>
      <c r="X294" s="59"/>
      <c r="Y294" s="59"/>
      <c r="Z294" s="59"/>
      <c r="AA294" s="59"/>
      <c r="AB294" s="59"/>
      <c r="AC294" s="59"/>
      <c r="AD294" s="59"/>
      <c r="AE294" s="59"/>
      <c r="AF294" s="59"/>
      <c r="AG294" s="59"/>
      <c r="AH294" s="59"/>
      <c r="AI294" s="59"/>
      <c r="AJ294" s="58"/>
      <c r="AK294" s="58"/>
      <c r="AL294" s="58"/>
      <c r="AM294" s="59"/>
      <c r="AN294" s="59"/>
      <c r="AO294" s="59"/>
      <c r="AP294" s="59"/>
      <c r="AQ294" s="59"/>
      <c r="AR294" s="58"/>
      <c r="AS294" s="59"/>
      <c r="AT294" s="59"/>
      <c r="AU294" s="59"/>
      <c r="AV294" s="59" t="s">
        <v>9</v>
      </c>
      <c r="AW294" s="59"/>
      <c r="AX294" s="60"/>
      <c r="AY294" s="59"/>
      <c r="AZ294" s="59"/>
      <c r="BA294" s="59"/>
      <c r="BB294" s="59"/>
      <c r="BC294" s="58"/>
      <c r="BD294" s="58"/>
      <c r="BE294" s="59"/>
      <c r="BF294" s="58"/>
      <c r="BG294" s="58"/>
      <c r="BH294" s="58"/>
      <c r="BI294" s="59" t="s">
        <v>1034</v>
      </c>
      <c r="BJ294" s="6"/>
    </row>
    <row r="295" spans="1:62" ht="31">
      <c r="A295" s="23">
        <v>291</v>
      </c>
      <c r="B295" s="56" t="s">
        <v>172</v>
      </c>
      <c r="C295" s="56" t="s">
        <v>173</v>
      </c>
      <c r="D295" s="56" t="s">
        <v>69</v>
      </c>
      <c r="E295" s="56">
        <v>72</v>
      </c>
      <c r="F295" s="56" t="s">
        <v>195</v>
      </c>
      <c r="G295" s="56" t="s">
        <v>195</v>
      </c>
      <c r="H295" s="76" t="str">
        <f t="shared" si="8"/>
        <v>湯＊美</v>
      </c>
      <c r="I295" s="57" t="str">
        <f t="shared" si="9"/>
        <v>0＊434355</v>
      </c>
      <c r="J295" s="56">
        <v>1130410</v>
      </c>
      <c r="K295" s="56" t="s">
        <v>732</v>
      </c>
      <c r="L295" s="56">
        <v>1551</v>
      </c>
      <c r="M295" s="58"/>
      <c r="N295" s="58"/>
      <c r="O295" s="58"/>
      <c r="P295" s="58"/>
      <c r="Q295" s="58"/>
      <c r="R295" s="58"/>
      <c r="S295" s="59"/>
      <c r="T295" s="59"/>
      <c r="U295" s="59"/>
      <c r="V295" s="59"/>
      <c r="W295" s="59"/>
      <c r="X295" s="59"/>
      <c r="Y295" s="59"/>
      <c r="Z295" s="59"/>
      <c r="AA295" s="59"/>
      <c r="AB295" s="59"/>
      <c r="AC295" s="59"/>
      <c r="AD295" s="59"/>
      <c r="AE295" s="59"/>
      <c r="AF295" s="59"/>
      <c r="AG295" s="59"/>
      <c r="AH295" s="59"/>
      <c r="AI295" s="59"/>
      <c r="AJ295" s="58"/>
      <c r="AK295" s="58"/>
      <c r="AL295" s="58"/>
      <c r="AM295" s="59"/>
      <c r="AN295" s="59"/>
      <c r="AO295" s="59"/>
      <c r="AP295" s="59"/>
      <c r="AQ295" s="59"/>
      <c r="AR295" s="58"/>
      <c r="AS295" s="59"/>
      <c r="AT295" s="59"/>
      <c r="AU295" s="59"/>
      <c r="AV295" s="59"/>
      <c r="AW295" s="59"/>
      <c r="AX295" s="60"/>
      <c r="AY295" s="59"/>
      <c r="AZ295" s="59"/>
      <c r="BA295" s="59"/>
      <c r="BB295" s="59" t="s">
        <v>747</v>
      </c>
      <c r="BC295" s="58"/>
      <c r="BD295" s="58"/>
      <c r="BE295" s="59"/>
      <c r="BF295" s="58"/>
      <c r="BG295" s="58"/>
      <c r="BH295" s="58"/>
      <c r="BI295" s="59"/>
      <c r="BJ295" s="6"/>
    </row>
    <row r="296" spans="1:62" ht="31">
      <c r="A296" s="23">
        <v>292</v>
      </c>
      <c r="B296" s="56" t="s">
        <v>2466</v>
      </c>
      <c r="C296" s="56" t="s">
        <v>2162</v>
      </c>
      <c r="D296" s="56" t="s">
        <v>69</v>
      </c>
      <c r="E296" s="56">
        <v>72</v>
      </c>
      <c r="F296" s="56" t="s">
        <v>195</v>
      </c>
      <c r="G296" s="56" t="s">
        <v>195</v>
      </c>
      <c r="H296" s="76" t="str">
        <f t="shared" si="8"/>
        <v>陳＊如</v>
      </c>
      <c r="I296" s="57" t="str">
        <f t="shared" si="9"/>
        <v>0＊433173</v>
      </c>
      <c r="J296" s="56">
        <v>1130410</v>
      </c>
      <c r="K296" s="56" t="s">
        <v>734</v>
      </c>
      <c r="L296" s="56">
        <v>1551</v>
      </c>
      <c r="M296" s="58"/>
      <c r="N296" s="58"/>
      <c r="O296" s="58"/>
      <c r="P296" s="58"/>
      <c r="Q296" s="58"/>
      <c r="R296" s="58"/>
      <c r="S296" s="59"/>
      <c r="T296" s="59"/>
      <c r="U296" s="59"/>
      <c r="V296" s="59"/>
      <c r="W296" s="59"/>
      <c r="X296" s="59"/>
      <c r="Y296" s="59"/>
      <c r="Z296" s="59"/>
      <c r="AA296" s="59"/>
      <c r="AB296" s="59"/>
      <c r="AC296" s="59"/>
      <c r="AD296" s="59"/>
      <c r="AE296" s="59"/>
      <c r="AF296" s="59"/>
      <c r="AG296" s="59"/>
      <c r="AH296" s="59"/>
      <c r="AI296" s="59"/>
      <c r="AJ296" s="58"/>
      <c r="AK296" s="58"/>
      <c r="AL296" s="58"/>
      <c r="AM296" s="59"/>
      <c r="AN296" s="59"/>
      <c r="AO296" s="59"/>
      <c r="AP296" s="59"/>
      <c r="AQ296" s="59"/>
      <c r="AR296" s="58"/>
      <c r="AS296" s="59"/>
      <c r="AT296" s="59"/>
      <c r="AU296" s="59"/>
      <c r="AV296" s="59"/>
      <c r="AW296" s="59"/>
      <c r="AX296" s="60"/>
      <c r="AY296" s="59"/>
      <c r="AZ296" s="59"/>
      <c r="BA296" s="59" t="s">
        <v>9</v>
      </c>
      <c r="BB296" s="59"/>
      <c r="BC296" s="58"/>
      <c r="BD296" s="58"/>
      <c r="BE296" s="59"/>
      <c r="BF296" s="58"/>
      <c r="BG296" s="58"/>
      <c r="BH296" s="58"/>
      <c r="BI296" s="59"/>
      <c r="BJ296" s="6"/>
    </row>
    <row r="297" spans="1:62" ht="31">
      <c r="A297" s="23">
        <v>293</v>
      </c>
      <c r="B297" s="56" t="s">
        <v>2467</v>
      </c>
      <c r="C297" s="56" t="s">
        <v>2163</v>
      </c>
      <c r="D297" s="56" t="s">
        <v>69</v>
      </c>
      <c r="E297" s="56">
        <v>66</v>
      </c>
      <c r="F297" s="56" t="s">
        <v>195</v>
      </c>
      <c r="G297" s="56" t="s">
        <v>195</v>
      </c>
      <c r="H297" s="76" t="str">
        <f t="shared" si="8"/>
        <v>蔡＊靜</v>
      </c>
      <c r="I297" s="57" t="str">
        <f t="shared" si="9"/>
        <v>1＊176861</v>
      </c>
      <c r="J297" s="56">
        <v>1130410</v>
      </c>
      <c r="K297" s="56" t="s">
        <v>734</v>
      </c>
      <c r="L297" s="56">
        <v>1551</v>
      </c>
      <c r="M297" s="58"/>
      <c r="N297" s="58"/>
      <c r="O297" s="58"/>
      <c r="P297" s="58"/>
      <c r="Q297" s="58"/>
      <c r="R297" s="58"/>
      <c r="S297" s="59"/>
      <c r="T297" s="59"/>
      <c r="U297" s="59"/>
      <c r="V297" s="59"/>
      <c r="W297" s="59"/>
      <c r="X297" s="59"/>
      <c r="Y297" s="59"/>
      <c r="Z297" s="59"/>
      <c r="AA297" s="59"/>
      <c r="AB297" s="59"/>
      <c r="AC297" s="59"/>
      <c r="AD297" s="59"/>
      <c r="AE297" s="59"/>
      <c r="AF297" s="59"/>
      <c r="AG297" s="59"/>
      <c r="AH297" s="59"/>
      <c r="AI297" s="59"/>
      <c r="AJ297" s="58"/>
      <c r="AK297" s="58"/>
      <c r="AL297" s="58"/>
      <c r="AM297" s="59"/>
      <c r="AN297" s="59"/>
      <c r="AO297" s="59"/>
      <c r="AP297" s="59"/>
      <c r="AQ297" s="59"/>
      <c r="AR297" s="58"/>
      <c r="AS297" s="59"/>
      <c r="AT297" s="59"/>
      <c r="AU297" s="59"/>
      <c r="AV297" s="59"/>
      <c r="AW297" s="59"/>
      <c r="AX297" s="60"/>
      <c r="AY297" s="59"/>
      <c r="AZ297" s="59"/>
      <c r="BA297" s="59" t="s">
        <v>9</v>
      </c>
      <c r="BB297" s="59"/>
      <c r="BC297" s="58"/>
      <c r="BD297" s="58"/>
      <c r="BE297" s="59"/>
      <c r="BF297" s="58"/>
      <c r="BG297" s="58"/>
      <c r="BH297" s="58"/>
      <c r="BI297" s="59"/>
      <c r="BJ297" s="6"/>
    </row>
    <row r="298" spans="1:62" ht="31">
      <c r="A298" s="23">
        <v>294</v>
      </c>
      <c r="B298" s="56" t="s">
        <v>2468</v>
      </c>
      <c r="C298" s="56" t="s">
        <v>1006</v>
      </c>
      <c r="D298" s="56" t="s">
        <v>71</v>
      </c>
      <c r="E298" s="56">
        <v>87</v>
      </c>
      <c r="F298" s="56" t="s">
        <v>195</v>
      </c>
      <c r="G298" s="56" t="s">
        <v>195</v>
      </c>
      <c r="H298" s="76" t="str">
        <f t="shared" si="8"/>
        <v>廖＊福</v>
      </c>
      <c r="I298" s="57" t="str">
        <f t="shared" si="9"/>
        <v>2＊088084</v>
      </c>
      <c r="J298" s="56">
        <v>1130410</v>
      </c>
      <c r="K298" s="56" t="s">
        <v>734</v>
      </c>
      <c r="L298" s="56">
        <v>1551</v>
      </c>
      <c r="M298" s="58"/>
      <c r="N298" s="58"/>
      <c r="O298" s="58"/>
      <c r="P298" s="58"/>
      <c r="Q298" s="58"/>
      <c r="R298" s="58"/>
      <c r="S298" s="59"/>
      <c r="T298" s="59"/>
      <c r="U298" s="59"/>
      <c r="V298" s="59"/>
      <c r="W298" s="59"/>
      <c r="X298" s="59"/>
      <c r="Y298" s="59"/>
      <c r="Z298" s="59"/>
      <c r="AA298" s="59"/>
      <c r="AB298" s="59"/>
      <c r="AC298" s="59"/>
      <c r="AD298" s="59"/>
      <c r="AE298" s="59"/>
      <c r="AF298" s="59"/>
      <c r="AG298" s="59"/>
      <c r="AH298" s="59"/>
      <c r="AI298" s="59"/>
      <c r="AJ298" s="58"/>
      <c r="AK298" s="58"/>
      <c r="AL298" s="58"/>
      <c r="AM298" s="59"/>
      <c r="AN298" s="59"/>
      <c r="AO298" s="59"/>
      <c r="AP298" s="59"/>
      <c r="AQ298" s="59"/>
      <c r="AR298" s="58"/>
      <c r="AS298" s="59"/>
      <c r="AT298" s="59"/>
      <c r="AU298" s="59"/>
      <c r="AV298" s="59"/>
      <c r="AW298" s="59"/>
      <c r="AX298" s="60"/>
      <c r="AY298" s="59"/>
      <c r="AZ298" s="59"/>
      <c r="BA298" s="59" t="s">
        <v>9</v>
      </c>
      <c r="BB298" s="59"/>
      <c r="BC298" s="58"/>
      <c r="BD298" s="58"/>
      <c r="BE298" s="59"/>
      <c r="BF298" s="58"/>
      <c r="BG298" s="58"/>
      <c r="BH298" s="58"/>
      <c r="BI298" s="59"/>
      <c r="BJ298" s="6"/>
    </row>
    <row r="299" spans="1:62" ht="46.5">
      <c r="A299" s="23">
        <v>295</v>
      </c>
      <c r="B299" s="56" t="s">
        <v>2469</v>
      </c>
      <c r="C299" s="56" t="s">
        <v>807</v>
      </c>
      <c r="D299" s="56" t="s">
        <v>69</v>
      </c>
      <c r="E299" s="56">
        <v>84</v>
      </c>
      <c r="F299" s="56" t="s">
        <v>195</v>
      </c>
      <c r="G299" s="56" t="s">
        <v>195</v>
      </c>
      <c r="H299" s="76" t="str">
        <f t="shared" si="8"/>
        <v>丁＊</v>
      </c>
      <c r="I299" s="57" t="str">
        <f t="shared" si="9"/>
        <v>2＊607462</v>
      </c>
      <c r="J299" s="56">
        <v>1130413</v>
      </c>
      <c r="K299" s="56" t="s">
        <v>738</v>
      </c>
      <c r="L299" s="56">
        <v>1551</v>
      </c>
      <c r="M299" s="58"/>
      <c r="N299" s="58"/>
      <c r="O299" s="58"/>
      <c r="P299" s="58"/>
      <c r="Q299" s="58"/>
      <c r="R299" s="58"/>
      <c r="S299" s="59"/>
      <c r="T299" s="59"/>
      <c r="U299" s="59"/>
      <c r="V299" s="59"/>
      <c r="W299" s="59"/>
      <c r="X299" s="59"/>
      <c r="Y299" s="59"/>
      <c r="Z299" s="59"/>
      <c r="AA299" s="59"/>
      <c r="AB299" s="59"/>
      <c r="AC299" s="59"/>
      <c r="AD299" s="59"/>
      <c r="AE299" s="59"/>
      <c r="AF299" s="59"/>
      <c r="AG299" s="59"/>
      <c r="AH299" s="59"/>
      <c r="AI299" s="59"/>
      <c r="AJ299" s="58"/>
      <c r="AK299" s="58"/>
      <c r="AL299" s="58"/>
      <c r="AM299" s="59"/>
      <c r="AN299" s="59"/>
      <c r="AO299" s="59"/>
      <c r="AP299" s="59"/>
      <c r="AQ299" s="59"/>
      <c r="AR299" s="58"/>
      <c r="AS299" s="59"/>
      <c r="AT299" s="59"/>
      <c r="AU299" s="59"/>
      <c r="AV299" s="59"/>
      <c r="AW299" s="59"/>
      <c r="AX299" s="60"/>
      <c r="AY299" s="59"/>
      <c r="AZ299" s="59"/>
      <c r="BA299" s="59" t="s">
        <v>9</v>
      </c>
      <c r="BB299" s="59"/>
      <c r="BC299" s="58"/>
      <c r="BD299" s="58"/>
      <c r="BE299" s="59"/>
      <c r="BF299" s="58"/>
      <c r="BG299" s="58"/>
      <c r="BH299" s="58"/>
      <c r="BI299" s="59"/>
      <c r="BJ299" s="6"/>
    </row>
    <row r="300" spans="1:62" ht="46.5">
      <c r="A300" s="23">
        <v>296</v>
      </c>
      <c r="B300" s="56" t="s">
        <v>2238</v>
      </c>
      <c r="C300" s="56" t="s">
        <v>1939</v>
      </c>
      <c r="D300" s="56" t="s">
        <v>71</v>
      </c>
      <c r="E300" s="56">
        <v>55</v>
      </c>
      <c r="F300" s="56" t="s">
        <v>195</v>
      </c>
      <c r="G300" s="56" t="s">
        <v>195</v>
      </c>
      <c r="H300" s="76" t="str">
        <f t="shared" si="8"/>
        <v>鄭＊銘</v>
      </c>
      <c r="I300" s="57" t="str">
        <f t="shared" si="9"/>
        <v>0＊914963</v>
      </c>
      <c r="J300" s="56">
        <v>1130418</v>
      </c>
      <c r="K300" s="56" t="s">
        <v>738</v>
      </c>
      <c r="L300" s="56">
        <v>1551</v>
      </c>
      <c r="M300" s="58"/>
      <c r="N300" s="58"/>
      <c r="O300" s="58"/>
      <c r="P300" s="58"/>
      <c r="Q300" s="58"/>
      <c r="R300" s="58"/>
      <c r="S300" s="59"/>
      <c r="T300" s="59"/>
      <c r="U300" s="59"/>
      <c r="V300" s="59"/>
      <c r="W300" s="59"/>
      <c r="X300" s="59"/>
      <c r="Y300" s="59"/>
      <c r="Z300" s="59"/>
      <c r="AA300" s="59"/>
      <c r="AB300" s="59"/>
      <c r="AC300" s="59"/>
      <c r="AD300" s="59"/>
      <c r="AE300" s="59"/>
      <c r="AF300" s="59"/>
      <c r="AG300" s="59"/>
      <c r="AH300" s="59"/>
      <c r="AI300" s="59"/>
      <c r="AJ300" s="58"/>
      <c r="AK300" s="58"/>
      <c r="AL300" s="58"/>
      <c r="AM300" s="59"/>
      <c r="AN300" s="59"/>
      <c r="AO300" s="59"/>
      <c r="AP300" s="59"/>
      <c r="AQ300" s="59"/>
      <c r="AR300" s="58"/>
      <c r="AS300" s="59"/>
      <c r="AT300" s="59"/>
      <c r="AU300" s="59"/>
      <c r="AV300" s="59"/>
      <c r="AW300" s="59"/>
      <c r="AX300" s="60"/>
      <c r="AY300" s="59"/>
      <c r="AZ300" s="59" t="s">
        <v>9</v>
      </c>
      <c r="BA300" s="59" t="s">
        <v>9</v>
      </c>
      <c r="BB300" s="59"/>
      <c r="BC300" s="58"/>
      <c r="BD300" s="58"/>
      <c r="BE300" s="59"/>
      <c r="BF300" s="58"/>
      <c r="BG300" s="58"/>
      <c r="BH300" s="58"/>
      <c r="BI300" s="59"/>
      <c r="BJ300" s="6"/>
    </row>
    <row r="301" spans="1:62" ht="31">
      <c r="A301" s="23">
        <v>297</v>
      </c>
      <c r="B301" s="56" t="s">
        <v>2470</v>
      </c>
      <c r="C301" s="56" t="s">
        <v>2164</v>
      </c>
      <c r="D301" s="56" t="s">
        <v>71</v>
      </c>
      <c r="E301" s="56">
        <v>85</v>
      </c>
      <c r="F301" s="56" t="s">
        <v>195</v>
      </c>
      <c r="G301" s="56" t="s">
        <v>195</v>
      </c>
      <c r="H301" s="76" t="str">
        <f t="shared" si="8"/>
        <v>鄭＊雄</v>
      </c>
      <c r="I301" s="57" t="str">
        <f t="shared" si="9"/>
        <v>1＊224142</v>
      </c>
      <c r="J301" s="56">
        <v>1130418</v>
      </c>
      <c r="K301" s="56" t="s">
        <v>732</v>
      </c>
      <c r="L301" s="56">
        <v>1551</v>
      </c>
      <c r="M301" s="58"/>
      <c r="N301" s="58"/>
      <c r="O301" s="58"/>
      <c r="P301" s="58"/>
      <c r="Q301" s="58"/>
      <c r="R301" s="58"/>
      <c r="S301" s="59"/>
      <c r="T301" s="59"/>
      <c r="U301" s="59"/>
      <c r="V301" s="59"/>
      <c r="W301" s="59"/>
      <c r="X301" s="59"/>
      <c r="Y301" s="59"/>
      <c r="Z301" s="59"/>
      <c r="AA301" s="59"/>
      <c r="AB301" s="59"/>
      <c r="AC301" s="59"/>
      <c r="AD301" s="59"/>
      <c r="AE301" s="59"/>
      <c r="AF301" s="59"/>
      <c r="AG301" s="59"/>
      <c r="AH301" s="59"/>
      <c r="AI301" s="59"/>
      <c r="AJ301" s="58"/>
      <c r="AK301" s="58"/>
      <c r="AL301" s="58"/>
      <c r="AM301" s="59"/>
      <c r="AN301" s="59"/>
      <c r="AO301" s="59"/>
      <c r="AP301" s="59"/>
      <c r="AQ301" s="59"/>
      <c r="AR301" s="58"/>
      <c r="AS301" s="59"/>
      <c r="AT301" s="59"/>
      <c r="AU301" s="59"/>
      <c r="AV301" s="59"/>
      <c r="AW301" s="59"/>
      <c r="AX301" s="60"/>
      <c r="AY301" s="59"/>
      <c r="AZ301" s="59"/>
      <c r="BA301" s="59"/>
      <c r="BB301" s="59" t="s">
        <v>2210</v>
      </c>
      <c r="BC301" s="58"/>
      <c r="BD301" s="58"/>
      <c r="BE301" s="59"/>
      <c r="BF301" s="58"/>
      <c r="BG301" s="58"/>
      <c r="BH301" s="58"/>
      <c r="BI301" s="59"/>
      <c r="BJ301" s="6"/>
    </row>
    <row r="302" spans="1:62" ht="46.5">
      <c r="A302" s="23">
        <v>298</v>
      </c>
      <c r="B302" s="56" t="s">
        <v>127</v>
      </c>
      <c r="C302" s="56" t="s">
        <v>128</v>
      </c>
      <c r="D302" s="56" t="s">
        <v>71</v>
      </c>
      <c r="E302" s="56">
        <v>64</v>
      </c>
      <c r="F302" s="56" t="s">
        <v>195</v>
      </c>
      <c r="G302" s="56" t="s">
        <v>195</v>
      </c>
      <c r="H302" s="76" t="str">
        <f t="shared" si="8"/>
        <v>陳＊勝</v>
      </c>
      <c r="I302" s="57" t="str">
        <f t="shared" si="9"/>
        <v>0＊235010</v>
      </c>
      <c r="J302" s="56">
        <v>1130420</v>
      </c>
      <c r="K302" s="56" t="s">
        <v>738</v>
      </c>
      <c r="L302" s="56">
        <v>1551</v>
      </c>
      <c r="M302" s="58"/>
      <c r="N302" s="58"/>
      <c r="O302" s="58"/>
      <c r="P302" s="58"/>
      <c r="Q302" s="58"/>
      <c r="R302" s="58"/>
      <c r="S302" s="59"/>
      <c r="T302" s="59"/>
      <c r="U302" s="59"/>
      <c r="V302" s="59"/>
      <c r="W302" s="59"/>
      <c r="X302" s="59"/>
      <c r="Y302" s="59"/>
      <c r="Z302" s="59"/>
      <c r="AA302" s="59"/>
      <c r="AB302" s="59"/>
      <c r="AC302" s="59"/>
      <c r="AD302" s="59"/>
      <c r="AE302" s="59"/>
      <c r="AF302" s="59"/>
      <c r="AG302" s="59"/>
      <c r="AH302" s="59"/>
      <c r="AI302" s="59"/>
      <c r="AJ302" s="58"/>
      <c r="AK302" s="58"/>
      <c r="AL302" s="58"/>
      <c r="AM302" s="59"/>
      <c r="AN302" s="59"/>
      <c r="AO302" s="59"/>
      <c r="AP302" s="59"/>
      <c r="AQ302" s="59"/>
      <c r="AR302" s="58"/>
      <c r="AS302" s="59"/>
      <c r="AT302" s="59"/>
      <c r="AU302" s="59"/>
      <c r="AV302" s="59"/>
      <c r="AW302" s="59"/>
      <c r="AX302" s="60"/>
      <c r="AY302" s="59"/>
      <c r="AZ302" s="59" t="s">
        <v>9</v>
      </c>
      <c r="BA302" s="59" t="s">
        <v>9</v>
      </c>
      <c r="BB302" s="59"/>
      <c r="BC302" s="58"/>
      <c r="BD302" s="58"/>
      <c r="BE302" s="59"/>
      <c r="BF302" s="58"/>
      <c r="BG302" s="58"/>
      <c r="BH302" s="58"/>
      <c r="BI302" s="59"/>
      <c r="BJ302" s="6"/>
    </row>
    <row r="303" spans="1:62" ht="31">
      <c r="A303" s="23">
        <v>299</v>
      </c>
      <c r="B303" s="56" t="s">
        <v>2471</v>
      </c>
      <c r="C303" s="56" t="s">
        <v>2166</v>
      </c>
      <c r="D303" s="56" t="s">
        <v>69</v>
      </c>
      <c r="E303" s="56">
        <v>69</v>
      </c>
      <c r="F303" s="56" t="s">
        <v>195</v>
      </c>
      <c r="G303" s="56" t="s">
        <v>195</v>
      </c>
      <c r="H303" s="76" t="str">
        <f t="shared" si="8"/>
        <v>劉＊芬</v>
      </c>
      <c r="I303" s="57" t="str">
        <f t="shared" si="9"/>
        <v>2＊620136</v>
      </c>
      <c r="J303" s="56">
        <v>1130420</v>
      </c>
      <c r="K303" s="56" t="s">
        <v>752</v>
      </c>
      <c r="L303" s="56">
        <v>1551</v>
      </c>
      <c r="M303" s="58"/>
      <c r="N303" s="58"/>
      <c r="O303" s="58"/>
      <c r="P303" s="58"/>
      <c r="Q303" s="58"/>
      <c r="R303" s="58"/>
      <c r="S303" s="59"/>
      <c r="T303" s="59"/>
      <c r="U303" s="59"/>
      <c r="V303" s="59"/>
      <c r="W303" s="59"/>
      <c r="X303" s="59"/>
      <c r="Y303" s="59"/>
      <c r="Z303" s="59"/>
      <c r="AA303" s="59"/>
      <c r="AB303" s="59"/>
      <c r="AC303" s="59"/>
      <c r="AD303" s="59"/>
      <c r="AE303" s="59"/>
      <c r="AF303" s="59"/>
      <c r="AG303" s="59"/>
      <c r="AH303" s="59"/>
      <c r="AI303" s="59"/>
      <c r="AJ303" s="58"/>
      <c r="AK303" s="58"/>
      <c r="AL303" s="58"/>
      <c r="AM303" s="59"/>
      <c r="AN303" s="59"/>
      <c r="AO303" s="59"/>
      <c r="AP303" s="59"/>
      <c r="AQ303" s="59"/>
      <c r="AR303" s="58"/>
      <c r="AS303" s="59"/>
      <c r="AT303" s="59"/>
      <c r="AU303" s="59"/>
      <c r="AV303" s="59" t="s">
        <v>9</v>
      </c>
      <c r="AW303" s="59"/>
      <c r="AX303" s="60"/>
      <c r="AY303" s="59"/>
      <c r="AZ303" s="59"/>
      <c r="BA303" s="59"/>
      <c r="BB303" s="59"/>
      <c r="BC303" s="58"/>
      <c r="BD303" s="58"/>
      <c r="BE303" s="59"/>
      <c r="BF303" s="58"/>
      <c r="BG303" s="58"/>
      <c r="BH303" s="58"/>
      <c r="BI303" s="59" t="s">
        <v>1034</v>
      </c>
      <c r="BJ303" s="6"/>
    </row>
    <row r="304" spans="1:62" ht="31">
      <c r="A304" s="23">
        <v>300</v>
      </c>
      <c r="B304" s="56" t="s">
        <v>2472</v>
      </c>
      <c r="C304" s="56" t="s">
        <v>2167</v>
      </c>
      <c r="D304" s="56" t="s">
        <v>69</v>
      </c>
      <c r="E304" s="56">
        <v>58</v>
      </c>
      <c r="F304" s="56" t="s">
        <v>2168</v>
      </c>
      <c r="G304" s="56"/>
      <c r="H304" s="76" t="str">
        <f t="shared" si="8"/>
        <v>宋＊谷</v>
      </c>
      <c r="I304" s="57" t="str">
        <f t="shared" si="9"/>
        <v>2＊504931</v>
      </c>
      <c r="J304" s="56">
        <v>1130425</v>
      </c>
      <c r="K304" s="56" t="s">
        <v>752</v>
      </c>
      <c r="L304" s="56">
        <v>1551</v>
      </c>
      <c r="M304" s="58"/>
      <c r="N304" s="58"/>
      <c r="O304" s="58"/>
      <c r="P304" s="58"/>
      <c r="Q304" s="58"/>
      <c r="R304" s="58"/>
      <c r="S304" s="59"/>
      <c r="T304" s="59"/>
      <c r="U304" s="59"/>
      <c r="V304" s="59"/>
      <c r="W304" s="59"/>
      <c r="X304" s="59"/>
      <c r="Y304" s="59"/>
      <c r="Z304" s="59"/>
      <c r="AA304" s="59"/>
      <c r="AB304" s="59"/>
      <c r="AC304" s="59"/>
      <c r="AD304" s="59"/>
      <c r="AE304" s="59"/>
      <c r="AF304" s="59"/>
      <c r="AG304" s="59"/>
      <c r="AH304" s="59"/>
      <c r="AI304" s="59"/>
      <c r="AJ304" s="58"/>
      <c r="AK304" s="58"/>
      <c r="AL304" s="58"/>
      <c r="AM304" s="59"/>
      <c r="AN304" s="59"/>
      <c r="AO304" s="59"/>
      <c r="AP304" s="59"/>
      <c r="AQ304" s="59"/>
      <c r="AR304" s="58"/>
      <c r="AS304" s="59"/>
      <c r="AT304" s="59"/>
      <c r="AU304" s="59"/>
      <c r="AV304" s="59" t="s">
        <v>9</v>
      </c>
      <c r="AW304" s="59"/>
      <c r="AX304" s="60"/>
      <c r="AY304" s="59"/>
      <c r="AZ304" s="59"/>
      <c r="BA304" s="59"/>
      <c r="BB304" s="59"/>
      <c r="BC304" s="58"/>
      <c r="BD304" s="58"/>
      <c r="BE304" s="59"/>
      <c r="BF304" s="58"/>
      <c r="BG304" s="58"/>
      <c r="BH304" s="58"/>
      <c r="BI304" s="59" t="s">
        <v>1034</v>
      </c>
      <c r="BJ304" s="6"/>
    </row>
    <row r="305" spans="1:62" ht="31">
      <c r="A305" s="23">
        <v>301</v>
      </c>
      <c r="B305" s="56" t="s">
        <v>2473</v>
      </c>
      <c r="C305" s="56" t="s">
        <v>2169</v>
      </c>
      <c r="D305" s="56" t="s">
        <v>69</v>
      </c>
      <c r="E305" s="56">
        <v>85</v>
      </c>
      <c r="F305" s="56" t="s">
        <v>195</v>
      </c>
      <c r="G305" s="56" t="s">
        <v>195</v>
      </c>
      <c r="H305" s="76" t="str">
        <f t="shared" si="8"/>
        <v>張＊淑子</v>
      </c>
      <c r="I305" s="57" t="str">
        <f t="shared" si="9"/>
        <v>1＊223551</v>
      </c>
      <c r="J305" s="56">
        <v>1130425</v>
      </c>
      <c r="K305" s="56" t="s">
        <v>734</v>
      </c>
      <c r="L305" s="56">
        <v>1551</v>
      </c>
      <c r="M305" s="58"/>
      <c r="N305" s="58"/>
      <c r="O305" s="58"/>
      <c r="P305" s="58"/>
      <c r="Q305" s="58"/>
      <c r="R305" s="58"/>
      <c r="S305" s="59"/>
      <c r="T305" s="59"/>
      <c r="U305" s="59"/>
      <c r="V305" s="59"/>
      <c r="W305" s="59"/>
      <c r="X305" s="59"/>
      <c r="Y305" s="59"/>
      <c r="Z305" s="59"/>
      <c r="AA305" s="59"/>
      <c r="AB305" s="59"/>
      <c r="AC305" s="59"/>
      <c r="AD305" s="59"/>
      <c r="AE305" s="59"/>
      <c r="AF305" s="59"/>
      <c r="AG305" s="59"/>
      <c r="AH305" s="59"/>
      <c r="AI305" s="59"/>
      <c r="AJ305" s="58"/>
      <c r="AK305" s="58"/>
      <c r="AL305" s="58"/>
      <c r="AM305" s="59"/>
      <c r="AN305" s="59"/>
      <c r="AO305" s="59"/>
      <c r="AP305" s="59"/>
      <c r="AQ305" s="59"/>
      <c r="AR305" s="58"/>
      <c r="AS305" s="59"/>
      <c r="AT305" s="59"/>
      <c r="AU305" s="59"/>
      <c r="AV305" s="59"/>
      <c r="AW305" s="59"/>
      <c r="AX305" s="60"/>
      <c r="AY305" s="59"/>
      <c r="AZ305" s="59"/>
      <c r="BA305" s="59" t="s">
        <v>9</v>
      </c>
      <c r="BB305" s="59"/>
      <c r="BC305" s="58"/>
      <c r="BD305" s="58"/>
      <c r="BE305" s="59"/>
      <c r="BF305" s="58"/>
      <c r="BG305" s="58"/>
      <c r="BH305" s="58"/>
      <c r="BI305" s="59"/>
      <c r="BJ305" s="6"/>
    </row>
    <row r="306" spans="1:62">
      <c r="A306" s="23">
        <v>302</v>
      </c>
      <c r="B306" s="56" t="s">
        <v>2474</v>
      </c>
      <c r="C306" s="56" t="s">
        <v>2170</v>
      </c>
      <c r="D306" s="56" t="s">
        <v>71</v>
      </c>
      <c r="E306" s="56">
        <v>73</v>
      </c>
      <c r="F306" s="56" t="s">
        <v>2033</v>
      </c>
      <c r="G306" s="56" t="s">
        <v>2140</v>
      </c>
      <c r="H306" s="76" t="str">
        <f t="shared" si="8"/>
        <v>蘇＊忠</v>
      </c>
      <c r="I306" s="57" t="str">
        <f t="shared" si="9"/>
        <v>2＊035568</v>
      </c>
      <c r="J306" s="56">
        <v>1130429</v>
      </c>
      <c r="K306" s="56">
        <v>5761110</v>
      </c>
      <c r="L306" s="56">
        <v>1551</v>
      </c>
      <c r="M306" s="58"/>
      <c r="N306" s="58"/>
      <c r="O306" s="58"/>
      <c r="P306" s="58"/>
      <c r="Q306" s="58"/>
      <c r="R306" s="58"/>
      <c r="S306" s="59"/>
      <c r="T306" s="59"/>
      <c r="U306" s="59"/>
      <c r="V306" s="59"/>
      <c r="W306" s="59"/>
      <c r="X306" s="59"/>
      <c r="Y306" s="59"/>
      <c r="Z306" s="59"/>
      <c r="AA306" s="59"/>
      <c r="AB306" s="59"/>
      <c r="AC306" s="59"/>
      <c r="AD306" s="59"/>
      <c r="AE306" s="59"/>
      <c r="AF306" s="59"/>
      <c r="AG306" s="59"/>
      <c r="AH306" s="59"/>
      <c r="AI306" s="59"/>
      <c r="AJ306" s="58"/>
      <c r="AK306" s="58"/>
      <c r="AL306" s="58"/>
      <c r="AM306" s="59"/>
      <c r="AN306" s="59"/>
      <c r="AO306" s="59"/>
      <c r="AP306" s="59"/>
      <c r="AQ306" s="59"/>
      <c r="AR306" s="58"/>
      <c r="AS306" s="59"/>
      <c r="AT306" s="59"/>
      <c r="AU306" s="59"/>
      <c r="AV306" s="59" t="s">
        <v>9</v>
      </c>
      <c r="AW306" s="59"/>
      <c r="AX306" s="60"/>
      <c r="AY306" s="59"/>
      <c r="AZ306" s="59"/>
      <c r="BA306" s="59"/>
      <c r="BB306" s="59"/>
      <c r="BC306" s="58"/>
      <c r="BD306" s="58"/>
      <c r="BE306" s="59"/>
      <c r="BF306" s="58"/>
      <c r="BG306" s="58"/>
      <c r="BH306" s="58"/>
      <c r="BI306" s="59"/>
      <c r="BJ306" s="6"/>
    </row>
    <row r="307" spans="1:62" ht="31">
      <c r="A307" s="23">
        <v>303</v>
      </c>
      <c r="B307" s="56" t="s">
        <v>2475</v>
      </c>
      <c r="C307" s="56" t="s">
        <v>2171</v>
      </c>
      <c r="D307" s="56" t="s">
        <v>69</v>
      </c>
      <c r="E307" s="56">
        <v>87</v>
      </c>
      <c r="F307" s="56" t="s">
        <v>195</v>
      </c>
      <c r="G307" s="56" t="s">
        <v>195</v>
      </c>
      <c r="H307" s="76" t="str">
        <f t="shared" si="8"/>
        <v>鄭＊綠</v>
      </c>
      <c r="I307" s="57" t="str">
        <f t="shared" si="9"/>
        <v>0＊835456</v>
      </c>
      <c r="J307" s="56">
        <v>1130430</v>
      </c>
      <c r="K307" s="56" t="s">
        <v>734</v>
      </c>
      <c r="L307" s="56">
        <v>1551</v>
      </c>
      <c r="M307" s="58"/>
      <c r="N307" s="58"/>
      <c r="O307" s="58"/>
      <c r="P307" s="58"/>
      <c r="Q307" s="58"/>
      <c r="R307" s="58"/>
      <c r="S307" s="59"/>
      <c r="T307" s="59"/>
      <c r="U307" s="59"/>
      <c r="V307" s="59"/>
      <c r="W307" s="59"/>
      <c r="X307" s="59"/>
      <c r="Y307" s="59"/>
      <c r="Z307" s="59"/>
      <c r="AA307" s="59"/>
      <c r="AB307" s="59"/>
      <c r="AC307" s="59"/>
      <c r="AD307" s="59"/>
      <c r="AE307" s="59"/>
      <c r="AF307" s="59"/>
      <c r="AG307" s="59"/>
      <c r="AH307" s="59"/>
      <c r="AI307" s="59"/>
      <c r="AJ307" s="58"/>
      <c r="AK307" s="58"/>
      <c r="AL307" s="58"/>
      <c r="AM307" s="59"/>
      <c r="AN307" s="59"/>
      <c r="AO307" s="59"/>
      <c r="AP307" s="59"/>
      <c r="AQ307" s="59"/>
      <c r="AR307" s="58"/>
      <c r="AS307" s="59"/>
      <c r="AT307" s="59"/>
      <c r="AU307" s="59"/>
      <c r="AV307" s="59"/>
      <c r="AW307" s="59"/>
      <c r="AX307" s="60"/>
      <c r="AY307" s="59"/>
      <c r="AZ307" s="59"/>
      <c r="BA307" s="59" t="s">
        <v>9</v>
      </c>
      <c r="BB307" s="59"/>
      <c r="BC307" s="58"/>
      <c r="BD307" s="58"/>
      <c r="BE307" s="59"/>
      <c r="BF307" s="58"/>
      <c r="BG307" s="58"/>
      <c r="BH307" s="58"/>
      <c r="BI307" s="59"/>
      <c r="BJ307" s="6"/>
    </row>
    <row r="308" spans="1:62" ht="46.5">
      <c r="A308" s="23">
        <v>304</v>
      </c>
      <c r="B308" s="56" t="s">
        <v>2476</v>
      </c>
      <c r="C308" s="56" t="s">
        <v>1541</v>
      </c>
      <c r="D308" s="56" t="s">
        <v>69</v>
      </c>
      <c r="E308" s="56">
        <v>60</v>
      </c>
      <c r="F308" s="56" t="s">
        <v>195</v>
      </c>
      <c r="G308" s="56" t="s">
        <v>195</v>
      </c>
      <c r="H308" s="76" t="str">
        <f t="shared" si="8"/>
        <v>羅＊琪</v>
      </c>
      <c r="I308" s="57" t="str">
        <f t="shared" si="9"/>
        <v>1＊953894</v>
      </c>
      <c r="J308" s="56">
        <v>1130401</v>
      </c>
      <c r="K308" s="56" t="s">
        <v>767</v>
      </c>
      <c r="L308" s="56">
        <v>1410</v>
      </c>
      <c r="M308" s="58"/>
      <c r="N308" s="58"/>
      <c r="O308" s="58"/>
      <c r="P308" s="58"/>
      <c r="Q308" s="58"/>
      <c r="R308" s="58"/>
      <c r="S308" s="59"/>
      <c r="T308" s="59"/>
      <c r="U308" s="59"/>
      <c r="V308" s="59"/>
      <c r="W308" s="59"/>
      <c r="X308" s="59"/>
      <c r="Y308" s="59"/>
      <c r="Z308" s="59"/>
      <c r="AA308" s="59"/>
      <c r="AB308" s="59"/>
      <c r="AC308" s="59"/>
      <c r="AD308" s="59"/>
      <c r="AE308" s="59"/>
      <c r="AF308" s="59"/>
      <c r="AG308" s="59"/>
      <c r="AH308" s="59"/>
      <c r="AI308" s="59"/>
      <c r="AJ308" s="58"/>
      <c r="AK308" s="58"/>
      <c r="AL308" s="58"/>
      <c r="AM308" s="59"/>
      <c r="AN308" s="59"/>
      <c r="AO308" s="59"/>
      <c r="AP308" s="59"/>
      <c r="AQ308" s="59"/>
      <c r="AR308" s="58"/>
      <c r="AS308" s="59"/>
      <c r="AT308" s="59"/>
      <c r="AU308" s="59"/>
      <c r="AV308" s="59" t="s">
        <v>9</v>
      </c>
      <c r="AW308" s="59"/>
      <c r="AX308" s="60"/>
      <c r="AY308" s="59"/>
      <c r="AZ308" s="59"/>
      <c r="BA308" s="59"/>
      <c r="BB308" s="59"/>
      <c r="BC308" s="58" t="s">
        <v>9</v>
      </c>
      <c r="BD308" s="58"/>
      <c r="BE308" s="59"/>
      <c r="BF308" s="58"/>
      <c r="BG308" s="58"/>
      <c r="BH308" s="58"/>
      <c r="BI308" s="59"/>
      <c r="BJ308" s="6"/>
    </row>
    <row r="309" spans="1:62" ht="31">
      <c r="A309" s="23">
        <v>305</v>
      </c>
      <c r="B309" s="56" t="s">
        <v>2477</v>
      </c>
      <c r="C309" s="56" t="s">
        <v>2172</v>
      </c>
      <c r="D309" s="56" t="s">
        <v>71</v>
      </c>
      <c r="E309" s="56">
        <v>54</v>
      </c>
      <c r="F309" s="56" t="s">
        <v>195</v>
      </c>
      <c r="G309" s="56" t="s">
        <v>195</v>
      </c>
      <c r="H309" s="76" t="str">
        <f t="shared" si="8"/>
        <v>蔡＊泰</v>
      </c>
      <c r="I309" s="57" t="str">
        <f t="shared" si="9"/>
        <v>1＊102981</v>
      </c>
      <c r="J309" s="56">
        <v>1130401</v>
      </c>
      <c r="K309" s="56" t="s">
        <v>734</v>
      </c>
      <c r="L309" s="56">
        <v>1410</v>
      </c>
      <c r="M309" s="58"/>
      <c r="N309" s="58"/>
      <c r="O309" s="58"/>
      <c r="P309" s="58"/>
      <c r="Q309" s="58"/>
      <c r="R309" s="58"/>
      <c r="S309" s="59"/>
      <c r="T309" s="59"/>
      <c r="U309" s="59"/>
      <c r="V309" s="59"/>
      <c r="W309" s="59"/>
      <c r="X309" s="59"/>
      <c r="Y309" s="59"/>
      <c r="Z309" s="59"/>
      <c r="AA309" s="59"/>
      <c r="AB309" s="59"/>
      <c r="AC309" s="59"/>
      <c r="AD309" s="59"/>
      <c r="AE309" s="59"/>
      <c r="AF309" s="59"/>
      <c r="AG309" s="59"/>
      <c r="AH309" s="59"/>
      <c r="AI309" s="59"/>
      <c r="AJ309" s="58"/>
      <c r="AK309" s="58"/>
      <c r="AL309" s="58"/>
      <c r="AM309" s="59"/>
      <c r="AN309" s="59"/>
      <c r="AO309" s="59"/>
      <c r="AP309" s="59"/>
      <c r="AQ309" s="59"/>
      <c r="AR309" s="58"/>
      <c r="AS309" s="59"/>
      <c r="AT309" s="59"/>
      <c r="AU309" s="59"/>
      <c r="AV309" s="59"/>
      <c r="AW309" s="59"/>
      <c r="AX309" s="60"/>
      <c r="AY309" s="59"/>
      <c r="AZ309" s="59"/>
      <c r="BA309" s="59" t="s">
        <v>9</v>
      </c>
      <c r="BB309" s="59"/>
      <c r="BC309" s="58"/>
      <c r="BD309" s="58"/>
      <c r="BE309" s="59"/>
      <c r="BF309" s="58"/>
      <c r="BG309" s="58"/>
      <c r="BH309" s="58"/>
      <c r="BI309" s="59"/>
      <c r="BJ309" s="6"/>
    </row>
    <row r="310" spans="1:62" ht="31">
      <c r="A310" s="23">
        <v>306</v>
      </c>
      <c r="B310" s="56" t="s">
        <v>2478</v>
      </c>
      <c r="C310" s="56" t="s">
        <v>2173</v>
      </c>
      <c r="D310" s="56" t="s">
        <v>69</v>
      </c>
      <c r="E310" s="56">
        <v>64</v>
      </c>
      <c r="F310" s="56" t="s">
        <v>195</v>
      </c>
      <c r="G310" s="56" t="s">
        <v>195</v>
      </c>
      <c r="H310" s="76" t="str">
        <f t="shared" si="8"/>
        <v>郭＊碧</v>
      </c>
      <c r="I310" s="57" t="str">
        <f t="shared" si="9"/>
        <v>2＊412119</v>
      </c>
      <c r="J310" s="56">
        <v>1130401</v>
      </c>
      <c r="K310" s="56" t="s">
        <v>752</v>
      </c>
      <c r="L310" s="56">
        <v>1410</v>
      </c>
      <c r="M310" s="58"/>
      <c r="N310" s="58"/>
      <c r="O310" s="58"/>
      <c r="P310" s="58"/>
      <c r="Q310" s="58"/>
      <c r="R310" s="58"/>
      <c r="S310" s="59"/>
      <c r="T310" s="59"/>
      <c r="U310" s="59"/>
      <c r="V310" s="59"/>
      <c r="W310" s="59"/>
      <c r="X310" s="59"/>
      <c r="Y310" s="59"/>
      <c r="Z310" s="59"/>
      <c r="AA310" s="59"/>
      <c r="AB310" s="59"/>
      <c r="AC310" s="59"/>
      <c r="AD310" s="59"/>
      <c r="AE310" s="59"/>
      <c r="AF310" s="59"/>
      <c r="AG310" s="59"/>
      <c r="AH310" s="59"/>
      <c r="AI310" s="59"/>
      <c r="AJ310" s="58"/>
      <c r="AK310" s="58"/>
      <c r="AL310" s="58"/>
      <c r="AM310" s="59"/>
      <c r="AN310" s="59"/>
      <c r="AO310" s="59"/>
      <c r="AP310" s="59"/>
      <c r="AQ310" s="59"/>
      <c r="AR310" s="58"/>
      <c r="AS310" s="59"/>
      <c r="AT310" s="59"/>
      <c r="AU310" s="59"/>
      <c r="AV310" s="59" t="s">
        <v>9</v>
      </c>
      <c r="AW310" s="59"/>
      <c r="AX310" s="60"/>
      <c r="AY310" s="59"/>
      <c r="AZ310" s="59"/>
      <c r="BA310" s="59"/>
      <c r="BB310" s="59"/>
      <c r="BC310" s="58"/>
      <c r="BD310" s="58"/>
      <c r="BE310" s="59"/>
      <c r="BF310" s="58"/>
      <c r="BG310" s="58"/>
      <c r="BH310" s="58"/>
      <c r="BI310" s="59" t="s">
        <v>1034</v>
      </c>
      <c r="BJ310" s="6"/>
    </row>
    <row r="311" spans="1:62" ht="46.5">
      <c r="A311" s="23">
        <v>307</v>
      </c>
      <c r="B311" s="56" t="s">
        <v>574</v>
      </c>
      <c r="C311" s="56" t="s">
        <v>575</v>
      </c>
      <c r="D311" s="56" t="s">
        <v>69</v>
      </c>
      <c r="E311" s="56">
        <v>66</v>
      </c>
      <c r="F311" s="56" t="s">
        <v>195</v>
      </c>
      <c r="G311" s="56" t="s">
        <v>195</v>
      </c>
      <c r="H311" s="76" t="str">
        <f t="shared" si="8"/>
        <v>王＊真</v>
      </c>
      <c r="I311" s="57" t="str">
        <f t="shared" si="9"/>
        <v>0＊799631</v>
      </c>
      <c r="J311" s="56">
        <v>1130403</v>
      </c>
      <c r="K311" s="56" t="s">
        <v>738</v>
      </c>
      <c r="L311" s="56">
        <v>1410</v>
      </c>
      <c r="M311" s="58"/>
      <c r="N311" s="58"/>
      <c r="O311" s="58"/>
      <c r="P311" s="58"/>
      <c r="Q311" s="58"/>
      <c r="R311" s="58"/>
      <c r="S311" s="59"/>
      <c r="T311" s="59"/>
      <c r="U311" s="59"/>
      <c r="V311" s="59"/>
      <c r="W311" s="59"/>
      <c r="X311" s="59"/>
      <c r="Y311" s="59"/>
      <c r="Z311" s="59"/>
      <c r="AA311" s="59"/>
      <c r="AB311" s="59"/>
      <c r="AC311" s="59"/>
      <c r="AD311" s="59"/>
      <c r="AE311" s="59"/>
      <c r="AF311" s="59"/>
      <c r="AG311" s="59"/>
      <c r="AH311" s="59"/>
      <c r="AI311" s="59"/>
      <c r="AJ311" s="58"/>
      <c r="AK311" s="58"/>
      <c r="AL311" s="58"/>
      <c r="AM311" s="59"/>
      <c r="AN311" s="59"/>
      <c r="AO311" s="59"/>
      <c r="AP311" s="59"/>
      <c r="AQ311" s="59"/>
      <c r="AR311" s="58"/>
      <c r="AS311" s="59"/>
      <c r="AT311" s="59"/>
      <c r="AU311" s="59"/>
      <c r="AV311" s="59"/>
      <c r="AW311" s="59"/>
      <c r="AX311" s="60"/>
      <c r="AY311" s="59" t="s">
        <v>9</v>
      </c>
      <c r="AZ311" s="59"/>
      <c r="BA311" s="59" t="s">
        <v>9</v>
      </c>
      <c r="BB311" s="59"/>
      <c r="BC311" s="58"/>
      <c r="BD311" s="58"/>
      <c r="BE311" s="59"/>
      <c r="BF311" s="58"/>
      <c r="BG311" s="58"/>
      <c r="BH311" s="58"/>
      <c r="BI311" s="59"/>
      <c r="BJ311" s="6"/>
    </row>
    <row r="312" spans="1:62" ht="46.5">
      <c r="A312" s="23">
        <v>308</v>
      </c>
      <c r="B312" s="56" t="s">
        <v>359</v>
      </c>
      <c r="C312" s="56" t="s">
        <v>220</v>
      </c>
      <c r="D312" s="56" t="s">
        <v>71</v>
      </c>
      <c r="E312" s="56">
        <v>40</v>
      </c>
      <c r="F312" s="56" t="s">
        <v>195</v>
      </c>
      <c r="G312" s="56" t="s">
        <v>195</v>
      </c>
      <c r="H312" s="76" t="str">
        <f t="shared" si="8"/>
        <v>丘＊誠</v>
      </c>
      <c r="I312" s="57" t="str">
        <f t="shared" si="9"/>
        <v>1＊871426</v>
      </c>
      <c r="J312" s="56">
        <v>1130403</v>
      </c>
      <c r="K312" s="56" t="s">
        <v>756</v>
      </c>
      <c r="L312" s="56">
        <v>1410</v>
      </c>
      <c r="M312" s="58"/>
      <c r="N312" s="58"/>
      <c r="O312" s="58"/>
      <c r="P312" s="58"/>
      <c r="Q312" s="58"/>
      <c r="R312" s="58"/>
      <c r="S312" s="59"/>
      <c r="T312" s="59"/>
      <c r="U312" s="59"/>
      <c r="V312" s="59"/>
      <c r="W312" s="59"/>
      <c r="X312" s="59"/>
      <c r="Y312" s="59"/>
      <c r="Z312" s="59"/>
      <c r="AA312" s="59"/>
      <c r="AB312" s="59"/>
      <c r="AC312" s="59"/>
      <c r="AD312" s="59"/>
      <c r="AE312" s="59"/>
      <c r="AF312" s="59"/>
      <c r="AG312" s="59"/>
      <c r="AH312" s="59"/>
      <c r="AI312" s="59"/>
      <c r="AJ312" s="58"/>
      <c r="AK312" s="58"/>
      <c r="AL312" s="58"/>
      <c r="AM312" s="59"/>
      <c r="AN312" s="59"/>
      <c r="AO312" s="59"/>
      <c r="AP312" s="59"/>
      <c r="AQ312" s="59"/>
      <c r="AR312" s="58"/>
      <c r="AS312" s="59"/>
      <c r="AT312" s="59"/>
      <c r="AU312" s="59"/>
      <c r="AV312" s="59"/>
      <c r="AW312" s="59"/>
      <c r="AX312" s="60"/>
      <c r="AY312" s="59"/>
      <c r="AZ312" s="59"/>
      <c r="BA312" s="59" t="s">
        <v>9</v>
      </c>
      <c r="BB312" s="59"/>
      <c r="BC312" s="58"/>
      <c r="BD312" s="58"/>
      <c r="BE312" s="59"/>
      <c r="BF312" s="58" t="s">
        <v>766</v>
      </c>
      <c r="BG312" s="58"/>
      <c r="BH312" s="58"/>
      <c r="BI312" s="59"/>
      <c r="BJ312" s="6"/>
    </row>
    <row r="313" spans="1:62" ht="31">
      <c r="A313" s="23">
        <v>309</v>
      </c>
      <c r="B313" s="56" t="s">
        <v>2479</v>
      </c>
      <c r="C313" s="56" t="s">
        <v>2174</v>
      </c>
      <c r="D313" s="56" t="s">
        <v>71</v>
      </c>
      <c r="E313" s="56">
        <v>69</v>
      </c>
      <c r="F313" s="56" t="s">
        <v>195</v>
      </c>
      <c r="G313" s="56" t="s">
        <v>195</v>
      </c>
      <c r="H313" s="76" t="str">
        <f t="shared" si="8"/>
        <v>黃＊洲</v>
      </c>
      <c r="I313" s="57" t="str">
        <f t="shared" si="9"/>
        <v>1＊953384</v>
      </c>
      <c r="J313" s="56">
        <v>1130403</v>
      </c>
      <c r="K313" s="56" t="s">
        <v>734</v>
      </c>
      <c r="L313" s="56">
        <v>1410</v>
      </c>
      <c r="M313" s="58"/>
      <c r="N313" s="58"/>
      <c r="O313" s="58"/>
      <c r="P313" s="58"/>
      <c r="Q313" s="58"/>
      <c r="R313" s="58"/>
      <c r="S313" s="59"/>
      <c r="T313" s="59"/>
      <c r="U313" s="59"/>
      <c r="V313" s="59"/>
      <c r="W313" s="59"/>
      <c r="X313" s="59"/>
      <c r="Y313" s="59"/>
      <c r="Z313" s="59"/>
      <c r="AA313" s="59"/>
      <c r="AB313" s="59"/>
      <c r="AC313" s="59"/>
      <c r="AD313" s="59"/>
      <c r="AE313" s="59"/>
      <c r="AF313" s="59"/>
      <c r="AG313" s="59"/>
      <c r="AH313" s="59"/>
      <c r="AI313" s="59"/>
      <c r="AJ313" s="58"/>
      <c r="AK313" s="58"/>
      <c r="AL313" s="58"/>
      <c r="AM313" s="59"/>
      <c r="AN313" s="59"/>
      <c r="AO313" s="59"/>
      <c r="AP313" s="59"/>
      <c r="AQ313" s="59"/>
      <c r="AR313" s="58"/>
      <c r="AS313" s="59"/>
      <c r="AT313" s="59"/>
      <c r="AU313" s="59"/>
      <c r="AV313" s="59"/>
      <c r="AW313" s="59"/>
      <c r="AX313" s="60"/>
      <c r="AY313" s="59"/>
      <c r="AZ313" s="59"/>
      <c r="BA313" s="59" t="s">
        <v>9</v>
      </c>
      <c r="BB313" s="59"/>
      <c r="BC313" s="58"/>
      <c r="BD313" s="58"/>
      <c r="BE313" s="59"/>
      <c r="BF313" s="58"/>
      <c r="BG313" s="58"/>
      <c r="BH313" s="58"/>
      <c r="BI313" s="59"/>
      <c r="BJ313" s="6"/>
    </row>
    <row r="314" spans="1:62" ht="31">
      <c r="A314" s="23">
        <v>310</v>
      </c>
      <c r="B314" s="56" t="s">
        <v>179</v>
      </c>
      <c r="C314" s="56" t="s">
        <v>180</v>
      </c>
      <c r="D314" s="56" t="s">
        <v>69</v>
      </c>
      <c r="E314" s="56">
        <v>85</v>
      </c>
      <c r="F314" s="56" t="s">
        <v>195</v>
      </c>
      <c r="G314" s="56" t="s">
        <v>195</v>
      </c>
      <c r="H314" s="76" t="str">
        <f t="shared" si="8"/>
        <v>邵＊政子</v>
      </c>
      <c r="I314" s="57" t="str">
        <f t="shared" si="9"/>
        <v>1＊090400</v>
      </c>
      <c r="J314" s="56">
        <v>1130403</v>
      </c>
      <c r="K314" s="56" t="s">
        <v>734</v>
      </c>
      <c r="L314" s="56">
        <v>1410</v>
      </c>
      <c r="M314" s="58"/>
      <c r="N314" s="58"/>
      <c r="O314" s="58"/>
      <c r="P314" s="58"/>
      <c r="Q314" s="58"/>
      <c r="R314" s="58"/>
      <c r="S314" s="59"/>
      <c r="T314" s="59"/>
      <c r="U314" s="59"/>
      <c r="V314" s="59"/>
      <c r="W314" s="59"/>
      <c r="X314" s="59"/>
      <c r="Y314" s="59"/>
      <c r="Z314" s="59"/>
      <c r="AA314" s="59"/>
      <c r="AB314" s="59"/>
      <c r="AC314" s="59"/>
      <c r="AD314" s="59"/>
      <c r="AE314" s="59"/>
      <c r="AF314" s="59"/>
      <c r="AG314" s="59"/>
      <c r="AH314" s="59"/>
      <c r="AI314" s="59"/>
      <c r="AJ314" s="58"/>
      <c r="AK314" s="58"/>
      <c r="AL314" s="58"/>
      <c r="AM314" s="59"/>
      <c r="AN314" s="59"/>
      <c r="AO314" s="59"/>
      <c r="AP314" s="59"/>
      <c r="AQ314" s="59"/>
      <c r="AR314" s="58"/>
      <c r="AS314" s="59"/>
      <c r="AT314" s="59"/>
      <c r="AU314" s="59"/>
      <c r="AV314" s="59"/>
      <c r="AW314" s="59"/>
      <c r="AX314" s="60"/>
      <c r="AY314" s="59"/>
      <c r="AZ314" s="59"/>
      <c r="BA314" s="59" t="s">
        <v>9</v>
      </c>
      <c r="BB314" s="59"/>
      <c r="BC314" s="58"/>
      <c r="BD314" s="58"/>
      <c r="BE314" s="59"/>
      <c r="BF314" s="58"/>
      <c r="BG314" s="58"/>
      <c r="BH314" s="58"/>
      <c r="BI314" s="59"/>
      <c r="BJ314" s="6"/>
    </row>
    <row r="315" spans="1:62" ht="31">
      <c r="A315" s="23">
        <v>311</v>
      </c>
      <c r="B315" s="56" t="s">
        <v>2308</v>
      </c>
      <c r="C315" s="56" t="s">
        <v>2013</v>
      </c>
      <c r="D315" s="56" t="s">
        <v>71</v>
      </c>
      <c r="E315" s="56">
        <v>53</v>
      </c>
      <c r="F315" s="56" t="s">
        <v>195</v>
      </c>
      <c r="G315" s="56" t="s">
        <v>195</v>
      </c>
      <c r="H315" s="76" t="str">
        <f t="shared" si="8"/>
        <v>李＊成</v>
      </c>
      <c r="I315" s="57" t="str">
        <f t="shared" si="9"/>
        <v>1＊014743</v>
      </c>
      <c r="J315" s="56">
        <v>1130403</v>
      </c>
      <c r="K315" s="56" t="s">
        <v>752</v>
      </c>
      <c r="L315" s="56">
        <v>1410</v>
      </c>
      <c r="M315" s="58"/>
      <c r="N315" s="58"/>
      <c r="O315" s="58"/>
      <c r="P315" s="58"/>
      <c r="Q315" s="58"/>
      <c r="R315" s="58"/>
      <c r="S315" s="59"/>
      <c r="T315" s="59"/>
      <c r="U315" s="59"/>
      <c r="V315" s="59"/>
      <c r="W315" s="59"/>
      <c r="X315" s="59"/>
      <c r="Y315" s="59"/>
      <c r="Z315" s="59"/>
      <c r="AA315" s="59"/>
      <c r="AB315" s="59"/>
      <c r="AC315" s="59"/>
      <c r="AD315" s="59"/>
      <c r="AE315" s="59"/>
      <c r="AF315" s="59"/>
      <c r="AG315" s="59"/>
      <c r="AH315" s="59"/>
      <c r="AI315" s="59"/>
      <c r="AJ315" s="58"/>
      <c r="AK315" s="58"/>
      <c r="AL315" s="58"/>
      <c r="AM315" s="59"/>
      <c r="AN315" s="59"/>
      <c r="AO315" s="59"/>
      <c r="AP315" s="59"/>
      <c r="AQ315" s="59"/>
      <c r="AR315" s="58"/>
      <c r="AS315" s="59"/>
      <c r="AT315" s="59"/>
      <c r="AU315" s="59"/>
      <c r="AV315" s="59" t="s">
        <v>9</v>
      </c>
      <c r="AW315" s="59"/>
      <c r="AX315" s="60"/>
      <c r="AY315" s="59"/>
      <c r="AZ315" s="59"/>
      <c r="BA315" s="59"/>
      <c r="BB315" s="59"/>
      <c r="BC315" s="58"/>
      <c r="BD315" s="58"/>
      <c r="BE315" s="59"/>
      <c r="BF315" s="58"/>
      <c r="BG315" s="58"/>
      <c r="BH315" s="58"/>
      <c r="BI315" s="59" t="s">
        <v>1034</v>
      </c>
      <c r="BJ315" s="6"/>
    </row>
    <row r="316" spans="1:62" ht="31">
      <c r="A316" s="23">
        <v>312</v>
      </c>
      <c r="B316" s="56" t="s">
        <v>2480</v>
      </c>
      <c r="C316" s="56" t="s">
        <v>2175</v>
      </c>
      <c r="D316" s="56" t="s">
        <v>69</v>
      </c>
      <c r="E316" s="56">
        <v>54</v>
      </c>
      <c r="F316" s="56" t="s">
        <v>195</v>
      </c>
      <c r="G316" s="56" t="s">
        <v>195</v>
      </c>
      <c r="H316" s="76" t="str">
        <f t="shared" si="8"/>
        <v>趙＊欣</v>
      </c>
      <c r="I316" s="57" t="str">
        <f t="shared" si="9"/>
        <v>2＊601387</v>
      </c>
      <c r="J316" s="56">
        <v>1130403</v>
      </c>
      <c r="K316" s="56" t="s">
        <v>732</v>
      </c>
      <c r="L316" s="56">
        <v>1410</v>
      </c>
      <c r="M316" s="58"/>
      <c r="N316" s="58"/>
      <c r="O316" s="58"/>
      <c r="P316" s="58"/>
      <c r="Q316" s="58"/>
      <c r="R316" s="58"/>
      <c r="S316" s="59"/>
      <c r="T316" s="59"/>
      <c r="U316" s="59"/>
      <c r="V316" s="59"/>
      <c r="W316" s="59"/>
      <c r="X316" s="59"/>
      <c r="Y316" s="59"/>
      <c r="Z316" s="59"/>
      <c r="AA316" s="59"/>
      <c r="AB316" s="59"/>
      <c r="AC316" s="59"/>
      <c r="AD316" s="59"/>
      <c r="AE316" s="59"/>
      <c r="AF316" s="59"/>
      <c r="AG316" s="59"/>
      <c r="AH316" s="59"/>
      <c r="AI316" s="59"/>
      <c r="AJ316" s="58"/>
      <c r="AK316" s="58"/>
      <c r="AL316" s="58"/>
      <c r="AM316" s="59"/>
      <c r="AN316" s="59"/>
      <c r="AO316" s="59"/>
      <c r="AP316" s="59"/>
      <c r="AQ316" s="59"/>
      <c r="AR316" s="58"/>
      <c r="AS316" s="59"/>
      <c r="AT316" s="59"/>
      <c r="AU316" s="59"/>
      <c r="AV316" s="59"/>
      <c r="AW316" s="59"/>
      <c r="AX316" s="60"/>
      <c r="AY316" s="59"/>
      <c r="AZ316" s="59"/>
      <c r="BA316" s="59"/>
      <c r="BB316" s="59" t="s">
        <v>2210</v>
      </c>
      <c r="BC316" s="58"/>
      <c r="BD316" s="58"/>
      <c r="BE316" s="59"/>
      <c r="BF316" s="58"/>
      <c r="BG316" s="58"/>
      <c r="BH316" s="58"/>
      <c r="BI316" s="59"/>
      <c r="BJ316" s="6"/>
    </row>
    <row r="317" spans="1:62" ht="46.5">
      <c r="A317" s="23">
        <v>313</v>
      </c>
      <c r="B317" s="56" t="s">
        <v>2481</v>
      </c>
      <c r="C317" s="56" t="s">
        <v>2176</v>
      </c>
      <c r="D317" s="56" t="s">
        <v>69</v>
      </c>
      <c r="E317" s="56">
        <v>70</v>
      </c>
      <c r="F317" s="56" t="s">
        <v>195</v>
      </c>
      <c r="G317" s="56" t="s">
        <v>195</v>
      </c>
      <c r="H317" s="76" t="str">
        <f t="shared" si="8"/>
        <v>葉＊邑</v>
      </c>
      <c r="I317" s="57" t="str">
        <f t="shared" si="9"/>
        <v>2＊601866</v>
      </c>
      <c r="J317" s="56">
        <v>1130404</v>
      </c>
      <c r="K317" s="56" t="s">
        <v>738</v>
      </c>
      <c r="L317" s="56">
        <v>1410</v>
      </c>
      <c r="M317" s="58"/>
      <c r="N317" s="58"/>
      <c r="O317" s="58"/>
      <c r="P317" s="58"/>
      <c r="Q317" s="58"/>
      <c r="R317" s="58"/>
      <c r="S317" s="59"/>
      <c r="T317" s="59"/>
      <c r="U317" s="59"/>
      <c r="V317" s="59"/>
      <c r="W317" s="59"/>
      <c r="X317" s="59"/>
      <c r="Y317" s="59"/>
      <c r="Z317" s="59"/>
      <c r="AA317" s="59"/>
      <c r="AB317" s="59"/>
      <c r="AC317" s="59"/>
      <c r="AD317" s="59"/>
      <c r="AE317" s="59"/>
      <c r="AF317" s="59"/>
      <c r="AG317" s="59"/>
      <c r="AH317" s="59"/>
      <c r="AI317" s="59"/>
      <c r="AJ317" s="58"/>
      <c r="AK317" s="58"/>
      <c r="AL317" s="58"/>
      <c r="AM317" s="59"/>
      <c r="AN317" s="59"/>
      <c r="AO317" s="59"/>
      <c r="AP317" s="59"/>
      <c r="AQ317" s="59"/>
      <c r="AR317" s="58"/>
      <c r="AS317" s="59"/>
      <c r="AT317" s="59"/>
      <c r="AU317" s="59"/>
      <c r="AV317" s="59"/>
      <c r="AW317" s="59"/>
      <c r="AX317" s="60"/>
      <c r="AY317" s="59"/>
      <c r="AZ317" s="59" t="s">
        <v>9</v>
      </c>
      <c r="BA317" s="59" t="s">
        <v>9</v>
      </c>
      <c r="BB317" s="59"/>
      <c r="BC317" s="58"/>
      <c r="BD317" s="58"/>
      <c r="BE317" s="59" t="s">
        <v>736</v>
      </c>
      <c r="BF317" s="58"/>
      <c r="BG317" s="58"/>
      <c r="BH317" s="58"/>
      <c r="BI317" s="59"/>
      <c r="BJ317" s="6"/>
    </row>
    <row r="318" spans="1:62" ht="46.5">
      <c r="A318" s="23">
        <v>314</v>
      </c>
      <c r="B318" s="56" t="s">
        <v>2367</v>
      </c>
      <c r="C318" s="56" t="s">
        <v>2082</v>
      </c>
      <c r="D318" s="56" t="s">
        <v>69</v>
      </c>
      <c r="E318" s="56">
        <v>43</v>
      </c>
      <c r="F318" s="56" t="s">
        <v>195</v>
      </c>
      <c r="G318" s="56" t="s">
        <v>195</v>
      </c>
      <c r="H318" s="76" t="str">
        <f t="shared" si="8"/>
        <v>劉＊樺</v>
      </c>
      <c r="I318" s="57" t="str">
        <f t="shared" si="9"/>
        <v>0＊972581</v>
      </c>
      <c r="J318" s="56">
        <v>1130406</v>
      </c>
      <c r="K318" s="56" t="s">
        <v>738</v>
      </c>
      <c r="L318" s="56">
        <v>1410</v>
      </c>
      <c r="M318" s="58"/>
      <c r="N318" s="58"/>
      <c r="O318" s="58"/>
      <c r="P318" s="58"/>
      <c r="Q318" s="58"/>
      <c r="R318" s="58"/>
      <c r="S318" s="59"/>
      <c r="T318" s="59"/>
      <c r="U318" s="59"/>
      <c r="V318" s="59"/>
      <c r="W318" s="59"/>
      <c r="X318" s="59"/>
      <c r="Y318" s="59"/>
      <c r="Z318" s="59"/>
      <c r="AA318" s="59"/>
      <c r="AB318" s="59"/>
      <c r="AC318" s="59"/>
      <c r="AD318" s="59"/>
      <c r="AE318" s="59"/>
      <c r="AF318" s="59"/>
      <c r="AG318" s="59"/>
      <c r="AH318" s="59"/>
      <c r="AI318" s="59"/>
      <c r="AJ318" s="58"/>
      <c r="AK318" s="58"/>
      <c r="AL318" s="58"/>
      <c r="AM318" s="59"/>
      <c r="AN318" s="59"/>
      <c r="AO318" s="59"/>
      <c r="AP318" s="59"/>
      <c r="AQ318" s="59"/>
      <c r="AR318" s="58"/>
      <c r="AS318" s="59"/>
      <c r="AT318" s="59"/>
      <c r="AU318" s="59"/>
      <c r="AV318" s="59"/>
      <c r="AW318" s="59"/>
      <c r="AX318" s="60"/>
      <c r="AY318" s="59"/>
      <c r="AZ318" s="59" t="s">
        <v>9</v>
      </c>
      <c r="BA318" s="59" t="s">
        <v>9</v>
      </c>
      <c r="BB318" s="59"/>
      <c r="BC318" s="58"/>
      <c r="BD318" s="58"/>
      <c r="BE318" s="59"/>
      <c r="BF318" s="58"/>
      <c r="BG318" s="58"/>
      <c r="BH318" s="58"/>
      <c r="BI318" s="59"/>
      <c r="BJ318" s="6"/>
    </row>
    <row r="319" spans="1:62" ht="46.5">
      <c r="A319" s="23">
        <v>315</v>
      </c>
      <c r="B319" s="56" t="s">
        <v>449</v>
      </c>
      <c r="C319" s="56" t="s">
        <v>228</v>
      </c>
      <c r="D319" s="56" t="s">
        <v>69</v>
      </c>
      <c r="E319" s="56">
        <v>92</v>
      </c>
      <c r="F319" s="56" t="s">
        <v>195</v>
      </c>
      <c r="G319" s="56" t="s">
        <v>195</v>
      </c>
      <c r="H319" s="76" t="str">
        <f t="shared" si="8"/>
        <v>白＊美珠</v>
      </c>
      <c r="I319" s="57" t="str">
        <f t="shared" si="9"/>
        <v>0＊691625</v>
      </c>
      <c r="J319" s="56">
        <v>1130406</v>
      </c>
      <c r="K319" s="56" t="s">
        <v>738</v>
      </c>
      <c r="L319" s="56">
        <v>1410</v>
      </c>
      <c r="M319" s="58"/>
      <c r="N319" s="58"/>
      <c r="O319" s="58"/>
      <c r="P319" s="58"/>
      <c r="Q319" s="58"/>
      <c r="R319" s="58"/>
      <c r="S319" s="59"/>
      <c r="T319" s="59"/>
      <c r="U319" s="59"/>
      <c r="V319" s="59"/>
      <c r="W319" s="59"/>
      <c r="X319" s="59"/>
      <c r="Y319" s="59"/>
      <c r="Z319" s="59"/>
      <c r="AA319" s="59"/>
      <c r="AB319" s="59"/>
      <c r="AC319" s="59"/>
      <c r="AD319" s="59"/>
      <c r="AE319" s="59"/>
      <c r="AF319" s="59"/>
      <c r="AG319" s="59"/>
      <c r="AH319" s="59"/>
      <c r="AI319" s="59"/>
      <c r="AJ319" s="58"/>
      <c r="AK319" s="58"/>
      <c r="AL319" s="58"/>
      <c r="AM319" s="59"/>
      <c r="AN319" s="59"/>
      <c r="AO319" s="59"/>
      <c r="AP319" s="59"/>
      <c r="AQ319" s="59"/>
      <c r="AR319" s="58"/>
      <c r="AS319" s="59"/>
      <c r="AT319" s="59"/>
      <c r="AU319" s="59"/>
      <c r="AV319" s="59"/>
      <c r="AW319" s="59"/>
      <c r="AX319" s="60"/>
      <c r="AY319" s="59"/>
      <c r="AZ319" s="59" t="s">
        <v>9</v>
      </c>
      <c r="BA319" s="59" t="s">
        <v>9</v>
      </c>
      <c r="BB319" s="59"/>
      <c r="BC319" s="58"/>
      <c r="BD319" s="58"/>
      <c r="BE319" s="59"/>
      <c r="BF319" s="58"/>
      <c r="BG319" s="58"/>
      <c r="BH319" s="58"/>
      <c r="BI319" s="59"/>
      <c r="BJ319" s="6"/>
    </row>
    <row r="320" spans="1:62">
      <c r="A320" s="23">
        <v>316</v>
      </c>
      <c r="B320" s="56" t="s">
        <v>2482</v>
      </c>
      <c r="C320" s="56" t="s">
        <v>1022</v>
      </c>
      <c r="D320" s="56" t="s">
        <v>71</v>
      </c>
      <c r="E320" s="56">
        <v>86</v>
      </c>
      <c r="F320" s="56" t="s">
        <v>2026</v>
      </c>
      <c r="G320" s="56"/>
      <c r="H320" s="76" t="str">
        <f t="shared" si="8"/>
        <v>詹＊源</v>
      </c>
      <c r="I320" s="57" t="str">
        <f t="shared" si="9"/>
        <v>0＊971497</v>
      </c>
      <c r="J320" s="56">
        <v>1130408</v>
      </c>
      <c r="K320" s="56">
        <v>5761300</v>
      </c>
      <c r="L320" s="56">
        <v>1410</v>
      </c>
      <c r="M320" s="58"/>
      <c r="N320" s="58"/>
      <c r="O320" s="58"/>
      <c r="P320" s="58"/>
      <c r="Q320" s="58"/>
      <c r="R320" s="58"/>
      <c r="S320" s="59"/>
      <c r="T320" s="59"/>
      <c r="U320" s="59"/>
      <c r="V320" s="59"/>
      <c r="W320" s="59"/>
      <c r="X320" s="59"/>
      <c r="Y320" s="59"/>
      <c r="Z320" s="59"/>
      <c r="AA320" s="59"/>
      <c r="AB320" s="59"/>
      <c r="AC320" s="59"/>
      <c r="AD320" s="59"/>
      <c r="AE320" s="59"/>
      <c r="AF320" s="59"/>
      <c r="AG320" s="59"/>
      <c r="AH320" s="59"/>
      <c r="AI320" s="59"/>
      <c r="AJ320" s="58"/>
      <c r="AK320" s="58"/>
      <c r="AL320" s="58"/>
      <c r="AM320" s="59"/>
      <c r="AN320" s="59"/>
      <c r="AO320" s="59"/>
      <c r="AP320" s="59"/>
      <c r="AQ320" s="59"/>
      <c r="AR320" s="58"/>
      <c r="AS320" s="59"/>
      <c r="AT320" s="59"/>
      <c r="AU320" s="59" t="s">
        <v>9</v>
      </c>
      <c r="AV320" s="59"/>
      <c r="AW320" s="59"/>
      <c r="AX320" s="60"/>
      <c r="AY320" s="59"/>
      <c r="AZ320" s="59"/>
      <c r="BA320" s="59"/>
      <c r="BB320" s="59"/>
      <c r="BC320" s="58"/>
      <c r="BD320" s="58"/>
      <c r="BE320" s="59"/>
      <c r="BF320" s="58"/>
      <c r="BG320" s="58"/>
      <c r="BH320" s="58"/>
      <c r="BI320" s="59"/>
      <c r="BJ320" s="6"/>
    </row>
    <row r="321" spans="1:62" ht="31">
      <c r="A321" s="23">
        <v>317</v>
      </c>
      <c r="B321" s="56" t="s">
        <v>2483</v>
      </c>
      <c r="C321" s="56" t="s">
        <v>1016</v>
      </c>
      <c r="D321" s="56" t="s">
        <v>69</v>
      </c>
      <c r="E321" s="56">
        <v>78</v>
      </c>
      <c r="F321" s="56" t="s">
        <v>195</v>
      </c>
      <c r="G321" s="56" t="s">
        <v>195</v>
      </c>
      <c r="H321" s="76" t="str">
        <f t="shared" si="8"/>
        <v>張＊榕</v>
      </c>
      <c r="I321" s="57" t="str">
        <f t="shared" si="9"/>
        <v>0＊175488</v>
      </c>
      <c r="J321" s="56">
        <v>1130408</v>
      </c>
      <c r="K321" s="56" t="s">
        <v>732</v>
      </c>
      <c r="L321" s="56">
        <v>1410</v>
      </c>
      <c r="M321" s="58"/>
      <c r="N321" s="58"/>
      <c r="O321" s="58"/>
      <c r="P321" s="58"/>
      <c r="Q321" s="58"/>
      <c r="R321" s="58"/>
      <c r="S321" s="59"/>
      <c r="T321" s="59"/>
      <c r="U321" s="59"/>
      <c r="V321" s="59"/>
      <c r="W321" s="59"/>
      <c r="X321" s="59"/>
      <c r="Y321" s="59"/>
      <c r="Z321" s="59"/>
      <c r="AA321" s="59"/>
      <c r="AB321" s="59"/>
      <c r="AC321" s="59"/>
      <c r="AD321" s="59"/>
      <c r="AE321" s="59"/>
      <c r="AF321" s="59"/>
      <c r="AG321" s="59"/>
      <c r="AH321" s="59"/>
      <c r="AI321" s="59"/>
      <c r="AJ321" s="58"/>
      <c r="AK321" s="58"/>
      <c r="AL321" s="58"/>
      <c r="AM321" s="59"/>
      <c r="AN321" s="59"/>
      <c r="AO321" s="59"/>
      <c r="AP321" s="59"/>
      <c r="AQ321" s="59"/>
      <c r="AR321" s="58"/>
      <c r="AS321" s="59"/>
      <c r="AT321" s="59"/>
      <c r="AU321" s="59"/>
      <c r="AV321" s="59"/>
      <c r="AW321" s="59"/>
      <c r="AX321" s="60"/>
      <c r="AY321" s="59"/>
      <c r="AZ321" s="59"/>
      <c r="BA321" s="59"/>
      <c r="BB321" s="59" t="s">
        <v>1899</v>
      </c>
      <c r="BC321" s="58"/>
      <c r="BD321" s="58"/>
      <c r="BE321" s="59" t="s">
        <v>736</v>
      </c>
      <c r="BF321" s="58"/>
      <c r="BG321" s="58"/>
      <c r="BH321" s="58"/>
      <c r="BI321" s="59"/>
      <c r="BJ321" s="6"/>
    </row>
    <row r="322" spans="1:62" ht="31">
      <c r="A322" s="23">
        <v>318</v>
      </c>
      <c r="B322" s="56" t="s">
        <v>2273</v>
      </c>
      <c r="C322" s="56" t="s">
        <v>1972</v>
      </c>
      <c r="D322" s="56" t="s">
        <v>71</v>
      </c>
      <c r="E322" s="56">
        <v>69</v>
      </c>
      <c r="F322" s="56" t="s">
        <v>2177</v>
      </c>
      <c r="G322" s="56" t="s">
        <v>2123</v>
      </c>
      <c r="H322" s="76" t="str">
        <f t="shared" si="8"/>
        <v>曾＊富</v>
      </c>
      <c r="I322" s="57" t="str">
        <f t="shared" si="9"/>
        <v>0＊415841</v>
      </c>
      <c r="J322" s="56">
        <v>1130409</v>
      </c>
      <c r="K322" s="56" t="s">
        <v>753</v>
      </c>
      <c r="L322" s="56">
        <v>1410</v>
      </c>
      <c r="M322" s="58"/>
      <c r="N322" s="58"/>
      <c r="O322" s="58"/>
      <c r="P322" s="58"/>
      <c r="Q322" s="58"/>
      <c r="R322" s="58"/>
      <c r="S322" s="59"/>
      <c r="T322" s="59"/>
      <c r="U322" s="59"/>
      <c r="V322" s="59"/>
      <c r="W322" s="59"/>
      <c r="X322" s="59"/>
      <c r="Y322" s="59"/>
      <c r="Z322" s="59"/>
      <c r="AA322" s="59"/>
      <c r="AB322" s="59"/>
      <c r="AC322" s="59"/>
      <c r="AD322" s="59"/>
      <c r="AE322" s="59"/>
      <c r="AF322" s="59"/>
      <c r="AG322" s="59"/>
      <c r="AH322" s="59"/>
      <c r="AI322" s="59"/>
      <c r="AJ322" s="58"/>
      <c r="AK322" s="58"/>
      <c r="AL322" s="58"/>
      <c r="AM322" s="59"/>
      <c r="AN322" s="59"/>
      <c r="AO322" s="59"/>
      <c r="AP322" s="59"/>
      <c r="AQ322" s="59"/>
      <c r="AR322" s="58" t="s">
        <v>9</v>
      </c>
      <c r="AS322" s="59"/>
      <c r="AT322" s="59"/>
      <c r="AU322" s="59"/>
      <c r="AV322" s="59"/>
      <c r="AW322" s="59"/>
      <c r="AX322" s="60"/>
      <c r="AY322" s="59"/>
      <c r="AZ322" s="59"/>
      <c r="BA322" s="59"/>
      <c r="BB322" s="59"/>
      <c r="BC322" s="58"/>
      <c r="BD322" s="58"/>
      <c r="BE322" s="59"/>
      <c r="BF322" s="58"/>
      <c r="BG322" s="58"/>
      <c r="BH322" s="58"/>
      <c r="BI322" s="59" t="s">
        <v>1034</v>
      </c>
      <c r="BJ322" s="6"/>
    </row>
    <row r="323" spans="1:62">
      <c r="A323" s="23">
        <v>319</v>
      </c>
      <c r="B323" s="56" t="s">
        <v>505</v>
      </c>
      <c r="C323" s="56" t="s">
        <v>506</v>
      </c>
      <c r="D323" s="56" t="s">
        <v>71</v>
      </c>
      <c r="E323" s="56">
        <v>73</v>
      </c>
      <c r="F323" s="56" t="s">
        <v>195</v>
      </c>
      <c r="G323" s="56" t="s">
        <v>195</v>
      </c>
      <c r="H323" s="76" t="str">
        <f t="shared" si="8"/>
        <v>余＊祥</v>
      </c>
      <c r="I323" s="57" t="str">
        <f t="shared" si="9"/>
        <v>0＊897344</v>
      </c>
      <c r="J323" s="56">
        <v>1130409</v>
      </c>
      <c r="K323" s="56">
        <v>5761300</v>
      </c>
      <c r="L323" s="56">
        <v>1410</v>
      </c>
      <c r="M323" s="58"/>
      <c r="N323" s="58"/>
      <c r="O323" s="58"/>
      <c r="P323" s="58"/>
      <c r="Q323" s="58"/>
      <c r="R323" s="58"/>
      <c r="S323" s="59"/>
      <c r="T323" s="59"/>
      <c r="U323" s="59"/>
      <c r="V323" s="59"/>
      <c r="W323" s="59"/>
      <c r="X323" s="59"/>
      <c r="Y323" s="59"/>
      <c r="Z323" s="59"/>
      <c r="AA323" s="59"/>
      <c r="AB323" s="59"/>
      <c r="AC323" s="59"/>
      <c r="AD323" s="59"/>
      <c r="AE323" s="59"/>
      <c r="AF323" s="59"/>
      <c r="AG323" s="59"/>
      <c r="AH323" s="59"/>
      <c r="AI323" s="59"/>
      <c r="AJ323" s="58"/>
      <c r="AK323" s="58"/>
      <c r="AL323" s="58"/>
      <c r="AM323" s="59"/>
      <c r="AN323" s="59"/>
      <c r="AO323" s="59"/>
      <c r="AP323" s="59"/>
      <c r="AQ323" s="59"/>
      <c r="AR323" s="58"/>
      <c r="AS323" s="59"/>
      <c r="AT323" s="59"/>
      <c r="AU323" s="59" t="s">
        <v>9</v>
      </c>
      <c r="AV323" s="59"/>
      <c r="AW323" s="59"/>
      <c r="AX323" s="60"/>
      <c r="AY323" s="59"/>
      <c r="AZ323" s="59"/>
      <c r="BA323" s="59"/>
      <c r="BB323" s="59"/>
      <c r="BC323" s="58"/>
      <c r="BD323" s="58"/>
      <c r="BE323" s="59"/>
      <c r="BF323" s="58"/>
      <c r="BG323" s="58"/>
      <c r="BH323" s="58"/>
      <c r="BI323" s="59"/>
      <c r="BJ323" s="6"/>
    </row>
    <row r="324" spans="1:62" ht="31">
      <c r="A324" s="23">
        <v>320</v>
      </c>
      <c r="B324" s="56" t="s">
        <v>2484</v>
      </c>
      <c r="C324" s="56" t="s">
        <v>2178</v>
      </c>
      <c r="D324" s="56" t="s">
        <v>69</v>
      </c>
      <c r="E324" s="56">
        <v>58</v>
      </c>
      <c r="F324" s="56" t="s">
        <v>2026</v>
      </c>
      <c r="G324" s="56"/>
      <c r="H324" s="76" t="str">
        <f t="shared" si="8"/>
        <v>邱＊如</v>
      </c>
      <c r="I324" s="57" t="str">
        <f t="shared" si="9"/>
        <v>0＊169612</v>
      </c>
      <c r="J324" s="56">
        <v>1130409</v>
      </c>
      <c r="K324" s="56" t="s">
        <v>752</v>
      </c>
      <c r="L324" s="56">
        <v>1410</v>
      </c>
      <c r="M324" s="58"/>
      <c r="N324" s="58"/>
      <c r="O324" s="58"/>
      <c r="P324" s="58"/>
      <c r="Q324" s="58"/>
      <c r="R324" s="58"/>
      <c r="S324" s="59"/>
      <c r="T324" s="59"/>
      <c r="U324" s="59"/>
      <c r="V324" s="59"/>
      <c r="W324" s="59"/>
      <c r="X324" s="59"/>
      <c r="Y324" s="59"/>
      <c r="Z324" s="59"/>
      <c r="AA324" s="59"/>
      <c r="AB324" s="59"/>
      <c r="AC324" s="59"/>
      <c r="AD324" s="59"/>
      <c r="AE324" s="59"/>
      <c r="AF324" s="59"/>
      <c r="AG324" s="59"/>
      <c r="AH324" s="59"/>
      <c r="AI324" s="59"/>
      <c r="AJ324" s="58"/>
      <c r="AK324" s="58"/>
      <c r="AL324" s="58"/>
      <c r="AM324" s="59"/>
      <c r="AN324" s="59"/>
      <c r="AO324" s="59"/>
      <c r="AP324" s="59"/>
      <c r="AQ324" s="59"/>
      <c r="AR324" s="58"/>
      <c r="AS324" s="59"/>
      <c r="AT324" s="59"/>
      <c r="AU324" s="59"/>
      <c r="AV324" s="59" t="s">
        <v>9</v>
      </c>
      <c r="AW324" s="59"/>
      <c r="AX324" s="60"/>
      <c r="AY324" s="59"/>
      <c r="AZ324" s="59"/>
      <c r="BA324" s="59"/>
      <c r="BB324" s="59"/>
      <c r="BC324" s="58"/>
      <c r="BD324" s="58"/>
      <c r="BE324" s="59"/>
      <c r="BF324" s="58"/>
      <c r="BG324" s="58"/>
      <c r="BH324" s="58"/>
      <c r="BI324" s="59" t="s">
        <v>1034</v>
      </c>
      <c r="BJ324" s="6"/>
    </row>
    <row r="325" spans="1:62" ht="31">
      <c r="A325" s="23">
        <v>321</v>
      </c>
      <c r="B325" s="56" t="s">
        <v>2485</v>
      </c>
      <c r="C325" s="56" t="s">
        <v>2179</v>
      </c>
      <c r="D325" s="56" t="s">
        <v>69</v>
      </c>
      <c r="E325" s="56">
        <v>73</v>
      </c>
      <c r="F325" s="56" t="s">
        <v>2180</v>
      </c>
      <c r="G325" s="56"/>
      <c r="H325" s="76" t="str">
        <f t="shared" ref="H325:H361" si="10">REPLACE(B325,2,1,"＊")</f>
        <v>莊＊滿</v>
      </c>
      <c r="I325" s="57" t="str">
        <f t="shared" ref="I325:I361" si="11">REPLACE(C325,2,1,"＊")</f>
        <v>0＊787517</v>
      </c>
      <c r="J325" s="56">
        <v>1130410</v>
      </c>
      <c r="K325" s="56" t="s">
        <v>753</v>
      </c>
      <c r="L325" s="56">
        <v>1410</v>
      </c>
      <c r="M325" s="58"/>
      <c r="N325" s="58"/>
      <c r="O325" s="58"/>
      <c r="P325" s="58"/>
      <c r="Q325" s="58"/>
      <c r="R325" s="58"/>
      <c r="S325" s="59"/>
      <c r="T325" s="59"/>
      <c r="U325" s="59"/>
      <c r="V325" s="59"/>
      <c r="W325" s="59"/>
      <c r="X325" s="59"/>
      <c r="Y325" s="59"/>
      <c r="Z325" s="59"/>
      <c r="AA325" s="59"/>
      <c r="AB325" s="59"/>
      <c r="AC325" s="59"/>
      <c r="AD325" s="59"/>
      <c r="AE325" s="59"/>
      <c r="AF325" s="59"/>
      <c r="AG325" s="59"/>
      <c r="AH325" s="59"/>
      <c r="AI325" s="59"/>
      <c r="AJ325" s="58"/>
      <c r="AK325" s="58"/>
      <c r="AL325" s="58"/>
      <c r="AM325" s="59"/>
      <c r="AN325" s="59"/>
      <c r="AO325" s="59"/>
      <c r="AP325" s="59"/>
      <c r="AQ325" s="59"/>
      <c r="AR325" s="58" t="s">
        <v>9</v>
      </c>
      <c r="AS325" s="59"/>
      <c r="AT325" s="59"/>
      <c r="AU325" s="59"/>
      <c r="AV325" s="59"/>
      <c r="AW325" s="59"/>
      <c r="AX325" s="60"/>
      <c r="AY325" s="59"/>
      <c r="AZ325" s="59"/>
      <c r="BA325" s="59"/>
      <c r="BB325" s="59"/>
      <c r="BC325" s="58"/>
      <c r="BD325" s="58"/>
      <c r="BE325" s="59"/>
      <c r="BF325" s="58"/>
      <c r="BG325" s="58"/>
      <c r="BH325" s="58"/>
      <c r="BI325" s="59" t="s">
        <v>1034</v>
      </c>
      <c r="BJ325" s="6"/>
    </row>
    <row r="326" spans="1:62" ht="31">
      <c r="A326" s="23">
        <v>322</v>
      </c>
      <c r="B326" s="56" t="s">
        <v>2486</v>
      </c>
      <c r="C326" s="56" t="s">
        <v>2181</v>
      </c>
      <c r="D326" s="56" t="s">
        <v>69</v>
      </c>
      <c r="E326" s="56">
        <v>81</v>
      </c>
      <c r="F326" s="56" t="s">
        <v>2182</v>
      </c>
      <c r="G326" s="56"/>
      <c r="H326" s="76" t="str">
        <f t="shared" si="10"/>
        <v>張＊寶珠</v>
      </c>
      <c r="I326" s="57" t="str">
        <f t="shared" si="11"/>
        <v>1＊241665</v>
      </c>
      <c r="J326" s="56">
        <v>1130410</v>
      </c>
      <c r="K326" s="56" t="s">
        <v>753</v>
      </c>
      <c r="L326" s="56">
        <v>1410</v>
      </c>
      <c r="M326" s="58"/>
      <c r="N326" s="58"/>
      <c r="O326" s="58"/>
      <c r="P326" s="58"/>
      <c r="Q326" s="58"/>
      <c r="R326" s="58"/>
      <c r="S326" s="59"/>
      <c r="T326" s="59"/>
      <c r="U326" s="59"/>
      <c r="V326" s="59"/>
      <c r="W326" s="59"/>
      <c r="X326" s="59"/>
      <c r="Y326" s="59"/>
      <c r="Z326" s="59"/>
      <c r="AA326" s="59"/>
      <c r="AB326" s="59"/>
      <c r="AC326" s="59"/>
      <c r="AD326" s="59"/>
      <c r="AE326" s="59"/>
      <c r="AF326" s="59"/>
      <c r="AG326" s="59"/>
      <c r="AH326" s="59"/>
      <c r="AI326" s="59"/>
      <c r="AJ326" s="58"/>
      <c r="AK326" s="58"/>
      <c r="AL326" s="58"/>
      <c r="AM326" s="59"/>
      <c r="AN326" s="59"/>
      <c r="AO326" s="59"/>
      <c r="AP326" s="59"/>
      <c r="AQ326" s="59"/>
      <c r="AR326" s="58" t="s">
        <v>9</v>
      </c>
      <c r="AS326" s="59"/>
      <c r="AT326" s="59"/>
      <c r="AU326" s="59"/>
      <c r="AV326" s="59"/>
      <c r="AW326" s="59"/>
      <c r="AX326" s="60"/>
      <c r="AY326" s="59"/>
      <c r="AZ326" s="59"/>
      <c r="BA326" s="59"/>
      <c r="BB326" s="59"/>
      <c r="BC326" s="58"/>
      <c r="BD326" s="58"/>
      <c r="BE326" s="59"/>
      <c r="BF326" s="58"/>
      <c r="BG326" s="58"/>
      <c r="BH326" s="58"/>
      <c r="BI326" s="59" t="s">
        <v>1034</v>
      </c>
      <c r="BJ326" s="6"/>
    </row>
    <row r="327" spans="1:62" ht="31">
      <c r="A327" s="23">
        <v>323</v>
      </c>
      <c r="B327" s="56" t="s">
        <v>574</v>
      </c>
      <c r="C327" s="56" t="s">
        <v>575</v>
      </c>
      <c r="D327" s="56" t="s">
        <v>69</v>
      </c>
      <c r="E327" s="56">
        <v>66</v>
      </c>
      <c r="F327" s="56" t="s">
        <v>195</v>
      </c>
      <c r="G327" s="56" t="s">
        <v>195</v>
      </c>
      <c r="H327" s="76" t="str">
        <f t="shared" si="10"/>
        <v>王＊真</v>
      </c>
      <c r="I327" s="57" t="str">
        <f t="shared" si="11"/>
        <v>0＊799631</v>
      </c>
      <c r="J327" s="56">
        <v>1130410</v>
      </c>
      <c r="K327" s="56" t="s">
        <v>732</v>
      </c>
      <c r="L327" s="56">
        <v>1410</v>
      </c>
      <c r="M327" s="58"/>
      <c r="N327" s="58"/>
      <c r="O327" s="58"/>
      <c r="P327" s="58"/>
      <c r="Q327" s="58"/>
      <c r="R327" s="58"/>
      <c r="S327" s="59"/>
      <c r="T327" s="59"/>
      <c r="U327" s="59"/>
      <c r="V327" s="59"/>
      <c r="W327" s="59"/>
      <c r="X327" s="59"/>
      <c r="Y327" s="59"/>
      <c r="Z327" s="59"/>
      <c r="AA327" s="59"/>
      <c r="AB327" s="59"/>
      <c r="AC327" s="59"/>
      <c r="AD327" s="59"/>
      <c r="AE327" s="59"/>
      <c r="AF327" s="59"/>
      <c r="AG327" s="59"/>
      <c r="AH327" s="59"/>
      <c r="AI327" s="59"/>
      <c r="AJ327" s="58"/>
      <c r="AK327" s="58"/>
      <c r="AL327" s="58"/>
      <c r="AM327" s="59"/>
      <c r="AN327" s="59"/>
      <c r="AO327" s="59"/>
      <c r="AP327" s="59"/>
      <c r="AQ327" s="59"/>
      <c r="AR327" s="58"/>
      <c r="AS327" s="59"/>
      <c r="AT327" s="59"/>
      <c r="AU327" s="59"/>
      <c r="AV327" s="59"/>
      <c r="AW327" s="59"/>
      <c r="AX327" s="60"/>
      <c r="AY327" s="59"/>
      <c r="AZ327" s="59"/>
      <c r="BA327" s="59"/>
      <c r="BB327" s="59" t="s">
        <v>2225</v>
      </c>
      <c r="BC327" s="58"/>
      <c r="BD327" s="58"/>
      <c r="BE327" s="59"/>
      <c r="BF327" s="58"/>
      <c r="BG327" s="58"/>
      <c r="BH327" s="58"/>
      <c r="BI327" s="59"/>
      <c r="BJ327" s="6"/>
    </row>
    <row r="328" spans="1:62" ht="31">
      <c r="A328" s="23">
        <v>324</v>
      </c>
      <c r="B328" s="56" t="s">
        <v>2487</v>
      </c>
      <c r="C328" s="56" t="s">
        <v>1553</v>
      </c>
      <c r="D328" s="56" t="s">
        <v>69</v>
      </c>
      <c r="E328" s="56">
        <v>44</v>
      </c>
      <c r="F328" s="56" t="s">
        <v>195</v>
      </c>
      <c r="G328" s="56" t="s">
        <v>195</v>
      </c>
      <c r="H328" s="76" t="str">
        <f t="shared" si="10"/>
        <v>姜＊君</v>
      </c>
      <c r="I328" s="57" t="str">
        <f t="shared" si="11"/>
        <v>1＊681634</v>
      </c>
      <c r="J328" s="56">
        <v>1130410</v>
      </c>
      <c r="K328" s="56" t="s">
        <v>732</v>
      </c>
      <c r="L328" s="56">
        <v>1410</v>
      </c>
      <c r="M328" s="58"/>
      <c r="N328" s="58"/>
      <c r="O328" s="58"/>
      <c r="P328" s="58"/>
      <c r="Q328" s="58"/>
      <c r="R328" s="58"/>
      <c r="S328" s="59"/>
      <c r="T328" s="59"/>
      <c r="U328" s="59"/>
      <c r="V328" s="59"/>
      <c r="W328" s="59"/>
      <c r="X328" s="59"/>
      <c r="Y328" s="59"/>
      <c r="Z328" s="59"/>
      <c r="AA328" s="59"/>
      <c r="AB328" s="59"/>
      <c r="AC328" s="59"/>
      <c r="AD328" s="59"/>
      <c r="AE328" s="59"/>
      <c r="AF328" s="59"/>
      <c r="AG328" s="59"/>
      <c r="AH328" s="59"/>
      <c r="AI328" s="59"/>
      <c r="AJ328" s="58"/>
      <c r="AK328" s="58"/>
      <c r="AL328" s="58"/>
      <c r="AM328" s="59"/>
      <c r="AN328" s="59"/>
      <c r="AO328" s="59"/>
      <c r="AP328" s="59"/>
      <c r="AQ328" s="59"/>
      <c r="AR328" s="58"/>
      <c r="AS328" s="59"/>
      <c r="AT328" s="59"/>
      <c r="AU328" s="59"/>
      <c r="AV328" s="59"/>
      <c r="AW328" s="59"/>
      <c r="AX328" s="60"/>
      <c r="AY328" s="59"/>
      <c r="AZ328" s="59"/>
      <c r="BA328" s="59"/>
      <c r="BB328" s="59" t="s">
        <v>2226</v>
      </c>
      <c r="BC328" s="58"/>
      <c r="BD328" s="58"/>
      <c r="BE328" s="59"/>
      <c r="BF328" s="58"/>
      <c r="BG328" s="58"/>
      <c r="BH328" s="58"/>
      <c r="BI328" s="59"/>
      <c r="BJ328" s="6"/>
    </row>
    <row r="329" spans="1:62" ht="46.5">
      <c r="A329" s="23">
        <v>325</v>
      </c>
      <c r="B329" s="56" t="s">
        <v>2488</v>
      </c>
      <c r="C329" s="56" t="s">
        <v>2183</v>
      </c>
      <c r="D329" s="56" t="s">
        <v>69</v>
      </c>
      <c r="E329" s="56">
        <v>78</v>
      </c>
      <c r="F329" s="56" t="s">
        <v>195</v>
      </c>
      <c r="G329" s="56" t="s">
        <v>195</v>
      </c>
      <c r="H329" s="76" t="str">
        <f t="shared" si="10"/>
        <v>蔡＊罪</v>
      </c>
      <c r="I329" s="57" t="str">
        <f t="shared" si="11"/>
        <v>2＊606921</v>
      </c>
      <c r="J329" s="56">
        <v>1130410</v>
      </c>
      <c r="K329" s="56" t="s">
        <v>738</v>
      </c>
      <c r="L329" s="56">
        <v>1410</v>
      </c>
      <c r="M329" s="58"/>
      <c r="N329" s="58"/>
      <c r="O329" s="58"/>
      <c r="P329" s="58"/>
      <c r="Q329" s="58"/>
      <c r="R329" s="58"/>
      <c r="S329" s="59"/>
      <c r="T329" s="59"/>
      <c r="U329" s="59"/>
      <c r="V329" s="59"/>
      <c r="W329" s="59"/>
      <c r="X329" s="59"/>
      <c r="Y329" s="59"/>
      <c r="Z329" s="59"/>
      <c r="AA329" s="59"/>
      <c r="AB329" s="59"/>
      <c r="AC329" s="59"/>
      <c r="AD329" s="59"/>
      <c r="AE329" s="59"/>
      <c r="AF329" s="59"/>
      <c r="AG329" s="59"/>
      <c r="AH329" s="59"/>
      <c r="AI329" s="59"/>
      <c r="AJ329" s="58"/>
      <c r="AK329" s="58"/>
      <c r="AL329" s="58"/>
      <c r="AM329" s="59"/>
      <c r="AN329" s="59"/>
      <c r="AO329" s="59"/>
      <c r="AP329" s="59"/>
      <c r="AQ329" s="59"/>
      <c r="AR329" s="58"/>
      <c r="AS329" s="59"/>
      <c r="AT329" s="59"/>
      <c r="AU329" s="59"/>
      <c r="AV329" s="59"/>
      <c r="AW329" s="59"/>
      <c r="AX329" s="60"/>
      <c r="AY329" s="59"/>
      <c r="AZ329" s="59" t="s">
        <v>9</v>
      </c>
      <c r="BA329" s="59" t="s">
        <v>9</v>
      </c>
      <c r="BB329" s="59"/>
      <c r="BC329" s="58"/>
      <c r="BD329" s="58"/>
      <c r="BE329" s="59"/>
      <c r="BF329" s="58"/>
      <c r="BG329" s="58"/>
      <c r="BH329" s="58"/>
      <c r="BI329" s="59"/>
      <c r="BJ329" s="6"/>
    </row>
    <row r="330" spans="1:62" ht="31">
      <c r="A330" s="23">
        <v>326</v>
      </c>
      <c r="B330" s="56" t="s">
        <v>2489</v>
      </c>
      <c r="C330" s="56" t="s">
        <v>2184</v>
      </c>
      <c r="D330" s="56" t="s">
        <v>71</v>
      </c>
      <c r="E330" s="56">
        <v>69</v>
      </c>
      <c r="F330" s="56" t="s">
        <v>2041</v>
      </c>
      <c r="G330" s="56" t="s">
        <v>2060</v>
      </c>
      <c r="H330" s="76" t="str">
        <f t="shared" si="10"/>
        <v>曹＊貴</v>
      </c>
      <c r="I330" s="57" t="str">
        <f t="shared" si="11"/>
        <v>0＊276100</v>
      </c>
      <c r="J330" s="56">
        <v>1130410</v>
      </c>
      <c r="K330" s="56" t="s">
        <v>753</v>
      </c>
      <c r="L330" s="56">
        <v>1410</v>
      </c>
      <c r="M330" s="58"/>
      <c r="N330" s="58"/>
      <c r="O330" s="58"/>
      <c r="P330" s="58"/>
      <c r="Q330" s="58"/>
      <c r="R330" s="58"/>
      <c r="S330" s="59"/>
      <c r="T330" s="59"/>
      <c r="U330" s="59"/>
      <c r="V330" s="59"/>
      <c r="W330" s="59"/>
      <c r="X330" s="59"/>
      <c r="Y330" s="59"/>
      <c r="Z330" s="59"/>
      <c r="AA330" s="59"/>
      <c r="AB330" s="59"/>
      <c r="AC330" s="59"/>
      <c r="AD330" s="59"/>
      <c r="AE330" s="59"/>
      <c r="AF330" s="59"/>
      <c r="AG330" s="59"/>
      <c r="AH330" s="59"/>
      <c r="AI330" s="59"/>
      <c r="AJ330" s="58"/>
      <c r="AK330" s="58"/>
      <c r="AL330" s="58"/>
      <c r="AM330" s="59"/>
      <c r="AN330" s="59"/>
      <c r="AO330" s="59"/>
      <c r="AP330" s="59"/>
      <c r="AQ330" s="59"/>
      <c r="AR330" s="58" t="s">
        <v>9</v>
      </c>
      <c r="AS330" s="59"/>
      <c r="AT330" s="59"/>
      <c r="AU330" s="59"/>
      <c r="AV330" s="59"/>
      <c r="AW330" s="59"/>
      <c r="AX330" s="60"/>
      <c r="AY330" s="59"/>
      <c r="AZ330" s="59"/>
      <c r="BA330" s="59"/>
      <c r="BB330" s="59"/>
      <c r="BC330" s="58"/>
      <c r="BD330" s="58"/>
      <c r="BE330" s="59"/>
      <c r="BF330" s="58"/>
      <c r="BG330" s="58"/>
      <c r="BH330" s="58"/>
      <c r="BI330" s="59" t="s">
        <v>1034</v>
      </c>
      <c r="BJ330" s="6"/>
    </row>
    <row r="331" spans="1:62" ht="31">
      <c r="A331" s="23">
        <v>327</v>
      </c>
      <c r="B331" s="56" t="s">
        <v>2490</v>
      </c>
      <c r="C331" s="56" t="s">
        <v>1025</v>
      </c>
      <c r="D331" s="56" t="s">
        <v>69</v>
      </c>
      <c r="E331" s="56">
        <v>83</v>
      </c>
      <c r="F331" s="56" t="s">
        <v>2036</v>
      </c>
      <c r="G331" s="56"/>
      <c r="H331" s="76" t="str">
        <f t="shared" si="10"/>
        <v>李＊月笑</v>
      </c>
      <c r="I331" s="57" t="str">
        <f t="shared" si="11"/>
        <v>0＊837515</v>
      </c>
      <c r="J331" s="56">
        <v>1130415</v>
      </c>
      <c r="K331" s="56" t="s">
        <v>732</v>
      </c>
      <c r="L331" s="56">
        <v>1410</v>
      </c>
      <c r="M331" s="58"/>
      <c r="N331" s="58"/>
      <c r="O331" s="58"/>
      <c r="P331" s="58"/>
      <c r="Q331" s="58"/>
      <c r="R331" s="58"/>
      <c r="S331" s="59"/>
      <c r="T331" s="59"/>
      <c r="U331" s="59"/>
      <c r="V331" s="59"/>
      <c r="W331" s="59"/>
      <c r="X331" s="59"/>
      <c r="Y331" s="59"/>
      <c r="Z331" s="59"/>
      <c r="AA331" s="59"/>
      <c r="AB331" s="59"/>
      <c r="AC331" s="59"/>
      <c r="AD331" s="59"/>
      <c r="AE331" s="59"/>
      <c r="AF331" s="59"/>
      <c r="AG331" s="59"/>
      <c r="AH331" s="59"/>
      <c r="AI331" s="59"/>
      <c r="AJ331" s="58"/>
      <c r="AK331" s="58"/>
      <c r="AL331" s="58"/>
      <c r="AM331" s="59"/>
      <c r="AN331" s="59"/>
      <c r="AO331" s="59"/>
      <c r="AP331" s="59"/>
      <c r="AQ331" s="59"/>
      <c r="AR331" s="58"/>
      <c r="AS331" s="59"/>
      <c r="AT331" s="59"/>
      <c r="AU331" s="59"/>
      <c r="AV331" s="59"/>
      <c r="AW331" s="59"/>
      <c r="AX331" s="60"/>
      <c r="AY331" s="59"/>
      <c r="AZ331" s="59"/>
      <c r="BA331" s="59"/>
      <c r="BB331" s="59" t="s">
        <v>1879</v>
      </c>
      <c r="BC331" s="58"/>
      <c r="BD331" s="58"/>
      <c r="BE331" s="59"/>
      <c r="BF331" s="58"/>
      <c r="BG331" s="58"/>
      <c r="BH331" s="58"/>
      <c r="BI331" s="59"/>
      <c r="BJ331" s="6"/>
    </row>
    <row r="332" spans="1:62" ht="46.5">
      <c r="A332" s="23">
        <v>328</v>
      </c>
      <c r="B332" s="56" t="s">
        <v>657</v>
      </c>
      <c r="C332" s="56" t="s">
        <v>389</v>
      </c>
      <c r="D332" s="56" t="s">
        <v>71</v>
      </c>
      <c r="E332" s="56">
        <v>62</v>
      </c>
      <c r="F332" s="56" t="s">
        <v>195</v>
      </c>
      <c r="G332" s="56" t="s">
        <v>195</v>
      </c>
      <c r="H332" s="76" t="str">
        <f t="shared" si="10"/>
        <v>陳＊村</v>
      </c>
      <c r="I332" s="57" t="str">
        <f t="shared" si="11"/>
        <v>2＊816830</v>
      </c>
      <c r="J332" s="56">
        <v>1130415</v>
      </c>
      <c r="K332" s="56" t="s">
        <v>738</v>
      </c>
      <c r="L332" s="56">
        <v>1410</v>
      </c>
      <c r="M332" s="58"/>
      <c r="N332" s="58"/>
      <c r="O332" s="58"/>
      <c r="P332" s="58"/>
      <c r="Q332" s="58"/>
      <c r="R332" s="58"/>
      <c r="S332" s="59"/>
      <c r="T332" s="59"/>
      <c r="U332" s="59"/>
      <c r="V332" s="59"/>
      <c r="W332" s="59"/>
      <c r="X332" s="59"/>
      <c r="Y332" s="59"/>
      <c r="Z332" s="59"/>
      <c r="AA332" s="59"/>
      <c r="AB332" s="59"/>
      <c r="AC332" s="59"/>
      <c r="AD332" s="59"/>
      <c r="AE332" s="59"/>
      <c r="AF332" s="59"/>
      <c r="AG332" s="59"/>
      <c r="AH332" s="59"/>
      <c r="AI332" s="59"/>
      <c r="AJ332" s="58"/>
      <c r="AK332" s="58"/>
      <c r="AL332" s="58"/>
      <c r="AM332" s="59"/>
      <c r="AN332" s="59"/>
      <c r="AO332" s="59"/>
      <c r="AP332" s="59"/>
      <c r="AQ332" s="59"/>
      <c r="AR332" s="58"/>
      <c r="AS332" s="59"/>
      <c r="AT332" s="59"/>
      <c r="AU332" s="59"/>
      <c r="AV332" s="59"/>
      <c r="AW332" s="59"/>
      <c r="AX332" s="60"/>
      <c r="AY332" s="59"/>
      <c r="AZ332" s="59" t="s">
        <v>9</v>
      </c>
      <c r="BA332" s="59" t="s">
        <v>9</v>
      </c>
      <c r="BB332" s="59"/>
      <c r="BC332" s="58"/>
      <c r="BD332" s="58"/>
      <c r="BE332" s="59"/>
      <c r="BF332" s="58"/>
      <c r="BG332" s="58"/>
      <c r="BH332" s="58"/>
      <c r="BI332" s="59"/>
      <c r="BJ332" s="6"/>
    </row>
    <row r="333" spans="1:62" ht="31">
      <c r="A333" s="23">
        <v>329</v>
      </c>
      <c r="B333" s="56" t="s">
        <v>2491</v>
      </c>
      <c r="C333" s="56" t="s">
        <v>2185</v>
      </c>
      <c r="D333" s="56" t="s">
        <v>69</v>
      </c>
      <c r="E333" s="56">
        <v>76</v>
      </c>
      <c r="F333" s="56" t="s">
        <v>2096</v>
      </c>
      <c r="G333" s="56" t="s">
        <v>2131</v>
      </c>
      <c r="H333" s="76" t="str">
        <f t="shared" si="10"/>
        <v>陳＊寶</v>
      </c>
      <c r="I333" s="57" t="str">
        <f t="shared" si="11"/>
        <v>1＊411491</v>
      </c>
      <c r="J333" s="56">
        <v>1130415</v>
      </c>
      <c r="K333" s="56" t="s">
        <v>753</v>
      </c>
      <c r="L333" s="56">
        <v>1410</v>
      </c>
      <c r="M333" s="58"/>
      <c r="N333" s="58"/>
      <c r="O333" s="58"/>
      <c r="P333" s="58"/>
      <c r="Q333" s="58"/>
      <c r="R333" s="58"/>
      <c r="S333" s="59"/>
      <c r="T333" s="59"/>
      <c r="U333" s="59"/>
      <c r="V333" s="59"/>
      <c r="W333" s="59"/>
      <c r="X333" s="59"/>
      <c r="Y333" s="59"/>
      <c r="Z333" s="59"/>
      <c r="AA333" s="59"/>
      <c r="AB333" s="59"/>
      <c r="AC333" s="59"/>
      <c r="AD333" s="59"/>
      <c r="AE333" s="59"/>
      <c r="AF333" s="59"/>
      <c r="AG333" s="59"/>
      <c r="AH333" s="59"/>
      <c r="AI333" s="59"/>
      <c r="AJ333" s="58"/>
      <c r="AK333" s="58"/>
      <c r="AL333" s="58"/>
      <c r="AM333" s="59"/>
      <c r="AN333" s="59"/>
      <c r="AO333" s="59"/>
      <c r="AP333" s="59"/>
      <c r="AQ333" s="59"/>
      <c r="AR333" s="58" t="s">
        <v>9</v>
      </c>
      <c r="AS333" s="59"/>
      <c r="AT333" s="59"/>
      <c r="AU333" s="59"/>
      <c r="AV333" s="59"/>
      <c r="AW333" s="59"/>
      <c r="AX333" s="60"/>
      <c r="AY333" s="59"/>
      <c r="AZ333" s="59"/>
      <c r="BA333" s="59"/>
      <c r="BB333" s="59"/>
      <c r="BC333" s="58"/>
      <c r="BD333" s="58"/>
      <c r="BE333" s="59"/>
      <c r="BF333" s="58"/>
      <c r="BG333" s="58"/>
      <c r="BH333" s="58"/>
      <c r="BI333" s="59" t="s">
        <v>1034</v>
      </c>
      <c r="BJ333" s="6"/>
    </row>
    <row r="334" spans="1:62" ht="31">
      <c r="A334" s="23">
        <v>330</v>
      </c>
      <c r="B334" s="56" t="s">
        <v>181</v>
      </c>
      <c r="C334" s="56" t="s">
        <v>182</v>
      </c>
      <c r="D334" s="56" t="s">
        <v>71</v>
      </c>
      <c r="E334" s="56">
        <v>67</v>
      </c>
      <c r="F334" s="56" t="s">
        <v>195</v>
      </c>
      <c r="G334" s="56" t="s">
        <v>195</v>
      </c>
      <c r="H334" s="76" t="str">
        <f t="shared" si="10"/>
        <v>陳＊根</v>
      </c>
      <c r="I334" s="57" t="str">
        <f t="shared" si="11"/>
        <v>1＊536229</v>
      </c>
      <c r="J334" s="56">
        <v>1130417</v>
      </c>
      <c r="K334" s="56" t="s">
        <v>732</v>
      </c>
      <c r="L334" s="56">
        <v>1410</v>
      </c>
      <c r="M334" s="58"/>
      <c r="N334" s="58"/>
      <c r="O334" s="58"/>
      <c r="P334" s="58"/>
      <c r="Q334" s="58"/>
      <c r="R334" s="58"/>
      <c r="S334" s="59"/>
      <c r="T334" s="59"/>
      <c r="U334" s="59"/>
      <c r="V334" s="59"/>
      <c r="W334" s="59"/>
      <c r="X334" s="59"/>
      <c r="Y334" s="59"/>
      <c r="Z334" s="59"/>
      <c r="AA334" s="59"/>
      <c r="AB334" s="59"/>
      <c r="AC334" s="59"/>
      <c r="AD334" s="59"/>
      <c r="AE334" s="59"/>
      <c r="AF334" s="59"/>
      <c r="AG334" s="59"/>
      <c r="AH334" s="59"/>
      <c r="AI334" s="59"/>
      <c r="AJ334" s="58"/>
      <c r="AK334" s="58"/>
      <c r="AL334" s="58"/>
      <c r="AM334" s="59"/>
      <c r="AN334" s="59"/>
      <c r="AO334" s="59"/>
      <c r="AP334" s="59"/>
      <c r="AQ334" s="59"/>
      <c r="AR334" s="58"/>
      <c r="AS334" s="59"/>
      <c r="AT334" s="59"/>
      <c r="AU334" s="59"/>
      <c r="AV334" s="59"/>
      <c r="AW334" s="59"/>
      <c r="AX334" s="60"/>
      <c r="AY334" s="59"/>
      <c r="AZ334" s="59"/>
      <c r="BA334" s="59"/>
      <c r="BB334" s="59" t="s">
        <v>1879</v>
      </c>
      <c r="BC334" s="58"/>
      <c r="BD334" s="58"/>
      <c r="BE334" s="59"/>
      <c r="BF334" s="58"/>
      <c r="BG334" s="58"/>
      <c r="BH334" s="58"/>
      <c r="BI334" s="59"/>
      <c r="BJ334" s="6"/>
    </row>
    <row r="335" spans="1:62" ht="31">
      <c r="A335" s="23">
        <v>331</v>
      </c>
      <c r="B335" s="56" t="s">
        <v>299</v>
      </c>
      <c r="C335" s="56" t="s">
        <v>223</v>
      </c>
      <c r="D335" s="56" t="s">
        <v>71</v>
      </c>
      <c r="E335" s="56">
        <v>59</v>
      </c>
      <c r="F335" s="56" t="s">
        <v>195</v>
      </c>
      <c r="G335" s="56" t="s">
        <v>195</v>
      </c>
      <c r="H335" s="76" t="str">
        <f t="shared" si="10"/>
        <v>朱＊隆</v>
      </c>
      <c r="I335" s="57" t="str">
        <f t="shared" si="11"/>
        <v>2＊269558</v>
      </c>
      <c r="J335" s="56">
        <v>1130417</v>
      </c>
      <c r="K335" s="56" t="s">
        <v>732</v>
      </c>
      <c r="L335" s="56">
        <v>1410</v>
      </c>
      <c r="M335" s="58"/>
      <c r="N335" s="58"/>
      <c r="O335" s="58"/>
      <c r="P335" s="58"/>
      <c r="Q335" s="58"/>
      <c r="R335" s="58"/>
      <c r="S335" s="59"/>
      <c r="T335" s="59"/>
      <c r="U335" s="59"/>
      <c r="V335" s="59"/>
      <c r="W335" s="59"/>
      <c r="X335" s="59"/>
      <c r="Y335" s="59"/>
      <c r="Z335" s="59"/>
      <c r="AA335" s="59"/>
      <c r="AB335" s="59"/>
      <c r="AC335" s="59"/>
      <c r="AD335" s="59"/>
      <c r="AE335" s="59"/>
      <c r="AF335" s="59"/>
      <c r="AG335" s="59"/>
      <c r="AH335" s="59"/>
      <c r="AI335" s="59"/>
      <c r="AJ335" s="58"/>
      <c r="AK335" s="58"/>
      <c r="AL335" s="58"/>
      <c r="AM335" s="59"/>
      <c r="AN335" s="59"/>
      <c r="AO335" s="59"/>
      <c r="AP335" s="59"/>
      <c r="AQ335" s="59"/>
      <c r="AR335" s="58"/>
      <c r="AS335" s="59"/>
      <c r="AT335" s="59"/>
      <c r="AU335" s="59"/>
      <c r="AV335" s="59"/>
      <c r="AW335" s="59"/>
      <c r="AX335" s="60"/>
      <c r="AY335" s="59"/>
      <c r="AZ335" s="59"/>
      <c r="BA335" s="59"/>
      <c r="BB335" s="59" t="s">
        <v>1879</v>
      </c>
      <c r="BC335" s="58"/>
      <c r="BD335" s="58"/>
      <c r="BE335" s="59"/>
      <c r="BF335" s="58"/>
      <c r="BG335" s="58"/>
      <c r="BH335" s="58"/>
      <c r="BI335" s="59"/>
      <c r="BJ335" s="6"/>
    </row>
    <row r="336" spans="1:62" ht="93">
      <c r="A336" s="23">
        <v>332</v>
      </c>
      <c r="B336" s="56" t="s">
        <v>2492</v>
      </c>
      <c r="C336" s="56" t="s">
        <v>2186</v>
      </c>
      <c r="D336" s="56" t="s">
        <v>69</v>
      </c>
      <c r="E336" s="56">
        <v>78</v>
      </c>
      <c r="F336" s="56" t="s">
        <v>2049</v>
      </c>
      <c r="G336" s="56" t="s">
        <v>2187</v>
      </c>
      <c r="H336" s="76" t="str">
        <f t="shared" si="10"/>
        <v>王＊秀鳳</v>
      </c>
      <c r="I336" s="57" t="str">
        <f t="shared" si="11"/>
        <v>0＊290065</v>
      </c>
      <c r="J336" s="56">
        <v>1130419</v>
      </c>
      <c r="K336" s="56" t="s">
        <v>748</v>
      </c>
      <c r="L336" s="56">
        <v>1410</v>
      </c>
      <c r="M336" s="58"/>
      <c r="N336" s="58"/>
      <c r="O336" s="58"/>
      <c r="P336" s="58"/>
      <c r="Q336" s="58"/>
      <c r="R336" s="58"/>
      <c r="S336" s="59"/>
      <c r="T336" s="59"/>
      <c r="U336" s="59"/>
      <c r="V336" s="59"/>
      <c r="W336" s="59" t="s">
        <v>9</v>
      </c>
      <c r="X336" s="59"/>
      <c r="Y336" s="59"/>
      <c r="Z336" s="59"/>
      <c r="AA336" s="59"/>
      <c r="AB336" s="59" t="s">
        <v>2227</v>
      </c>
      <c r="AC336" s="59"/>
      <c r="AD336" s="59"/>
      <c r="AE336" s="59"/>
      <c r="AF336" s="59"/>
      <c r="AG336" s="59"/>
      <c r="AH336" s="59"/>
      <c r="AI336" s="59"/>
      <c r="AJ336" s="58"/>
      <c r="AK336" s="58"/>
      <c r="AL336" s="58"/>
      <c r="AM336" s="59"/>
      <c r="AN336" s="59"/>
      <c r="AO336" s="59"/>
      <c r="AP336" s="59"/>
      <c r="AQ336" s="59"/>
      <c r="AR336" s="58"/>
      <c r="AS336" s="59"/>
      <c r="AT336" s="59"/>
      <c r="AU336" s="59"/>
      <c r="AV336" s="59"/>
      <c r="AW336" s="59"/>
      <c r="AX336" s="60"/>
      <c r="AY336" s="59"/>
      <c r="AZ336" s="59"/>
      <c r="BA336" s="59"/>
      <c r="BB336" s="59"/>
      <c r="BC336" s="58"/>
      <c r="BD336" s="58"/>
      <c r="BE336" s="59"/>
      <c r="BF336" s="58"/>
      <c r="BG336" s="58"/>
      <c r="BH336" s="58"/>
      <c r="BI336" s="59" t="s">
        <v>1034</v>
      </c>
      <c r="BJ336" s="6"/>
    </row>
    <row r="337" spans="1:62">
      <c r="A337" s="23">
        <v>333</v>
      </c>
      <c r="B337" s="56" t="s">
        <v>2493</v>
      </c>
      <c r="C337" s="56" t="s">
        <v>2188</v>
      </c>
      <c r="D337" s="56" t="s">
        <v>71</v>
      </c>
      <c r="E337" s="56">
        <v>71</v>
      </c>
      <c r="F337" s="56" t="s">
        <v>195</v>
      </c>
      <c r="G337" s="56" t="s">
        <v>195</v>
      </c>
      <c r="H337" s="76" t="str">
        <f t="shared" si="10"/>
        <v>曾＊川</v>
      </c>
      <c r="I337" s="57" t="str">
        <f t="shared" si="11"/>
        <v>1＊645380</v>
      </c>
      <c r="J337" s="56">
        <v>1130419</v>
      </c>
      <c r="K337" s="56">
        <v>5761300</v>
      </c>
      <c r="L337" s="56">
        <v>1410</v>
      </c>
      <c r="M337" s="58"/>
      <c r="N337" s="58"/>
      <c r="O337" s="58"/>
      <c r="P337" s="58"/>
      <c r="Q337" s="58"/>
      <c r="R337" s="58"/>
      <c r="S337" s="59"/>
      <c r="T337" s="59"/>
      <c r="U337" s="59"/>
      <c r="V337" s="59"/>
      <c r="W337" s="59"/>
      <c r="X337" s="59"/>
      <c r="Y337" s="59"/>
      <c r="Z337" s="59"/>
      <c r="AA337" s="59"/>
      <c r="AB337" s="59"/>
      <c r="AC337" s="59"/>
      <c r="AD337" s="59"/>
      <c r="AE337" s="59"/>
      <c r="AF337" s="59"/>
      <c r="AG337" s="59"/>
      <c r="AH337" s="59"/>
      <c r="AI337" s="59"/>
      <c r="AJ337" s="58"/>
      <c r="AK337" s="58"/>
      <c r="AL337" s="58"/>
      <c r="AM337" s="59"/>
      <c r="AN337" s="59"/>
      <c r="AO337" s="59"/>
      <c r="AP337" s="59"/>
      <c r="AQ337" s="59"/>
      <c r="AR337" s="58"/>
      <c r="AS337" s="59"/>
      <c r="AT337" s="59"/>
      <c r="AU337" s="59" t="s">
        <v>9</v>
      </c>
      <c r="AV337" s="59"/>
      <c r="AW337" s="59"/>
      <c r="AX337" s="60"/>
      <c r="AY337" s="59"/>
      <c r="AZ337" s="59"/>
      <c r="BA337" s="59"/>
      <c r="BB337" s="59"/>
      <c r="BC337" s="58"/>
      <c r="BD337" s="58"/>
      <c r="BE337" s="59"/>
      <c r="BF337" s="58"/>
      <c r="BG337" s="58"/>
      <c r="BH337" s="58"/>
      <c r="BI337" s="59"/>
      <c r="BJ337" s="6"/>
    </row>
    <row r="338" spans="1:62" ht="31">
      <c r="A338" s="23">
        <v>334</v>
      </c>
      <c r="B338" s="56" t="s">
        <v>2494</v>
      </c>
      <c r="C338" s="56" t="s">
        <v>2189</v>
      </c>
      <c r="D338" s="56" t="s">
        <v>71</v>
      </c>
      <c r="E338" s="56">
        <v>80</v>
      </c>
      <c r="F338" s="56" t="s">
        <v>2026</v>
      </c>
      <c r="G338" s="56" t="s">
        <v>2123</v>
      </c>
      <c r="H338" s="76" t="str">
        <f t="shared" si="10"/>
        <v>林＊博</v>
      </c>
      <c r="I338" s="57" t="str">
        <f t="shared" si="11"/>
        <v>1＊885768</v>
      </c>
      <c r="J338" s="56">
        <v>1130419</v>
      </c>
      <c r="K338" s="56" t="s">
        <v>752</v>
      </c>
      <c r="L338" s="56">
        <v>1410</v>
      </c>
      <c r="M338" s="58"/>
      <c r="N338" s="58"/>
      <c r="O338" s="58"/>
      <c r="P338" s="58"/>
      <c r="Q338" s="58"/>
      <c r="R338" s="58"/>
      <c r="S338" s="59"/>
      <c r="T338" s="59"/>
      <c r="U338" s="59"/>
      <c r="V338" s="59"/>
      <c r="W338" s="59"/>
      <c r="X338" s="59"/>
      <c r="Y338" s="59"/>
      <c r="Z338" s="59"/>
      <c r="AA338" s="59"/>
      <c r="AB338" s="59"/>
      <c r="AC338" s="59"/>
      <c r="AD338" s="59"/>
      <c r="AE338" s="59"/>
      <c r="AF338" s="59"/>
      <c r="AG338" s="59"/>
      <c r="AH338" s="59"/>
      <c r="AI338" s="59"/>
      <c r="AJ338" s="58"/>
      <c r="AK338" s="58"/>
      <c r="AL338" s="58"/>
      <c r="AM338" s="59"/>
      <c r="AN338" s="59"/>
      <c r="AO338" s="59"/>
      <c r="AP338" s="59"/>
      <c r="AQ338" s="59"/>
      <c r="AR338" s="58"/>
      <c r="AS338" s="59"/>
      <c r="AT338" s="59"/>
      <c r="AU338" s="59"/>
      <c r="AV338" s="59" t="s">
        <v>9</v>
      </c>
      <c r="AW338" s="59"/>
      <c r="AX338" s="60"/>
      <c r="AY338" s="59"/>
      <c r="AZ338" s="59"/>
      <c r="BA338" s="59"/>
      <c r="BB338" s="59"/>
      <c r="BC338" s="58"/>
      <c r="BD338" s="58"/>
      <c r="BE338" s="59"/>
      <c r="BF338" s="58"/>
      <c r="BG338" s="58"/>
      <c r="BH338" s="58"/>
      <c r="BI338" s="59" t="s">
        <v>1034</v>
      </c>
      <c r="BJ338" s="6"/>
    </row>
    <row r="339" spans="1:62" ht="31">
      <c r="A339" s="23">
        <v>335</v>
      </c>
      <c r="B339" s="56" t="s">
        <v>2313</v>
      </c>
      <c r="C339" s="56" t="s">
        <v>2016</v>
      </c>
      <c r="D339" s="56" t="s">
        <v>69</v>
      </c>
      <c r="E339" s="56">
        <v>74</v>
      </c>
      <c r="F339" s="56" t="s">
        <v>2056</v>
      </c>
      <c r="G339" s="56" t="s">
        <v>2165</v>
      </c>
      <c r="H339" s="76" t="str">
        <f t="shared" si="10"/>
        <v>陳＊月嬌</v>
      </c>
      <c r="I339" s="57" t="str">
        <f t="shared" si="11"/>
        <v>0＊182052</v>
      </c>
      <c r="J339" s="56">
        <v>1130419</v>
      </c>
      <c r="K339" s="56" t="s">
        <v>753</v>
      </c>
      <c r="L339" s="56">
        <v>1410</v>
      </c>
      <c r="M339" s="58"/>
      <c r="N339" s="58"/>
      <c r="O339" s="58"/>
      <c r="P339" s="58"/>
      <c r="Q339" s="58"/>
      <c r="R339" s="58"/>
      <c r="S339" s="59"/>
      <c r="T339" s="59"/>
      <c r="U339" s="59"/>
      <c r="V339" s="59"/>
      <c r="W339" s="59"/>
      <c r="X339" s="59"/>
      <c r="Y339" s="59"/>
      <c r="Z339" s="59"/>
      <c r="AA339" s="59"/>
      <c r="AB339" s="59"/>
      <c r="AC339" s="59"/>
      <c r="AD339" s="59"/>
      <c r="AE339" s="59"/>
      <c r="AF339" s="59"/>
      <c r="AG339" s="59"/>
      <c r="AH339" s="59"/>
      <c r="AI339" s="59"/>
      <c r="AJ339" s="58"/>
      <c r="AK339" s="58"/>
      <c r="AL339" s="58"/>
      <c r="AM339" s="59"/>
      <c r="AN339" s="59"/>
      <c r="AO339" s="59"/>
      <c r="AP339" s="59"/>
      <c r="AQ339" s="59"/>
      <c r="AR339" s="58" t="s">
        <v>9</v>
      </c>
      <c r="AS339" s="59"/>
      <c r="AT339" s="59"/>
      <c r="AU339" s="59"/>
      <c r="AV339" s="59"/>
      <c r="AW339" s="59"/>
      <c r="AX339" s="60"/>
      <c r="AY339" s="59"/>
      <c r="AZ339" s="59"/>
      <c r="BA339" s="59"/>
      <c r="BB339" s="59"/>
      <c r="BC339" s="58"/>
      <c r="BD339" s="58"/>
      <c r="BE339" s="59"/>
      <c r="BF339" s="58"/>
      <c r="BG339" s="58"/>
      <c r="BH339" s="58"/>
      <c r="BI339" s="59" t="s">
        <v>1034</v>
      </c>
      <c r="BJ339" s="6"/>
    </row>
    <row r="340" spans="1:62" ht="31">
      <c r="A340" s="23">
        <v>336</v>
      </c>
      <c r="B340" s="56" t="s">
        <v>2495</v>
      </c>
      <c r="C340" s="56" t="s">
        <v>2190</v>
      </c>
      <c r="D340" s="56" t="s">
        <v>69</v>
      </c>
      <c r="E340" s="56">
        <v>74</v>
      </c>
      <c r="F340" s="56" t="s">
        <v>2040</v>
      </c>
      <c r="G340" s="56"/>
      <c r="H340" s="76" t="str">
        <f t="shared" si="10"/>
        <v>李＊臻</v>
      </c>
      <c r="I340" s="57" t="str">
        <f t="shared" si="11"/>
        <v>0＊551493</v>
      </c>
      <c r="J340" s="56">
        <v>1130420</v>
      </c>
      <c r="K340" s="56" t="s">
        <v>752</v>
      </c>
      <c r="L340" s="56">
        <v>1410</v>
      </c>
      <c r="M340" s="58"/>
      <c r="N340" s="58"/>
      <c r="O340" s="58"/>
      <c r="P340" s="58"/>
      <c r="Q340" s="58"/>
      <c r="R340" s="58"/>
      <c r="S340" s="59"/>
      <c r="T340" s="59"/>
      <c r="U340" s="59"/>
      <c r="V340" s="59"/>
      <c r="W340" s="59"/>
      <c r="X340" s="59"/>
      <c r="Y340" s="59"/>
      <c r="Z340" s="59"/>
      <c r="AA340" s="59"/>
      <c r="AB340" s="59"/>
      <c r="AC340" s="59"/>
      <c r="AD340" s="59"/>
      <c r="AE340" s="59"/>
      <c r="AF340" s="59"/>
      <c r="AG340" s="59"/>
      <c r="AH340" s="59"/>
      <c r="AI340" s="59"/>
      <c r="AJ340" s="58"/>
      <c r="AK340" s="58"/>
      <c r="AL340" s="58"/>
      <c r="AM340" s="59"/>
      <c r="AN340" s="59"/>
      <c r="AO340" s="59"/>
      <c r="AP340" s="59"/>
      <c r="AQ340" s="59"/>
      <c r="AR340" s="58"/>
      <c r="AS340" s="59"/>
      <c r="AT340" s="59"/>
      <c r="AU340" s="59"/>
      <c r="AV340" s="59" t="s">
        <v>9</v>
      </c>
      <c r="AW340" s="59"/>
      <c r="AX340" s="60"/>
      <c r="AY340" s="59"/>
      <c r="AZ340" s="59"/>
      <c r="BA340" s="59"/>
      <c r="BB340" s="59"/>
      <c r="BC340" s="58"/>
      <c r="BD340" s="58"/>
      <c r="BE340" s="59"/>
      <c r="BF340" s="58"/>
      <c r="BG340" s="58"/>
      <c r="BH340" s="58"/>
      <c r="BI340" s="59" t="s">
        <v>1034</v>
      </c>
      <c r="BJ340" s="6"/>
    </row>
    <row r="341" spans="1:62" ht="46.5">
      <c r="A341" s="23">
        <v>337</v>
      </c>
      <c r="B341" s="56" t="s">
        <v>2496</v>
      </c>
      <c r="C341" s="56" t="s">
        <v>1543</v>
      </c>
      <c r="D341" s="56" t="s">
        <v>71</v>
      </c>
      <c r="E341" s="56">
        <v>78</v>
      </c>
      <c r="F341" s="56" t="s">
        <v>2165</v>
      </c>
      <c r="G341" s="56" t="s">
        <v>2165</v>
      </c>
      <c r="H341" s="76" t="str">
        <f t="shared" si="10"/>
        <v>林＊榮</v>
      </c>
      <c r="I341" s="57" t="str">
        <f t="shared" si="11"/>
        <v>0＊580913</v>
      </c>
      <c r="J341" s="56">
        <v>1130420</v>
      </c>
      <c r="K341" s="56" t="s">
        <v>741</v>
      </c>
      <c r="L341" s="56">
        <v>1410</v>
      </c>
      <c r="M341" s="58"/>
      <c r="N341" s="58"/>
      <c r="O341" s="58"/>
      <c r="P341" s="58"/>
      <c r="Q341" s="58"/>
      <c r="R341" s="58"/>
      <c r="S341" s="59"/>
      <c r="T341" s="59"/>
      <c r="U341" s="59"/>
      <c r="V341" s="59"/>
      <c r="W341" s="59"/>
      <c r="X341" s="59"/>
      <c r="Y341" s="59"/>
      <c r="Z341" s="59"/>
      <c r="AA341" s="59"/>
      <c r="AB341" s="59"/>
      <c r="AC341" s="59"/>
      <c r="AD341" s="59"/>
      <c r="AE341" s="59"/>
      <c r="AF341" s="59"/>
      <c r="AG341" s="59"/>
      <c r="AH341" s="59"/>
      <c r="AI341" s="59"/>
      <c r="AJ341" s="58"/>
      <c r="AK341" s="58"/>
      <c r="AL341" s="58"/>
      <c r="AM341" s="59"/>
      <c r="AN341" s="59"/>
      <c r="AO341" s="59"/>
      <c r="AP341" s="59"/>
      <c r="AQ341" s="59"/>
      <c r="AR341" s="58"/>
      <c r="AS341" s="59"/>
      <c r="AT341" s="59"/>
      <c r="AU341" s="59"/>
      <c r="AV341" s="59"/>
      <c r="AW341" s="59"/>
      <c r="AX341" s="60"/>
      <c r="AY341" s="59"/>
      <c r="AZ341" s="59" t="s">
        <v>9</v>
      </c>
      <c r="BA341" s="59"/>
      <c r="BB341" s="59" t="s">
        <v>1899</v>
      </c>
      <c r="BC341" s="58"/>
      <c r="BD341" s="58"/>
      <c r="BE341" s="59"/>
      <c r="BF341" s="58"/>
      <c r="BG341" s="58"/>
      <c r="BH341" s="58"/>
      <c r="BI341" s="59"/>
      <c r="BJ341" s="6"/>
    </row>
    <row r="342" spans="1:62" ht="46.5">
      <c r="A342" s="23">
        <v>338</v>
      </c>
      <c r="B342" s="56" t="s">
        <v>2497</v>
      </c>
      <c r="C342" s="56" t="s">
        <v>2191</v>
      </c>
      <c r="D342" s="56" t="s">
        <v>71</v>
      </c>
      <c r="E342" s="56">
        <v>81</v>
      </c>
      <c r="F342" s="56" t="s">
        <v>195</v>
      </c>
      <c r="G342" s="56" t="s">
        <v>195</v>
      </c>
      <c r="H342" s="76" t="str">
        <f t="shared" si="10"/>
        <v>陳＊華</v>
      </c>
      <c r="I342" s="57" t="str">
        <f t="shared" si="11"/>
        <v>0＊660181</v>
      </c>
      <c r="J342" s="56">
        <v>1130420</v>
      </c>
      <c r="K342" s="56" t="s">
        <v>738</v>
      </c>
      <c r="L342" s="56">
        <v>1410</v>
      </c>
      <c r="M342" s="58"/>
      <c r="N342" s="58"/>
      <c r="O342" s="58"/>
      <c r="P342" s="58"/>
      <c r="Q342" s="58"/>
      <c r="R342" s="58"/>
      <c r="S342" s="59"/>
      <c r="T342" s="59"/>
      <c r="U342" s="59"/>
      <c r="V342" s="59"/>
      <c r="W342" s="59"/>
      <c r="X342" s="59"/>
      <c r="Y342" s="59"/>
      <c r="Z342" s="59"/>
      <c r="AA342" s="59"/>
      <c r="AB342" s="59"/>
      <c r="AC342" s="59"/>
      <c r="AD342" s="59"/>
      <c r="AE342" s="59"/>
      <c r="AF342" s="59"/>
      <c r="AG342" s="59"/>
      <c r="AH342" s="59"/>
      <c r="AI342" s="59"/>
      <c r="AJ342" s="58"/>
      <c r="AK342" s="58"/>
      <c r="AL342" s="58"/>
      <c r="AM342" s="59"/>
      <c r="AN342" s="59"/>
      <c r="AO342" s="59"/>
      <c r="AP342" s="59"/>
      <c r="AQ342" s="59"/>
      <c r="AR342" s="58"/>
      <c r="AS342" s="59"/>
      <c r="AT342" s="59"/>
      <c r="AU342" s="59"/>
      <c r="AV342" s="59"/>
      <c r="AW342" s="59"/>
      <c r="AX342" s="60"/>
      <c r="AY342" s="59" t="s">
        <v>9</v>
      </c>
      <c r="AZ342" s="59"/>
      <c r="BA342" s="59" t="s">
        <v>9</v>
      </c>
      <c r="BB342" s="59"/>
      <c r="BC342" s="58"/>
      <c r="BD342" s="58"/>
      <c r="BE342" s="59"/>
      <c r="BF342" s="58"/>
      <c r="BG342" s="58"/>
      <c r="BH342" s="58"/>
      <c r="BI342" s="59"/>
      <c r="BJ342" s="6"/>
    </row>
    <row r="343" spans="1:62" ht="31">
      <c r="A343" s="23">
        <v>339</v>
      </c>
      <c r="B343" s="56" t="s">
        <v>2495</v>
      </c>
      <c r="C343" s="56" t="s">
        <v>2190</v>
      </c>
      <c r="D343" s="56" t="s">
        <v>69</v>
      </c>
      <c r="E343" s="56">
        <v>74</v>
      </c>
      <c r="F343" s="56" t="s">
        <v>2040</v>
      </c>
      <c r="G343" s="56"/>
      <c r="H343" s="76" t="str">
        <f t="shared" si="10"/>
        <v>李＊臻</v>
      </c>
      <c r="I343" s="57" t="str">
        <f t="shared" si="11"/>
        <v>0＊551493</v>
      </c>
      <c r="J343" s="56">
        <v>1130422</v>
      </c>
      <c r="K343" s="56" t="s">
        <v>753</v>
      </c>
      <c r="L343" s="56">
        <v>1410</v>
      </c>
      <c r="M343" s="58"/>
      <c r="N343" s="58"/>
      <c r="O343" s="58"/>
      <c r="P343" s="58"/>
      <c r="Q343" s="58"/>
      <c r="R343" s="58"/>
      <c r="S343" s="59"/>
      <c r="T343" s="59"/>
      <c r="U343" s="59"/>
      <c r="V343" s="59"/>
      <c r="W343" s="59"/>
      <c r="X343" s="59"/>
      <c r="Y343" s="59"/>
      <c r="Z343" s="59"/>
      <c r="AA343" s="59"/>
      <c r="AB343" s="59"/>
      <c r="AC343" s="59"/>
      <c r="AD343" s="59"/>
      <c r="AE343" s="59"/>
      <c r="AF343" s="59"/>
      <c r="AG343" s="59"/>
      <c r="AH343" s="59"/>
      <c r="AI343" s="59"/>
      <c r="AJ343" s="58"/>
      <c r="AK343" s="58"/>
      <c r="AL343" s="58"/>
      <c r="AM343" s="59"/>
      <c r="AN343" s="59"/>
      <c r="AO343" s="59"/>
      <c r="AP343" s="59"/>
      <c r="AQ343" s="59"/>
      <c r="AR343" s="58" t="s">
        <v>9</v>
      </c>
      <c r="AS343" s="59"/>
      <c r="AT343" s="59"/>
      <c r="AU343" s="59"/>
      <c r="AV343" s="59"/>
      <c r="AW343" s="59"/>
      <c r="AX343" s="60"/>
      <c r="AY343" s="59"/>
      <c r="AZ343" s="59"/>
      <c r="BA343" s="59"/>
      <c r="BB343" s="59"/>
      <c r="BC343" s="58"/>
      <c r="BD343" s="58"/>
      <c r="BE343" s="59"/>
      <c r="BF343" s="58"/>
      <c r="BG343" s="58"/>
      <c r="BH343" s="58"/>
      <c r="BI343" s="59" t="s">
        <v>1034</v>
      </c>
      <c r="BJ343" s="6"/>
    </row>
    <row r="344" spans="1:62" ht="31">
      <c r="A344" s="23">
        <v>340</v>
      </c>
      <c r="B344" s="56" t="s">
        <v>2498</v>
      </c>
      <c r="C344" s="56" t="s">
        <v>2192</v>
      </c>
      <c r="D344" s="56" t="s">
        <v>71</v>
      </c>
      <c r="E344" s="56">
        <v>69</v>
      </c>
      <c r="F344" s="56" t="s">
        <v>195</v>
      </c>
      <c r="G344" s="56" t="s">
        <v>195</v>
      </c>
      <c r="H344" s="76" t="str">
        <f t="shared" si="10"/>
        <v>徐＊海</v>
      </c>
      <c r="I344" s="57" t="str">
        <f t="shared" si="11"/>
        <v>0＊537950</v>
      </c>
      <c r="J344" s="56">
        <v>1130422</v>
      </c>
      <c r="K344" s="56" t="s">
        <v>734</v>
      </c>
      <c r="L344" s="56">
        <v>1410</v>
      </c>
      <c r="M344" s="58"/>
      <c r="N344" s="58"/>
      <c r="O344" s="58"/>
      <c r="P344" s="58"/>
      <c r="Q344" s="58"/>
      <c r="R344" s="58"/>
      <c r="S344" s="59"/>
      <c r="T344" s="59"/>
      <c r="U344" s="59"/>
      <c r="V344" s="59"/>
      <c r="W344" s="59"/>
      <c r="X344" s="59"/>
      <c r="Y344" s="59"/>
      <c r="Z344" s="59"/>
      <c r="AA344" s="59"/>
      <c r="AB344" s="59"/>
      <c r="AC344" s="59"/>
      <c r="AD344" s="59"/>
      <c r="AE344" s="59"/>
      <c r="AF344" s="59"/>
      <c r="AG344" s="59"/>
      <c r="AH344" s="59"/>
      <c r="AI344" s="59"/>
      <c r="AJ344" s="58"/>
      <c r="AK344" s="58"/>
      <c r="AL344" s="58"/>
      <c r="AM344" s="59"/>
      <c r="AN344" s="59"/>
      <c r="AO344" s="59"/>
      <c r="AP344" s="59"/>
      <c r="AQ344" s="59"/>
      <c r="AR344" s="58"/>
      <c r="AS344" s="59"/>
      <c r="AT344" s="59"/>
      <c r="AU344" s="59"/>
      <c r="AV344" s="59"/>
      <c r="AW344" s="59"/>
      <c r="AX344" s="60"/>
      <c r="AY344" s="59"/>
      <c r="AZ344" s="59"/>
      <c r="BA344" s="59" t="s">
        <v>9</v>
      </c>
      <c r="BB344" s="59"/>
      <c r="BC344" s="58"/>
      <c r="BD344" s="58"/>
      <c r="BE344" s="59"/>
      <c r="BF344" s="58"/>
      <c r="BG344" s="58"/>
      <c r="BH344" s="58"/>
      <c r="BI344" s="59"/>
      <c r="BJ344" s="6"/>
    </row>
    <row r="345" spans="1:62">
      <c r="A345" s="23">
        <v>341</v>
      </c>
      <c r="B345" s="56" t="s">
        <v>714</v>
      </c>
      <c r="C345" s="56" t="s">
        <v>379</v>
      </c>
      <c r="D345" s="56" t="s">
        <v>71</v>
      </c>
      <c r="E345" s="56">
        <v>52</v>
      </c>
      <c r="F345" s="56" t="s">
        <v>195</v>
      </c>
      <c r="G345" s="56" t="s">
        <v>195</v>
      </c>
      <c r="H345" s="76" t="str">
        <f t="shared" si="10"/>
        <v>林＊忠</v>
      </c>
      <c r="I345" s="57" t="str">
        <f t="shared" si="11"/>
        <v>2＊363801</v>
      </c>
      <c r="J345" s="56">
        <v>1130422</v>
      </c>
      <c r="K345" s="56">
        <v>5761300</v>
      </c>
      <c r="L345" s="56">
        <v>1410</v>
      </c>
      <c r="M345" s="58"/>
      <c r="N345" s="58"/>
      <c r="O345" s="58"/>
      <c r="P345" s="58"/>
      <c r="Q345" s="58"/>
      <c r="R345" s="58"/>
      <c r="S345" s="59"/>
      <c r="T345" s="59"/>
      <c r="U345" s="59"/>
      <c r="V345" s="59"/>
      <c r="W345" s="59"/>
      <c r="X345" s="59"/>
      <c r="Y345" s="59"/>
      <c r="Z345" s="59"/>
      <c r="AA345" s="59"/>
      <c r="AB345" s="59"/>
      <c r="AC345" s="59"/>
      <c r="AD345" s="59"/>
      <c r="AE345" s="59"/>
      <c r="AF345" s="59"/>
      <c r="AG345" s="59"/>
      <c r="AH345" s="59"/>
      <c r="AI345" s="59"/>
      <c r="AJ345" s="58"/>
      <c r="AK345" s="58"/>
      <c r="AL345" s="58"/>
      <c r="AM345" s="59"/>
      <c r="AN345" s="59"/>
      <c r="AO345" s="59"/>
      <c r="AP345" s="59"/>
      <c r="AQ345" s="59"/>
      <c r="AR345" s="58"/>
      <c r="AS345" s="59"/>
      <c r="AT345" s="59"/>
      <c r="AU345" s="63" t="s">
        <v>9</v>
      </c>
      <c r="AV345" s="59"/>
      <c r="AW345" s="59"/>
      <c r="AX345" s="60"/>
      <c r="AY345" s="59"/>
      <c r="AZ345" s="59"/>
      <c r="BA345" s="59"/>
      <c r="BB345" s="59"/>
      <c r="BC345" s="58"/>
      <c r="BD345" s="58"/>
      <c r="BE345" s="59"/>
      <c r="BF345" s="58"/>
      <c r="BG345" s="58"/>
      <c r="BH345" s="58"/>
      <c r="BI345" s="59"/>
      <c r="BJ345" s="6"/>
    </row>
    <row r="346" spans="1:62" ht="31">
      <c r="A346" s="23">
        <v>342</v>
      </c>
      <c r="B346" s="56" t="s">
        <v>2490</v>
      </c>
      <c r="C346" s="56" t="s">
        <v>1025</v>
      </c>
      <c r="D346" s="56" t="s">
        <v>69</v>
      </c>
      <c r="E346" s="56">
        <v>83</v>
      </c>
      <c r="F346" s="56" t="s">
        <v>2036</v>
      </c>
      <c r="G346" s="56"/>
      <c r="H346" s="76" t="str">
        <f t="shared" si="10"/>
        <v>李＊月笑</v>
      </c>
      <c r="I346" s="57" t="str">
        <f t="shared" si="11"/>
        <v>0＊837515</v>
      </c>
      <c r="J346" s="56">
        <v>1130424</v>
      </c>
      <c r="K346" s="56" t="s">
        <v>734</v>
      </c>
      <c r="L346" s="56">
        <v>1410</v>
      </c>
      <c r="M346" s="58"/>
      <c r="N346" s="58"/>
      <c r="O346" s="58"/>
      <c r="P346" s="58"/>
      <c r="Q346" s="58"/>
      <c r="R346" s="58"/>
      <c r="S346" s="59"/>
      <c r="T346" s="59"/>
      <c r="U346" s="59"/>
      <c r="V346" s="59"/>
      <c r="W346" s="59"/>
      <c r="X346" s="59"/>
      <c r="Y346" s="59"/>
      <c r="Z346" s="59"/>
      <c r="AA346" s="59"/>
      <c r="AB346" s="59"/>
      <c r="AC346" s="59"/>
      <c r="AD346" s="59"/>
      <c r="AE346" s="59"/>
      <c r="AF346" s="59"/>
      <c r="AG346" s="59"/>
      <c r="AH346" s="59"/>
      <c r="AI346" s="59"/>
      <c r="AJ346" s="58"/>
      <c r="AK346" s="58"/>
      <c r="AL346" s="58"/>
      <c r="AM346" s="59"/>
      <c r="AN346" s="59"/>
      <c r="AO346" s="59"/>
      <c r="AP346" s="59"/>
      <c r="AQ346" s="59"/>
      <c r="AR346" s="58"/>
      <c r="AS346" s="59"/>
      <c r="AT346" s="59"/>
      <c r="AU346" s="59"/>
      <c r="AV346" s="59"/>
      <c r="AW346" s="59"/>
      <c r="AX346" s="60"/>
      <c r="AY346" s="59"/>
      <c r="AZ346" s="59"/>
      <c r="BA346" s="59" t="s">
        <v>1879</v>
      </c>
      <c r="BB346" s="59"/>
      <c r="BC346" s="58"/>
      <c r="BD346" s="58"/>
      <c r="BE346" s="59"/>
      <c r="BF346" s="58"/>
      <c r="BG346" s="58"/>
      <c r="BH346" s="58"/>
      <c r="BI346" s="59"/>
      <c r="BJ346" s="6"/>
    </row>
    <row r="347" spans="1:62" ht="77.5">
      <c r="A347" s="23">
        <v>343</v>
      </c>
      <c r="B347" s="56" t="s">
        <v>2499</v>
      </c>
      <c r="C347" s="56" t="s">
        <v>2193</v>
      </c>
      <c r="D347" s="56" t="s">
        <v>71</v>
      </c>
      <c r="E347" s="56">
        <v>83</v>
      </c>
      <c r="F347" s="56" t="s">
        <v>891</v>
      </c>
      <c r="G347" s="56"/>
      <c r="H347" s="76" t="str">
        <f t="shared" si="10"/>
        <v>紀＊雄</v>
      </c>
      <c r="I347" s="57" t="str">
        <f t="shared" si="11"/>
        <v>0＊036335</v>
      </c>
      <c r="J347" s="56">
        <v>1130424</v>
      </c>
      <c r="K347" s="56" t="s">
        <v>2228</v>
      </c>
      <c r="L347" s="56">
        <v>1410</v>
      </c>
      <c r="M347" s="58"/>
      <c r="N347" s="58"/>
      <c r="O347" s="58"/>
      <c r="P347" s="58"/>
      <c r="Q347" s="58"/>
      <c r="R347" s="58"/>
      <c r="S347" s="59"/>
      <c r="T347" s="59"/>
      <c r="U347" s="59"/>
      <c r="V347" s="59"/>
      <c r="W347" s="59"/>
      <c r="X347" s="59"/>
      <c r="Y347" s="59"/>
      <c r="Z347" s="59"/>
      <c r="AA347" s="59"/>
      <c r="AB347" s="59"/>
      <c r="AC347" s="59"/>
      <c r="AD347" s="59"/>
      <c r="AE347" s="59"/>
      <c r="AF347" s="59"/>
      <c r="AG347" s="59"/>
      <c r="AH347" s="59"/>
      <c r="AI347" s="59"/>
      <c r="AJ347" s="58"/>
      <c r="AK347" s="58"/>
      <c r="AL347" s="58"/>
      <c r="AM347" s="59"/>
      <c r="AN347" s="59"/>
      <c r="AO347" s="59"/>
      <c r="AP347" s="59"/>
      <c r="AQ347" s="59"/>
      <c r="AR347" s="58" t="s">
        <v>9</v>
      </c>
      <c r="AS347" s="59"/>
      <c r="AT347" s="59"/>
      <c r="AU347" s="59"/>
      <c r="AV347" s="59" t="s">
        <v>9</v>
      </c>
      <c r="AW347" s="59"/>
      <c r="AX347" s="60"/>
      <c r="AY347" s="59"/>
      <c r="AZ347" s="59"/>
      <c r="BA347" s="59"/>
      <c r="BB347" s="59"/>
      <c r="BC347" s="58" t="s">
        <v>9</v>
      </c>
      <c r="BD347" s="58"/>
      <c r="BE347" s="59"/>
      <c r="BF347" s="58"/>
      <c r="BG347" s="58"/>
      <c r="BH347" s="58"/>
      <c r="BI347" s="59" t="s">
        <v>1034</v>
      </c>
      <c r="BJ347" s="6"/>
    </row>
    <row r="348" spans="1:62" ht="31">
      <c r="A348" s="23">
        <v>344</v>
      </c>
      <c r="B348" s="56" t="s">
        <v>642</v>
      </c>
      <c r="C348" s="56" t="s">
        <v>643</v>
      </c>
      <c r="D348" s="56" t="s">
        <v>69</v>
      </c>
      <c r="E348" s="56">
        <v>84</v>
      </c>
      <c r="F348" s="56" t="s">
        <v>2194</v>
      </c>
      <c r="G348" s="56"/>
      <c r="H348" s="76" t="str">
        <f t="shared" si="10"/>
        <v>辛＊仙女</v>
      </c>
      <c r="I348" s="57" t="str">
        <f t="shared" si="11"/>
        <v>0＊661475</v>
      </c>
      <c r="J348" s="56">
        <v>1130424</v>
      </c>
      <c r="K348" s="56" t="s">
        <v>753</v>
      </c>
      <c r="L348" s="56">
        <v>1410</v>
      </c>
      <c r="M348" s="58"/>
      <c r="N348" s="58"/>
      <c r="O348" s="58"/>
      <c r="P348" s="58"/>
      <c r="Q348" s="58"/>
      <c r="R348" s="58"/>
      <c r="S348" s="59"/>
      <c r="T348" s="59"/>
      <c r="U348" s="59"/>
      <c r="V348" s="59"/>
      <c r="W348" s="59"/>
      <c r="X348" s="59"/>
      <c r="Y348" s="59"/>
      <c r="Z348" s="59"/>
      <c r="AA348" s="59"/>
      <c r="AB348" s="59"/>
      <c r="AC348" s="59"/>
      <c r="AD348" s="59"/>
      <c r="AE348" s="59"/>
      <c r="AF348" s="59"/>
      <c r="AG348" s="59"/>
      <c r="AH348" s="59"/>
      <c r="AI348" s="59"/>
      <c r="AJ348" s="58"/>
      <c r="AK348" s="58"/>
      <c r="AL348" s="58"/>
      <c r="AM348" s="59"/>
      <c r="AN348" s="59"/>
      <c r="AO348" s="59"/>
      <c r="AP348" s="59"/>
      <c r="AQ348" s="59"/>
      <c r="AR348" s="58" t="s">
        <v>9</v>
      </c>
      <c r="AS348" s="59"/>
      <c r="AT348" s="59"/>
      <c r="AU348" s="59"/>
      <c r="AV348" s="59"/>
      <c r="AW348" s="59"/>
      <c r="AX348" s="60"/>
      <c r="AY348" s="59"/>
      <c r="AZ348" s="59"/>
      <c r="BA348" s="59"/>
      <c r="BB348" s="59"/>
      <c r="BC348" s="58"/>
      <c r="BD348" s="58"/>
      <c r="BE348" s="59"/>
      <c r="BF348" s="58"/>
      <c r="BG348" s="58"/>
      <c r="BH348" s="58"/>
      <c r="BI348" s="59" t="s">
        <v>1034</v>
      </c>
      <c r="BJ348" s="6"/>
    </row>
    <row r="349" spans="1:62" ht="46.5">
      <c r="A349" s="23">
        <v>345</v>
      </c>
      <c r="B349" s="56" t="s">
        <v>155</v>
      </c>
      <c r="C349" s="56" t="s">
        <v>156</v>
      </c>
      <c r="D349" s="56" t="s">
        <v>69</v>
      </c>
      <c r="E349" s="56">
        <v>88</v>
      </c>
      <c r="F349" s="56" t="s">
        <v>195</v>
      </c>
      <c r="G349" s="56" t="s">
        <v>195</v>
      </c>
      <c r="H349" s="76" t="str">
        <f t="shared" si="10"/>
        <v>蘇＊鴻</v>
      </c>
      <c r="I349" s="57" t="str">
        <f t="shared" si="11"/>
        <v>0＊138945</v>
      </c>
      <c r="J349" s="56">
        <v>1130424</v>
      </c>
      <c r="K349" s="56" t="s">
        <v>767</v>
      </c>
      <c r="L349" s="56">
        <v>1410</v>
      </c>
      <c r="M349" s="58"/>
      <c r="N349" s="58"/>
      <c r="O349" s="58"/>
      <c r="P349" s="58"/>
      <c r="Q349" s="58"/>
      <c r="R349" s="58"/>
      <c r="S349" s="59"/>
      <c r="T349" s="59"/>
      <c r="U349" s="59"/>
      <c r="V349" s="59"/>
      <c r="W349" s="59"/>
      <c r="X349" s="59"/>
      <c r="Y349" s="59"/>
      <c r="Z349" s="59"/>
      <c r="AA349" s="59"/>
      <c r="AB349" s="59"/>
      <c r="AC349" s="59"/>
      <c r="AD349" s="59"/>
      <c r="AE349" s="59"/>
      <c r="AF349" s="59"/>
      <c r="AG349" s="59"/>
      <c r="AH349" s="59"/>
      <c r="AI349" s="59"/>
      <c r="AJ349" s="58"/>
      <c r="AK349" s="58"/>
      <c r="AL349" s="58"/>
      <c r="AM349" s="59"/>
      <c r="AN349" s="59"/>
      <c r="AO349" s="59"/>
      <c r="AP349" s="59"/>
      <c r="AQ349" s="59"/>
      <c r="AR349" s="58"/>
      <c r="AS349" s="59"/>
      <c r="AT349" s="59"/>
      <c r="AU349" s="59"/>
      <c r="AV349" s="59" t="s">
        <v>2229</v>
      </c>
      <c r="AW349" s="59"/>
      <c r="AX349" s="60"/>
      <c r="AY349" s="59"/>
      <c r="AZ349" s="59"/>
      <c r="BA349" s="59"/>
      <c r="BB349" s="59"/>
      <c r="BC349" s="58" t="s">
        <v>9</v>
      </c>
      <c r="BD349" s="58"/>
      <c r="BE349" s="59"/>
      <c r="BF349" s="58"/>
      <c r="BG349" s="58"/>
      <c r="BH349" s="58"/>
      <c r="BI349" s="59"/>
      <c r="BJ349" s="6"/>
    </row>
    <row r="350" spans="1:62" ht="31">
      <c r="A350" s="23">
        <v>346</v>
      </c>
      <c r="B350" s="56" t="s">
        <v>2500</v>
      </c>
      <c r="C350" s="56" t="s">
        <v>2014</v>
      </c>
      <c r="D350" s="56" t="s">
        <v>71</v>
      </c>
      <c r="E350" s="56">
        <v>76</v>
      </c>
      <c r="F350" s="56" t="s">
        <v>2056</v>
      </c>
      <c r="G350" s="56"/>
      <c r="H350" s="76" t="str">
        <f t="shared" si="10"/>
        <v>倪＊勝</v>
      </c>
      <c r="I350" s="57" t="str">
        <f t="shared" si="11"/>
        <v>0＊176882</v>
      </c>
      <c r="J350" s="56">
        <v>1130424</v>
      </c>
      <c r="K350" s="56" t="s">
        <v>753</v>
      </c>
      <c r="L350" s="56">
        <v>1410</v>
      </c>
      <c r="M350" s="58"/>
      <c r="N350" s="58"/>
      <c r="O350" s="58"/>
      <c r="P350" s="58"/>
      <c r="Q350" s="58"/>
      <c r="R350" s="58"/>
      <c r="S350" s="59"/>
      <c r="T350" s="59"/>
      <c r="U350" s="59"/>
      <c r="V350" s="59"/>
      <c r="W350" s="59"/>
      <c r="X350" s="59"/>
      <c r="Y350" s="59"/>
      <c r="Z350" s="59"/>
      <c r="AA350" s="59"/>
      <c r="AB350" s="59"/>
      <c r="AC350" s="59"/>
      <c r="AD350" s="59"/>
      <c r="AE350" s="59"/>
      <c r="AF350" s="59"/>
      <c r="AG350" s="59"/>
      <c r="AH350" s="59"/>
      <c r="AI350" s="59"/>
      <c r="AJ350" s="58"/>
      <c r="AK350" s="58"/>
      <c r="AL350" s="58"/>
      <c r="AM350" s="59"/>
      <c r="AN350" s="59"/>
      <c r="AO350" s="59"/>
      <c r="AP350" s="59"/>
      <c r="AQ350" s="59"/>
      <c r="AR350" s="58" t="s">
        <v>9</v>
      </c>
      <c r="AS350" s="59"/>
      <c r="AT350" s="59"/>
      <c r="AU350" s="59"/>
      <c r="AV350" s="59"/>
      <c r="AW350" s="59"/>
      <c r="AX350" s="60"/>
      <c r="AY350" s="59"/>
      <c r="AZ350" s="59"/>
      <c r="BA350" s="59"/>
      <c r="BB350" s="59"/>
      <c r="BC350" s="58"/>
      <c r="BD350" s="58"/>
      <c r="BE350" s="59"/>
      <c r="BF350" s="58"/>
      <c r="BG350" s="58"/>
      <c r="BH350" s="58"/>
      <c r="BI350" s="59" t="s">
        <v>1034</v>
      </c>
      <c r="BJ350" s="6"/>
    </row>
    <row r="351" spans="1:62" ht="31">
      <c r="A351" s="23">
        <v>347</v>
      </c>
      <c r="B351" s="56" t="s">
        <v>349</v>
      </c>
      <c r="C351" s="56" t="s">
        <v>121</v>
      </c>
      <c r="D351" s="56" t="s">
        <v>71</v>
      </c>
      <c r="E351" s="56">
        <v>68</v>
      </c>
      <c r="F351" s="56" t="s">
        <v>195</v>
      </c>
      <c r="G351" s="56" t="s">
        <v>195</v>
      </c>
      <c r="H351" s="76" t="str">
        <f t="shared" si="10"/>
        <v>何＊興</v>
      </c>
      <c r="I351" s="57" t="str">
        <f t="shared" si="11"/>
        <v>1＊044421</v>
      </c>
      <c r="J351" s="56">
        <v>1130424</v>
      </c>
      <c r="K351" s="56" t="s">
        <v>734</v>
      </c>
      <c r="L351" s="56">
        <v>1410</v>
      </c>
      <c r="M351" s="58"/>
      <c r="N351" s="58"/>
      <c r="O351" s="58"/>
      <c r="P351" s="58"/>
      <c r="Q351" s="58"/>
      <c r="R351" s="58"/>
      <c r="S351" s="59"/>
      <c r="T351" s="59"/>
      <c r="U351" s="59"/>
      <c r="V351" s="59"/>
      <c r="W351" s="59"/>
      <c r="X351" s="59"/>
      <c r="Y351" s="59"/>
      <c r="Z351" s="59"/>
      <c r="AA351" s="59"/>
      <c r="AB351" s="59"/>
      <c r="AC351" s="59"/>
      <c r="AD351" s="59"/>
      <c r="AE351" s="59"/>
      <c r="AF351" s="59"/>
      <c r="AG351" s="59"/>
      <c r="AH351" s="59"/>
      <c r="AI351" s="59"/>
      <c r="AJ351" s="58"/>
      <c r="AK351" s="58"/>
      <c r="AL351" s="58"/>
      <c r="AM351" s="59"/>
      <c r="AN351" s="59"/>
      <c r="AO351" s="59"/>
      <c r="AP351" s="59"/>
      <c r="AQ351" s="59"/>
      <c r="AR351" s="58"/>
      <c r="AS351" s="59"/>
      <c r="AT351" s="59"/>
      <c r="AU351" s="59"/>
      <c r="AV351" s="59"/>
      <c r="AW351" s="59"/>
      <c r="AX351" s="60"/>
      <c r="AY351" s="59"/>
      <c r="AZ351" s="59"/>
      <c r="BA351" s="59" t="s">
        <v>9</v>
      </c>
      <c r="BB351" s="59"/>
      <c r="BC351" s="58"/>
      <c r="BD351" s="58"/>
      <c r="BE351" s="59"/>
      <c r="BF351" s="58"/>
      <c r="BG351" s="58"/>
      <c r="BH351" s="58"/>
      <c r="BI351" s="59"/>
      <c r="BJ351" s="6"/>
    </row>
    <row r="352" spans="1:62" ht="31">
      <c r="A352" s="23">
        <v>348</v>
      </c>
      <c r="B352" s="56" t="s">
        <v>2501</v>
      </c>
      <c r="C352" s="56" t="s">
        <v>2195</v>
      </c>
      <c r="D352" s="56" t="s">
        <v>69</v>
      </c>
      <c r="E352" s="56">
        <v>91</v>
      </c>
      <c r="F352" s="56" t="s">
        <v>2030</v>
      </c>
      <c r="G352" s="56"/>
      <c r="H352" s="76" t="str">
        <f t="shared" si="10"/>
        <v>宋＊素英</v>
      </c>
      <c r="I352" s="57" t="str">
        <f t="shared" si="11"/>
        <v>0＊592721</v>
      </c>
      <c r="J352" s="56">
        <v>1130426</v>
      </c>
      <c r="K352" s="56" t="s">
        <v>752</v>
      </c>
      <c r="L352" s="56">
        <v>1410</v>
      </c>
      <c r="M352" s="58"/>
      <c r="N352" s="58"/>
      <c r="O352" s="58"/>
      <c r="P352" s="58"/>
      <c r="Q352" s="58"/>
      <c r="R352" s="58"/>
      <c r="S352" s="59"/>
      <c r="T352" s="59"/>
      <c r="U352" s="59"/>
      <c r="V352" s="59"/>
      <c r="W352" s="59"/>
      <c r="X352" s="59"/>
      <c r="Y352" s="59"/>
      <c r="Z352" s="59"/>
      <c r="AA352" s="59"/>
      <c r="AB352" s="59"/>
      <c r="AC352" s="59"/>
      <c r="AD352" s="59"/>
      <c r="AE352" s="59"/>
      <c r="AF352" s="59"/>
      <c r="AG352" s="59"/>
      <c r="AH352" s="59"/>
      <c r="AI352" s="59"/>
      <c r="AJ352" s="58"/>
      <c r="AK352" s="58"/>
      <c r="AL352" s="58"/>
      <c r="AM352" s="59"/>
      <c r="AN352" s="59"/>
      <c r="AO352" s="59"/>
      <c r="AP352" s="59"/>
      <c r="AQ352" s="59"/>
      <c r="AR352" s="58"/>
      <c r="AS352" s="59"/>
      <c r="AT352" s="59"/>
      <c r="AU352" s="59"/>
      <c r="AV352" s="59" t="s">
        <v>9</v>
      </c>
      <c r="AW352" s="59"/>
      <c r="AX352" s="60"/>
      <c r="AY352" s="59"/>
      <c r="AZ352" s="59"/>
      <c r="BA352" s="59"/>
      <c r="BB352" s="59"/>
      <c r="BC352" s="58"/>
      <c r="BD352" s="58"/>
      <c r="BE352" s="59"/>
      <c r="BF352" s="58"/>
      <c r="BG352" s="58"/>
      <c r="BH352" s="58"/>
      <c r="BI352" s="59" t="s">
        <v>1034</v>
      </c>
      <c r="BJ352" s="6"/>
    </row>
    <row r="353" spans="1:62" ht="31">
      <c r="A353" s="23">
        <v>349</v>
      </c>
      <c r="B353" s="56" t="s">
        <v>2502</v>
      </c>
      <c r="C353" s="56" t="s">
        <v>2196</v>
      </c>
      <c r="D353" s="56" t="s">
        <v>69</v>
      </c>
      <c r="E353" s="56">
        <v>69</v>
      </c>
      <c r="F353" s="56" t="s">
        <v>195</v>
      </c>
      <c r="G353" s="56" t="s">
        <v>195</v>
      </c>
      <c r="H353" s="76" t="str">
        <f t="shared" si="10"/>
        <v>陳＊美</v>
      </c>
      <c r="I353" s="57" t="str">
        <f t="shared" si="11"/>
        <v>0＊508238</v>
      </c>
      <c r="J353" s="56">
        <v>1130426</v>
      </c>
      <c r="K353" s="56" t="s">
        <v>751</v>
      </c>
      <c r="L353" s="56">
        <v>1410</v>
      </c>
      <c r="M353" s="58"/>
      <c r="N353" s="58"/>
      <c r="O353" s="58"/>
      <c r="P353" s="58"/>
      <c r="Q353" s="58"/>
      <c r="R353" s="58"/>
      <c r="S353" s="59"/>
      <c r="T353" s="59"/>
      <c r="U353" s="59"/>
      <c r="V353" s="59"/>
      <c r="W353" s="59"/>
      <c r="X353" s="59"/>
      <c r="Y353" s="59"/>
      <c r="Z353" s="59"/>
      <c r="AA353" s="59"/>
      <c r="AB353" s="59"/>
      <c r="AC353" s="59"/>
      <c r="AD353" s="59"/>
      <c r="AE353" s="59"/>
      <c r="AF353" s="59"/>
      <c r="AG353" s="59"/>
      <c r="AH353" s="59"/>
      <c r="AI353" s="59"/>
      <c r="AJ353" s="58"/>
      <c r="AK353" s="58"/>
      <c r="AL353" s="58"/>
      <c r="AM353" s="59"/>
      <c r="AN353" s="59"/>
      <c r="AO353" s="59"/>
      <c r="AP353" s="59"/>
      <c r="AQ353" s="59"/>
      <c r="AR353" s="58"/>
      <c r="AS353" s="59"/>
      <c r="AT353" s="59"/>
      <c r="AU353" s="59"/>
      <c r="AV353" s="59"/>
      <c r="AW353" s="59"/>
      <c r="AX353" s="60"/>
      <c r="AY353" s="59"/>
      <c r="AZ353" s="59"/>
      <c r="BA353" s="59"/>
      <c r="BB353" s="59"/>
      <c r="BC353" s="58" t="s">
        <v>9</v>
      </c>
      <c r="BD353" s="58"/>
      <c r="BE353" s="59"/>
      <c r="BF353" s="58"/>
      <c r="BG353" s="58"/>
      <c r="BH353" s="58"/>
      <c r="BI353" s="59"/>
      <c r="BJ353" s="6"/>
    </row>
    <row r="354" spans="1:62" ht="31">
      <c r="A354" s="23">
        <v>350</v>
      </c>
      <c r="B354" s="56" t="s">
        <v>2503</v>
      </c>
      <c r="C354" s="56" t="s">
        <v>1582</v>
      </c>
      <c r="D354" s="56" t="s">
        <v>71</v>
      </c>
      <c r="E354" s="56">
        <v>56</v>
      </c>
      <c r="F354" s="56" t="s">
        <v>195</v>
      </c>
      <c r="G354" s="56" t="s">
        <v>195</v>
      </c>
      <c r="H354" s="76" t="str">
        <f t="shared" si="10"/>
        <v>葉＊青</v>
      </c>
      <c r="I354" s="57" t="str">
        <f t="shared" si="11"/>
        <v>1＊997780</v>
      </c>
      <c r="J354" s="56">
        <v>1130426</v>
      </c>
      <c r="K354" s="56" t="s">
        <v>752</v>
      </c>
      <c r="L354" s="56">
        <v>1410</v>
      </c>
      <c r="M354" s="58"/>
      <c r="N354" s="58"/>
      <c r="O354" s="58"/>
      <c r="P354" s="58"/>
      <c r="Q354" s="58"/>
      <c r="R354" s="58"/>
      <c r="S354" s="59"/>
      <c r="T354" s="59"/>
      <c r="U354" s="59"/>
      <c r="V354" s="59"/>
      <c r="W354" s="59"/>
      <c r="X354" s="59"/>
      <c r="Y354" s="59"/>
      <c r="Z354" s="59"/>
      <c r="AA354" s="59"/>
      <c r="AB354" s="59"/>
      <c r="AC354" s="59"/>
      <c r="AD354" s="59"/>
      <c r="AE354" s="59"/>
      <c r="AF354" s="59"/>
      <c r="AG354" s="59"/>
      <c r="AH354" s="59"/>
      <c r="AI354" s="59"/>
      <c r="AJ354" s="58"/>
      <c r="AK354" s="58"/>
      <c r="AL354" s="58"/>
      <c r="AM354" s="59"/>
      <c r="AN354" s="59"/>
      <c r="AO354" s="59"/>
      <c r="AP354" s="59"/>
      <c r="AQ354" s="59"/>
      <c r="AR354" s="58"/>
      <c r="AS354" s="59"/>
      <c r="AT354" s="59"/>
      <c r="AU354" s="59"/>
      <c r="AV354" s="59" t="s">
        <v>9</v>
      </c>
      <c r="AW354" s="59"/>
      <c r="AX354" s="60"/>
      <c r="AY354" s="59"/>
      <c r="AZ354" s="59"/>
      <c r="BA354" s="59"/>
      <c r="BB354" s="59"/>
      <c r="BC354" s="58"/>
      <c r="BD354" s="58"/>
      <c r="BE354" s="59"/>
      <c r="BF354" s="58"/>
      <c r="BG354" s="58"/>
      <c r="BH354" s="58"/>
      <c r="BI354" s="59" t="s">
        <v>1034</v>
      </c>
      <c r="BJ354" s="6"/>
    </row>
    <row r="355" spans="1:62" ht="31">
      <c r="A355" s="23">
        <v>351</v>
      </c>
      <c r="B355" s="56" t="s">
        <v>2504</v>
      </c>
      <c r="C355" s="56" t="s">
        <v>2197</v>
      </c>
      <c r="D355" s="56" t="s">
        <v>71</v>
      </c>
      <c r="E355" s="56">
        <v>76</v>
      </c>
      <c r="F355" s="56" t="s">
        <v>195</v>
      </c>
      <c r="G355" s="56" t="s">
        <v>195</v>
      </c>
      <c r="H355" s="76" t="str">
        <f t="shared" si="10"/>
        <v>曾＊志</v>
      </c>
      <c r="I355" s="57" t="str">
        <f t="shared" si="11"/>
        <v>1＊316353</v>
      </c>
      <c r="J355" s="56">
        <v>1130429</v>
      </c>
      <c r="K355" s="56" t="s">
        <v>734</v>
      </c>
      <c r="L355" s="56">
        <v>1410</v>
      </c>
      <c r="M355" s="58"/>
      <c r="N355" s="58"/>
      <c r="O355" s="58"/>
      <c r="P355" s="58"/>
      <c r="Q355" s="58"/>
      <c r="R355" s="58"/>
      <c r="S355" s="59"/>
      <c r="T355" s="59"/>
      <c r="U355" s="59"/>
      <c r="V355" s="59"/>
      <c r="W355" s="59"/>
      <c r="X355" s="59"/>
      <c r="Y355" s="59"/>
      <c r="Z355" s="59"/>
      <c r="AA355" s="59"/>
      <c r="AB355" s="59"/>
      <c r="AC355" s="59"/>
      <c r="AD355" s="59"/>
      <c r="AE355" s="59"/>
      <c r="AF355" s="59"/>
      <c r="AG355" s="59"/>
      <c r="AH355" s="59"/>
      <c r="AI355" s="59"/>
      <c r="AJ355" s="58"/>
      <c r="AK355" s="58"/>
      <c r="AL355" s="58"/>
      <c r="AM355" s="59"/>
      <c r="AN355" s="59"/>
      <c r="AO355" s="59"/>
      <c r="AP355" s="59"/>
      <c r="AQ355" s="59"/>
      <c r="AR355" s="58"/>
      <c r="AS355" s="59"/>
      <c r="AT355" s="59"/>
      <c r="AU355" s="59"/>
      <c r="AV355" s="59"/>
      <c r="AW355" s="59"/>
      <c r="AX355" s="60"/>
      <c r="AY355" s="59"/>
      <c r="AZ355" s="59"/>
      <c r="BA355" s="59" t="s">
        <v>9</v>
      </c>
      <c r="BB355" s="59"/>
      <c r="BC355" s="58"/>
      <c r="BD355" s="58"/>
      <c r="BE355" s="59" t="s">
        <v>736</v>
      </c>
      <c r="BF355" s="58"/>
      <c r="BG355" s="58"/>
      <c r="BH355" s="58"/>
      <c r="BI355" s="59"/>
      <c r="BJ355" s="6"/>
    </row>
    <row r="356" spans="1:62" ht="62">
      <c r="A356" s="23">
        <v>352</v>
      </c>
      <c r="B356" s="56" t="s">
        <v>2490</v>
      </c>
      <c r="C356" s="56" t="s">
        <v>1025</v>
      </c>
      <c r="D356" s="56" t="s">
        <v>69</v>
      </c>
      <c r="E356" s="56">
        <v>83</v>
      </c>
      <c r="F356" s="56" t="s">
        <v>2036</v>
      </c>
      <c r="G356" s="56"/>
      <c r="H356" s="76" t="str">
        <f t="shared" si="10"/>
        <v>李＊月笑</v>
      </c>
      <c r="I356" s="57" t="str">
        <f t="shared" si="11"/>
        <v>0＊837515</v>
      </c>
      <c r="J356" s="56">
        <v>1130430</v>
      </c>
      <c r="K356" s="56" t="s">
        <v>2213</v>
      </c>
      <c r="L356" s="56">
        <v>1410</v>
      </c>
      <c r="M356" s="58"/>
      <c r="N356" s="58"/>
      <c r="O356" s="58"/>
      <c r="P356" s="58"/>
      <c r="Q356" s="58"/>
      <c r="R356" s="58"/>
      <c r="S356" s="59"/>
      <c r="T356" s="59"/>
      <c r="U356" s="59"/>
      <c r="V356" s="59"/>
      <c r="W356" s="59"/>
      <c r="X356" s="59"/>
      <c r="Y356" s="59"/>
      <c r="Z356" s="59"/>
      <c r="AA356" s="59"/>
      <c r="AB356" s="59"/>
      <c r="AC356" s="59"/>
      <c r="AD356" s="59"/>
      <c r="AE356" s="59"/>
      <c r="AF356" s="59"/>
      <c r="AG356" s="59"/>
      <c r="AH356" s="59"/>
      <c r="AI356" s="59"/>
      <c r="AJ356" s="58"/>
      <c r="AK356" s="58"/>
      <c r="AL356" s="58"/>
      <c r="AM356" s="59"/>
      <c r="AN356" s="59"/>
      <c r="AO356" s="59"/>
      <c r="AP356" s="59"/>
      <c r="AQ356" s="59"/>
      <c r="AR356" s="58"/>
      <c r="AS356" s="59"/>
      <c r="AT356" s="59"/>
      <c r="AU356" s="59"/>
      <c r="AV356" s="59" t="s">
        <v>9</v>
      </c>
      <c r="AW356" s="59"/>
      <c r="AX356" s="60"/>
      <c r="AY356" s="59"/>
      <c r="AZ356" s="59"/>
      <c r="BA356" s="59"/>
      <c r="BB356" s="59"/>
      <c r="BC356" s="58"/>
      <c r="BD356" s="58"/>
      <c r="BE356" s="59"/>
      <c r="BF356" s="58" t="s">
        <v>736</v>
      </c>
      <c r="BG356" s="58"/>
      <c r="BH356" s="58"/>
      <c r="BI356" s="59" t="s">
        <v>1034</v>
      </c>
      <c r="BJ356" s="6"/>
    </row>
    <row r="357" spans="1:62" ht="31">
      <c r="A357" s="23">
        <v>353</v>
      </c>
      <c r="B357" s="56" t="s">
        <v>2505</v>
      </c>
      <c r="C357" s="56" t="s">
        <v>2198</v>
      </c>
      <c r="D357" s="56" t="s">
        <v>71</v>
      </c>
      <c r="E357" s="56">
        <v>50</v>
      </c>
      <c r="F357" s="56" t="s">
        <v>2199</v>
      </c>
      <c r="G357" s="56"/>
      <c r="H357" s="76" t="str">
        <f t="shared" si="10"/>
        <v>李＊福</v>
      </c>
      <c r="I357" s="57" t="str">
        <f t="shared" si="11"/>
        <v>1＊388464</v>
      </c>
      <c r="J357" s="56">
        <v>1130430</v>
      </c>
      <c r="K357" s="56" t="s">
        <v>753</v>
      </c>
      <c r="L357" s="56">
        <v>1410</v>
      </c>
      <c r="M357" s="58"/>
      <c r="N357" s="58"/>
      <c r="O357" s="58"/>
      <c r="P357" s="58"/>
      <c r="Q357" s="58"/>
      <c r="R357" s="58"/>
      <c r="S357" s="59"/>
      <c r="T357" s="59"/>
      <c r="U357" s="59"/>
      <c r="V357" s="59"/>
      <c r="W357" s="59"/>
      <c r="X357" s="59"/>
      <c r="Y357" s="59"/>
      <c r="Z357" s="59"/>
      <c r="AA357" s="59"/>
      <c r="AB357" s="59"/>
      <c r="AC357" s="59"/>
      <c r="AD357" s="59"/>
      <c r="AE357" s="59"/>
      <c r="AF357" s="59"/>
      <c r="AG357" s="59"/>
      <c r="AH357" s="59"/>
      <c r="AI357" s="59"/>
      <c r="AJ357" s="58"/>
      <c r="AK357" s="58"/>
      <c r="AL357" s="58"/>
      <c r="AM357" s="59"/>
      <c r="AN357" s="59"/>
      <c r="AO357" s="59"/>
      <c r="AP357" s="59"/>
      <c r="AQ357" s="59"/>
      <c r="AR357" s="58" t="s">
        <v>9</v>
      </c>
      <c r="AS357" s="59"/>
      <c r="AT357" s="59"/>
      <c r="AU357" s="59"/>
      <c r="AV357" s="59"/>
      <c r="AW357" s="59"/>
      <c r="AX357" s="60"/>
      <c r="AY357" s="59"/>
      <c r="AZ357" s="59"/>
      <c r="BA357" s="59"/>
      <c r="BB357" s="59"/>
      <c r="BC357" s="58"/>
      <c r="BD357" s="58"/>
      <c r="BE357" s="59"/>
      <c r="BF357" s="58"/>
      <c r="BG357" s="58"/>
      <c r="BH357" s="58"/>
      <c r="BI357" s="59" t="s">
        <v>1034</v>
      </c>
      <c r="BJ357" s="6"/>
    </row>
    <row r="358" spans="1:62" ht="31">
      <c r="A358" s="23">
        <v>354</v>
      </c>
      <c r="B358" s="56" t="s">
        <v>2258</v>
      </c>
      <c r="C358" s="56" t="s">
        <v>962</v>
      </c>
      <c r="D358" s="56" t="s">
        <v>71</v>
      </c>
      <c r="E358" s="56">
        <v>75</v>
      </c>
      <c r="F358" s="56" t="s">
        <v>887</v>
      </c>
      <c r="G358" s="56"/>
      <c r="H358" s="76" t="str">
        <f t="shared" si="10"/>
        <v>李＊貴</v>
      </c>
      <c r="I358" s="57" t="str">
        <f t="shared" si="11"/>
        <v>1＊959506</v>
      </c>
      <c r="J358" s="56">
        <v>1130430</v>
      </c>
      <c r="K358" s="56" t="s">
        <v>753</v>
      </c>
      <c r="L358" s="56">
        <v>1410</v>
      </c>
      <c r="M358" s="58"/>
      <c r="N358" s="58"/>
      <c r="O358" s="58"/>
      <c r="P358" s="58"/>
      <c r="Q358" s="58"/>
      <c r="R358" s="58"/>
      <c r="S358" s="59"/>
      <c r="T358" s="59"/>
      <c r="U358" s="59"/>
      <c r="V358" s="59"/>
      <c r="W358" s="59"/>
      <c r="X358" s="59"/>
      <c r="Y358" s="59"/>
      <c r="Z358" s="59"/>
      <c r="AA358" s="59"/>
      <c r="AB358" s="59"/>
      <c r="AC358" s="59"/>
      <c r="AD358" s="59"/>
      <c r="AE358" s="59"/>
      <c r="AF358" s="59"/>
      <c r="AG358" s="59"/>
      <c r="AH358" s="59"/>
      <c r="AI358" s="59"/>
      <c r="AJ358" s="58"/>
      <c r="AK358" s="58"/>
      <c r="AL358" s="58"/>
      <c r="AM358" s="59"/>
      <c r="AN358" s="59"/>
      <c r="AO358" s="59"/>
      <c r="AP358" s="59"/>
      <c r="AQ358" s="59"/>
      <c r="AR358" s="58" t="s">
        <v>9</v>
      </c>
      <c r="AS358" s="59"/>
      <c r="AT358" s="59"/>
      <c r="AU358" s="59"/>
      <c r="AV358" s="59"/>
      <c r="AW358" s="59"/>
      <c r="AX358" s="60"/>
      <c r="AY358" s="59"/>
      <c r="AZ358" s="59"/>
      <c r="BA358" s="59"/>
      <c r="BB358" s="59"/>
      <c r="BC358" s="58"/>
      <c r="BD358" s="58"/>
      <c r="BE358" s="59"/>
      <c r="BF358" s="58"/>
      <c r="BG358" s="58"/>
      <c r="BH358" s="58"/>
      <c r="BI358" s="59" t="s">
        <v>1034</v>
      </c>
      <c r="BJ358" s="6"/>
    </row>
    <row r="359" spans="1:62" ht="31">
      <c r="A359" s="23">
        <v>355</v>
      </c>
      <c r="B359" s="56" t="s">
        <v>642</v>
      </c>
      <c r="C359" s="56" t="s">
        <v>643</v>
      </c>
      <c r="D359" s="56" t="s">
        <v>69</v>
      </c>
      <c r="E359" s="56">
        <v>84</v>
      </c>
      <c r="F359" s="56" t="s">
        <v>2194</v>
      </c>
      <c r="G359" s="56"/>
      <c r="H359" s="76" t="str">
        <f t="shared" si="10"/>
        <v>辛＊仙女</v>
      </c>
      <c r="I359" s="57" t="str">
        <f t="shared" si="11"/>
        <v>0＊661475</v>
      </c>
      <c r="J359" s="56">
        <v>1130430</v>
      </c>
      <c r="K359" s="56" t="s">
        <v>752</v>
      </c>
      <c r="L359" s="56">
        <v>1410</v>
      </c>
      <c r="M359" s="58"/>
      <c r="N359" s="58"/>
      <c r="O359" s="58"/>
      <c r="P359" s="58"/>
      <c r="Q359" s="58"/>
      <c r="R359" s="58"/>
      <c r="S359" s="59"/>
      <c r="T359" s="59"/>
      <c r="U359" s="59"/>
      <c r="V359" s="59"/>
      <c r="W359" s="59"/>
      <c r="X359" s="59"/>
      <c r="Y359" s="59"/>
      <c r="Z359" s="59"/>
      <c r="AA359" s="59"/>
      <c r="AB359" s="59"/>
      <c r="AC359" s="59"/>
      <c r="AD359" s="59"/>
      <c r="AE359" s="59"/>
      <c r="AF359" s="59"/>
      <c r="AG359" s="59"/>
      <c r="AH359" s="59"/>
      <c r="AI359" s="59"/>
      <c r="AJ359" s="58"/>
      <c r="AK359" s="58"/>
      <c r="AL359" s="58"/>
      <c r="AM359" s="59"/>
      <c r="AN359" s="59"/>
      <c r="AO359" s="59"/>
      <c r="AP359" s="59"/>
      <c r="AQ359" s="59"/>
      <c r="AR359" s="58"/>
      <c r="AS359" s="59"/>
      <c r="AT359" s="59"/>
      <c r="AU359" s="59"/>
      <c r="AV359" s="59" t="s">
        <v>9</v>
      </c>
      <c r="AW359" s="59"/>
      <c r="AX359" s="60"/>
      <c r="AY359" s="59"/>
      <c r="AZ359" s="59"/>
      <c r="BA359" s="59"/>
      <c r="BB359" s="59"/>
      <c r="BC359" s="58"/>
      <c r="BD359" s="58"/>
      <c r="BE359" s="59"/>
      <c r="BF359" s="58"/>
      <c r="BG359" s="58"/>
      <c r="BH359" s="58"/>
      <c r="BI359" s="59" t="s">
        <v>1034</v>
      </c>
      <c r="BJ359" s="6"/>
    </row>
    <row r="360" spans="1:62" ht="46.5">
      <c r="A360" s="23">
        <v>356</v>
      </c>
      <c r="B360" s="56" t="s">
        <v>2506</v>
      </c>
      <c r="C360" s="56" t="s">
        <v>1580</v>
      </c>
      <c r="D360" s="56" t="s">
        <v>69</v>
      </c>
      <c r="E360" s="56">
        <v>61</v>
      </c>
      <c r="F360" s="56" t="s">
        <v>2024</v>
      </c>
      <c r="G360" s="56"/>
      <c r="H360" s="76" t="str">
        <f t="shared" si="10"/>
        <v>郭＊碧</v>
      </c>
      <c r="I360" s="57" t="str">
        <f t="shared" si="11"/>
        <v>0＊842293</v>
      </c>
      <c r="J360" s="56">
        <v>1130430</v>
      </c>
      <c r="K360" s="56" t="s">
        <v>2230</v>
      </c>
      <c r="L360" s="56">
        <v>1410</v>
      </c>
      <c r="M360" s="58"/>
      <c r="N360" s="58"/>
      <c r="O360" s="58"/>
      <c r="P360" s="58"/>
      <c r="Q360" s="58"/>
      <c r="R360" s="58"/>
      <c r="S360" s="59"/>
      <c r="T360" s="59"/>
      <c r="U360" s="59"/>
      <c r="V360" s="59"/>
      <c r="W360" s="59"/>
      <c r="X360" s="59"/>
      <c r="Y360" s="59"/>
      <c r="Z360" s="59"/>
      <c r="AA360" s="59"/>
      <c r="AB360" s="59"/>
      <c r="AC360" s="59"/>
      <c r="AD360" s="59"/>
      <c r="AE360" s="59"/>
      <c r="AF360" s="59"/>
      <c r="AG360" s="59"/>
      <c r="AH360" s="59"/>
      <c r="AI360" s="59"/>
      <c r="AJ360" s="58"/>
      <c r="AK360" s="58"/>
      <c r="AL360" s="58"/>
      <c r="AM360" s="59"/>
      <c r="AN360" s="59"/>
      <c r="AO360" s="59"/>
      <c r="AP360" s="59"/>
      <c r="AQ360" s="59"/>
      <c r="AR360" s="58" t="s">
        <v>9</v>
      </c>
      <c r="AS360" s="59"/>
      <c r="AT360" s="59"/>
      <c r="AU360" s="59"/>
      <c r="AV360" s="59"/>
      <c r="AW360" s="59"/>
      <c r="AX360" s="60"/>
      <c r="AY360" s="59"/>
      <c r="AZ360" s="59"/>
      <c r="BA360" s="59" t="s">
        <v>9</v>
      </c>
      <c r="BB360" s="59"/>
      <c r="BC360" s="58"/>
      <c r="BD360" s="58"/>
      <c r="BE360" s="59"/>
      <c r="BF360" s="58"/>
      <c r="BG360" s="58"/>
      <c r="BH360" s="58"/>
      <c r="BI360" s="59" t="s">
        <v>1034</v>
      </c>
      <c r="BJ360" s="6"/>
    </row>
    <row r="361" spans="1:62" ht="31">
      <c r="A361" s="23">
        <v>357</v>
      </c>
      <c r="B361" s="56" t="s">
        <v>2507</v>
      </c>
      <c r="C361" s="56" t="s">
        <v>2200</v>
      </c>
      <c r="D361" s="56" t="s">
        <v>69</v>
      </c>
      <c r="E361" s="56">
        <v>41</v>
      </c>
      <c r="F361" s="56" t="s">
        <v>2201</v>
      </c>
      <c r="G361" s="56"/>
      <c r="H361" s="76" t="str">
        <f t="shared" si="10"/>
        <v>邱＊玲</v>
      </c>
      <c r="I361" s="57" t="str">
        <f t="shared" si="11"/>
        <v>2＊382199</v>
      </c>
      <c r="J361" s="56">
        <v>1130430</v>
      </c>
      <c r="K361" s="56" t="s">
        <v>753</v>
      </c>
      <c r="L361" s="56">
        <v>1410</v>
      </c>
      <c r="M361" s="58"/>
      <c r="N361" s="58"/>
      <c r="O361" s="58"/>
      <c r="P361" s="58"/>
      <c r="Q361" s="58"/>
      <c r="R361" s="58"/>
      <c r="S361" s="59"/>
      <c r="T361" s="59"/>
      <c r="U361" s="59"/>
      <c r="V361" s="59"/>
      <c r="W361" s="59"/>
      <c r="X361" s="59"/>
      <c r="Y361" s="59"/>
      <c r="Z361" s="59"/>
      <c r="AA361" s="59"/>
      <c r="AB361" s="59"/>
      <c r="AC361" s="59"/>
      <c r="AD361" s="59"/>
      <c r="AE361" s="59"/>
      <c r="AF361" s="59"/>
      <c r="AG361" s="59"/>
      <c r="AH361" s="59"/>
      <c r="AI361" s="59"/>
      <c r="AJ361" s="58"/>
      <c r="AK361" s="58"/>
      <c r="AL361" s="58"/>
      <c r="AM361" s="59"/>
      <c r="AN361" s="59"/>
      <c r="AO361" s="59"/>
      <c r="AP361" s="59"/>
      <c r="AQ361" s="59"/>
      <c r="AR361" s="58" t="s">
        <v>9</v>
      </c>
      <c r="AS361" s="59"/>
      <c r="AT361" s="59"/>
      <c r="AU361" s="59"/>
      <c r="AV361" s="59"/>
      <c r="AW361" s="59"/>
      <c r="AX361" s="60"/>
      <c r="AY361" s="59"/>
      <c r="AZ361" s="59"/>
      <c r="BA361" s="59"/>
      <c r="BB361" s="59"/>
      <c r="BC361" s="58"/>
      <c r="BD361" s="58"/>
      <c r="BE361" s="59"/>
      <c r="BF361" s="58"/>
      <c r="BG361" s="58"/>
      <c r="BH361" s="58"/>
      <c r="BI361" s="59" t="s">
        <v>1034</v>
      </c>
      <c r="BJ361" s="6"/>
    </row>
    <row r="362" spans="1:62">
      <c r="A362" s="9"/>
      <c r="B362" s="64"/>
      <c r="C362" s="64"/>
      <c r="D362" s="64"/>
      <c r="E362" s="64"/>
      <c r="F362" s="64"/>
      <c r="G362" s="64"/>
      <c r="H362" s="77"/>
      <c r="I362" s="64"/>
      <c r="J362" s="64"/>
      <c r="K362" s="65"/>
      <c r="L362" s="66" t="s">
        <v>2508</v>
      </c>
      <c r="M362" s="67">
        <f t="shared" ref="M362:R362" si="12">COUNTIF(M5:M361,"V")+COUNTIF(M5:M361,"Bil.")*2</f>
        <v>0</v>
      </c>
      <c r="N362" s="67">
        <f t="shared" si="12"/>
        <v>1</v>
      </c>
      <c r="O362" s="67">
        <f t="shared" si="12"/>
        <v>2</v>
      </c>
      <c r="P362" s="67">
        <f t="shared" si="12"/>
        <v>3</v>
      </c>
      <c r="Q362" s="67">
        <f t="shared" si="12"/>
        <v>3</v>
      </c>
      <c r="R362" s="67">
        <f t="shared" si="12"/>
        <v>1</v>
      </c>
      <c r="S362" s="67">
        <f t="shared" ref="S362:X362" si="13">COUNTIF(S5:S361,"V")</f>
        <v>0</v>
      </c>
      <c r="T362" s="67">
        <f t="shared" si="13"/>
        <v>0</v>
      </c>
      <c r="U362" s="67">
        <f t="shared" si="13"/>
        <v>0</v>
      </c>
      <c r="V362" s="67">
        <f t="shared" si="13"/>
        <v>1</v>
      </c>
      <c r="W362" s="67">
        <f t="shared" si="13"/>
        <v>10</v>
      </c>
      <c r="X362" s="67">
        <f t="shared" si="13"/>
        <v>1</v>
      </c>
      <c r="Y362" s="67">
        <f>COUNTIF(Y5:Y361,"*")</f>
        <v>1</v>
      </c>
      <c r="Z362" s="67">
        <f>COUNTIF(Z5:Z361,"*")</f>
        <v>2</v>
      </c>
      <c r="AA362" s="67">
        <f>COUNTIF(AA5:AA361,"V")</f>
        <v>0</v>
      </c>
      <c r="AB362" s="67">
        <f>COUNTIF(AB5:AB361,"*")</f>
        <v>3</v>
      </c>
      <c r="AC362" s="67">
        <f t="shared" ref="AC362:AZ362" si="14">COUNTIF(AC5:AC361,"V")</f>
        <v>0</v>
      </c>
      <c r="AD362" s="67">
        <f t="shared" si="14"/>
        <v>0</v>
      </c>
      <c r="AE362" s="67">
        <f t="shared" si="14"/>
        <v>1</v>
      </c>
      <c r="AF362" s="67">
        <f t="shared" si="14"/>
        <v>0</v>
      </c>
      <c r="AG362" s="67">
        <f t="shared" si="14"/>
        <v>0</v>
      </c>
      <c r="AH362" s="67">
        <f t="shared" si="14"/>
        <v>0</v>
      </c>
      <c r="AI362" s="67">
        <f t="shared" si="14"/>
        <v>0</v>
      </c>
      <c r="AJ362" s="67">
        <f t="shared" si="14"/>
        <v>0</v>
      </c>
      <c r="AK362" s="67">
        <f t="shared" si="14"/>
        <v>0</v>
      </c>
      <c r="AL362" s="67">
        <f t="shared" si="14"/>
        <v>0</v>
      </c>
      <c r="AM362" s="67">
        <f t="shared" si="14"/>
        <v>0</v>
      </c>
      <c r="AN362" s="67">
        <f t="shared" si="14"/>
        <v>0</v>
      </c>
      <c r="AO362" s="67">
        <f t="shared" si="14"/>
        <v>0</v>
      </c>
      <c r="AP362" s="67">
        <f t="shared" si="14"/>
        <v>0</v>
      </c>
      <c r="AQ362" s="67">
        <f t="shared" si="14"/>
        <v>0</v>
      </c>
      <c r="AR362" s="67">
        <f t="shared" si="14"/>
        <v>16</v>
      </c>
      <c r="AS362" s="67">
        <f t="shared" si="14"/>
        <v>7</v>
      </c>
      <c r="AT362" s="67">
        <f t="shared" si="14"/>
        <v>23</v>
      </c>
      <c r="AU362" s="67">
        <f t="shared" si="14"/>
        <v>17</v>
      </c>
      <c r="AV362" s="67">
        <f t="shared" si="14"/>
        <v>38</v>
      </c>
      <c r="AW362" s="67">
        <f t="shared" si="14"/>
        <v>6</v>
      </c>
      <c r="AX362" s="67">
        <f t="shared" si="14"/>
        <v>21</v>
      </c>
      <c r="AY362" s="67">
        <f t="shared" si="14"/>
        <v>6</v>
      </c>
      <c r="AZ362" s="67">
        <f t="shared" si="14"/>
        <v>24</v>
      </c>
      <c r="BA362" s="67">
        <f t="shared" ref="BA362:BB362" si="15">COUNTA(BA5:BA361)</f>
        <v>156</v>
      </c>
      <c r="BB362" s="67">
        <f t="shared" si="15"/>
        <v>43</v>
      </c>
      <c r="BC362" s="67">
        <f>COUNTIF(BC5:BC361,"V")</f>
        <v>9</v>
      </c>
      <c r="BD362" s="67">
        <f>COUNTIF(BD5:BD361,"V")</f>
        <v>0</v>
      </c>
      <c r="BE362" s="67">
        <f>COUNTIF(BE5:BE361,"*")</f>
        <v>15</v>
      </c>
      <c r="BF362" s="67">
        <f>COUNTIF(BF5:BF361,"*")</f>
        <v>9</v>
      </c>
      <c r="BG362" s="67">
        <f>COUNTIF(BG5:BG361,"V")</f>
        <v>2</v>
      </c>
      <c r="BH362" s="67">
        <f>COUNTIF(BH5:BH361,"V")</f>
        <v>1</v>
      </c>
      <c r="BI362" s="67">
        <f>COUNTA(BI5:BI361)</f>
        <v>69</v>
      </c>
      <c r="BJ362" s="6"/>
    </row>
    <row r="363" spans="1:62">
      <c r="A363" s="8"/>
      <c r="B363" s="68"/>
      <c r="C363" s="68"/>
      <c r="D363" s="68"/>
      <c r="E363" s="68"/>
      <c r="F363" s="68"/>
      <c r="G363" s="68"/>
      <c r="H363" s="78"/>
      <c r="I363" s="68"/>
      <c r="J363" s="68"/>
      <c r="K363" s="69"/>
      <c r="L363" s="68"/>
      <c r="M363" s="70"/>
      <c r="N363" s="70"/>
      <c r="O363" s="70"/>
      <c r="P363" s="70"/>
      <c r="Q363" s="70"/>
      <c r="R363" s="70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  <c r="AK363" s="71"/>
      <c r="AL363" s="71"/>
      <c r="AM363" s="71"/>
      <c r="AN363" s="71"/>
      <c r="AO363" s="71"/>
      <c r="AP363" s="71"/>
      <c r="AQ363" s="71"/>
      <c r="AR363" s="71"/>
      <c r="AS363" s="71"/>
      <c r="AT363" s="71"/>
      <c r="AU363" s="71"/>
      <c r="AV363" s="71"/>
      <c r="AW363" s="71"/>
      <c r="AX363" s="71"/>
      <c r="AY363" s="71"/>
      <c r="AZ363" s="71"/>
      <c r="BA363" s="71"/>
      <c r="BB363" s="71"/>
      <c r="BC363" s="71"/>
      <c r="BD363" s="71"/>
      <c r="BE363" s="71"/>
      <c r="BF363" s="71"/>
      <c r="BG363" s="71"/>
      <c r="BH363" s="71"/>
      <c r="BI363" s="71"/>
      <c r="BJ363" s="6"/>
    </row>
    <row r="364" spans="1:62">
      <c r="A364" s="8"/>
      <c r="B364" s="68"/>
      <c r="C364" s="68"/>
      <c r="D364" s="68"/>
      <c r="E364" s="68"/>
      <c r="F364" s="68"/>
      <c r="G364" s="68"/>
      <c r="H364" s="78"/>
      <c r="I364" s="68"/>
      <c r="J364" s="68"/>
      <c r="K364" s="69"/>
      <c r="L364" s="68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152" t="s">
        <v>1921</v>
      </c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  <c r="AM364" s="71"/>
      <c r="AN364" s="71"/>
      <c r="AO364" s="71"/>
      <c r="AP364" s="71"/>
      <c r="AQ364" s="71"/>
      <c r="AR364" s="71"/>
      <c r="AS364" s="71"/>
      <c r="AT364" s="71"/>
      <c r="AU364" s="71"/>
      <c r="AV364" s="71"/>
      <c r="AW364" s="71"/>
      <c r="AX364" s="71"/>
      <c r="AY364" s="71"/>
      <c r="AZ364" s="71"/>
      <c r="BA364" s="152" t="s">
        <v>1879</v>
      </c>
      <c r="BB364" s="152" t="s">
        <v>1879</v>
      </c>
      <c r="BC364" s="71"/>
      <c r="BD364" s="71"/>
      <c r="BE364" s="71"/>
      <c r="BF364" s="71"/>
      <c r="BG364" s="71"/>
      <c r="BH364" s="71"/>
      <c r="BI364" s="72" t="s">
        <v>1034</v>
      </c>
      <c r="BJ364" s="6"/>
    </row>
    <row r="365" spans="1:62">
      <c r="A365" s="8"/>
      <c r="B365" s="68"/>
      <c r="C365" s="68"/>
      <c r="D365" s="68"/>
      <c r="E365" s="68"/>
      <c r="F365" s="68"/>
      <c r="G365" s="68"/>
      <c r="H365" s="78"/>
      <c r="I365" s="68"/>
      <c r="J365" s="68"/>
      <c r="K365" s="69"/>
      <c r="L365" s="68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153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  <c r="AM365" s="71"/>
      <c r="AN365" s="71"/>
      <c r="AO365" s="71"/>
      <c r="AP365" s="71"/>
      <c r="AQ365" s="71"/>
      <c r="AR365" s="71"/>
      <c r="AS365" s="71"/>
      <c r="AT365" s="71"/>
      <c r="AU365" s="71"/>
      <c r="AV365" s="71"/>
      <c r="AW365" s="71"/>
      <c r="AX365" s="71"/>
      <c r="AY365" s="71"/>
      <c r="AZ365" s="71"/>
      <c r="BA365" s="153"/>
      <c r="BB365" s="153"/>
      <c r="BC365" s="71"/>
      <c r="BD365" s="71"/>
      <c r="BE365" s="71"/>
      <c r="BF365" s="71"/>
      <c r="BG365" s="71"/>
      <c r="BH365" s="71"/>
      <c r="BI365" s="73">
        <f>COUNTIF(BI7:BI362,"*ECHO*")</f>
        <v>53</v>
      </c>
      <c r="BJ365" s="6"/>
    </row>
    <row r="366" spans="1:62" ht="31">
      <c r="A366" s="8"/>
      <c r="B366" s="68"/>
      <c r="C366" s="68"/>
      <c r="D366" s="68"/>
      <c r="E366" s="68"/>
      <c r="F366" s="68"/>
      <c r="G366" s="68"/>
      <c r="H366" s="78"/>
      <c r="I366" s="68"/>
      <c r="J366" s="68"/>
      <c r="K366" s="69"/>
      <c r="L366" s="68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59" t="s">
        <v>1922</v>
      </c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  <c r="AM366" s="71"/>
      <c r="AN366" s="71"/>
      <c r="AO366" s="71"/>
      <c r="AP366" s="71"/>
      <c r="AQ366" s="71"/>
      <c r="AR366" s="71"/>
      <c r="AS366" s="71"/>
      <c r="AT366" s="71"/>
      <c r="AU366" s="71"/>
      <c r="AV366" s="71"/>
      <c r="AW366" s="71"/>
      <c r="AX366" s="71"/>
      <c r="AY366" s="71"/>
      <c r="AZ366" s="71"/>
      <c r="BA366" s="67">
        <f>COUNTIF(BA7:BA362,"*vein*")+COUNTIF(BA7:BA362,"*S*")</f>
        <v>12</v>
      </c>
      <c r="BB366" s="67">
        <f>COUNTIF(BB7:BB362,"*vein*")+COUNTIF(BB7:BB362,"*S*")</f>
        <v>37</v>
      </c>
      <c r="BC366" s="71"/>
      <c r="BD366" s="71"/>
      <c r="BE366" s="71"/>
      <c r="BF366" s="71"/>
      <c r="BG366" s="71"/>
      <c r="BH366" s="71"/>
      <c r="BI366" s="72" t="s">
        <v>1043</v>
      </c>
      <c r="BJ366" s="6"/>
    </row>
    <row r="367" spans="1:62">
      <c r="A367" s="8"/>
      <c r="B367" s="68"/>
      <c r="C367" s="68"/>
      <c r="D367" s="68"/>
      <c r="E367" s="68"/>
      <c r="F367" s="68"/>
      <c r="G367" s="68"/>
      <c r="H367" s="78"/>
      <c r="I367" s="68"/>
      <c r="J367" s="68"/>
      <c r="K367" s="69"/>
      <c r="L367" s="68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  <c r="AM367" s="71"/>
      <c r="AN367" s="71"/>
      <c r="AO367" s="71"/>
      <c r="AP367" s="71"/>
      <c r="AQ367" s="71"/>
      <c r="AR367" s="71"/>
      <c r="AS367" s="71"/>
      <c r="AT367" s="71"/>
      <c r="AU367" s="71"/>
      <c r="AV367" s="71"/>
      <c r="AW367" s="71"/>
      <c r="AX367" s="71"/>
      <c r="AY367" s="71"/>
      <c r="AZ367" s="71"/>
      <c r="BA367" s="74">
        <f>COUNTIF(BA7:BA362,"V")</f>
        <v>144</v>
      </c>
      <c r="BB367" s="74">
        <f>COUNTIF(BB7:BB362,"*a.*")</f>
        <v>6</v>
      </c>
      <c r="BC367" s="71"/>
      <c r="BD367" s="71"/>
      <c r="BE367" s="71"/>
      <c r="BF367" s="71"/>
      <c r="BG367" s="71"/>
      <c r="BH367" s="71"/>
      <c r="BI367" s="75">
        <f>COUNTIF(BI7:BI362,"*Exploration vascular*")</f>
        <v>10</v>
      </c>
      <c r="BJ367" s="6"/>
    </row>
    <row r="368" spans="1:62" ht="46.5">
      <c r="A368" s="8"/>
      <c r="B368" s="68"/>
      <c r="C368" s="68"/>
      <c r="D368" s="68"/>
      <c r="E368" s="68"/>
      <c r="F368" s="68"/>
      <c r="G368" s="68"/>
      <c r="H368" s="78"/>
      <c r="I368" s="68"/>
      <c r="J368" s="68"/>
      <c r="K368" s="69"/>
      <c r="L368" s="68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  <c r="AM368" s="71"/>
      <c r="AN368" s="71"/>
      <c r="AO368" s="71"/>
      <c r="AP368" s="71"/>
      <c r="AQ368" s="71"/>
      <c r="AR368" s="71"/>
      <c r="AS368" s="71"/>
      <c r="AT368" s="71"/>
      <c r="AU368" s="71"/>
      <c r="AV368" s="71"/>
      <c r="AW368" s="71"/>
      <c r="AX368" s="71"/>
      <c r="AY368" s="71"/>
      <c r="AZ368" s="71"/>
      <c r="BA368" s="71"/>
      <c r="BB368" s="71"/>
      <c r="BC368" s="71"/>
      <c r="BD368" s="71"/>
      <c r="BE368" s="71"/>
      <c r="BF368" s="71"/>
      <c r="BG368" s="71"/>
      <c r="BH368" s="71"/>
      <c r="BI368" s="73" t="s">
        <v>1923</v>
      </c>
      <c r="BJ368" s="6"/>
    </row>
    <row r="369" spans="1:62">
      <c r="A369" s="8"/>
      <c r="B369" s="68"/>
      <c r="C369" s="68"/>
      <c r="D369" s="68"/>
      <c r="E369" s="68"/>
      <c r="F369" s="68"/>
      <c r="G369" s="68"/>
      <c r="H369" s="78"/>
      <c r="I369" s="68"/>
      <c r="J369" s="68"/>
      <c r="K369" s="69"/>
      <c r="L369" s="68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  <c r="AM369" s="71"/>
      <c r="AN369" s="71"/>
      <c r="AO369" s="71"/>
      <c r="AP369" s="71"/>
      <c r="AQ369" s="71"/>
      <c r="AR369" s="71"/>
      <c r="AS369" s="71"/>
      <c r="AT369" s="71"/>
      <c r="AU369" s="71"/>
      <c r="AV369" s="71"/>
      <c r="AW369" s="71"/>
      <c r="AX369" s="71"/>
      <c r="AY369" s="71"/>
      <c r="AZ369" s="71"/>
      <c r="BA369" s="71"/>
      <c r="BB369" s="71"/>
      <c r="BC369" s="71"/>
      <c r="BD369" s="71"/>
      <c r="BE369" s="71"/>
      <c r="BF369" s="71"/>
      <c r="BG369" s="71"/>
      <c r="BH369" s="71"/>
      <c r="BI369" s="73">
        <f>COUNTIF(BI7:BI362,"*wound*")</f>
        <v>1</v>
      </c>
      <c r="BJ369" s="6"/>
    </row>
    <row r="370" spans="1:62" ht="46.5">
      <c r="A370" s="8"/>
      <c r="B370" s="68"/>
      <c r="C370" s="68"/>
      <c r="D370" s="68"/>
      <c r="E370" s="68"/>
      <c r="F370" s="68"/>
      <c r="G370" s="68"/>
      <c r="H370" s="78"/>
      <c r="I370" s="68"/>
      <c r="J370" s="68"/>
      <c r="K370" s="69"/>
      <c r="L370" s="68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  <c r="AM370" s="71"/>
      <c r="AN370" s="71"/>
      <c r="AO370" s="71"/>
      <c r="AP370" s="71"/>
      <c r="AQ370" s="71"/>
      <c r="AR370" s="71"/>
      <c r="AS370" s="71"/>
      <c r="AT370" s="71"/>
      <c r="AU370" s="71"/>
      <c r="AV370" s="71"/>
      <c r="AW370" s="71"/>
      <c r="AX370" s="71"/>
      <c r="AY370" s="71"/>
      <c r="AZ370" s="71"/>
      <c r="BA370" s="71"/>
      <c r="BB370" s="71"/>
      <c r="BC370" s="71"/>
      <c r="BD370" s="71"/>
      <c r="BE370" s="71"/>
      <c r="BF370" s="71"/>
      <c r="BG370" s="71"/>
      <c r="BH370" s="71"/>
      <c r="BI370" s="72" t="s">
        <v>1882</v>
      </c>
      <c r="BJ370" s="6"/>
    </row>
    <row r="371" spans="1:62">
      <c r="A371" s="8"/>
      <c r="B371" s="68"/>
      <c r="C371" s="68"/>
      <c r="D371" s="68"/>
      <c r="E371" s="68"/>
      <c r="F371" s="68"/>
      <c r="G371" s="68"/>
      <c r="H371" s="78"/>
      <c r="I371" s="68"/>
      <c r="J371" s="68"/>
      <c r="K371" s="69"/>
      <c r="L371" s="68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  <c r="AM371" s="71"/>
      <c r="AN371" s="71"/>
      <c r="AO371" s="71"/>
      <c r="AP371" s="71"/>
      <c r="AQ371" s="71"/>
      <c r="AR371" s="71"/>
      <c r="AS371" s="71"/>
      <c r="AT371" s="71"/>
      <c r="AU371" s="71"/>
      <c r="AV371" s="71"/>
      <c r="AW371" s="71"/>
      <c r="AX371" s="71"/>
      <c r="AY371" s="71"/>
      <c r="AZ371" s="71"/>
      <c r="BA371" s="71"/>
      <c r="BB371" s="71"/>
      <c r="BC371" s="71"/>
      <c r="BD371" s="71"/>
      <c r="BE371" s="71"/>
      <c r="BF371" s="71"/>
      <c r="BG371" s="71"/>
      <c r="BH371" s="71"/>
      <c r="BI371" s="75">
        <f>COUNTIF(BI7:BI362,"*aneurysm*")</f>
        <v>3</v>
      </c>
      <c r="BJ371" s="6"/>
    </row>
    <row r="372" spans="1:62" ht="31">
      <c r="A372" s="8"/>
      <c r="B372" s="68"/>
      <c r="C372" s="68"/>
      <c r="D372" s="68"/>
      <c r="E372" s="68"/>
      <c r="F372" s="68"/>
      <c r="G372" s="68"/>
      <c r="H372" s="78"/>
      <c r="I372" s="68"/>
      <c r="J372" s="68"/>
      <c r="K372" s="69"/>
      <c r="L372" s="68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  <c r="AM372" s="71"/>
      <c r="AN372" s="71"/>
      <c r="AO372" s="71"/>
      <c r="AP372" s="71"/>
      <c r="AQ372" s="71"/>
      <c r="AR372" s="71"/>
      <c r="AS372" s="71"/>
      <c r="AT372" s="71"/>
      <c r="AU372" s="71"/>
      <c r="AV372" s="71"/>
      <c r="AW372" s="71"/>
      <c r="AX372" s="71"/>
      <c r="AY372" s="71"/>
      <c r="AZ372" s="71"/>
      <c r="BA372" s="71"/>
      <c r="BB372" s="71"/>
      <c r="BC372" s="71"/>
      <c r="BD372" s="71"/>
      <c r="BE372" s="71"/>
      <c r="BF372" s="71"/>
      <c r="BG372" s="71"/>
      <c r="BH372" s="71"/>
      <c r="BI372" s="73" t="s">
        <v>2231</v>
      </c>
      <c r="BJ372" s="6"/>
    </row>
    <row r="373" spans="1:62">
      <c r="A373" s="8"/>
      <c r="B373" s="68"/>
      <c r="C373" s="68"/>
      <c r="D373" s="68"/>
      <c r="E373" s="68"/>
      <c r="F373" s="68"/>
      <c r="G373" s="68"/>
      <c r="H373" s="78"/>
      <c r="I373" s="68"/>
      <c r="J373" s="68"/>
      <c r="K373" s="69"/>
      <c r="L373" s="68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  <c r="AM373" s="71"/>
      <c r="AN373" s="71"/>
      <c r="AO373" s="71"/>
      <c r="AP373" s="71"/>
      <c r="AQ373" s="71"/>
      <c r="AR373" s="71"/>
      <c r="AS373" s="71"/>
      <c r="AT373" s="71"/>
      <c r="AU373" s="71"/>
      <c r="AV373" s="71"/>
      <c r="AW373" s="71"/>
      <c r="AX373" s="71"/>
      <c r="AY373" s="71"/>
      <c r="AZ373" s="71"/>
      <c r="BA373" s="71"/>
      <c r="BB373" s="71"/>
      <c r="BC373" s="71"/>
      <c r="BD373" s="71"/>
      <c r="BE373" s="71"/>
      <c r="BF373" s="71"/>
      <c r="BG373" s="71"/>
      <c r="BH373" s="71"/>
      <c r="BI373" s="75">
        <f>COUNTIF(BI7:BI362,"*PTA*")</f>
        <v>1</v>
      </c>
      <c r="BJ373" s="6"/>
    </row>
    <row r="374" spans="1:62" ht="17">
      <c r="A374" s="6"/>
      <c r="B374" s="6"/>
      <c r="C374" s="3"/>
      <c r="D374" s="6"/>
      <c r="E374" s="6"/>
      <c r="F374" s="6"/>
      <c r="G374" s="6"/>
      <c r="H374" s="79"/>
      <c r="I374" s="3"/>
      <c r="J374" s="4"/>
      <c r="K374" s="5"/>
      <c r="L374" s="5"/>
      <c r="M374" s="6" t="s">
        <v>1322</v>
      </c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10"/>
      <c r="BJ374" s="6"/>
    </row>
    <row r="375" spans="1:62">
      <c r="A375" s="6"/>
      <c r="B375" s="6"/>
      <c r="C375" s="5"/>
      <c r="D375" s="6"/>
      <c r="E375" s="6"/>
      <c r="F375" s="6"/>
      <c r="G375" s="6"/>
      <c r="H375" s="76" t="str">
        <f>REPLACE(B375,2,1,"＊")</f>
        <v>＊</v>
      </c>
      <c r="I375" s="23" t="str">
        <f>REPLACE(C375,2,1,"＊")</f>
        <v>＊</v>
      </c>
      <c r="J375" s="6"/>
      <c r="L375" s="5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10"/>
      <c r="BJ375" s="6"/>
    </row>
    <row r="376" spans="1:62">
      <c r="A376" s="6"/>
      <c r="B376" s="6"/>
      <c r="C376" s="3"/>
      <c r="D376" s="6"/>
      <c r="E376" s="6"/>
      <c r="F376" s="6"/>
      <c r="G376" s="6"/>
      <c r="H376" s="80"/>
      <c r="I376" s="3"/>
      <c r="J376" s="4"/>
      <c r="L376" s="5"/>
      <c r="M376" s="136" t="s">
        <v>1323</v>
      </c>
      <c r="N376" s="13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10"/>
      <c r="BJ376" s="6"/>
    </row>
    <row r="377" spans="1:62">
      <c r="A377" s="6"/>
      <c r="B377" s="6"/>
      <c r="C377" s="6"/>
      <c r="D377" s="6"/>
      <c r="E377" s="6"/>
      <c r="F377" s="6"/>
      <c r="G377" s="6"/>
      <c r="I377" s="6"/>
      <c r="J377" s="6"/>
      <c r="L377" s="5"/>
      <c r="M377" s="6"/>
      <c r="N377" s="6"/>
      <c r="O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10"/>
      <c r="BJ377" s="6"/>
    </row>
    <row r="378" spans="1:62">
      <c r="C378" s="6"/>
      <c r="H378" s="136" t="s">
        <v>1324</v>
      </c>
      <c r="I378" s="136"/>
      <c r="J378" s="6"/>
      <c r="R378" s="6"/>
    </row>
    <row r="379" spans="1:62">
      <c r="C379" s="6"/>
      <c r="H379" s="136"/>
      <c r="I379" s="136"/>
      <c r="J379" s="6"/>
      <c r="R379" s="6"/>
    </row>
    <row r="380" spans="1:62">
      <c r="H380" s="136"/>
      <c r="I380" s="136"/>
      <c r="R380" s="6"/>
    </row>
    <row r="381" spans="1:62">
      <c r="H381" s="80"/>
      <c r="R381" s="6"/>
    </row>
    <row r="382" spans="1:62">
      <c r="H382" s="80"/>
      <c r="R382" s="6"/>
    </row>
    <row r="383" spans="1:62">
      <c r="R383" s="6"/>
    </row>
    <row r="384" spans="1:62">
      <c r="R384" s="6"/>
    </row>
    <row r="385" spans="18:18">
      <c r="R385" s="6"/>
    </row>
    <row r="386" spans="18:18">
      <c r="R386" s="6"/>
    </row>
    <row r="387" spans="18:18">
      <c r="R387" s="6"/>
    </row>
    <row r="388" spans="18:18">
      <c r="R388" s="6"/>
    </row>
    <row r="389" spans="18:18">
      <c r="R389" s="6"/>
    </row>
    <row r="390" spans="18:18">
      <c r="R390" s="6"/>
    </row>
    <row r="391" spans="18:18">
      <c r="R391" s="6"/>
    </row>
    <row r="392" spans="18:18">
      <c r="R392" s="6"/>
    </row>
    <row r="393" spans="18:18">
      <c r="R393" s="8"/>
    </row>
    <row r="394" spans="18:18">
      <c r="R394" s="6"/>
    </row>
    <row r="395" spans="18:18">
      <c r="R395" s="6"/>
    </row>
    <row r="396" spans="18:18">
      <c r="R396" s="6"/>
    </row>
    <row r="397" spans="18:18">
      <c r="R397" s="6"/>
    </row>
    <row r="398" spans="18:18">
      <c r="R398" s="7"/>
    </row>
    <row r="399" spans="18:18">
      <c r="R399" s="7"/>
    </row>
    <row r="400" spans="18:18">
      <c r="R400" s="7"/>
    </row>
  </sheetData>
  <mergeCells count="60"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  <mergeCell ref="BH1:BH4"/>
    <mergeCell ref="BI1:BI4"/>
    <mergeCell ref="M2:M4"/>
    <mergeCell ref="N2:N4"/>
    <mergeCell ref="O2:O4"/>
    <mergeCell ref="P2:P4"/>
    <mergeCell ref="AE2:AG2"/>
    <mergeCell ref="AA3:AA4"/>
    <mergeCell ref="AB3:AB4"/>
    <mergeCell ref="AE3:AG3"/>
    <mergeCell ref="M1:R1"/>
    <mergeCell ref="S1:AG1"/>
    <mergeCell ref="Q2:Q4"/>
    <mergeCell ref="R2:R4"/>
    <mergeCell ref="X3:X4"/>
    <mergeCell ref="Y3:Y4"/>
    <mergeCell ref="AH1:AQ1"/>
    <mergeCell ref="AR1:BG1"/>
    <mergeCell ref="AH2:AQ2"/>
    <mergeCell ref="AR2:AR4"/>
    <mergeCell ref="AS2:AT3"/>
    <mergeCell ref="AU2:AV3"/>
    <mergeCell ref="AW2:BG2"/>
    <mergeCell ref="BF3:BF4"/>
    <mergeCell ref="BG3:BG4"/>
    <mergeCell ref="BC3:BC4"/>
    <mergeCell ref="BD3:BD4"/>
    <mergeCell ref="BE3:BE4"/>
    <mergeCell ref="AW3:AX3"/>
    <mergeCell ref="AY3:AZ3"/>
    <mergeCell ref="BA3:BB3"/>
    <mergeCell ref="AH3:AI3"/>
    <mergeCell ref="S2:T3"/>
    <mergeCell ref="U2:AB2"/>
    <mergeCell ref="AC2:AD3"/>
    <mergeCell ref="U3:U4"/>
    <mergeCell ref="V3:W3"/>
    <mergeCell ref="Z3:Z4"/>
    <mergeCell ref="AJ3:AJ4"/>
    <mergeCell ref="AK3:AK4"/>
    <mergeCell ref="AL3:AL4"/>
    <mergeCell ref="AM3:AN3"/>
    <mergeCell ref="AO3:AQ3"/>
    <mergeCell ref="Y364:Y365"/>
    <mergeCell ref="BA364:BA365"/>
    <mergeCell ref="BB364:BB365"/>
    <mergeCell ref="M376:N376"/>
    <mergeCell ref="H378:I380"/>
  </mergeCells>
  <phoneticPr fontId="9" type="noConversion"/>
  <pageMargins left="0.19685039370078741" right="0" top="0.43307086614173229" bottom="0.31496062992125984" header="0.23622047244094491" footer="0"/>
  <pageSetup paperSize="8" scale="57" fitToHeight="0" orientation="landscape" r:id="rId1"/>
  <headerFooter>
    <oddHeader xml:space="preserve">&amp;C&amp;"標楷體,粗體"&amp;24新光醫院 113 年 4 月份心臟血管外科年度手術人數申報表&amp;R   </oddHeader>
    <oddFooter>&amp;R&amp;P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BJ408"/>
  <sheetViews>
    <sheetView zoomScale="85" zoomScaleNormal="85" zoomScaleSheetLayoutView="55" workbookViewId="0">
      <pane xSplit="11" ySplit="4" topLeftCell="AF362" activePane="bottomRight" state="frozen"/>
      <selection pane="topRight" activeCell="J1" sqref="J1"/>
      <selection pane="bottomLeft" activeCell="A5" sqref="A5"/>
      <selection pane="bottomRight" activeCell="AG368" sqref="AG368"/>
    </sheetView>
  </sheetViews>
  <sheetFormatPr defaultColWidth="14.81640625" defaultRowHeight="15.5"/>
  <cols>
    <col min="1" max="1" width="6.36328125" style="7" bestFit="1" customWidth="1"/>
    <col min="2" max="2" width="20.6328125" style="7" hidden="1" customWidth="1"/>
    <col min="3" max="3" width="11.08984375" style="7" hidden="1" customWidth="1"/>
    <col min="4" max="4" width="4" style="7" hidden="1" customWidth="1"/>
    <col min="5" max="5" width="6.36328125" style="7" hidden="1" customWidth="1"/>
    <col min="6" max="6" width="11" style="7" hidden="1" customWidth="1"/>
    <col min="7" max="7" width="11.08984375" style="7" hidden="1" customWidth="1"/>
    <col min="8" max="8" width="13.453125" style="7" customWidth="1"/>
    <col min="9" max="9" width="12.453125" style="7" customWidth="1"/>
    <col min="10" max="10" width="9.453125" style="7" bestFit="1" customWidth="1"/>
    <col min="11" max="11" width="9.54296875" style="6" customWidth="1"/>
    <col min="12" max="12" width="6.36328125" style="7" bestFit="1" customWidth="1"/>
    <col min="13" max="13" width="9.6328125" style="2" bestFit="1" customWidth="1"/>
    <col min="14" max="14" width="6.453125" style="2" bestFit="1" customWidth="1"/>
    <col min="15" max="15" width="4.36328125" style="2" bestFit="1" customWidth="1"/>
    <col min="16" max="16" width="5.90625" style="2" bestFit="1" customWidth="1"/>
    <col min="17" max="17" width="5.453125" style="2" bestFit="1" customWidth="1"/>
    <col min="18" max="18" width="9.54296875" style="2" bestFit="1" customWidth="1"/>
    <col min="19" max="19" width="12.54296875" style="2" customWidth="1"/>
    <col min="20" max="20" width="11.90625" style="2" customWidth="1"/>
    <col min="21" max="21" width="5.81640625" style="2" bestFit="1" customWidth="1"/>
    <col min="22" max="22" width="2.90625" style="2" bestFit="1" customWidth="1"/>
    <col min="23" max="23" width="3.1796875" style="2" bestFit="1" customWidth="1"/>
    <col min="24" max="24" width="3.81640625" style="2" bestFit="1" customWidth="1"/>
    <col min="25" max="25" width="13.81640625" style="2" customWidth="1"/>
    <col min="26" max="26" width="6.08984375" style="2" bestFit="1" customWidth="1"/>
    <col min="27" max="27" width="7.81640625" style="2" bestFit="1" customWidth="1"/>
    <col min="28" max="28" width="11.6328125" style="2" customWidth="1"/>
    <col min="29" max="29" width="5.81640625" style="2" bestFit="1" customWidth="1"/>
    <col min="30" max="30" width="5.54296875" style="2" bestFit="1" customWidth="1"/>
    <col min="31" max="31" width="5.81640625" style="2" bestFit="1" customWidth="1"/>
    <col min="32" max="32" width="8.90625" style="2" bestFit="1" customWidth="1"/>
    <col min="33" max="33" width="7.453125" style="2" customWidth="1"/>
    <col min="34" max="34" width="2.90625" style="2" bestFit="1" customWidth="1"/>
    <col min="35" max="35" width="3.1796875" style="2" bestFit="1" customWidth="1"/>
    <col min="36" max="36" width="3.81640625" style="2" bestFit="1" customWidth="1"/>
    <col min="37" max="37" width="5.453125" style="2" customWidth="1"/>
    <col min="38" max="38" width="5" style="2" bestFit="1" customWidth="1"/>
    <col min="39" max="39" width="3" style="2" bestFit="1" customWidth="1"/>
    <col min="40" max="40" width="2.81640625" style="2" bestFit="1" customWidth="1"/>
    <col min="41" max="41" width="5.81640625" style="2" bestFit="1" customWidth="1"/>
    <col min="42" max="42" width="6.54296875" style="2" bestFit="1" customWidth="1"/>
    <col min="43" max="43" width="7.08984375" style="2" customWidth="1"/>
    <col min="44" max="44" width="6.6328125" style="2" bestFit="1" customWidth="1"/>
    <col min="45" max="45" width="3" style="2" bestFit="1" customWidth="1"/>
    <col min="46" max="48" width="4.08984375" style="2" bestFit="1" customWidth="1"/>
    <col min="49" max="49" width="3.81640625" style="2" bestFit="1" customWidth="1"/>
    <col min="50" max="50" width="4.6328125" style="2" bestFit="1" customWidth="1"/>
    <col min="51" max="51" width="5.81640625" style="2" bestFit="1" customWidth="1"/>
    <col min="52" max="52" width="5.08984375" style="2" bestFit="1" customWidth="1"/>
    <col min="53" max="53" width="9.36328125" style="2" customWidth="1"/>
    <col min="54" max="54" width="10.54296875" style="2" customWidth="1"/>
    <col min="55" max="55" width="3.81640625" style="2" bestFit="1" customWidth="1"/>
    <col min="56" max="56" width="4.6328125" style="2" bestFit="1" customWidth="1"/>
    <col min="57" max="57" width="5" style="2" bestFit="1" customWidth="1"/>
    <col min="58" max="58" width="5.81640625" style="2" bestFit="1" customWidth="1"/>
    <col min="59" max="59" width="9.453125" style="2" bestFit="1" customWidth="1"/>
    <col min="60" max="60" width="6" style="2" bestFit="1" customWidth="1"/>
    <col min="61" max="61" width="18" style="2" customWidth="1"/>
    <col min="62" max="62" width="3.1796875" style="2" bestFit="1" customWidth="1"/>
    <col min="63" max="16384" width="14.81640625" style="2"/>
  </cols>
  <sheetData>
    <row r="1" spans="1:62">
      <c r="A1" s="115" t="s">
        <v>0</v>
      </c>
      <c r="B1" s="115" t="s">
        <v>1</v>
      </c>
      <c r="C1" s="117" t="s">
        <v>45</v>
      </c>
      <c r="D1" s="134" t="s">
        <v>2</v>
      </c>
      <c r="E1" s="134" t="s">
        <v>3</v>
      </c>
      <c r="F1" s="134" t="s">
        <v>52</v>
      </c>
      <c r="G1" s="134" t="s">
        <v>53</v>
      </c>
      <c r="H1" s="115" t="s">
        <v>1</v>
      </c>
      <c r="I1" s="117" t="s">
        <v>45</v>
      </c>
      <c r="J1" s="119" t="s">
        <v>46</v>
      </c>
      <c r="K1" s="113" t="s">
        <v>47</v>
      </c>
      <c r="L1" s="113" t="s">
        <v>50</v>
      </c>
      <c r="M1" s="125" t="s">
        <v>4</v>
      </c>
      <c r="N1" s="126"/>
      <c r="O1" s="126"/>
      <c r="P1" s="126"/>
      <c r="Q1" s="126"/>
      <c r="R1" s="127"/>
      <c r="S1" s="121" t="s">
        <v>5</v>
      </c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1"/>
      <c r="AI1" s="122"/>
      <c r="AJ1" s="122"/>
      <c r="AK1" s="122"/>
      <c r="AL1" s="122"/>
      <c r="AM1" s="122"/>
      <c r="AN1" s="122"/>
      <c r="AO1" s="122"/>
      <c r="AP1" s="122"/>
      <c r="AQ1" s="122"/>
      <c r="AR1" s="126"/>
      <c r="AS1" s="126"/>
      <c r="AT1" s="126"/>
      <c r="AU1" s="126"/>
      <c r="AV1" s="126"/>
      <c r="AW1" s="126"/>
      <c r="AX1" s="126"/>
      <c r="AY1" s="126"/>
      <c r="AZ1" s="126"/>
      <c r="BA1" s="126"/>
      <c r="BB1" s="126"/>
      <c r="BC1" s="126"/>
      <c r="BD1" s="126"/>
      <c r="BE1" s="126"/>
      <c r="BF1" s="126"/>
      <c r="BG1" s="127"/>
      <c r="BH1" s="121" t="s">
        <v>7</v>
      </c>
      <c r="BI1" s="121" t="s">
        <v>8</v>
      </c>
      <c r="BJ1" s="6" t="s">
        <v>9</v>
      </c>
    </row>
    <row r="2" spans="1:62">
      <c r="A2" s="116"/>
      <c r="B2" s="133"/>
      <c r="C2" s="118"/>
      <c r="D2" s="135"/>
      <c r="E2" s="135"/>
      <c r="F2" s="135"/>
      <c r="G2" s="135"/>
      <c r="H2" s="116"/>
      <c r="I2" s="118"/>
      <c r="J2" s="116"/>
      <c r="K2" s="133"/>
      <c r="L2" s="116"/>
      <c r="M2" s="123" t="s">
        <v>51</v>
      </c>
      <c r="N2" s="124" t="s">
        <v>10</v>
      </c>
      <c r="O2" s="123" t="s">
        <v>11</v>
      </c>
      <c r="P2" s="123" t="s">
        <v>12</v>
      </c>
      <c r="Q2" s="123" t="s">
        <v>13</v>
      </c>
      <c r="R2" s="128" t="s">
        <v>49</v>
      </c>
      <c r="S2" s="123" t="s">
        <v>14</v>
      </c>
      <c r="T2" s="122"/>
      <c r="U2" s="123" t="s">
        <v>15</v>
      </c>
      <c r="V2" s="122"/>
      <c r="W2" s="122"/>
      <c r="X2" s="122"/>
      <c r="Y2" s="122"/>
      <c r="Z2" s="122"/>
      <c r="AA2" s="122"/>
      <c r="AB2" s="122"/>
      <c r="AC2" s="123" t="s">
        <v>16</v>
      </c>
      <c r="AD2" s="122"/>
      <c r="AE2" s="123" t="s">
        <v>17</v>
      </c>
      <c r="AF2" s="122"/>
      <c r="AG2" s="122"/>
      <c r="AH2" s="123" t="s">
        <v>18</v>
      </c>
      <c r="AI2" s="122"/>
      <c r="AJ2" s="122"/>
      <c r="AK2" s="122"/>
      <c r="AL2" s="122"/>
      <c r="AM2" s="122"/>
      <c r="AN2" s="122"/>
      <c r="AO2" s="122"/>
      <c r="AP2" s="122"/>
      <c r="AQ2" s="122"/>
      <c r="AR2" s="123" t="s">
        <v>19</v>
      </c>
      <c r="AS2" s="123" t="s">
        <v>20</v>
      </c>
      <c r="AT2" s="122"/>
      <c r="AU2" s="123" t="s">
        <v>48</v>
      </c>
      <c r="AV2" s="122"/>
      <c r="AW2" s="123" t="s">
        <v>21</v>
      </c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6"/>
    </row>
    <row r="3" spans="1:62">
      <c r="A3" s="116"/>
      <c r="B3" s="133"/>
      <c r="C3" s="118"/>
      <c r="D3" s="135"/>
      <c r="E3" s="135"/>
      <c r="F3" s="135"/>
      <c r="G3" s="135"/>
      <c r="H3" s="116"/>
      <c r="I3" s="118"/>
      <c r="J3" s="116"/>
      <c r="K3" s="133"/>
      <c r="L3" s="116"/>
      <c r="M3" s="122"/>
      <c r="N3" s="122"/>
      <c r="O3" s="122"/>
      <c r="P3" s="122"/>
      <c r="Q3" s="122"/>
      <c r="R3" s="129"/>
      <c r="S3" s="122"/>
      <c r="T3" s="122"/>
      <c r="U3" s="123" t="s">
        <v>22</v>
      </c>
      <c r="V3" s="123" t="s">
        <v>23</v>
      </c>
      <c r="W3" s="122"/>
      <c r="X3" s="123" t="s">
        <v>24</v>
      </c>
      <c r="Y3" s="123" t="s">
        <v>25</v>
      </c>
      <c r="Z3" s="123" t="s">
        <v>26</v>
      </c>
      <c r="AA3" s="123" t="s">
        <v>27</v>
      </c>
      <c r="AB3" s="123" t="s">
        <v>28</v>
      </c>
      <c r="AC3" s="122"/>
      <c r="AD3" s="122"/>
      <c r="AE3" s="123" t="s">
        <v>29</v>
      </c>
      <c r="AF3" s="122"/>
      <c r="AG3" s="122"/>
      <c r="AH3" s="123" t="s">
        <v>23</v>
      </c>
      <c r="AI3" s="122"/>
      <c r="AJ3" s="123" t="s">
        <v>24</v>
      </c>
      <c r="AK3" s="123" t="s">
        <v>25</v>
      </c>
      <c r="AL3" s="123" t="s">
        <v>28</v>
      </c>
      <c r="AM3" s="123" t="s">
        <v>30</v>
      </c>
      <c r="AN3" s="122"/>
      <c r="AO3" s="123" t="s">
        <v>29</v>
      </c>
      <c r="AP3" s="122"/>
      <c r="AQ3" s="122"/>
      <c r="AR3" s="122"/>
      <c r="AS3" s="122"/>
      <c r="AT3" s="122"/>
      <c r="AU3" s="122"/>
      <c r="AV3" s="122"/>
      <c r="AW3" s="123" t="s">
        <v>31</v>
      </c>
      <c r="AX3" s="122"/>
      <c r="AY3" s="123" t="s">
        <v>29</v>
      </c>
      <c r="AZ3" s="122"/>
      <c r="BA3" s="123" t="s">
        <v>23</v>
      </c>
      <c r="BB3" s="122"/>
      <c r="BC3" s="123" t="s">
        <v>24</v>
      </c>
      <c r="BD3" s="123" t="s">
        <v>25</v>
      </c>
      <c r="BE3" s="123" t="s">
        <v>28</v>
      </c>
      <c r="BF3" s="123" t="s">
        <v>32</v>
      </c>
      <c r="BG3" s="123" t="s">
        <v>33</v>
      </c>
      <c r="BH3" s="122"/>
      <c r="BI3" s="122"/>
      <c r="BJ3" s="6"/>
    </row>
    <row r="4" spans="1:62" ht="46.5">
      <c r="A4" s="116"/>
      <c r="B4" s="133"/>
      <c r="C4" s="118"/>
      <c r="D4" s="135"/>
      <c r="E4" s="135"/>
      <c r="F4" s="135"/>
      <c r="G4" s="135"/>
      <c r="H4" s="116"/>
      <c r="I4" s="118"/>
      <c r="J4" s="116"/>
      <c r="K4" s="133"/>
      <c r="L4" s="116"/>
      <c r="M4" s="132"/>
      <c r="N4" s="132"/>
      <c r="O4" s="132"/>
      <c r="P4" s="132"/>
      <c r="Q4" s="132"/>
      <c r="R4" s="129"/>
      <c r="S4" s="24" t="s">
        <v>22</v>
      </c>
      <c r="T4" s="24" t="s">
        <v>34</v>
      </c>
      <c r="U4" s="132"/>
      <c r="V4" s="24" t="s">
        <v>35</v>
      </c>
      <c r="W4" s="24" t="s">
        <v>36</v>
      </c>
      <c r="X4" s="132"/>
      <c r="Y4" s="132"/>
      <c r="Z4" s="132"/>
      <c r="AA4" s="132"/>
      <c r="AB4" s="132"/>
      <c r="AC4" s="24" t="s">
        <v>22</v>
      </c>
      <c r="AD4" s="24" t="s">
        <v>37</v>
      </c>
      <c r="AE4" s="24" t="s">
        <v>22</v>
      </c>
      <c r="AF4" s="24" t="s">
        <v>38</v>
      </c>
      <c r="AG4" s="24" t="s">
        <v>774</v>
      </c>
      <c r="AH4" s="24" t="s">
        <v>35</v>
      </c>
      <c r="AI4" s="24" t="s">
        <v>36</v>
      </c>
      <c r="AJ4" s="132"/>
      <c r="AK4" s="132"/>
      <c r="AL4" s="132"/>
      <c r="AM4" s="24" t="s">
        <v>40</v>
      </c>
      <c r="AN4" s="24" t="s">
        <v>41</v>
      </c>
      <c r="AO4" s="24" t="s">
        <v>22</v>
      </c>
      <c r="AP4" s="24" t="s">
        <v>38</v>
      </c>
      <c r="AQ4" s="24" t="s">
        <v>772</v>
      </c>
      <c r="AR4" s="132"/>
      <c r="AS4" s="24" t="s">
        <v>40</v>
      </c>
      <c r="AT4" s="24" t="s">
        <v>41</v>
      </c>
      <c r="AU4" s="24" t="s">
        <v>40</v>
      </c>
      <c r="AV4" s="24" t="s">
        <v>41</v>
      </c>
      <c r="AW4" s="24" t="s">
        <v>42</v>
      </c>
      <c r="AX4" s="24" t="s">
        <v>43</v>
      </c>
      <c r="AY4" s="24" t="s">
        <v>22</v>
      </c>
      <c r="AZ4" s="24" t="s">
        <v>44</v>
      </c>
      <c r="BA4" s="24" t="s">
        <v>35</v>
      </c>
      <c r="BB4" s="24" t="s">
        <v>36</v>
      </c>
      <c r="BC4" s="132"/>
      <c r="BD4" s="132"/>
      <c r="BE4" s="132"/>
      <c r="BF4" s="132"/>
      <c r="BG4" s="132"/>
      <c r="BH4" s="132"/>
      <c r="BI4" s="132"/>
      <c r="BJ4" s="6"/>
    </row>
    <row r="5" spans="1:62" ht="31">
      <c r="A5" s="23">
        <v>1</v>
      </c>
      <c r="B5" s="39" t="s">
        <v>1583</v>
      </c>
      <c r="C5" s="39" t="s">
        <v>411</v>
      </c>
      <c r="D5" s="39" t="s">
        <v>1067</v>
      </c>
      <c r="E5" s="39">
        <v>57</v>
      </c>
      <c r="F5" s="39">
        <v>1130306</v>
      </c>
      <c r="G5" s="39">
        <v>1130308</v>
      </c>
      <c r="H5" s="55" t="str">
        <f t="shared" ref="H5:H60" si="0">REPLACE(B5,2,1,"＊")</f>
        <v>田＊逸</v>
      </c>
      <c r="I5" s="23" t="str">
        <f t="shared" ref="I5:I60" si="1">REPLACE(C5,2,1,"＊")</f>
        <v>2＊527177</v>
      </c>
      <c r="J5" s="39">
        <v>1130307</v>
      </c>
      <c r="K5" s="39" t="s">
        <v>717</v>
      </c>
      <c r="L5" s="39">
        <v>1058</v>
      </c>
      <c r="M5" s="1"/>
      <c r="N5" s="1"/>
      <c r="O5" s="1"/>
      <c r="P5" s="1"/>
      <c r="Q5" s="1" t="s">
        <v>9</v>
      </c>
      <c r="R5" s="1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1"/>
      <c r="AK5" s="1"/>
      <c r="AL5" s="1"/>
      <c r="AM5" s="25"/>
      <c r="AN5" s="25"/>
      <c r="AO5" s="25"/>
      <c r="AP5" s="25"/>
      <c r="AQ5" s="25"/>
      <c r="AR5" s="1"/>
      <c r="AS5" s="25"/>
      <c r="AT5" s="25"/>
      <c r="AU5" s="25"/>
      <c r="AV5" s="25"/>
      <c r="AW5" s="25"/>
      <c r="AX5" s="36"/>
      <c r="AY5" s="25"/>
      <c r="AZ5" s="25"/>
      <c r="BA5" s="1"/>
      <c r="BB5" s="25"/>
      <c r="BC5" s="1"/>
      <c r="BD5" s="1"/>
      <c r="BE5" s="25"/>
      <c r="BF5" s="1"/>
      <c r="BG5" s="1"/>
      <c r="BH5" s="1"/>
      <c r="BI5" s="25" t="s">
        <v>1034</v>
      </c>
      <c r="BJ5" s="6"/>
    </row>
    <row r="6" spans="1:62" ht="31">
      <c r="A6" s="23">
        <v>2</v>
      </c>
      <c r="B6" s="39" t="s">
        <v>1584</v>
      </c>
      <c r="C6" s="39" t="s">
        <v>1326</v>
      </c>
      <c r="D6" s="39" t="s">
        <v>1063</v>
      </c>
      <c r="E6" s="39">
        <v>68</v>
      </c>
      <c r="F6" s="39"/>
      <c r="G6" s="39"/>
      <c r="H6" s="55" t="str">
        <f t="shared" si="0"/>
        <v>傅＊石</v>
      </c>
      <c r="I6" s="23" t="str">
        <f t="shared" si="1"/>
        <v>0＊292379</v>
      </c>
      <c r="J6" s="39">
        <v>1130307</v>
      </c>
      <c r="K6" s="39" t="s">
        <v>715</v>
      </c>
      <c r="L6" s="39">
        <v>1058</v>
      </c>
      <c r="M6" s="1"/>
      <c r="N6" s="1"/>
      <c r="O6" s="1"/>
      <c r="P6" s="1" t="s">
        <v>9</v>
      </c>
      <c r="Q6" s="46"/>
      <c r="R6" s="1" t="s">
        <v>716</v>
      </c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1"/>
      <c r="AK6" s="1"/>
      <c r="AL6" s="1"/>
      <c r="AM6" s="25"/>
      <c r="AN6" s="25"/>
      <c r="AO6" s="25"/>
      <c r="AP6" s="25"/>
      <c r="AQ6" s="25"/>
      <c r="AR6" s="1"/>
      <c r="AS6" s="25"/>
      <c r="AT6" s="25"/>
      <c r="AU6" s="25"/>
      <c r="AV6" s="25"/>
      <c r="AW6" s="25"/>
      <c r="AX6" s="36"/>
      <c r="AY6" s="25"/>
      <c r="AZ6" s="25"/>
      <c r="BA6" s="1"/>
      <c r="BB6" s="25"/>
      <c r="BC6" s="1"/>
      <c r="BD6" s="1"/>
      <c r="BE6" s="25"/>
      <c r="BF6" s="1"/>
      <c r="BG6" s="1"/>
      <c r="BH6" s="1"/>
      <c r="BI6" s="25" t="s">
        <v>1034</v>
      </c>
      <c r="BJ6" s="6"/>
    </row>
    <row r="7" spans="1:62" ht="31">
      <c r="A7" s="23">
        <v>3</v>
      </c>
      <c r="B7" s="39" t="s">
        <v>1585</v>
      </c>
      <c r="C7" s="39" t="s">
        <v>519</v>
      </c>
      <c r="D7" s="39" t="s">
        <v>1063</v>
      </c>
      <c r="E7" s="39">
        <v>71</v>
      </c>
      <c r="F7" s="39"/>
      <c r="G7" s="39"/>
      <c r="H7" s="55" t="str">
        <f t="shared" si="0"/>
        <v>張＊智</v>
      </c>
      <c r="I7" s="23" t="str">
        <f t="shared" si="1"/>
        <v>2＊523793</v>
      </c>
      <c r="J7" s="39">
        <v>1130308</v>
      </c>
      <c r="K7" s="39" t="s">
        <v>74</v>
      </c>
      <c r="L7" s="39">
        <v>1058</v>
      </c>
      <c r="M7" s="1"/>
      <c r="N7" s="1"/>
      <c r="O7" s="1"/>
      <c r="P7" s="1"/>
      <c r="Q7" s="1"/>
      <c r="R7" s="1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1"/>
      <c r="AK7" s="1"/>
      <c r="AL7" s="1"/>
      <c r="AM7" s="25"/>
      <c r="AN7" s="25"/>
      <c r="AO7" s="25"/>
      <c r="AP7" s="25"/>
      <c r="AQ7" s="25"/>
      <c r="AR7" s="1"/>
      <c r="AS7" s="25"/>
      <c r="AT7" s="25"/>
      <c r="AU7" s="25"/>
      <c r="AV7" s="25"/>
      <c r="AW7" s="25"/>
      <c r="AX7" s="36"/>
      <c r="AY7" s="25"/>
      <c r="AZ7" s="25"/>
      <c r="BA7" s="25"/>
      <c r="BB7" s="25" t="s">
        <v>1879</v>
      </c>
      <c r="BC7" s="1"/>
      <c r="BD7" s="1"/>
      <c r="BE7" s="25"/>
      <c r="BF7" s="1"/>
      <c r="BG7" s="1"/>
      <c r="BH7" s="1"/>
      <c r="BI7" s="25"/>
      <c r="BJ7" s="6"/>
    </row>
    <row r="8" spans="1:62" ht="31">
      <c r="A8" s="23">
        <v>4</v>
      </c>
      <c r="B8" s="39" t="s">
        <v>1586</v>
      </c>
      <c r="C8" s="39" t="s">
        <v>1327</v>
      </c>
      <c r="D8" s="39" t="s">
        <v>1063</v>
      </c>
      <c r="E8" s="39">
        <v>53</v>
      </c>
      <c r="F8" s="39"/>
      <c r="G8" s="39"/>
      <c r="H8" s="55" t="str">
        <f t="shared" si="0"/>
        <v>王＊昱</v>
      </c>
      <c r="I8" s="23" t="str">
        <f t="shared" si="1"/>
        <v>2＊015674</v>
      </c>
      <c r="J8" s="39">
        <v>1130311</v>
      </c>
      <c r="K8" s="39" t="s">
        <v>715</v>
      </c>
      <c r="L8" s="39">
        <v>1058</v>
      </c>
      <c r="M8" s="1"/>
      <c r="N8" s="1"/>
      <c r="O8" s="1"/>
      <c r="P8" s="1" t="s">
        <v>9</v>
      </c>
      <c r="Q8" s="1" t="s">
        <v>9</v>
      </c>
      <c r="R8" s="1" t="s">
        <v>716</v>
      </c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1"/>
      <c r="AK8" s="1"/>
      <c r="AL8" s="1"/>
      <c r="AM8" s="25"/>
      <c r="AN8" s="25"/>
      <c r="AO8" s="25"/>
      <c r="AP8" s="25"/>
      <c r="AQ8" s="25"/>
      <c r="AR8" s="1"/>
      <c r="AS8" s="25"/>
      <c r="AT8" s="25"/>
      <c r="AU8" s="25"/>
      <c r="AV8" s="25"/>
      <c r="AW8" s="25"/>
      <c r="AX8" s="36"/>
      <c r="AY8" s="25"/>
      <c r="AZ8" s="25"/>
      <c r="BA8" s="25"/>
      <c r="BB8" s="25"/>
      <c r="BC8" s="1"/>
      <c r="BD8" s="1"/>
      <c r="BE8" s="25"/>
      <c r="BF8" s="1"/>
      <c r="BG8" s="1"/>
      <c r="BH8" s="1"/>
      <c r="BI8" s="25" t="s">
        <v>1034</v>
      </c>
      <c r="BJ8" s="6"/>
    </row>
    <row r="9" spans="1:62" ht="17">
      <c r="A9" s="23">
        <v>5</v>
      </c>
      <c r="B9" s="39" t="s">
        <v>1140</v>
      </c>
      <c r="C9" s="39" t="s">
        <v>409</v>
      </c>
      <c r="D9" s="39" t="s">
        <v>1067</v>
      </c>
      <c r="E9" s="39">
        <v>74</v>
      </c>
      <c r="F9" s="39"/>
      <c r="G9" s="39"/>
      <c r="H9" s="55" t="str">
        <f t="shared" si="0"/>
        <v>張＊琴</v>
      </c>
      <c r="I9" s="23" t="str">
        <f t="shared" si="1"/>
        <v>0＊267574</v>
      </c>
      <c r="J9" s="39">
        <v>1130314</v>
      </c>
      <c r="K9" s="39" t="s">
        <v>72</v>
      </c>
      <c r="L9" s="39">
        <v>1058</v>
      </c>
      <c r="M9" s="1"/>
      <c r="N9" s="1"/>
      <c r="O9" s="1"/>
      <c r="P9" s="1"/>
      <c r="Q9" s="1"/>
      <c r="R9" s="1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1"/>
      <c r="AK9" s="1"/>
      <c r="AL9" s="1"/>
      <c r="AM9" s="25"/>
      <c r="AN9" s="25"/>
      <c r="AO9" s="25"/>
      <c r="AP9" s="25"/>
      <c r="AQ9" s="25"/>
      <c r="AR9" s="1"/>
      <c r="AS9" s="25"/>
      <c r="AT9" s="25"/>
      <c r="AU9" s="25"/>
      <c r="AV9" s="25"/>
      <c r="AW9" s="25"/>
      <c r="AX9" s="36" t="s">
        <v>9</v>
      </c>
      <c r="AY9" s="25"/>
      <c r="AZ9" s="25"/>
      <c r="BA9" s="25"/>
      <c r="BB9" s="25"/>
      <c r="BC9" s="1"/>
      <c r="BD9" s="1"/>
      <c r="BE9" s="25"/>
      <c r="BF9" s="1"/>
      <c r="BG9" s="1"/>
      <c r="BH9" s="1"/>
      <c r="BI9" s="25"/>
      <c r="BJ9" s="6"/>
    </row>
    <row r="10" spans="1:62" ht="17">
      <c r="A10" s="23">
        <v>6</v>
      </c>
      <c r="B10" s="39" t="s">
        <v>1587</v>
      </c>
      <c r="C10" s="39" t="s">
        <v>1328</v>
      </c>
      <c r="D10" s="39" t="s">
        <v>1063</v>
      </c>
      <c r="E10" s="39">
        <v>70</v>
      </c>
      <c r="F10" s="39"/>
      <c r="G10" s="39"/>
      <c r="H10" s="55" t="str">
        <f t="shared" si="0"/>
        <v>李＊久</v>
      </c>
      <c r="I10" s="23" t="str">
        <f t="shared" si="1"/>
        <v>0＊502456</v>
      </c>
      <c r="J10" s="39">
        <v>1130314</v>
      </c>
      <c r="K10" s="39" t="s">
        <v>74</v>
      </c>
      <c r="L10" s="39">
        <v>1058</v>
      </c>
      <c r="M10" s="1"/>
      <c r="N10" s="1"/>
      <c r="O10" s="1"/>
      <c r="P10" s="1"/>
      <c r="Q10" s="1"/>
      <c r="R10" s="1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1"/>
      <c r="AK10" s="1"/>
      <c r="AL10" s="1"/>
      <c r="AM10" s="25"/>
      <c r="AN10" s="25"/>
      <c r="AO10" s="25"/>
      <c r="AP10" s="25"/>
      <c r="AQ10" s="25"/>
      <c r="AR10" s="1"/>
      <c r="AS10" s="25"/>
      <c r="AT10" s="25"/>
      <c r="AU10" s="25"/>
      <c r="AV10" s="25"/>
      <c r="AW10" s="25"/>
      <c r="AX10" s="36"/>
      <c r="AY10" s="25"/>
      <c r="AZ10" s="25"/>
      <c r="BA10" s="25"/>
      <c r="BB10" s="25" t="s">
        <v>744</v>
      </c>
      <c r="BC10" s="1"/>
      <c r="BD10" s="1"/>
      <c r="BE10" s="25"/>
      <c r="BF10" s="1"/>
      <c r="BG10" s="1"/>
      <c r="BH10" s="1"/>
      <c r="BI10" s="25"/>
      <c r="BJ10" s="6"/>
    </row>
    <row r="11" spans="1:62" ht="31">
      <c r="A11" s="23">
        <v>7</v>
      </c>
      <c r="B11" s="39" t="s">
        <v>1588</v>
      </c>
      <c r="C11" s="39" t="s">
        <v>1329</v>
      </c>
      <c r="D11" s="39" t="s">
        <v>1067</v>
      </c>
      <c r="E11" s="39">
        <v>70</v>
      </c>
      <c r="F11" s="39"/>
      <c r="G11" s="39"/>
      <c r="H11" s="55" t="str">
        <f t="shared" si="0"/>
        <v>黃＊綉</v>
      </c>
      <c r="I11" s="23" t="str">
        <f t="shared" si="1"/>
        <v>1＊384806</v>
      </c>
      <c r="J11" s="39">
        <v>1130321</v>
      </c>
      <c r="K11" s="39" t="s">
        <v>715</v>
      </c>
      <c r="L11" s="39">
        <v>1058</v>
      </c>
      <c r="M11" s="1"/>
      <c r="N11" s="1"/>
      <c r="O11" s="1"/>
      <c r="P11" s="1" t="s">
        <v>9</v>
      </c>
      <c r="Q11" s="1" t="s">
        <v>9</v>
      </c>
      <c r="R11" s="1" t="s">
        <v>716</v>
      </c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1"/>
      <c r="AK11" s="1"/>
      <c r="AL11" s="1"/>
      <c r="AM11" s="25"/>
      <c r="AN11" s="25"/>
      <c r="AO11" s="25"/>
      <c r="AP11" s="25"/>
      <c r="AQ11" s="25"/>
      <c r="AR11" s="1"/>
      <c r="AS11" s="25"/>
      <c r="AT11" s="25"/>
      <c r="AU11" s="25"/>
      <c r="AV11" s="25"/>
      <c r="AW11" s="25"/>
      <c r="AX11" s="36"/>
      <c r="AY11" s="25"/>
      <c r="AZ11" s="25"/>
      <c r="BA11" s="25"/>
      <c r="BB11" s="25"/>
      <c r="BC11" s="1"/>
      <c r="BD11" s="1"/>
      <c r="BE11" s="25"/>
      <c r="BF11" s="1"/>
      <c r="BG11" s="1"/>
      <c r="BH11" s="1"/>
      <c r="BI11" s="25" t="s">
        <v>1034</v>
      </c>
      <c r="BJ11" s="6"/>
    </row>
    <row r="12" spans="1:62" ht="46.5">
      <c r="A12" s="23">
        <v>8</v>
      </c>
      <c r="B12" s="39" t="s">
        <v>1589</v>
      </c>
      <c r="C12" s="39" t="s">
        <v>1330</v>
      </c>
      <c r="D12" s="39" t="s">
        <v>1067</v>
      </c>
      <c r="E12" s="39">
        <v>31</v>
      </c>
      <c r="F12" s="39">
        <v>1130327</v>
      </c>
      <c r="G12" s="39">
        <v>1130329</v>
      </c>
      <c r="H12" s="55" t="str">
        <f t="shared" si="0"/>
        <v>孫＊君</v>
      </c>
      <c r="I12" s="23" t="str">
        <f t="shared" si="1"/>
        <v>2＊588681</v>
      </c>
      <c r="J12" s="39">
        <v>1130328</v>
      </c>
      <c r="K12" s="39" t="s">
        <v>1880</v>
      </c>
      <c r="L12" s="39">
        <v>1058</v>
      </c>
      <c r="M12" s="1"/>
      <c r="N12" s="1"/>
      <c r="O12" s="1"/>
      <c r="P12" s="1"/>
      <c r="Q12" s="1" t="s">
        <v>716</v>
      </c>
      <c r="R12" s="1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1"/>
      <c r="AK12" s="1"/>
      <c r="AL12" s="1"/>
      <c r="AM12" s="25"/>
      <c r="AN12" s="25"/>
      <c r="AO12" s="25"/>
      <c r="AP12" s="25"/>
      <c r="AQ12" s="25"/>
      <c r="AR12" s="1"/>
      <c r="AS12" s="25"/>
      <c r="AT12" s="25"/>
      <c r="AU12" s="25"/>
      <c r="AV12" s="25"/>
      <c r="AW12" s="25"/>
      <c r="AX12" s="36"/>
      <c r="AY12" s="25"/>
      <c r="AZ12" s="25"/>
      <c r="BA12" s="25"/>
      <c r="BB12" s="25"/>
      <c r="BC12" s="1"/>
      <c r="BD12" s="1"/>
      <c r="BE12" s="25"/>
      <c r="BF12" s="1"/>
      <c r="BG12" s="1"/>
      <c r="BH12" s="1"/>
      <c r="BI12" s="25" t="s">
        <v>1034</v>
      </c>
      <c r="BJ12" s="6"/>
    </row>
    <row r="13" spans="1:62" ht="17">
      <c r="A13" s="23">
        <v>9</v>
      </c>
      <c r="B13" s="39" t="s">
        <v>1590</v>
      </c>
      <c r="C13" s="39" t="s">
        <v>1331</v>
      </c>
      <c r="D13" s="39" t="s">
        <v>1067</v>
      </c>
      <c r="E13" s="39">
        <v>64</v>
      </c>
      <c r="F13" s="39"/>
      <c r="G13" s="39"/>
      <c r="H13" s="55" t="str">
        <f t="shared" si="0"/>
        <v>劉＊月容</v>
      </c>
      <c r="I13" s="23" t="str">
        <f t="shared" si="1"/>
        <v>0＊531619</v>
      </c>
      <c r="J13" s="39">
        <v>1130328</v>
      </c>
      <c r="K13" s="39" t="s">
        <v>70</v>
      </c>
      <c r="L13" s="39">
        <v>1058</v>
      </c>
      <c r="M13" s="1"/>
      <c r="N13" s="1"/>
      <c r="O13" s="1"/>
      <c r="P13" s="1"/>
      <c r="Q13" s="1"/>
      <c r="R13" s="1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1"/>
      <c r="AK13" s="1"/>
      <c r="AL13" s="1"/>
      <c r="AM13" s="25"/>
      <c r="AN13" s="25"/>
      <c r="AO13" s="25"/>
      <c r="AP13" s="25"/>
      <c r="AQ13" s="25"/>
      <c r="AR13" s="1"/>
      <c r="AS13" s="25"/>
      <c r="AT13" s="25" t="s">
        <v>9</v>
      </c>
      <c r="AU13" s="25"/>
      <c r="AV13" s="25"/>
      <c r="AW13" s="25"/>
      <c r="AX13" s="36"/>
      <c r="AY13" s="25"/>
      <c r="AZ13" s="25"/>
      <c r="BA13" s="25"/>
      <c r="BB13" s="25"/>
      <c r="BC13" s="1"/>
      <c r="BD13" s="1"/>
      <c r="BE13" s="25"/>
      <c r="BF13" s="1"/>
      <c r="BG13" s="1"/>
      <c r="BH13" s="1"/>
      <c r="BI13" s="25"/>
      <c r="BJ13" s="6"/>
    </row>
    <row r="14" spans="1:62" ht="31">
      <c r="A14" s="23">
        <v>10</v>
      </c>
      <c r="B14" s="39" t="s">
        <v>1591</v>
      </c>
      <c r="C14" s="39" t="s">
        <v>1332</v>
      </c>
      <c r="D14" s="39" t="s">
        <v>1067</v>
      </c>
      <c r="E14" s="39">
        <v>61</v>
      </c>
      <c r="F14" s="39">
        <v>1130327</v>
      </c>
      <c r="G14" s="39">
        <v>1130329</v>
      </c>
      <c r="H14" s="55" t="str">
        <f t="shared" si="0"/>
        <v>張＊美</v>
      </c>
      <c r="I14" s="23" t="str">
        <f t="shared" si="1"/>
        <v>1＊025850</v>
      </c>
      <c r="J14" s="39">
        <v>1130328</v>
      </c>
      <c r="K14" s="39" t="s">
        <v>715</v>
      </c>
      <c r="L14" s="39">
        <v>1058</v>
      </c>
      <c r="M14" s="1"/>
      <c r="N14" s="1"/>
      <c r="O14" s="1"/>
      <c r="P14" s="1"/>
      <c r="Q14" s="1" t="s">
        <v>716</v>
      </c>
      <c r="R14" s="1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1"/>
      <c r="AK14" s="1"/>
      <c r="AL14" s="1"/>
      <c r="AM14" s="25"/>
      <c r="AN14" s="25"/>
      <c r="AO14" s="25"/>
      <c r="AP14" s="25"/>
      <c r="AQ14" s="25"/>
      <c r="AR14" s="1"/>
      <c r="AS14" s="25"/>
      <c r="AT14" s="25"/>
      <c r="AU14" s="25"/>
      <c r="AV14" s="25"/>
      <c r="AW14" s="25"/>
      <c r="AX14" s="36"/>
      <c r="AY14" s="25"/>
      <c r="AZ14" s="25"/>
      <c r="BA14" s="25"/>
      <c r="BB14" s="25"/>
      <c r="BC14" s="1"/>
      <c r="BD14" s="1"/>
      <c r="BE14" s="25"/>
      <c r="BF14" s="1"/>
      <c r="BG14" s="1"/>
      <c r="BH14" s="1"/>
      <c r="BI14" s="25" t="s">
        <v>1034</v>
      </c>
      <c r="BJ14" s="6"/>
    </row>
    <row r="15" spans="1:62" ht="31">
      <c r="A15" s="23">
        <v>11</v>
      </c>
      <c r="B15" s="39" t="s">
        <v>1592</v>
      </c>
      <c r="C15" s="39" t="s">
        <v>1333</v>
      </c>
      <c r="D15" s="39" t="s">
        <v>1067</v>
      </c>
      <c r="E15" s="39">
        <v>67</v>
      </c>
      <c r="F15" s="39">
        <v>1130303</v>
      </c>
      <c r="G15" s="39">
        <v>1130306</v>
      </c>
      <c r="H15" s="55" t="str">
        <f t="shared" si="0"/>
        <v>張＊雪</v>
      </c>
      <c r="I15" s="23" t="str">
        <f t="shared" si="1"/>
        <v>2＊562836</v>
      </c>
      <c r="J15" s="39">
        <v>1130305</v>
      </c>
      <c r="K15" s="39" t="s">
        <v>1881</v>
      </c>
      <c r="L15" s="39">
        <v>1125</v>
      </c>
      <c r="M15" s="1"/>
      <c r="N15" s="1"/>
      <c r="O15" s="1"/>
      <c r="P15" s="1"/>
      <c r="Q15" s="1"/>
      <c r="R15" s="1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1"/>
      <c r="AK15" s="1"/>
      <c r="AL15" s="1"/>
      <c r="AM15" s="25"/>
      <c r="AN15" s="25"/>
      <c r="AO15" s="25"/>
      <c r="AP15" s="25"/>
      <c r="AQ15" s="25"/>
      <c r="AR15" s="1"/>
      <c r="AS15" s="25"/>
      <c r="AT15" s="25"/>
      <c r="AU15" s="25"/>
      <c r="AV15" s="25"/>
      <c r="AW15" s="25"/>
      <c r="AX15" s="36" t="s">
        <v>9</v>
      </c>
      <c r="AY15" s="25"/>
      <c r="AZ15" s="25"/>
      <c r="BA15" s="25"/>
      <c r="BB15" s="25"/>
      <c r="BC15" s="1"/>
      <c r="BD15" s="1"/>
      <c r="BE15" s="25"/>
      <c r="BF15" s="1"/>
      <c r="BG15" s="1"/>
      <c r="BH15" s="1"/>
      <c r="BI15" s="25" t="s">
        <v>1882</v>
      </c>
      <c r="BJ15" s="6"/>
    </row>
    <row r="16" spans="1:62" ht="46.5">
      <c r="A16" s="23">
        <v>12</v>
      </c>
      <c r="B16" s="39" t="s">
        <v>1593</v>
      </c>
      <c r="C16" s="39" t="s">
        <v>1334</v>
      </c>
      <c r="D16" s="39" t="s">
        <v>1067</v>
      </c>
      <c r="E16" s="39">
        <v>58</v>
      </c>
      <c r="F16" s="39"/>
      <c r="G16" s="39"/>
      <c r="H16" s="55" t="str">
        <f t="shared" si="0"/>
        <v>林＊卿</v>
      </c>
      <c r="I16" s="23" t="str">
        <f t="shared" si="1"/>
        <v>2＊901960</v>
      </c>
      <c r="J16" s="39">
        <v>1130312</v>
      </c>
      <c r="K16" s="39" t="s">
        <v>1883</v>
      </c>
      <c r="L16" s="39">
        <v>1125</v>
      </c>
      <c r="M16" s="1"/>
      <c r="N16" s="1"/>
      <c r="O16" s="1"/>
      <c r="P16" s="1"/>
      <c r="Q16" s="1"/>
      <c r="R16" s="1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1"/>
      <c r="AK16" s="1"/>
      <c r="AL16" s="1"/>
      <c r="AM16" s="25"/>
      <c r="AN16" s="25"/>
      <c r="AO16" s="25"/>
      <c r="AP16" s="25"/>
      <c r="AQ16" s="25"/>
      <c r="AR16" s="1"/>
      <c r="AS16" s="25"/>
      <c r="AT16" s="25"/>
      <c r="AU16" s="25"/>
      <c r="AV16" s="25"/>
      <c r="AW16" s="25"/>
      <c r="AX16" s="36"/>
      <c r="AY16" s="25"/>
      <c r="AZ16" s="25" t="s">
        <v>9</v>
      </c>
      <c r="BA16" s="1"/>
      <c r="BB16" s="25" t="s">
        <v>1884</v>
      </c>
      <c r="BC16" s="1"/>
      <c r="BD16" s="1"/>
      <c r="BE16" s="25"/>
      <c r="BF16" s="1"/>
      <c r="BG16" s="1"/>
      <c r="BH16" s="1"/>
      <c r="BI16" s="25"/>
      <c r="BJ16" s="6"/>
    </row>
    <row r="17" spans="1:62" ht="31">
      <c r="A17" s="23">
        <v>13</v>
      </c>
      <c r="B17" s="39" t="s">
        <v>1594</v>
      </c>
      <c r="C17" s="39" t="s">
        <v>1335</v>
      </c>
      <c r="D17" s="39" t="s">
        <v>1063</v>
      </c>
      <c r="E17" s="39">
        <v>81</v>
      </c>
      <c r="F17" s="39">
        <v>1130310</v>
      </c>
      <c r="G17" s="39">
        <v>1130313</v>
      </c>
      <c r="H17" s="55" t="str">
        <f t="shared" si="0"/>
        <v>林＊男</v>
      </c>
      <c r="I17" s="23" t="str">
        <f t="shared" si="1"/>
        <v>1＊536175</v>
      </c>
      <c r="J17" s="39">
        <v>1130312</v>
      </c>
      <c r="K17" s="39" t="s">
        <v>1885</v>
      </c>
      <c r="L17" s="39">
        <v>1125</v>
      </c>
      <c r="M17" s="1"/>
      <c r="N17" s="1"/>
      <c r="O17" s="1"/>
      <c r="P17" s="1"/>
      <c r="Q17" s="1"/>
      <c r="R17" s="1"/>
      <c r="S17" s="25"/>
      <c r="T17" s="25"/>
      <c r="U17" s="25"/>
      <c r="V17" s="25"/>
      <c r="W17" s="25"/>
      <c r="X17" s="25" t="s">
        <v>9</v>
      </c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1"/>
      <c r="AK17" s="1"/>
      <c r="AL17" s="1"/>
      <c r="AM17" s="25"/>
      <c r="AN17" s="25"/>
      <c r="AO17" s="25"/>
      <c r="AP17" s="25"/>
      <c r="AQ17" s="25"/>
      <c r="AR17" s="1"/>
      <c r="AS17" s="25"/>
      <c r="AT17" s="25"/>
      <c r="AU17" s="25"/>
      <c r="AV17" s="25"/>
      <c r="AW17" s="25"/>
      <c r="AX17" s="36"/>
      <c r="AY17" s="25"/>
      <c r="AZ17" s="25"/>
      <c r="BA17" s="25"/>
      <c r="BB17" s="25"/>
      <c r="BC17" s="1"/>
      <c r="BD17" s="1"/>
      <c r="BE17" s="25"/>
      <c r="BF17" s="1"/>
      <c r="BG17" s="1"/>
      <c r="BH17" s="1" t="s">
        <v>9</v>
      </c>
      <c r="BI17" s="25" t="s">
        <v>1034</v>
      </c>
      <c r="BJ17" s="6"/>
    </row>
    <row r="18" spans="1:62" ht="17">
      <c r="A18" s="23">
        <v>14</v>
      </c>
      <c r="B18" s="39" t="s">
        <v>1126</v>
      </c>
      <c r="C18" s="39" t="s">
        <v>840</v>
      </c>
      <c r="D18" s="39" t="s">
        <v>1067</v>
      </c>
      <c r="E18" s="39">
        <v>68</v>
      </c>
      <c r="F18" s="39"/>
      <c r="G18" s="39"/>
      <c r="H18" s="55" t="str">
        <f t="shared" si="0"/>
        <v>黃＊英</v>
      </c>
      <c r="I18" s="23" t="str">
        <f t="shared" si="1"/>
        <v>0＊329014</v>
      </c>
      <c r="J18" s="39">
        <v>1130312</v>
      </c>
      <c r="K18" s="39" t="s">
        <v>72</v>
      </c>
      <c r="L18" s="39">
        <v>1125</v>
      </c>
      <c r="M18" s="1"/>
      <c r="N18" s="1"/>
      <c r="O18" s="1"/>
      <c r="P18" s="1"/>
      <c r="Q18" s="1"/>
      <c r="R18" s="1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1"/>
      <c r="AK18" s="1"/>
      <c r="AL18" s="1"/>
      <c r="AM18" s="25"/>
      <c r="AN18" s="25"/>
      <c r="AO18" s="25"/>
      <c r="AP18" s="25"/>
      <c r="AQ18" s="25"/>
      <c r="AR18" s="1"/>
      <c r="AS18" s="25"/>
      <c r="AT18" s="25"/>
      <c r="AU18" s="25"/>
      <c r="AV18" s="25"/>
      <c r="AW18" s="25"/>
      <c r="AX18" s="36" t="s">
        <v>9</v>
      </c>
      <c r="AY18" s="25"/>
      <c r="AZ18" s="25"/>
      <c r="BA18" s="25"/>
      <c r="BB18" s="25"/>
      <c r="BC18" s="1"/>
      <c r="BD18" s="1"/>
      <c r="BE18" s="25"/>
      <c r="BF18" s="1"/>
      <c r="BG18" s="1"/>
      <c r="BH18" s="1"/>
      <c r="BI18" s="25"/>
      <c r="BJ18" s="6"/>
    </row>
    <row r="19" spans="1:62" ht="17">
      <c r="A19" s="23">
        <v>15</v>
      </c>
      <c r="B19" s="39" t="s">
        <v>1595</v>
      </c>
      <c r="C19" s="39" t="s">
        <v>545</v>
      </c>
      <c r="D19" s="39" t="s">
        <v>1067</v>
      </c>
      <c r="E19" s="39">
        <v>53</v>
      </c>
      <c r="F19" s="39"/>
      <c r="G19" s="39"/>
      <c r="H19" s="55" t="str">
        <f t="shared" si="0"/>
        <v>陳＊如</v>
      </c>
      <c r="I19" s="23" t="str">
        <f t="shared" si="1"/>
        <v>1＊598885</v>
      </c>
      <c r="J19" s="39">
        <v>1130312</v>
      </c>
      <c r="K19" s="39" t="s">
        <v>77</v>
      </c>
      <c r="L19" s="39">
        <v>1125</v>
      </c>
      <c r="M19" s="1"/>
      <c r="N19" s="1"/>
      <c r="O19" s="1"/>
      <c r="P19" s="1"/>
      <c r="Q19" s="1"/>
      <c r="R19" s="1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1"/>
      <c r="AK19" s="1"/>
      <c r="AL19" s="1"/>
      <c r="AM19" s="25"/>
      <c r="AN19" s="25"/>
      <c r="AO19" s="25"/>
      <c r="AP19" s="25"/>
      <c r="AQ19" s="25"/>
      <c r="AR19" s="1"/>
      <c r="AS19" s="25"/>
      <c r="AT19" s="25"/>
      <c r="AU19" s="25"/>
      <c r="AV19" s="25"/>
      <c r="AW19" s="25"/>
      <c r="AX19" s="36"/>
      <c r="AY19" s="25"/>
      <c r="AZ19" s="25"/>
      <c r="BA19" s="25"/>
      <c r="BB19" s="25"/>
      <c r="BC19" s="1"/>
      <c r="BD19" s="1"/>
      <c r="BE19" s="25"/>
      <c r="BF19" s="1"/>
      <c r="BG19" s="1" t="s">
        <v>9</v>
      </c>
      <c r="BH19" s="1"/>
      <c r="BI19" s="25"/>
      <c r="BJ19" s="6"/>
    </row>
    <row r="20" spans="1:62" ht="17">
      <c r="A20" s="23">
        <v>16</v>
      </c>
      <c r="B20" s="39" t="s">
        <v>1596</v>
      </c>
      <c r="C20" s="39" t="s">
        <v>1336</v>
      </c>
      <c r="D20" s="39" t="s">
        <v>1067</v>
      </c>
      <c r="E20" s="39">
        <v>64</v>
      </c>
      <c r="F20" s="39"/>
      <c r="G20" s="39"/>
      <c r="H20" s="55" t="str">
        <f t="shared" si="0"/>
        <v>郭＊枝</v>
      </c>
      <c r="I20" s="23" t="str">
        <f t="shared" si="1"/>
        <v>0＊275906</v>
      </c>
      <c r="J20" s="39">
        <v>1130312</v>
      </c>
      <c r="K20" s="39" t="s">
        <v>80</v>
      </c>
      <c r="L20" s="39">
        <v>1125</v>
      </c>
      <c r="M20" s="1"/>
      <c r="N20" s="1"/>
      <c r="O20" s="1"/>
      <c r="P20" s="1"/>
      <c r="Q20" s="1"/>
      <c r="R20" s="1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1"/>
      <c r="AK20" s="1"/>
      <c r="AL20" s="1"/>
      <c r="AM20" s="25"/>
      <c r="AN20" s="25"/>
      <c r="AO20" s="25"/>
      <c r="AP20" s="25"/>
      <c r="AQ20" s="25"/>
      <c r="AR20" s="1"/>
      <c r="AS20" s="25"/>
      <c r="AT20" s="25"/>
      <c r="AU20" s="25"/>
      <c r="AV20" s="25"/>
      <c r="AW20" s="25" t="s">
        <v>9</v>
      </c>
      <c r="AX20" s="36"/>
      <c r="AY20" s="25"/>
      <c r="AZ20" s="25"/>
      <c r="BA20" s="1"/>
      <c r="BB20" s="25"/>
      <c r="BC20" s="1"/>
      <c r="BD20" s="1"/>
      <c r="BE20" s="25"/>
      <c r="BF20" s="1"/>
      <c r="BG20" s="1"/>
      <c r="BH20" s="1"/>
      <c r="BI20" s="25"/>
      <c r="BJ20" s="6"/>
    </row>
    <row r="21" spans="1:62" ht="17">
      <c r="A21" s="23">
        <v>17</v>
      </c>
      <c r="B21" s="39" t="s">
        <v>1597</v>
      </c>
      <c r="C21" s="39" t="s">
        <v>1337</v>
      </c>
      <c r="D21" s="39" t="s">
        <v>1063</v>
      </c>
      <c r="E21" s="39">
        <v>82</v>
      </c>
      <c r="F21" s="39"/>
      <c r="G21" s="39"/>
      <c r="H21" s="55" t="str">
        <f t="shared" si="0"/>
        <v>黃＊南</v>
      </c>
      <c r="I21" s="23" t="str">
        <f t="shared" si="1"/>
        <v>1＊073602</v>
      </c>
      <c r="J21" s="39">
        <v>1130312</v>
      </c>
      <c r="K21" s="39" t="s">
        <v>72</v>
      </c>
      <c r="L21" s="39">
        <v>1125</v>
      </c>
      <c r="M21" s="1"/>
      <c r="N21" s="1"/>
      <c r="O21" s="1"/>
      <c r="P21" s="1"/>
      <c r="Q21" s="1"/>
      <c r="R21" s="1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1"/>
      <c r="AK21" s="1"/>
      <c r="AL21" s="1"/>
      <c r="AM21" s="25"/>
      <c r="AN21" s="25"/>
      <c r="AO21" s="25"/>
      <c r="AP21" s="25"/>
      <c r="AQ21" s="25"/>
      <c r="AR21" s="1"/>
      <c r="AS21" s="25"/>
      <c r="AT21" s="25"/>
      <c r="AU21" s="25"/>
      <c r="AV21" s="25"/>
      <c r="AW21" s="25"/>
      <c r="AX21" s="36" t="s">
        <v>9</v>
      </c>
      <c r="AY21" s="25"/>
      <c r="AZ21" s="25"/>
      <c r="BA21" s="25"/>
      <c r="BB21" s="25"/>
      <c r="BC21" s="1"/>
      <c r="BD21" s="1"/>
      <c r="BE21" s="25"/>
      <c r="BF21" s="1"/>
      <c r="BG21" s="1"/>
      <c r="BH21" s="1"/>
      <c r="BI21" s="25"/>
      <c r="BJ21" s="6"/>
    </row>
    <row r="22" spans="1:62" ht="46.5">
      <c r="A22" s="23">
        <v>18</v>
      </c>
      <c r="B22" s="39" t="s">
        <v>1598</v>
      </c>
      <c r="C22" s="39" t="s">
        <v>1338</v>
      </c>
      <c r="D22" s="39" t="s">
        <v>1067</v>
      </c>
      <c r="E22" s="39">
        <v>44</v>
      </c>
      <c r="F22" s="39">
        <v>1130325</v>
      </c>
      <c r="G22" s="39">
        <v>1130330</v>
      </c>
      <c r="H22" s="55" t="str">
        <f t="shared" si="0"/>
        <v>黃＊鈴</v>
      </c>
      <c r="I22" s="23" t="str">
        <f t="shared" si="1"/>
        <v>1＊974948</v>
      </c>
      <c r="J22" s="39">
        <v>1130326</v>
      </c>
      <c r="K22" s="39" t="s">
        <v>1886</v>
      </c>
      <c r="L22" s="39">
        <v>1125</v>
      </c>
      <c r="M22" s="1"/>
      <c r="N22" s="1"/>
      <c r="O22" s="1"/>
      <c r="P22" s="1"/>
      <c r="Q22" s="1"/>
      <c r="R22" s="1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1"/>
      <c r="AK22" s="25" t="s">
        <v>1887</v>
      </c>
      <c r="AL22" s="1"/>
      <c r="AM22" s="25"/>
      <c r="AN22" s="25"/>
      <c r="AO22" s="25"/>
      <c r="AP22" s="25"/>
      <c r="AQ22" s="25"/>
      <c r="AR22" s="1"/>
      <c r="AS22" s="25"/>
      <c r="AT22" s="25"/>
      <c r="AU22" s="25"/>
      <c r="AV22" s="25"/>
      <c r="AW22" s="25"/>
      <c r="AX22" s="36"/>
      <c r="AY22" s="25"/>
      <c r="AZ22" s="25"/>
      <c r="BA22" s="25"/>
      <c r="BB22" s="25"/>
      <c r="BC22" s="1"/>
      <c r="BD22" s="1"/>
      <c r="BE22" s="25"/>
      <c r="BF22" s="1"/>
      <c r="BG22" s="1"/>
      <c r="BH22" s="1"/>
      <c r="BI22" s="25" t="s">
        <v>1034</v>
      </c>
      <c r="BJ22" s="6"/>
    </row>
    <row r="23" spans="1:62" ht="31">
      <c r="A23" s="23">
        <v>19</v>
      </c>
      <c r="B23" s="39" t="s">
        <v>1231</v>
      </c>
      <c r="C23" s="39" t="s">
        <v>954</v>
      </c>
      <c r="D23" s="39" t="s">
        <v>1067</v>
      </c>
      <c r="E23" s="39">
        <v>61</v>
      </c>
      <c r="F23" s="39"/>
      <c r="G23" s="39"/>
      <c r="H23" s="55" t="str">
        <f t="shared" si="0"/>
        <v>謝＊薇</v>
      </c>
      <c r="I23" s="23" t="str">
        <f t="shared" si="1"/>
        <v>0＊117936</v>
      </c>
      <c r="J23" s="39">
        <v>1130304</v>
      </c>
      <c r="K23" s="39" t="s">
        <v>1888</v>
      </c>
      <c r="L23" s="40" t="s">
        <v>721</v>
      </c>
      <c r="M23" s="1"/>
      <c r="N23" s="1"/>
      <c r="O23" s="1"/>
      <c r="P23" s="1"/>
      <c r="Q23" s="1"/>
      <c r="R23" s="1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1"/>
      <c r="AK23" s="1"/>
      <c r="AL23" s="1"/>
      <c r="AM23" s="25"/>
      <c r="AN23" s="25"/>
      <c r="AO23" s="25"/>
      <c r="AP23" s="25"/>
      <c r="AQ23" s="25"/>
      <c r="AR23" s="1"/>
      <c r="AS23" s="25"/>
      <c r="AT23" s="25"/>
      <c r="AU23" s="25"/>
      <c r="AV23" s="25"/>
      <c r="AW23" s="25"/>
      <c r="AX23" s="36" t="s">
        <v>9</v>
      </c>
      <c r="AY23" s="25" t="s">
        <v>9</v>
      </c>
      <c r="AZ23" s="25"/>
      <c r="BA23" s="25"/>
      <c r="BB23" s="25"/>
      <c r="BC23" s="1"/>
      <c r="BD23" s="1"/>
      <c r="BE23" s="25"/>
      <c r="BF23" s="1"/>
      <c r="BG23" s="1"/>
      <c r="BH23" s="1"/>
      <c r="BI23" s="25"/>
      <c r="BJ23" s="6"/>
    </row>
    <row r="24" spans="1:62" ht="17">
      <c r="A24" s="23">
        <v>20</v>
      </c>
      <c r="B24" s="39" t="s">
        <v>1218</v>
      </c>
      <c r="C24" s="39" t="s">
        <v>944</v>
      </c>
      <c r="D24" s="39" t="s">
        <v>1067</v>
      </c>
      <c r="E24" s="39">
        <v>58</v>
      </c>
      <c r="F24" s="39"/>
      <c r="G24" s="39"/>
      <c r="H24" s="55" t="str">
        <f t="shared" si="0"/>
        <v>陳＊蓮</v>
      </c>
      <c r="I24" s="23" t="str">
        <f t="shared" si="1"/>
        <v>1＊584860</v>
      </c>
      <c r="J24" s="39">
        <v>1130304</v>
      </c>
      <c r="K24" s="39" t="s">
        <v>80</v>
      </c>
      <c r="L24" s="40" t="s">
        <v>721</v>
      </c>
      <c r="M24" s="1"/>
      <c r="N24" s="1"/>
      <c r="O24" s="1"/>
      <c r="P24" s="1"/>
      <c r="Q24" s="1"/>
      <c r="R24" s="1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1"/>
      <c r="AK24" s="1"/>
      <c r="AL24" s="1"/>
      <c r="AM24" s="25"/>
      <c r="AN24" s="25"/>
      <c r="AO24" s="25"/>
      <c r="AP24" s="25"/>
      <c r="AQ24" s="25"/>
      <c r="AR24" s="1"/>
      <c r="AS24" s="25"/>
      <c r="AT24" s="25"/>
      <c r="AU24" s="25"/>
      <c r="AV24" s="25"/>
      <c r="AW24" s="25" t="s">
        <v>9</v>
      </c>
      <c r="AX24" s="36"/>
      <c r="AY24" s="25"/>
      <c r="AZ24" s="25"/>
      <c r="BA24" s="25"/>
      <c r="BB24" s="25"/>
      <c r="BC24" s="1"/>
      <c r="BD24" s="1"/>
      <c r="BE24" s="25"/>
      <c r="BF24" s="1"/>
      <c r="BG24" s="1"/>
      <c r="BH24" s="1"/>
      <c r="BI24" s="11"/>
      <c r="BJ24" s="6"/>
    </row>
    <row r="25" spans="1:62" ht="31">
      <c r="A25" s="23">
        <v>21</v>
      </c>
      <c r="B25" s="39" t="s">
        <v>1600</v>
      </c>
      <c r="C25" s="39" t="s">
        <v>1340</v>
      </c>
      <c r="D25" s="39" t="s">
        <v>1067</v>
      </c>
      <c r="E25" s="39">
        <v>89</v>
      </c>
      <c r="F25" s="39"/>
      <c r="G25" s="39"/>
      <c r="H25" s="55" t="str">
        <f t="shared" si="0"/>
        <v>沈＊秋菊</v>
      </c>
      <c r="I25" s="23" t="str">
        <f t="shared" si="1"/>
        <v>2＊553459</v>
      </c>
      <c r="J25" s="39">
        <v>1130304</v>
      </c>
      <c r="K25" s="39" t="s">
        <v>1889</v>
      </c>
      <c r="L25" s="40" t="s">
        <v>721</v>
      </c>
      <c r="M25" s="1"/>
      <c r="N25" s="1"/>
      <c r="O25" s="1"/>
      <c r="P25" s="1"/>
      <c r="Q25" s="1"/>
      <c r="R25" s="1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1"/>
      <c r="AK25" s="1"/>
      <c r="AL25" s="1"/>
      <c r="AM25" s="25"/>
      <c r="AN25" s="25"/>
      <c r="AO25" s="25"/>
      <c r="AP25" s="25"/>
      <c r="AQ25" s="25"/>
      <c r="AR25" s="1"/>
      <c r="AS25" s="25"/>
      <c r="AT25" s="25"/>
      <c r="AU25" s="25"/>
      <c r="AV25" s="25" t="s">
        <v>9</v>
      </c>
      <c r="AW25" s="25"/>
      <c r="AX25" s="36" t="s">
        <v>9</v>
      </c>
      <c r="AY25" s="25"/>
      <c r="AZ25" s="25"/>
      <c r="BA25" s="1"/>
      <c r="BB25" s="25"/>
      <c r="BC25" s="1"/>
      <c r="BD25" s="1"/>
      <c r="BE25" s="25"/>
      <c r="BF25" s="1"/>
      <c r="BG25" s="1"/>
      <c r="BH25" s="1"/>
      <c r="BI25" s="25"/>
      <c r="BJ25" s="6"/>
    </row>
    <row r="26" spans="1:62" ht="17">
      <c r="A26" s="23">
        <v>22</v>
      </c>
      <c r="B26" s="39" t="s">
        <v>1601</v>
      </c>
      <c r="C26" s="39" t="s">
        <v>579</v>
      </c>
      <c r="D26" s="39" t="s">
        <v>1063</v>
      </c>
      <c r="E26" s="39">
        <v>80</v>
      </c>
      <c r="F26" s="39"/>
      <c r="G26" s="39"/>
      <c r="H26" s="55" t="str">
        <f t="shared" si="0"/>
        <v>朱＊進</v>
      </c>
      <c r="I26" s="23" t="str">
        <f t="shared" si="1"/>
        <v>2＊507184</v>
      </c>
      <c r="J26" s="39">
        <v>1130304</v>
      </c>
      <c r="K26" s="39" t="s">
        <v>72</v>
      </c>
      <c r="L26" s="40" t="s">
        <v>721</v>
      </c>
      <c r="M26" s="1"/>
      <c r="N26" s="1"/>
      <c r="O26" s="1"/>
      <c r="P26" s="1"/>
      <c r="Q26" s="1"/>
      <c r="R26" s="1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1"/>
      <c r="AK26" s="1"/>
      <c r="AL26" s="1"/>
      <c r="AM26" s="25"/>
      <c r="AN26" s="25"/>
      <c r="AO26" s="25"/>
      <c r="AP26" s="25"/>
      <c r="AQ26" s="25"/>
      <c r="AR26" s="1"/>
      <c r="AS26" s="25"/>
      <c r="AT26" s="25"/>
      <c r="AU26" s="25"/>
      <c r="AV26" s="25"/>
      <c r="AW26" s="25"/>
      <c r="AX26" s="36" t="s">
        <v>9</v>
      </c>
      <c r="AY26" s="25"/>
      <c r="AZ26" s="25"/>
      <c r="BA26" s="25"/>
      <c r="BB26" s="25"/>
      <c r="BC26" s="1"/>
      <c r="BD26" s="1"/>
      <c r="BE26" s="25"/>
      <c r="BF26" s="1"/>
      <c r="BG26" s="1"/>
      <c r="BH26" s="1"/>
      <c r="BI26" s="25"/>
      <c r="BJ26" s="6"/>
    </row>
    <row r="27" spans="1:62" ht="31">
      <c r="A27" s="23">
        <v>23</v>
      </c>
      <c r="B27" s="39" t="s">
        <v>1602</v>
      </c>
      <c r="C27" s="39" t="s">
        <v>1341</v>
      </c>
      <c r="D27" s="39" t="s">
        <v>1067</v>
      </c>
      <c r="E27" s="39">
        <v>56</v>
      </c>
      <c r="F27" s="39"/>
      <c r="G27" s="39"/>
      <c r="H27" s="55" t="str">
        <f t="shared" si="0"/>
        <v>陳＊琴</v>
      </c>
      <c r="I27" s="23" t="str">
        <f t="shared" si="1"/>
        <v>1＊135269</v>
      </c>
      <c r="J27" s="39">
        <v>1130306</v>
      </c>
      <c r="K27" s="39" t="s">
        <v>77</v>
      </c>
      <c r="L27" s="40" t="s">
        <v>721</v>
      </c>
      <c r="M27" s="1"/>
      <c r="N27" s="1"/>
      <c r="O27" s="1"/>
      <c r="P27" s="1"/>
      <c r="Q27" s="1"/>
      <c r="R27" s="1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1"/>
      <c r="AK27" s="1"/>
      <c r="AL27" s="1"/>
      <c r="AM27" s="25"/>
      <c r="AN27" s="25"/>
      <c r="AO27" s="25"/>
      <c r="AP27" s="25"/>
      <c r="AQ27" s="25"/>
      <c r="AR27" s="1"/>
      <c r="AS27" s="25"/>
      <c r="AT27" s="25"/>
      <c r="AU27" s="25"/>
      <c r="AV27" s="25"/>
      <c r="AW27" s="25"/>
      <c r="AX27" s="36"/>
      <c r="AY27" s="25"/>
      <c r="AZ27" s="25"/>
      <c r="BA27" s="25"/>
      <c r="BB27" s="25"/>
      <c r="BC27" s="1"/>
      <c r="BD27" s="1"/>
      <c r="BE27" s="25"/>
      <c r="BF27" s="1"/>
      <c r="BG27" s="1"/>
      <c r="BH27" s="1"/>
      <c r="BI27" s="25" t="s">
        <v>1882</v>
      </c>
      <c r="BJ27" s="6"/>
    </row>
    <row r="28" spans="1:62" ht="31">
      <c r="A28" s="23">
        <v>24</v>
      </c>
      <c r="B28" s="39" t="s">
        <v>1603</v>
      </c>
      <c r="C28" s="39" t="s">
        <v>1342</v>
      </c>
      <c r="D28" s="39" t="s">
        <v>1063</v>
      </c>
      <c r="E28" s="39">
        <v>65</v>
      </c>
      <c r="F28" s="39">
        <v>1130303</v>
      </c>
      <c r="G28" s="39">
        <v>1130318</v>
      </c>
      <c r="H28" s="55" t="str">
        <f t="shared" si="0"/>
        <v>陳＊東</v>
      </c>
      <c r="I28" s="23" t="str">
        <f t="shared" si="1"/>
        <v>0＊853689</v>
      </c>
      <c r="J28" s="39">
        <v>1130306</v>
      </c>
      <c r="K28" s="39" t="s">
        <v>1890</v>
      </c>
      <c r="L28" s="40" t="s">
        <v>721</v>
      </c>
      <c r="M28" s="1"/>
      <c r="N28" s="1"/>
      <c r="O28" s="1"/>
      <c r="P28" s="1"/>
      <c r="Q28" s="1"/>
      <c r="R28" s="1"/>
      <c r="S28" s="25"/>
      <c r="T28" s="25"/>
      <c r="U28" s="25"/>
      <c r="V28" s="25"/>
      <c r="W28" s="25" t="s">
        <v>9</v>
      </c>
      <c r="X28" s="25"/>
      <c r="Y28" s="25"/>
      <c r="Z28" s="25"/>
      <c r="AA28" s="25"/>
      <c r="AB28" s="25"/>
      <c r="AC28" s="25"/>
      <c r="AD28" s="25"/>
      <c r="AE28" s="25" t="s">
        <v>9</v>
      </c>
      <c r="AF28" s="25"/>
      <c r="AG28" s="25"/>
      <c r="AH28" s="25"/>
      <c r="AI28" s="25"/>
      <c r="AJ28" s="1"/>
      <c r="AK28" s="1"/>
      <c r="AL28" s="1"/>
      <c r="AM28" s="25"/>
      <c r="AN28" s="25"/>
      <c r="AO28" s="25"/>
      <c r="AP28" s="25"/>
      <c r="AQ28" s="25"/>
      <c r="AR28" s="1"/>
      <c r="AS28" s="25"/>
      <c r="AT28" s="25"/>
      <c r="AU28" s="25"/>
      <c r="AV28" s="25"/>
      <c r="AW28" s="25"/>
      <c r="AX28" s="36"/>
      <c r="AY28" s="25"/>
      <c r="AZ28" s="25"/>
      <c r="BA28" s="25"/>
      <c r="BB28" s="25"/>
      <c r="BC28" s="1"/>
      <c r="BD28" s="1"/>
      <c r="BE28" s="25"/>
      <c r="BF28" s="1"/>
      <c r="BG28" s="1"/>
      <c r="BH28" s="1"/>
      <c r="BI28" s="25"/>
      <c r="BJ28" s="6"/>
    </row>
    <row r="29" spans="1:62" ht="17">
      <c r="A29" s="23">
        <v>25</v>
      </c>
      <c r="B29" s="39" t="s">
        <v>1604</v>
      </c>
      <c r="C29" s="39" t="s">
        <v>84</v>
      </c>
      <c r="D29" s="39" t="s">
        <v>1067</v>
      </c>
      <c r="E29" s="39">
        <v>70</v>
      </c>
      <c r="F29" s="39">
        <v>1130305</v>
      </c>
      <c r="G29" s="39">
        <v>1130309</v>
      </c>
      <c r="H29" s="55" t="str">
        <f t="shared" si="0"/>
        <v>黃＊珠</v>
      </c>
      <c r="I29" s="23" t="str">
        <f t="shared" si="1"/>
        <v>1＊127224</v>
      </c>
      <c r="J29" s="39">
        <v>1130306</v>
      </c>
      <c r="K29" s="39" t="s">
        <v>77</v>
      </c>
      <c r="L29" s="40" t="s">
        <v>721</v>
      </c>
      <c r="M29" s="1"/>
      <c r="N29" s="1"/>
      <c r="O29" s="1"/>
      <c r="P29" s="1"/>
      <c r="Q29" s="1"/>
      <c r="R29" s="1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1"/>
      <c r="AK29" s="1"/>
      <c r="AL29" s="1"/>
      <c r="AM29" s="25"/>
      <c r="AN29" s="25"/>
      <c r="AO29" s="25"/>
      <c r="AP29" s="25"/>
      <c r="AQ29" s="25"/>
      <c r="AR29" s="1"/>
      <c r="AS29" s="25"/>
      <c r="AT29" s="25"/>
      <c r="AU29" s="25"/>
      <c r="AV29" s="25"/>
      <c r="AW29" s="25"/>
      <c r="AX29" s="36"/>
      <c r="AY29" s="25"/>
      <c r="AZ29" s="25"/>
      <c r="BA29" s="25"/>
      <c r="BB29" s="25"/>
      <c r="BC29" s="1"/>
      <c r="BD29" s="1"/>
      <c r="BE29" s="25"/>
      <c r="BF29" s="1"/>
      <c r="BG29" s="1" t="s">
        <v>9</v>
      </c>
      <c r="BH29" s="1"/>
      <c r="BI29" s="25"/>
      <c r="BJ29" s="6"/>
    </row>
    <row r="30" spans="1:62" ht="17">
      <c r="A30" s="23">
        <v>26</v>
      </c>
      <c r="B30" s="39" t="s">
        <v>1605</v>
      </c>
      <c r="C30" s="39" t="s">
        <v>1343</v>
      </c>
      <c r="D30" s="39" t="s">
        <v>1063</v>
      </c>
      <c r="E30" s="39">
        <v>64</v>
      </c>
      <c r="F30" s="39"/>
      <c r="G30" s="39"/>
      <c r="H30" s="55" t="str">
        <f t="shared" si="0"/>
        <v>陳＊源</v>
      </c>
      <c r="I30" s="23" t="str">
        <f t="shared" si="1"/>
        <v>0＊156194</v>
      </c>
      <c r="J30" s="39">
        <v>1130306</v>
      </c>
      <c r="K30" s="39" t="s">
        <v>72</v>
      </c>
      <c r="L30" s="40" t="s">
        <v>721</v>
      </c>
      <c r="M30" s="1"/>
      <c r="N30" s="1"/>
      <c r="O30" s="1"/>
      <c r="P30" s="1"/>
      <c r="Q30" s="1"/>
      <c r="R30" s="1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1"/>
      <c r="AK30" s="1"/>
      <c r="AL30" s="1"/>
      <c r="AM30" s="25"/>
      <c r="AN30" s="25"/>
      <c r="AO30" s="25"/>
      <c r="AP30" s="25"/>
      <c r="AQ30" s="25"/>
      <c r="AR30" s="1"/>
      <c r="AS30" s="25"/>
      <c r="AT30" s="25"/>
      <c r="AU30" s="25"/>
      <c r="AV30" s="25"/>
      <c r="AW30" s="25"/>
      <c r="AX30" s="36" t="s">
        <v>9</v>
      </c>
      <c r="AY30" s="25"/>
      <c r="AZ30" s="25"/>
      <c r="BA30" s="25"/>
      <c r="BB30" s="25"/>
      <c r="BC30" s="1"/>
      <c r="BD30" s="1"/>
      <c r="BE30" s="25"/>
      <c r="BF30" s="1"/>
      <c r="BG30" s="1"/>
      <c r="BH30" s="1"/>
      <c r="BI30" s="25"/>
      <c r="BJ30" s="6"/>
    </row>
    <row r="31" spans="1:62" ht="17">
      <c r="A31" s="23">
        <v>27</v>
      </c>
      <c r="B31" s="39" t="s">
        <v>1606</v>
      </c>
      <c r="C31" s="39" t="s">
        <v>1344</v>
      </c>
      <c r="D31" s="39" t="s">
        <v>1063</v>
      </c>
      <c r="E31" s="39">
        <v>74</v>
      </c>
      <c r="F31" s="39"/>
      <c r="G31" s="39"/>
      <c r="H31" s="55" t="str">
        <f t="shared" si="0"/>
        <v>鄭＊輝</v>
      </c>
      <c r="I31" s="23" t="str">
        <f t="shared" si="1"/>
        <v>2＊229693</v>
      </c>
      <c r="J31" s="39">
        <v>1130306</v>
      </c>
      <c r="K31" s="39" t="s">
        <v>73</v>
      </c>
      <c r="L31" s="40" t="s">
        <v>721</v>
      </c>
      <c r="M31" s="1"/>
      <c r="N31" s="1"/>
      <c r="O31" s="1"/>
      <c r="P31" s="1"/>
      <c r="Q31" s="1"/>
      <c r="R31" s="1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1"/>
      <c r="AK31" s="1"/>
      <c r="AL31" s="1"/>
      <c r="AM31" s="25"/>
      <c r="AN31" s="25"/>
      <c r="AO31" s="25"/>
      <c r="AP31" s="25"/>
      <c r="AQ31" s="25"/>
      <c r="AR31" s="1"/>
      <c r="AS31" s="25"/>
      <c r="AT31" s="25"/>
      <c r="AU31" s="25"/>
      <c r="AV31" s="25"/>
      <c r="AW31" s="25"/>
      <c r="AX31" s="36"/>
      <c r="AY31" s="25"/>
      <c r="AZ31" s="25"/>
      <c r="BA31" s="25" t="s">
        <v>9</v>
      </c>
      <c r="BB31" s="25"/>
      <c r="BC31" s="1"/>
      <c r="BD31" s="1"/>
      <c r="BE31" s="25"/>
      <c r="BF31" s="1" t="s">
        <v>736</v>
      </c>
      <c r="BG31" s="1"/>
      <c r="BH31" s="1"/>
      <c r="BI31" s="25"/>
      <c r="BJ31" s="6"/>
    </row>
    <row r="32" spans="1:62" ht="17">
      <c r="A32" s="23">
        <v>28</v>
      </c>
      <c r="B32" s="39" t="s">
        <v>1607</v>
      </c>
      <c r="C32" s="39" t="s">
        <v>1345</v>
      </c>
      <c r="D32" s="39" t="s">
        <v>1063</v>
      </c>
      <c r="E32" s="39">
        <v>61</v>
      </c>
      <c r="F32" s="39"/>
      <c r="G32" s="39"/>
      <c r="H32" s="55" t="str">
        <f t="shared" si="0"/>
        <v>鄭＊仁</v>
      </c>
      <c r="I32" s="23" t="str">
        <f t="shared" si="1"/>
        <v>0＊477270</v>
      </c>
      <c r="J32" s="39">
        <v>1130306</v>
      </c>
      <c r="K32" s="39" t="s">
        <v>72</v>
      </c>
      <c r="L32" s="40" t="s">
        <v>721</v>
      </c>
      <c r="M32" s="1"/>
      <c r="N32" s="1"/>
      <c r="O32" s="1"/>
      <c r="P32" s="1"/>
      <c r="Q32" s="1"/>
      <c r="R32" s="1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1"/>
      <c r="AK32" s="1"/>
      <c r="AL32" s="1"/>
      <c r="AM32" s="25"/>
      <c r="AN32" s="25"/>
      <c r="AO32" s="25"/>
      <c r="AP32" s="25"/>
      <c r="AQ32" s="25"/>
      <c r="AR32" s="1"/>
      <c r="AS32" s="25"/>
      <c r="AT32" s="25"/>
      <c r="AU32" s="25"/>
      <c r="AV32" s="25"/>
      <c r="AW32" s="25"/>
      <c r="AX32" s="36" t="s">
        <v>9</v>
      </c>
      <c r="AY32" s="25"/>
      <c r="AZ32" s="25"/>
      <c r="BA32" s="25"/>
      <c r="BB32" s="25"/>
      <c r="BC32" s="1"/>
      <c r="BD32" s="1"/>
      <c r="BE32" s="25"/>
      <c r="BF32" s="1"/>
      <c r="BG32" s="1"/>
      <c r="BH32" s="1"/>
      <c r="BI32" s="25"/>
      <c r="BJ32" s="6"/>
    </row>
    <row r="33" spans="1:62" ht="17">
      <c r="A33" s="23">
        <v>29</v>
      </c>
      <c r="B33" s="39" t="s">
        <v>1608</v>
      </c>
      <c r="C33" s="39" t="s">
        <v>1346</v>
      </c>
      <c r="D33" s="39" t="s">
        <v>1063</v>
      </c>
      <c r="E33" s="39">
        <v>72</v>
      </c>
      <c r="F33" s="39"/>
      <c r="G33" s="39"/>
      <c r="H33" s="55" t="str">
        <f t="shared" si="0"/>
        <v>陳＊民</v>
      </c>
      <c r="I33" s="23" t="str">
        <f t="shared" si="1"/>
        <v>2＊573387</v>
      </c>
      <c r="J33" s="39">
        <v>1130311</v>
      </c>
      <c r="K33" s="39" t="s">
        <v>72</v>
      </c>
      <c r="L33" s="40" t="s">
        <v>721</v>
      </c>
      <c r="M33" s="1"/>
      <c r="N33" s="1"/>
      <c r="O33" s="1"/>
      <c r="P33" s="1"/>
      <c r="Q33" s="1"/>
      <c r="R33" s="1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1"/>
      <c r="AK33" s="1"/>
      <c r="AL33" s="1"/>
      <c r="AM33" s="25"/>
      <c r="AN33" s="25"/>
      <c r="AO33" s="25"/>
      <c r="AP33" s="25"/>
      <c r="AQ33" s="25"/>
      <c r="AR33" s="1"/>
      <c r="AS33" s="25"/>
      <c r="AT33" s="25"/>
      <c r="AU33" s="25"/>
      <c r="AV33" s="25"/>
      <c r="AW33" s="25"/>
      <c r="AX33" s="36" t="s">
        <v>9</v>
      </c>
      <c r="AY33" s="25"/>
      <c r="AZ33" s="25"/>
      <c r="BA33" s="25"/>
      <c r="BB33" s="25"/>
      <c r="BC33" s="1"/>
      <c r="BD33" s="1"/>
      <c r="BE33" s="25"/>
      <c r="BF33" s="1"/>
      <c r="BG33" s="1"/>
      <c r="BH33" s="1"/>
      <c r="BI33" s="25"/>
      <c r="BJ33" s="6"/>
    </row>
    <row r="34" spans="1:62" ht="17">
      <c r="A34" s="23">
        <v>30</v>
      </c>
      <c r="B34" s="39" t="s">
        <v>1307</v>
      </c>
      <c r="C34" s="39" t="s">
        <v>1021</v>
      </c>
      <c r="D34" s="39" t="s">
        <v>1063</v>
      </c>
      <c r="E34" s="39">
        <v>73</v>
      </c>
      <c r="F34" s="39"/>
      <c r="G34" s="39"/>
      <c r="H34" s="55" t="str">
        <f t="shared" si="0"/>
        <v>蔡＊祥</v>
      </c>
      <c r="I34" s="23" t="str">
        <f t="shared" si="1"/>
        <v>2＊205394</v>
      </c>
      <c r="J34" s="39">
        <v>1130311</v>
      </c>
      <c r="K34" s="39" t="s">
        <v>72</v>
      </c>
      <c r="L34" s="40" t="s">
        <v>721</v>
      </c>
      <c r="M34" s="1"/>
      <c r="N34" s="1"/>
      <c r="O34" s="1"/>
      <c r="P34" s="1"/>
      <c r="Q34" s="1"/>
      <c r="R34" s="1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1"/>
      <c r="AK34" s="1"/>
      <c r="AL34" s="1"/>
      <c r="AM34" s="25"/>
      <c r="AN34" s="25"/>
      <c r="AO34" s="25"/>
      <c r="AP34" s="25"/>
      <c r="AQ34" s="25"/>
      <c r="AR34" s="1"/>
      <c r="AS34" s="25"/>
      <c r="AT34" s="25"/>
      <c r="AU34" s="25"/>
      <c r="AV34" s="25"/>
      <c r="AW34" s="25"/>
      <c r="AX34" s="36" t="s">
        <v>9</v>
      </c>
      <c r="AY34" s="25"/>
      <c r="AZ34" s="25"/>
      <c r="BA34" s="25"/>
      <c r="BB34" s="25"/>
      <c r="BC34" s="1"/>
      <c r="BD34" s="1"/>
      <c r="BE34" s="25"/>
      <c r="BF34" s="1"/>
      <c r="BG34" s="1"/>
      <c r="BH34" s="1"/>
      <c r="BI34" s="25"/>
      <c r="BJ34" s="6"/>
    </row>
    <row r="35" spans="1:62" ht="31">
      <c r="A35" s="23">
        <v>31</v>
      </c>
      <c r="B35" s="39" t="s">
        <v>1609</v>
      </c>
      <c r="C35" s="39" t="s">
        <v>1347</v>
      </c>
      <c r="D35" s="39" t="s">
        <v>1067</v>
      </c>
      <c r="E35" s="39">
        <v>80</v>
      </c>
      <c r="F35" s="39"/>
      <c r="G35" s="39"/>
      <c r="H35" s="55" t="str">
        <f t="shared" si="0"/>
        <v>周＊春梅</v>
      </c>
      <c r="I35" s="23" t="str">
        <f t="shared" si="1"/>
        <v>2＊564515</v>
      </c>
      <c r="J35" s="39">
        <v>1130311</v>
      </c>
      <c r="K35" s="39" t="s">
        <v>1889</v>
      </c>
      <c r="L35" s="40" t="s">
        <v>721</v>
      </c>
      <c r="M35" s="1"/>
      <c r="N35" s="1"/>
      <c r="O35" s="1"/>
      <c r="P35" s="1"/>
      <c r="Q35" s="1"/>
      <c r="R35" s="1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1"/>
      <c r="AK35" s="1"/>
      <c r="AL35" s="1"/>
      <c r="AM35" s="25"/>
      <c r="AN35" s="25"/>
      <c r="AO35" s="25"/>
      <c r="AP35" s="25"/>
      <c r="AQ35" s="25"/>
      <c r="AR35" s="1"/>
      <c r="AS35" s="25"/>
      <c r="AT35" s="25"/>
      <c r="AU35" s="25"/>
      <c r="AV35" s="25" t="s">
        <v>9</v>
      </c>
      <c r="AW35" s="25"/>
      <c r="AX35" s="36" t="s">
        <v>9</v>
      </c>
      <c r="AY35" s="25"/>
      <c r="AZ35" s="25"/>
      <c r="BA35" s="25"/>
      <c r="BB35" s="25"/>
      <c r="BC35" s="1"/>
      <c r="BD35" s="1"/>
      <c r="BE35" s="25"/>
      <c r="BF35" s="1"/>
      <c r="BG35" s="1"/>
      <c r="BH35" s="1"/>
      <c r="BI35" s="25"/>
      <c r="BJ35" s="6"/>
    </row>
    <row r="36" spans="1:62" ht="17">
      <c r="A36" s="23">
        <v>32</v>
      </c>
      <c r="B36" s="39" t="s">
        <v>1610</v>
      </c>
      <c r="C36" s="39" t="s">
        <v>328</v>
      </c>
      <c r="D36" s="39" t="s">
        <v>1067</v>
      </c>
      <c r="E36" s="39">
        <v>86</v>
      </c>
      <c r="F36" s="39"/>
      <c r="G36" s="39"/>
      <c r="H36" s="55" t="str">
        <f t="shared" si="0"/>
        <v>石＊麗</v>
      </c>
      <c r="I36" s="23" t="str">
        <f t="shared" si="1"/>
        <v>0＊008703</v>
      </c>
      <c r="J36" s="39">
        <v>1130311</v>
      </c>
      <c r="K36" s="39" t="s">
        <v>72</v>
      </c>
      <c r="L36" s="40" t="s">
        <v>721</v>
      </c>
      <c r="M36" s="1"/>
      <c r="N36" s="1"/>
      <c r="O36" s="1"/>
      <c r="P36" s="1"/>
      <c r="Q36" s="1"/>
      <c r="R36" s="1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1"/>
      <c r="AK36" s="1"/>
      <c r="AL36" s="1"/>
      <c r="AM36" s="25"/>
      <c r="AN36" s="25"/>
      <c r="AO36" s="25"/>
      <c r="AP36" s="25"/>
      <c r="AQ36" s="25"/>
      <c r="AR36" s="1"/>
      <c r="AS36" s="25"/>
      <c r="AT36" s="25"/>
      <c r="AU36" s="25"/>
      <c r="AV36" s="25"/>
      <c r="AW36" s="25"/>
      <c r="AX36" s="36" t="s">
        <v>9</v>
      </c>
      <c r="AY36" s="25"/>
      <c r="AZ36" s="25"/>
      <c r="BA36" s="25"/>
      <c r="BB36" s="25"/>
      <c r="BC36" s="1"/>
      <c r="BD36" s="1"/>
      <c r="BE36" s="25"/>
      <c r="BF36" s="1"/>
      <c r="BG36" s="1"/>
      <c r="BH36" s="1"/>
      <c r="BI36" s="25"/>
      <c r="BJ36" s="6"/>
    </row>
    <row r="37" spans="1:62" ht="31">
      <c r="A37" s="23">
        <v>33</v>
      </c>
      <c r="B37" s="39" t="s">
        <v>1611</v>
      </c>
      <c r="C37" s="39" t="s">
        <v>1348</v>
      </c>
      <c r="D37" s="39" t="s">
        <v>1063</v>
      </c>
      <c r="E37" s="39">
        <v>71</v>
      </c>
      <c r="F37" s="39">
        <v>1130312</v>
      </c>
      <c r="G37" s="39">
        <v>1130314</v>
      </c>
      <c r="H37" s="55" t="str">
        <f t="shared" si="0"/>
        <v>林＊水</v>
      </c>
      <c r="I37" s="23" t="str">
        <f t="shared" si="1"/>
        <v>1＊125837</v>
      </c>
      <c r="J37" s="39">
        <v>1130313</v>
      </c>
      <c r="K37" s="39" t="s">
        <v>1033</v>
      </c>
      <c r="L37" s="40" t="s">
        <v>721</v>
      </c>
      <c r="M37" s="1"/>
      <c r="N37" s="1"/>
      <c r="O37" s="1"/>
      <c r="P37" s="1"/>
      <c r="Q37" s="1"/>
      <c r="R37" s="1"/>
      <c r="S37" s="25"/>
      <c r="T37" s="25"/>
      <c r="U37" s="25"/>
      <c r="V37" s="25"/>
      <c r="W37" s="25" t="s">
        <v>9</v>
      </c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1"/>
      <c r="AK37" s="1"/>
      <c r="AL37" s="1"/>
      <c r="AM37" s="25"/>
      <c r="AN37" s="25"/>
      <c r="AO37" s="25"/>
      <c r="AP37" s="25"/>
      <c r="AQ37" s="25"/>
      <c r="AR37" s="1"/>
      <c r="AS37" s="25"/>
      <c r="AT37" s="25"/>
      <c r="AU37" s="25"/>
      <c r="AV37" s="25"/>
      <c r="AW37" s="25"/>
      <c r="AX37" s="36"/>
      <c r="AY37" s="25"/>
      <c r="AZ37" s="25"/>
      <c r="BA37" s="25"/>
      <c r="BB37" s="25"/>
      <c r="BC37" s="1"/>
      <c r="BD37" s="1"/>
      <c r="BE37" s="25"/>
      <c r="BF37" s="1"/>
      <c r="BG37" s="1"/>
      <c r="BH37" s="1"/>
      <c r="BI37" s="25" t="s">
        <v>1034</v>
      </c>
      <c r="BJ37" s="6"/>
    </row>
    <row r="38" spans="1:62" ht="17">
      <c r="A38" s="23">
        <v>34</v>
      </c>
      <c r="B38" s="39" t="s">
        <v>1612</v>
      </c>
      <c r="C38" s="39" t="s">
        <v>1349</v>
      </c>
      <c r="D38" s="39" t="s">
        <v>1063</v>
      </c>
      <c r="E38" s="39">
        <v>58</v>
      </c>
      <c r="F38" s="39"/>
      <c r="G38" s="39"/>
      <c r="H38" s="55" t="str">
        <f t="shared" si="0"/>
        <v>陳＊芃</v>
      </c>
      <c r="I38" s="23" t="str">
        <f t="shared" si="1"/>
        <v>2＊577130</v>
      </c>
      <c r="J38" s="39">
        <v>1130313</v>
      </c>
      <c r="K38" s="39" t="s">
        <v>79</v>
      </c>
      <c r="L38" s="40" t="s">
        <v>721</v>
      </c>
      <c r="M38" s="1"/>
      <c r="N38" s="1"/>
      <c r="O38" s="1"/>
      <c r="P38" s="1"/>
      <c r="Q38" s="1"/>
      <c r="R38" s="1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1"/>
      <c r="AK38" s="1"/>
      <c r="AL38" s="1"/>
      <c r="AM38" s="25"/>
      <c r="AN38" s="25"/>
      <c r="AO38" s="25"/>
      <c r="AP38" s="25"/>
      <c r="AQ38" s="25"/>
      <c r="AR38" s="1"/>
      <c r="AS38" s="25"/>
      <c r="AT38" s="25"/>
      <c r="AU38" s="25"/>
      <c r="AV38" s="25" t="s">
        <v>9</v>
      </c>
      <c r="AW38" s="25"/>
      <c r="AX38" s="36"/>
      <c r="AY38" s="25"/>
      <c r="AZ38" s="25"/>
      <c r="BA38" s="25"/>
      <c r="BB38" s="25"/>
      <c r="BC38" s="1"/>
      <c r="BD38" s="1"/>
      <c r="BE38" s="25"/>
      <c r="BF38" s="1"/>
      <c r="BG38" s="1"/>
      <c r="BH38" s="1"/>
      <c r="BI38" s="25"/>
      <c r="BJ38" s="6"/>
    </row>
    <row r="39" spans="1:62" ht="31">
      <c r="A39" s="23">
        <v>35</v>
      </c>
      <c r="B39" s="39" t="s">
        <v>1613</v>
      </c>
      <c r="C39" s="39" t="s">
        <v>1350</v>
      </c>
      <c r="D39" s="39" t="s">
        <v>1063</v>
      </c>
      <c r="E39" s="39">
        <v>75</v>
      </c>
      <c r="F39" s="39">
        <v>1130312</v>
      </c>
      <c r="G39" s="39">
        <v>1130316</v>
      </c>
      <c r="H39" s="55" t="str">
        <f t="shared" si="0"/>
        <v>張＊生</v>
      </c>
      <c r="I39" s="23" t="str">
        <f t="shared" si="1"/>
        <v>0＊243444</v>
      </c>
      <c r="J39" s="39">
        <v>1130313</v>
      </c>
      <c r="K39" s="39" t="s">
        <v>722</v>
      </c>
      <c r="L39" s="40" t="s">
        <v>721</v>
      </c>
      <c r="M39" s="1"/>
      <c r="N39" s="1"/>
      <c r="O39" s="1"/>
      <c r="P39" s="1"/>
      <c r="Q39" s="1"/>
      <c r="R39" s="1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1"/>
      <c r="AK39" s="1"/>
      <c r="AL39" s="1"/>
      <c r="AM39" s="25"/>
      <c r="AN39" s="25"/>
      <c r="AO39" s="25"/>
      <c r="AP39" s="25"/>
      <c r="AQ39" s="25"/>
      <c r="AR39" s="1"/>
      <c r="AS39" s="25"/>
      <c r="AT39" s="25"/>
      <c r="AU39" s="25"/>
      <c r="AV39" s="25" t="s">
        <v>9</v>
      </c>
      <c r="AW39" s="25"/>
      <c r="AX39" s="36"/>
      <c r="AY39" s="25"/>
      <c r="AZ39" s="25"/>
      <c r="BA39" s="25"/>
      <c r="BB39" s="25"/>
      <c r="BC39" s="1"/>
      <c r="BD39" s="1"/>
      <c r="BE39" s="25"/>
      <c r="BF39" s="1"/>
      <c r="BG39" s="1"/>
      <c r="BH39" s="1"/>
      <c r="BI39" s="25" t="s">
        <v>723</v>
      </c>
      <c r="BJ39" s="6"/>
    </row>
    <row r="40" spans="1:62" ht="31">
      <c r="A40" s="23">
        <v>36</v>
      </c>
      <c r="B40" s="39" t="s">
        <v>1614</v>
      </c>
      <c r="C40" s="39" t="s">
        <v>1351</v>
      </c>
      <c r="D40" s="39" t="s">
        <v>1067</v>
      </c>
      <c r="E40" s="39">
        <v>84</v>
      </c>
      <c r="F40" s="39"/>
      <c r="G40" s="39"/>
      <c r="H40" s="55" t="str">
        <f t="shared" si="0"/>
        <v>曾＊雪</v>
      </c>
      <c r="I40" s="23" t="str">
        <f t="shared" si="1"/>
        <v>2＊278522</v>
      </c>
      <c r="J40" s="39">
        <v>1130313</v>
      </c>
      <c r="K40" s="39" t="s">
        <v>82</v>
      </c>
      <c r="L40" s="40" t="s">
        <v>721</v>
      </c>
      <c r="M40" s="1"/>
      <c r="N40" s="1"/>
      <c r="O40" s="1"/>
      <c r="P40" s="1"/>
      <c r="Q40" s="1"/>
      <c r="R40" s="1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1"/>
      <c r="AK40" s="1"/>
      <c r="AL40" s="1"/>
      <c r="AM40" s="25"/>
      <c r="AN40" s="25"/>
      <c r="AO40" s="25"/>
      <c r="AP40" s="25"/>
      <c r="AQ40" s="25"/>
      <c r="AR40" s="1"/>
      <c r="AS40" s="25"/>
      <c r="AT40" s="25"/>
      <c r="AU40" s="25"/>
      <c r="AV40" s="25"/>
      <c r="AW40" s="25"/>
      <c r="AX40" s="36"/>
      <c r="AY40" s="25"/>
      <c r="AZ40" s="25"/>
      <c r="BA40" s="25"/>
      <c r="BB40" s="25"/>
      <c r="BC40" s="1"/>
      <c r="BD40" s="1"/>
      <c r="BE40" s="25"/>
      <c r="BF40" s="1"/>
      <c r="BG40" s="1"/>
      <c r="BH40" s="1"/>
      <c r="BI40" s="25" t="s">
        <v>1043</v>
      </c>
      <c r="BJ40" s="6"/>
    </row>
    <row r="41" spans="1:62" ht="17">
      <c r="A41" s="23">
        <v>37</v>
      </c>
      <c r="B41" s="39" t="s">
        <v>1615</v>
      </c>
      <c r="C41" s="39" t="s">
        <v>1352</v>
      </c>
      <c r="D41" s="39" t="s">
        <v>1067</v>
      </c>
      <c r="E41" s="39">
        <v>81</v>
      </c>
      <c r="F41" s="39"/>
      <c r="G41" s="39"/>
      <c r="H41" s="55" t="str">
        <f t="shared" si="0"/>
        <v>陳＊萬錢</v>
      </c>
      <c r="I41" s="23" t="str">
        <f t="shared" si="1"/>
        <v>2＊579259</v>
      </c>
      <c r="J41" s="39">
        <v>1130318</v>
      </c>
      <c r="K41" s="39" t="s">
        <v>72</v>
      </c>
      <c r="L41" s="40" t="s">
        <v>721</v>
      </c>
      <c r="M41" s="1"/>
      <c r="N41" s="1"/>
      <c r="O41" s="1"/>
      <c r="P41" s="1"/>
      <c r="Q41" s="1"/>
      <c r="R41" s="1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1"/>
      <c r="AK41" s="1"/>
      <c r="AL41" s="1"/>
      <c r="AM41" s="25"/>
      <c r="AN41" s="25"/>
      <c r="AO41" s="25"/>
      <c r="AP41" s="25"/>
      <c r="AQ41" s="25"/>
      <c r="AR41" s="1"/>
      <c r="AS41" s="25"/>
      <c r="AT41" s="25"/>
      <c r="AU41" s="25"/>
      <c r="AV41" s="25"/>
      <c r="AW41" s="25"/>
      <c r="AX41" s="36" t="s">
        <v>9</v>
      </c>
      <c r="AY41" s="25"/>
      <c r="AZ41" s="25"/>
      <c r="BA41" s="25"/>
      <c r="BB41" s="25"/>
      <c r="BC41" s="1"/>
      <c r="BD41" s="1"/>
      <c r="BE41" s="25"/>
      <c r="BF41" s="1"/>
      <c r="BG41" s="1"/>
      <c r="BH41" s="1"/>
      <c r="BI41" s="25"/>
      <c r="BJ41" s="6"/>
    </row>
    <row r="42" spans="1:62" ht="17">
      <c r="A42" s="23">
        <v>38</v>
      </c>
      <c r="B42" s="39" t="s">
        <v>1616</v>
      </c>
      <c r="C42" s="39" t="s">
        <v>1353</v>
      </c>
      <c r="D42" s="39" t="s">
        <v>1063</v>
      </c>
      <c r="E42" s="39">
        <v>82</v>
      </c>
      <c r="F42" s="39"/>
      <c r="G42" s="39"/>
      <c r="H42" s="55" t="str">
        <f t="shared" si="0"/>
        <v>連＊禮</v>
      </c>
      <c r="I42" s="23" t="str">
        <f t="shared" si="1"/>
        <v>0＊545027</v>
      </c>
      <c r="J42" s="39">
        <v>1130318</v>
      </c>
      <c r="K42" s="39" t="s">
        <v>72</v>
      </c>
      <c r="L42" s="40" t="s">
        <v>721</v>
      </c>
      <c r="M42" s="1"/>
      <c r="N42" s="1"/>
      <c r="O42" s="1"/>
      <c r="P42" s="1"/>
      <c r="Q42" s="1"/>
      <c r="R42" s="1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1"/>
      <c r="AK42" s="1"/>
      <c r="AL42" s="1"/>
      <c r="AM42" s="25"/>
      <c r="AN42" s="25"/>
      <c r="AO42" s="25"/>
      <c r="AP42" s="25"/>
      <c r="AQ42" s="25"/>
      <c r="AR42" s="1"/>
      <c r="AS42" s="25"/>
      <c r="AT42" s="25"/>
      <c r="AU42" s="25"/>
      <c r="AV42" s="25"/>
      <c r="AW42" s="25"/>
      <c r="AX42" s="36" t="s">
        <v>9</v>
      </c>
      <c r="AY42" s="25"/>
      <c r="AZ42" s="25"/>
      <c r="BA42" s="25"/>
      <c r="BB42" s="25"/>
      <c r="BC42" s="1"/>
      <c r="BD42" s="1"/>
      <c r="BE42" s="25"/>
      <c r="BF42" s="1"/>
      <c r="BG42" s="1"/>
      <c r="BH42" s="1"/>
      <c r="BI42" s="25"/>
      <c r="BJ42" s="6"/>
    </row>
    <row r="43" spans="1:62" ht="17">
      <c r="A43" s="23">
        <v>39</v>
      </c>
      <c r="B43" s="39" t="s">
        <v>1617</v>
      </c>
      <c r="C43" s="39" t="s">
        <v>1354</v>
      </c>
      <c r="D43" s="39" t="s">
        <v>1063</v>
      </c>
      <c r="E43" s="39">
        <v>48</v>
      </c>
      <c r="F43" s="39"/>
      <c r="G43" s="39"/>
      <c r="H43" s="55" t="str">
        <f t="shared" si="0"/>
        <v>簡＊輝</v>
      </c>
      <c r="I43" s="23" t="str">
        <f t="shared" si="1"/>
        <v>2＊733709</v>
      </c>
      <c r="J43" s="39">
        <v>1130318</v>
      </c>
      <c r="K43" s="39" t="s">
        <v>72</v>
      </c>
      <c r="L43" s="40" t="s">
        <v>721</v>
      </c>
      <c r="M43" s="1"/>
      <c r="N43" s="1"/>
      <c r="O43" s="1"/>
      <c r="P43" s="1"/>
      <c r="Q43" s="1"/>
      <c r="R43" s="1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1"/>
      <c r="AK43" s="1"/>
      <c r="AL43" s="1"/>
      <c r="AM43" s="25"/>
      <c r="AN43" s="25"/>
      <c r="AO43" s="25"/>
      <c r="AP43" s="25"/>
      <c r="AQ43" s="25"/>
      <c r="AR43" s="1"/>
      <c r="AS43" s="25"/>
      <c r="AT43" s="25"/>
      <c r="AU43" s="25"/>
      <c r="AV43" s="25"/>
      <c r="AW43" s="25"/>
      <c r="AX43" s="36" t="s">
        <v>9</v>
      </c>
      <c r="AY43" s="25"/>
      <c r="AZ43" s="25"/>
      <c r="BA43" s="25"/>
      <c r="BB43" s="25"/>
      <c r="BC43" s="1"/>
      <c r="BD43" s="1"/>
      <c r="BE43" s="25"/>
      <c r="BF43" s="1"/>
      <c r="BG43" s="1"/>
      <c r="BH43" s="1"/>
      <c r="BI43" s="25"/>
      <c r="BJ43" s="6"/>
    </row>
    <row r="44" spans="1:62" ht="17">
      <c r="A44" s="23">
        <v>40</v>
      </c>
      <c r="B44" s="39" t="s">
        <v>1618</v>
      </c>
      <c r="C44" s="39" t="s">
        <v>1355</v>
      </c>
      <c r="D44" s="39" t="s">
        <v>1063</v>
      </c>
      <c r="E44" s="39">
        <v>71</v>
      </c>
      <c r="F44" s="39"/>
      <c r="G44" s="39"/>
      <c r="H44" s="55" t="str">
        <f t="shared" si="0"/>
        <v>邱＊永</v>
      </c>
      <c r="I44" s="23" t="str">
        <f t="shared" si="1"/>
        <v>2＊579534</v>
      </c>
      <c r="J44" s="39">
        <v>1130320</v>
      </c>
      <c r="K44" s="39" t="s">
        <v>72</v>
      </c>
      <c r="L44" s="40" t="s">
        <v>721</v>
      </c>
      <c r="M44" s="1"/>
      <c r="N44" s="1"/>
      <c r="O44" s="1"/>
      <c r="P44" s="1"/>
      <c r="Q44" s="1"/>
      <c r="R44" s="1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1"/>
      <c r="AK44" s="1"/>
      <c r="AL44" s="1"/>
      <c r="AM44" s="25"/>
      <c r="AN44" s="25"/>
      <c r="AO44" s="25"/>
      <c r="AP44" s="25"/>
      <c r="AQ44" s="25"/>
      <c r="AR44" s="1"/>
      <c r="AS44" s="25"/>
      <c r="AT44" s="25"/>
      <c r="AU44" s="25"/>
      <c r="AV44" s="25"/>
      <c r="AW44" s="25"/>
      <c r="AX44" s="36" t="s">
        <v>9</v>
      </c>
      <c r="AY44" s="25"/>
      <c r="AZ44" s="25"/>
      <c r="BA44" s="25"/>
      <c r="BB44" s="25"/>
      <c r="BC44" s="1"/>
      <c r="BD44" s="1"/>
      <c r="BE44" s="25"/>
      <c r="BF44" s="1"/>
      <c r="BG44" s="1"/>
      <c r="BH44" s="1"/>
      <c r="BI44" s="25"/>
      <c r="BJ44" s="6"/>
    </row>
    <row r="45" spans="1:62" ht="17">
      <c r="A45" s="23">
        <v>41</v>
      </c>
      <c r="B45" s="39" t="s">
        <v>1600</v>
      </c>
      <c r="C45" s="39" t="s">
        <v>1340</v>
      </c>
      <c r="D45" s="39" t="s">
        <v>1067</v>
      </c>
      <c r="E45" s="39">
        <v>89</v>
      </c>
      <c r="F45" s="39"/>
      <c r="G45" s="39"/>
      <c r="H45" s="55" t="str">
        <f t="shared" si="0"/>
        <v>沈＊秋菊</v>
      </c>
      <c r="I45" s="23" t="str">
        <f t="shared" si="1"/>
        <v>2＊553459</v>
      </c>
      <c r="J45" s="39">
        <v>1130320</v>
      </c>
      <c r="K45" s="39" t="s">
        <v>80</v>
      </c>
      <c r="L45" s="40" t="s">
        <v>721</v>
      </c>
      <c r="M45" s="1"/>
      <c r="N45" s="1"/>
      <c r="O45" s="1"/>
      <c r="P45" s="1"/>
      <c r="Q45" s="1"/>
      <c r="R45" s="1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1"/>
      <c r="AK45" s="1"/>
      <c r="AL45" s="1"/>
      <c r="AM45" s="25"/>
      <c r="AN45" s="25"/>
      <c r="AO45" s="25"/>
      <c r="AP45" s="25"/>
      <c r="AQ45" s="25"/>
      <c r="AR45" s="1"/>
      <c r="AS45" s="25"/>
      <c r="AT45" s="25"/>
      <c r="AU45" s="25"/>
      <c r="AV45" s="25"/>
      <c r="AW45" s="25" t="s">
        <v>9</v>
      </c>
      <c r="AX45" s="36"/>
      <c r="AY45" s="25"/>
      <c r="AZ45" s="25"/>
      <c r="BA45" s="25"/>
      <c r="BB45" s="25"/>
      <c r="BC45" s="1"/>
      <c r="BD45" s="1"/>
      <c r="BE45" s="25"/>
      <c r="BF45" s="1"/>
      <c r="BG45" s="1"/>
      <c r="BH45" s="1"/>
      <c r="BI45" s="25"/>
      <c r="BJ45" s="6"/>
    </row>
    <row r="46" spans="1:62" ht="17">
      <c r="A46" s="23">
        <v>42</v>
      </c>
      <c r="B46" s="39" t="s">
        <v>1619</v>
      </c>
      <c r="C46" s="39" t="s">
        <v>1356</v>
      </c>
      <c r="D46" s="39" t="s">
        <v>1063</v>
      </c>
      <c r="E46" s="39">
        <v>66</v>
      </c>
      <c r="F46" s="39"/>
      <c r="G46" s="39"/>
      <c r="H46" s="55" t="str">
        <f t="shared" si="0"/>
        <v>楊＊興</v>
      </c>
      <c r="I46" s="23" t="str">
        <f t="shared" si="1"/>
        <v>2＊587434</v>
      </c>
      <c r="J46" s="39">
        <v>1130325</v>
      </c>
      <c r="K46" s="39" t="s">
        <v>72</v>
      </c>
      <c r="L46" s="40" t="s">
        <v>721</v>
      </c>
      <c r="M46" s="1"/>
      <c r="N46" s="1"/>
      <c r="O46" s="1"/>
      <c r="P46" s="1"/>
      <c r="Q46" s="1"/>
      <c r="R46" s="1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1"/>
      <c r="AK46" s="1"/>
      <c r="AL46" s="1"/>
      <c r="AM46" s="25"/>
      <c r="AN46" s="25"/>
      <c r="AO46" s="25"/>
      <c r="AP46" s="25"/>
      <c r="AQ46" s="25"/>
      <c r="AR46" s="1"/>
      <c r="AS46" s="25"/>
      <c r="AT46" s="25"/>
      <c r="AU46" s="25"/>
      <c r="AV46" s="25"/>
      <c r="AW46" s="25"/>
      <c r="AX46" s="36" t="s">
        <v>9</v>
      </c>
      <c r="AY46" s="25"/>
      <c r="AZ46" s="25"/>
      <c r="BA46" s="25"/>
      <c r="BB46" s="25"/>
      <c r="BC46" s="1"/>
      <c r="BD46" s="1"/>
      <c r="BE46" s="25"/>
      <c r="BF46" s="1"/>
      <c r="BG46" s="1"/>
      <c r="BH46" s="1"/>
      <c r="BI46" s="25"/>
      <c r="BJ46" s="6"/>
    </row>
    <row r="47" spans="1:62" ht="17">
      <c r="A47" s="23">
        <v>43</v>
      </c>
      <c r="B47" s="39" t="s">
        <v>1620</v>
      </c>
      <c r="C47" s="39" t="s">
        <v>1357</v>
      </c>
      <c r="D47" s="39" t="s">
        <v>1067</v>
      </c>
      <c r="E47" s="39">
        <v>66</v>
      </c>
      <c r="F47" s="39"/>
      <c r="G47" s="39"/>
      <c r="H47" s="55" t="str">
        <f t="shared" si="0"/>
        <v>張＊娥</v>
      </c>
      <c r="I47" s="23" t="str">
        <f t="shared" si="1"/>
        <v>2＊566197</v>
      </c>
      <c r="J47" s="39">
        <v>1130327</v>
      </c>
      <c r="K47" s="39" t="s">
        <v>80</v>
      </c>
      <c r="L47" s="40" t="s">
        <v>721</v>
      </c>
      <c r="M47" s="1"/>
      <c r="N47" s="1"/>
      <c r="O47" s="1"/>
      <c r="P47" s="1"/>
      <c r="Q47" s="1"/>
      <c r="R47" s="1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1"/>
      <c r="AK47" s="1"/>
      <c r="AL47" s="1"/>
      <c r="AM47" s="25"/>
      <c r="AN47" s="25"/>
      <c r="AO47" s="25"/>
      <c r="AP47" s="25"/>
      <c r="AQ47" s="25"/>
      <c r="AR47" s="1"/>
      <c r="AS47" s="25"/>
      <c r="AT47" s="25"/>
      <c r="AU47" s="25"/>
      <c r="AV47" s="25"/>
      <c r="AW47" s="25" t="s">
        <v>9</v>
      </c>
      <c r="AX47" s="36"/>
      <c r="AY47" s="25"/>
      <c r="AZ47" s="25"/>
      <c r="BA47" s="25"/>
      <c r="BB47" s="25"/>
      <c r="BC47" s="1"/>
      <c r="BD47" s="1"/>
      <c r="BE47" s="25"/>
      <c r="BF47" s="1"/>
      <c r="BG47" s="1"/>
      <c r="BH47" s="1"/>
      <c r="BI47" s="25"/>
      <c r="BJ47" s="6"/>
    </row>
    <row r="48" spans="1:62" ht="17">
      <c r="A48" s="23">
        <v>44</v>
      </c>
      <c r="B48" s="39" t="s">
        <v>1621</v>
      </c>
      <c r="C48" s="39" t="s">
        <v>1358</v>
      </c>
      <c r="D48" s="39" t="s">
        <v>1067</v>
      </c>
      <c r="E48" s="39">
        <v>72</v>
      </c>
      <c r="F48" s="39"/>
      <c r="G48" s="39"/>
      <c r="H48" s="55" t="str">
        <f t="shared" si="0"/>
        <v>楊＊娟</v>
      </c>
      <c r="I48" s="23" t="str">
        <f t="shared" si="1"/>
        <v>2＊590363</v>
      </c>
      <c r="J48" s="39">
        <v>1130327</v>
      </c>
      <c r="K48" s="39" t="s">
        <v>72</v>
      </c>
      <c r="L48" s="40" t="s">
        <v>721</v>
      </c>
      <c r="M48" s="1"/>
      <c r="N48" s="1"/>
      <c r="O48" s="1"/>
      <c r="P48" s="1"/>
      <c r="Q48" s="1"/>
      <c r="R48" s="1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1"/>
      <c r="AK48" s="1"/>
      <c r="AL48" s="1"/>
      <c r="AM48" s="25"/>
      <c r="AN48" s="25"/>
      <c r="AO48" s="25"/>
      <c r="AP48" s="25"/>
      <c r="AQ48" s="25"/>
      <c r="AR48" s="1"/>
      <c r="AS48" s="25"/>
      <c r="AT48" s="25"/>
      <c r="AU48" s="25"/>
      <c r="AV48" s="25"/>
      <c r="AW48" s="25"/>
      <c r="AX48" s="36" t="s">
        <v>9</v>
      </c>
      <c r="AY48" s="25"/>
      <c r="AZ48" s="25"/>
      <c r="BA48" s="25"/>
      <c r="BB48" s="25"/>
      <c r="BC48" s="1"/>
      <c r="BD48" s="1"/>
      <c r="BE48" s="25"/>
      <c r="BF48" s="1"/>
      <c r="BG48" s="1"/>
      <c r="BH48" s="1"/>
      <c r="BI48" s="25"/>
      <c r="BJ48" s="6"/>
    </row>
    <row r="49" spans="1:62" ht="17">
      <c r="A49" s="23">
        <v>45</v>
      </c>
      <c r="B49" s="39" t="s">
        <v>1622</v>
      </c>
      <c r="C49" s="39" t="s">
        <v>1359</v>
      </c>
      <c r="D49" s="39" t="s">
        <v>1063</v>
      </c>
      <c r="E49" s="39">
        <v>70</v>
      </c>
      <c r="F49" s="39"/>
      <c r="G49" s="39"/>
      <c r="H49" s="55" t="str">
        <f t="shared" si="0"/>
        <v>江＊桂</v>
      </c>
      <c r="I49" s="23" t="str">
        <f t="shared" si="1"/>
        <v>1＊672635</v>
      </c>
      <c r="J49" s="39">
        <v>1130327</v>
      </c>
      <c r="K49" s="39" t="s">
        <v>72</v>
      </c>
      <c r="L49" s="40" t="s">
        <v>721</v>
      </c>
      <c r="M49" s="1"/>
      <c r="N49" s="1"/>
      <c r="O49" s="1"/>
      <c r="P49" s="1"/>
      <c r="Q49" s="1"/>
      <c r="R49" s="1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1"/>
      <c r="AK49" s="1"/>
      <c r="AL49" s="1"/>
      <c r="AM49" s="25"/>
      <c r="AN49" s="25"/>
      <c r="AO49" s="25"/>
      <c r="AP49" s="25"/>
      <c r="AQ49" s="25"/>
      <c r="AR49" s="1"/>
      <c r="AS49" s="25"/>
      <c r="AT49" s="25"/>
      <c r="AU49" s="25"/>
      <c r="AV49" s="25"/>
      <c r="AW49" s="25"/>
      <c r="AX49" s="36" t="s">
        <v>9</v>
      </c>
      <c r="AY49" s="25"/>
      <c r="AZ49" s="25"/>
      <c r="BA49" s="25"/>
      <c r="BB49" s="25"/>
      <c r="BC49" s="1"/>
      <c r="BD49" s="1"/>
      <c r="BE49" s="25"/>
      <c r="BF49" s="1"/>
      <c r="BG49" s="1"/>
      <c r="BH49" s="1"/>
      <c r="BI49" s="25"/>
      <c r="BJ49" s="6"/>
    </row>
    <row r="50" spans="1:62" ht="17">
      <c r="A50" s="23">
        <v>46</v>
      </c>
      <c r="B50" s="39" t="s">
        <v>1623</v>
      </c>
      <c r="C50" s="39" t="s">
        <v>1360</v>
      </c>
      <c r="D50" s="39" t="s">
        <v>1067</v>
      </c>
      <c r="E50" s="39">
        <v>22</v>
      </c>
      <c r="F50" s="39">
        <v>1130326</v>
      </c>
      <c r="G50" s="39">
        <v>1130329</v>
      </c>
      <c r="H50" s="55" t="str">
        <f t="shared" si="0"/>
        <v>賴＊如</v>
      </c>
      <c r="I50" s="23" t="str">
        <f t="shared" si="1"/>
        <v>1＊468829</v>
      </c>
      <c r="J50" s="39">
        <v>1130327</v>
      </c>
      <c r="K50" s="39" t="s">
        <v>70</v>
      </c>
      <c r="L50" s="40" t="s">
        <v>721</v>
      </c>
      <c r="M50" s="1"/>
      <c r="N50" s="1"/>
      <c r="O50" s="1"/>
      <c r="P50" s="1"/>
      <c r="Q50" s="1"/>
      <c r="R50" s="1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1"/>
      <c r="AK50" s="1"/>
      <c r="AL50" s="1"/>
      <c r="AM50" s="25"/>
      <c r="AN50" s="25"/>
      <c r="AO50" s="25"/>
      <c r="AP50" s="25"/>
      <c r="AQ50" s="25"/>
      <c r="AR50" s="1"/>
      <c r="AS50" s="25"/>
      <c r="AT50" s="25" t="s">
        <v>9</v>
      </c>
      <c r="AU50" s="25"/>
      <c r="AV50" s="25"/>
      <c r="AW50" s="25"/>
      <c r="AX50" s="36"/>
      <c r="AY50" s="25"/>
      <c r="AZ50" s="25"/>
      <c r="BA50" s="25"/>
      <c r="BB50" s="25"/>
      <c r="BC50" s="1"/>
      <c r="BD50" s="1"/>
      <c r="BE50" s="25"/>
      <c r="BF50" s="1"/>
      <c r="BG50" s="1"/>
      <c r="BH50" s="1"/>
      <c r="BI50" s="25"/>
      <c r="BJ50" s="6"/>
    </row>
    <row r="51" spans="1:62" ht="17">
      <c r="A51" s="23">
        <v>47</v>
      </c>
      <c r="B51" s="39" t="s">
        <v>1624</v>
      </c>
      <c r="C51" s="39" t="s">
        <v>105</v>
      </c>
      <c r="D51" s="39" t="s">
        <v>1067</v>
      </c>
      <c r="E51" s="39">
        <v>77</v>
      </c>
      <c r="F51" s="39"/>
      <c r="G51" s="39"/>
      <c r="H51" s="55" t="str">
        <f t="shared" si="0"/>
        <v>林＊環</v>
      </c>
      <c r="I51" s="23" t="str">
        <f t="shared" si="1"/>
        <v>2＊049673</v>
      </c>
      <c r="J51" s="39">
        <v>1130327</v>
      </c>
      <c r="K51" s="39" t="s">
        <v>73</v>
      </c>
      <c r="L51" s="40" t="s">
        <v>721</v>
      </c>
      <c r="M51" s="1"/>
      <c r="N51" s="1"/>
      <c r="O51" s="1"/>
      <c r="P51" s="1"/>
      <c r="Q51" s="1"/>
      <c r="R51" s="1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1"/>
      <c r="AK51" s="1"/>
      <c r="AL51" s="1"/>
      <c r="AM51" s="25"/>
      <c r="AN51" s="25"/>
      <c r="AO51" s="25"/>
      <c r="AP51" s="25"/>
      <c r="AQ51" s="25"/>
      <c r="AR51" s="1"/>
      <c r="AS51" s="25"/>
      <c r="AT51" s="25"/>
      <c r="AU51" s="25"/>
      <c r="AV51" s="25"/>
      <c r="AW51" s="25"/>
      <c r="AX51" s="36"/>
      <c r="AY51" s="25"/>
      <c r="AZ51" s="25"/>
      <c r="BA51" s="25" t="s">
        <v>9</v>
      </c>
      <c r="BB51" s="25"/>
      <c r="BC51" s="1"/>
      <c r="BD51" s="1"/>
      <c r="BE51" s="25"/>
      <c r="BF51" s="1"/>
      <c r="BG51" s="1"/>
      <c r="BH51" s="1"/>
      <c r="BI51" s="25"/>
      <c r="BJ51" s="6"/>
    </row>
    <row r="52" spans="1:62" ht="17">
      <c r="A52" s="23">
        <v>48</v>
      </c>
      <c r="B52" s="39" t="s">
        <v>1625</v>
      </c>
      <c r="C52" s="39" t="s">
        <v>1361</v>
      </c>
      <c r="D52" s="39" t="s">
        <v>1067</v>
      </c>
      <c r="E52" s="39">
        <v>75</v>
      </c>
      <c r="F52" s="39"/>
      <c r="G52" s="39"/>
      <c r="H52" s="55" t="str">
        <f t="shared" si="0"/>
        <v>吳＊蓁</v>
      </c>
      <c r="I52" s="23" t="str">
        <f t="shared" si="1"/>
        <v>2＊237616</v>
      </c>
      <c r="J52" s="39">
        <v>1130327</v>
      </c>
      <c r="K52" s="39" t="s">
        <v>80</v>
      </c>
      <c r="L52" s="40" t="s">
        <v>721</v>
      </c>
      <c r="M52" s="1"/>
      <c r="N52" s="1"/>
      <c r="O52" s="1"/>
      <c r="P52" s="1"/>
      <c r="Q52" s="1"/>
      <c r="R52" s="1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1"/>
      <c r="AK52" s="1"/>
      <c r="AL52" s="1"/>
      <c r="AM52" s="25"/>
      <c r="AN52" s="25"/>
      <c r="AO52" s="25"/>
      <c r="AP52" s="25"/>
      <c r="AQ52" s="25"/>
      <c r="AR52" s="1"/>
      <c r="AS52" s="25"/>
      <c r="AT52" s="25"/>
      <c r="AU52" s="25"/>
      <c r="AV52" s="25"/>
      <c r="AW52" s="25" t="s">
        <v>9</v>
      </c>
      <c r="AX52" s="36"/>
      <c r="AY52" s="25"/>
      <c r="AZ52" s="25"/>
      <c r="BA52" s="25"/>
      <c r="BB52" s="25"/>
      <c r="BC52" s="1"/>
      <c r="BD52" s="1"/>
      <c r="BE52" s="25"/>
      <c r="BF52" s="1"/>
      <c r="BG52" s="1"/>
      <c r="BH52" s="1"/>
      <c r="BI52" s="25"/>
      <c r="BJ52" s="6"/>
    </row>
    <row r="53" spans="1:62" ht="17">
      <c r="A53" s="23">
        <v>49</v>
      </c>
      <c r="B53" s="39" t="s">
        <v>1626</v>
      </c>
      <c r="C53" s="39" t="s">
        <v>1362</v>
      </c>
      <c r="D53" s="39" t="s">
        <v>1063</v>
      </c>
      <c r="E53" s="39">
        <v>72</v>
      </c>
      <c r="F53" s="39"/>
      <c r="G53" s="39"/>
      <c r="H53" s="55" t="str">
        <f t="shared" si="0"/>
        <v>吳＊賢</v>
      </c>
      <c r="I53" s="23" t="str">
        <f t="shared" si="1"/>
        <v>0＊505485</v>
      </c>
      <c r="J53" s="39">
        <v>1130301</v>
      </c>
      <c r="K53" s="39" t="s">
        <v>70</v>
      </c>
      <c r="L53" s="39">
        <v>1173</v>
      </c>
      <c r="M53" s="1"/>
      <c r="N53" s="1"/>
      <c r="O53" s="1"/>
      <c r="P53" s="1"/>
      <c r="Q53" s="1"/>
      <c r="R53" s="1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1"/>
      <c r="AK53" s="1"/>
      <c r="AL53" s="1"/>
      <c r="AM53" s="25"/>
      <c r="AN53" s="25"/>
      <c r="AO53" s="25"/>
      <c r="AP53" s="25"/>
      <c r="AQ53" s="25"/>
      <c r="AR53" s="1"/>
      <c r="AS53" s="25"/>
      <c r="AT53" s="25" t="s">
        <v>9</v>
      </c>
      <c r="AU53" s="25"/>
      <c r="AV53" s="25"/>
      <c r="AW53" s="25"/>
      <c r="AX53" s="36"/>
      <c r="AY53" s="25"/>
      <c r="AZ53" s="25"/>
      <c r="BA53" s="25"/>
      <c r="BB53" s="25"/>
      <c r="BC53" s="1"/>
      <c r="BD53" s="1"/>
      <c r="BE53" s="25"/>
      <c r="BF53" s="1"/>
      <c r="BG53" s="1"/>
      <c r="BH53" s="1"/>
      <c r="BI53" s="25"/>
      <c r="BJ53" s="6"/>
    </row>
    <row r="54" spans="1:62" ht="31">
      <c r="A54" s="23">
        <v>50</v>
      </c>
      <c r="B54" s="39" t="s">
        <v>1627</v>
      </c>
      <c r="C54" s="39" t="s">
        <v>1363</v>
      </c>
      <c r="D54" s="39" t="s">
        <v>1067</v>
      </c>
      <c r="E54" s="39">
        <v>36</v>
      </c>
      <c r="F54" s="39"/>
      <c r="G54" s="39"/>
      <c r="H54" s="55" t="str">
        <f t="shared" si="0"/>
        <v>羅＊瑄</v>
      </c>
      <c r="I54" s="23" t="str">
        <f t="shared" si="1"/>
        <v>2＊537154</v>
      </c>
      <c r="J54" s="39">
        <v>1130304</v>
      </c>
      <c r="K54" s="39" t="s">
        <v>728</v>
      </c>
      <c r="L54" s="39">
        <v>1173</v>
      </c>
      <c r="M54" s="1"/>
      <c r="N54" s="1"/>
      <c r="O54" s="1"/>
      <c r="P54" s="1"/>
      <c r="Q54" s="1"/>
      <c r="R54" s="1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1"/>
      <c r="AK54" s="1"/>
      <c r="AL54" s="1"/>
      <c r="AM54" s="25"/>
      <c r="AN54" s="25"/>
      <c r="AO54" s="25"/>
      <c r="AP54" s="25"/>
      <c r="AQ54" s="25"/>
      <c r="AR54" s="1"/>
      <c r="AS54" s="25"/>
      <c r="AT54" s="25" t="s">
        <v>9</v>
      </c>
      <c r="AU54" s="25"/>
      <c r="AV54" s="25"/>
      <c r="AW54" s="25"/>
      <c r="AX54" s="36"/>
      <c r="AY54" s="25"/>
      <c r="AZ54" s="25"/>
      <c r="BA54" s="25"/>
      <c r="BB54" s="25"/>
      <c r="BC54" s="1"/>
      <c r="BD54" s="1"/>
      <c r="BE54" s="25"/>
      <c r="BF54" s="1"/>
      <c r="BG54" s="1"/>
      <c r="BH54" s="1"/>
      <c r="BI54" s="25" t="s">
        <v>1034</v>
      </c>
      <c r="BJ54" s="6"/>
    </row>
    <row r="55" spans="1:62" ht="17">
      <c r="A55" s="23">
        <v>51</v>
      </c>
      <c r="B55" s="39" t="s">
        <v>1628</v>
      </c>
      <c r="C55" s="39" t="s">
        <v>1364</v>
      </c>
      <c r="D55" s="39" t="s">
        <v>1063</v>
      </c>
      <c r="E55" s="39">
        <v>74</v>
      </c>
      <c r="F55" s="39"/>
      <c r="G55" s="39"/>
      <c r="H55" s="55" t="str">
        <f t="shared" si="0"/>
        <v>呂＊伊</v>
      </c>
      <c r="I55" s="23" t="str">
        <f t="shared" si="1"/>
        <v>0＊728867</v>
      </c>
      <c r="J55" s="39">
        <v>1130304</v>
      </c>
      <c r="K55" s="39" t="s">
        <v>70</v>
      </c>
      <c r="L55" s="39">
        <v>1173</v>
      </c>
      <c r="M55" s="1"/>
      <c r="N55" s="1"/>
      <c r="O55" s="1"/>
      <c r="P55" s="1"/>
      <c r="Q55" s="1"/>
      <c r="R55" s="1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1"/>
      <c r="AK55" s="1"/>
      <c r="AL55" s="1"/>
      <c r="AM55" s="25"/>
      <c r="AN55" s="25"/>
      <c r="AO55" s="25"/>
      <c r="AP55" s="25"/>
      <c r="AQ55" s="25"/>
      <c r="AR55" s="1"/>
      <c r="AS55" s="25"/>
      <c r="AT55" s="25" t="s">
        <v>9</v>
      </c>
      <c r="AU55" s="25"/>
      <c r="AV55" s="25"/>
      <c r="AW55" s="25"/>
      <c r="AX55" s="36"/>
      <c r="AY55" s="25"/>
      <c r="AZ55" s="25"/>
      <c r="BA55" s="25"/>
      <c r="BB55" s="25"/>
      <c r="BC55" s="1"/>
      <c r="BD55" s="1"/>
      <c r="BE55" s="25"/>
      <c r="BF55" s="1"/>
      <c r="BG55" s="1"/>
      <c r="BH55" s="1"/>
      <c r="BI55" s="25"/>
      <c r="BJ55" s="6"/>
    </row>
    <row r="56" spans="1:62" ht="17">
      <c r="A56" s="23">
        <v>52</v>
      </c>
      <c r="B56" s="39" t="s">
        <v>1629</v>
      </c>
      <c r="C56" s="39" t="s">
        <v>1365</v>
      </c>
      <c r="D56" s="39" t="s">
        <v>1063</v>
      </c>
      <c r="E56" s="39">
        <v>76</v>
      </c>
      <c r="F56" s="39">
        <v>1130305</v>
      </c>
      <c r="G56" s="39">
        <v>1130307</v>
      </c>
      <c r="H56" s="55" t="str">
        <f t="shared" si="0"/>
        <v>游＊杰</v>
      </c>
      <c r="I56" s="23" t="str">
        <f t="shared" si="1"/>
        <v>2＊009765</v>
      </c>
      <c r="J56" s="39">
        <v>1130306</v>
      </c>
      <c r="K56" s="39" t="s">
        <v>70</v>
      </c>
      <c r="L56" s="39">
        <v>1173</v>
      </c>
      <c r="M56" s="1"/>
      <c r="N56" s="1"/>
      <c r="O56" s="1"/>
      <c r="P56" s="1"/>
      <c r="Q56" s="1"/>
      <c r="R56" s="1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1"/>
      <c r="AK56" s="1"/>
      <c r="AL56" s="1"/>
      <c r="AM56" s="25"/>
      <c r="AN56" s="25"/>
      <c r="AO56" s="25"/>
      <c r="AP56" s="25"/>
      <c r="AQ56" s="25"/>
      <c r="AR56" s="1"/>
      <c r="AS56" s="25"/>
      <c r="AT56" s="25" t="s">
        <v>9</v>
      </c>
      <c r="AU56" s="25"/>
      <c r="AV56" s="25"/>
      <c r="AW56" s="25"/>
      <c r="AX56" s="36"/>
      <c r="AY56" s="25"/>
      <c r="AZ56" s="25"/>
      <c r="BA56" s="25"/>
      <c r="BB56" s="25"/>
      <c r="BC56" s="1"/>
      <c r="BD56" s="1"/>
      <c r="BE56" s="25"/>
      <c r="BF56" s="1"/>
      <c r="BG56" s="1"/>
      <c r="BH56" s="1"/>
      <c r="BI56" s="25"/>
      <c r="BJ56" s="6"/>
    </row>
    <row r="57" spans="1:62" ht="31">
      <c r="A57" s="23">
        <v>53</v>
      </c>
      <c r="B57" s="39" t="s">
        <v>1115</v>
      </c>
      <c r="C57" s="39" t="s">
        <v>344</v>
      </c>
      <c r="D57" s="39" t="s">
        <v>1063</v>
      </c>
      <c r="E57" s="39">
        <v>57</v>
      </c>
      <c r="F57" s="39"/>
      <c r="G57" s="39"/>
      <c r="H57" s="55" t="str">
        <f t="shared" si="0"/>
        <v>蔡＊堅</v>
      </c>
      <c r="I57" s="23" t="str">
        <f t="shared" si="1"/>
        <v>2＊270748</v>
      </c>
      <c r="J57" s="39">
        <v>1130308</v>
      </c>
      <c r="K57" s="39" t="s">
        <v>731</v>
      </c>
      <c r="L57" s="39">
        <v>1173</v>
      </c>
      <c r="M57" s="1"/>
      <c r="N57" s="1"/>
      <c r="O57" s="1"/>
      <c r="P57" s="1"/>
      <c r="Q57" s="1"/>
      <c r="R57" s="1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1"/>
      <c r="AK57" s="1"/>
      <c r="AL57" s="1"/>
      <c r="AM57" s="25"/>
      <c r="AN57" s="25"/>
      <c r="AO57" s="25"/>
      <c r="AP57" s="25"/>
      <c r="AQ57" s="25"/>
      <c r="AR57" s="1"/>
      <c r="AS57" s="25"/>
      <c r="AT57" s="25"/>
      <c r="AU57" s="25"/>
      <c r="AV57" s="25" t="s">
        <v>9</v>
      </c>
      <c r="AW57" s="25"/>
      <c r="AX57" s="36"/>
      <c r="AY57" s="25"/>
      <c r="AZ57" s="25"/>
      <c r="BA57" s="25"/>
      <c r="BB57" s="25"/>
      <c r="BC57" s="1"/>
      <c r="BD57" s="1"/>
      <c r="BE57" s="25"/>
      <c r="BF57" s="1"/>
      <c r="BG57" s="1"/>
      <c r="BH57" s="1"/>
      <c r="BI57" s="25" t="s">
        <v>1034</v>
      </c>
      <c r="BJ57" s="6"/>
    </row>
    <row r="58" spans="1:62" ht="17">
      <c r="A58" s="23">
        <v>54</v>
      </c>
      <c r="B58" s="39" t="s">
        <v>1630</v>
      </c>
      <c r="C58" s="39" t="s">
        <v>1366</v>
      </c>
      <c r="D58" s="39" t="s">
        <v>1063</v>
      </c>
      <c r="E58" s="39">
        <v>59</v>
      </c>
      <c r="F58" s="39"/>
      <c r="G58" s="39"/>
      <c r="H58" s="55" t="str">
        <f t="shared" si="0"/>
        <v>于＊凡</v>
      </c>
      <c r="I58" s="23" t="str">
        <f t="shared" si="1"/>
        <v>1＊026902</v>
      </c>
      <c r="J58" s="39">
        <v>1130308</v>
      </c>
      <c r="K58" s="39" t="s">
        <v>70</v>
      </c>
      <c r="L58" s="39">
        <v>1173</v>
      </c>
      <c r="M58" s="1"/>
      <c r="N58" s="1"/>
      <c r="O58" s="1"/>
      <c r="P58" s="1"/>
      <c r="Q58" s="1"/>
      <c r="R58" s="1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1"/>
      <c r="AK58" s="1"/>
      <c r="AL58" s="1"/>
      <c r="AM58" s="25"/>
      <c r="AN58" s="25"/>
      <c r="AO58" s="25"/>
      <c r="AP58" s="25"/>
      <c r="AQ58" s="25"/>
      <c r="AR58" s="1"/>
      <c r="AS58" s="25"/>
      <c r="AT58" s="25" t="s">
        <v>9</v>
      </c>
      <c r="AU58" s="25"/>
      <c r="AV58" s="25"/>
      <c r="AW58" s="25"/>
      <c r="AX58" s="36"/>
      <c r="AY58" s="25"/>
      <c r="AZ58" s="25"/>
      <c r="BA58" s="25"/>
      <c r="BB58" s="25"/>
      <c r="BC58" s="1"/>
      <c r="BD58" s="1"/>
      <c r="BE58" s="25"/>
      <c r="BF58" s="1"/>
      <c r="BG58" s="1"/>
      <c r="BH58" s="1"/>
      <c r="BI58" s="25"/>
      <c r="BJ58" s="6"/>
    </row>
    <row r="59" spans="1:62" ht="17">
      <c r="A59" s="23">
        <v>55</v>
      </c>
      <c r="B59" s="39" t="s">
        <v>1631</v>
      </c>
      <c r="C59" s="39" t="s">
        <v>1367</v>
      </c>
      <c r="D59" s="39" t="s">
        <v>1063</v>
      </c>
      <c r="E59" s="39">
        <v>66</v>
      </c>
      <c r="F59" s="39">
        <v>1130305</v>
      </c>
      <c r="G59" s="39">
        <v>1130313</v>
      </c>
      <c r="H59" s="55" t="str">
        <f t="shared" si="0"/>
        <v>邱＊文</v>
      </c>
      <c r="I59" s="23" t="str">
        <f t="shared" si="1"/>
        <v>1＊303172</v>
      </c>
      <c r="J59" s="39">
        <v>1130308</v>
      </c>
      <c r="K59" s="39" t="s">
        <v>70</v>
      </c>
      <c r="L59" s="39">
        <v>1173</v>
      </c>
      <c r="M59" s="1"/>
      <c r="N59" s="1"/>
      <c r="O59" s="1"/>
      <c r="P59" s="1"/>
      <c r="Q59" s="1"/>
      <c r="R59" s="1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1"/>
      <c r="AK59" s="1"/>
      <c r="AL59" s="1"/>
      <c r="AM59" s="25"/>
      <c r="AN59" s="25"/>
      <c r="AO59" s="25"/>
      <c r="AP59" s="25"/>
      <c r="AQ59" s="25"/>
      <c r="AR59" s="1"/>
      <c r="AS59" s="25" t="s">
        <v>9</v>
      </c>
      <c r="AT59" s="25"/>
      <c r="AU59" s="25"/>
      <c r="AV59" s="25"/>
      <c r="AW59" s="25"/>
      <c r="AX59" s="36"/>
      <c r="AY59" s="25"/>
      <c r="AZ59" s="25"/>
      <c r="BA59" s="25"/>
      <c r="BB59" s="25"/>
      <c r="BC59" s="1"/>
      <c r="BD59" s="1"/>
      <c r="BE59" s="25"/>
      <c r="BF59" s="1"/>
      <c r="BG59" s="1"/>
      <c r="BH59" s="1"/>
      <c r="BI59" s="25"/>
      <c r="BJ59" s="6"/>
    </row>
    <row r="60" spans="1:62" ht="17">
      <c r="A60" s="23">
        <v>56</v>
      </c>
      <c r="B60" s="39" t="s">
        <v>1257</v>
      </c>
      <c r="C60" s="39" t="s">
        <v>979</v>
      </c>
      <c r="D60" s="39" t="s">
        <v>1063</v>
      </c>
      <c r="E60" s="39">
        <v>65</v>
      </c>
      <c r="F60" s="39"/>
      <c r="G60" s="39"/>
      <c r="H60" s="55" t="str">
        <f t="shared" si="0"/>
        <v>汪＊木</v>
      </c>
      <c r="I60" s="23" t="str">
        <f t="shared" si="1"/>
        <v>1＊053455</v>
      </c>
      <c r="J60" s="39">
        <v>1130308</v>
      </c>
      <c r="K60" s="39" t="s">
        <v>72</v>
      </c>
      <c r="L60" s="39">
        <v>1173</v>
      </c>
      <c r="M60" s="1"/>
      <c r="N60" s="1"/>
      <c r="O60" s="1"/>
      <c r="P60" s="1"/>
      <c r="Q60" s="1"/>
      <c r="R60" s="1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1"/>
      <c r="AK60" s="1"/>
      <c r="AL60" s="1"/>
      <c r="AM60" s="25"/>
      <c r="AN60" s="25"/>
      <c r="AO60" s="25"/>
      <c r="AP60" s="25"/>
      <c r="AQ60" s="25"/>
      <c r="AR60" s="1"/>
      <c r="AS60" s="25"/>
      <c r="AT60" s="25"/>
      <c r="AU60" s="25"/>
      <c r="AV60" s="25"/>
      <c r="AW60" s="25"/>
      <c r="AX60" s="36" t="s">
        <v>9</v>
      </c>
      <c r="AY60" s="25"/>
      <c r="AZ60" s="25"/>
      <c r="BA60" s="25"/>
      <c r="BB60" s="25"/>
      <c r="BC60" s="1"/>
      <c r="BD60" s="1"/>
      <c r="BE60" s="25"/>
      <c r="BF60" s="1"/>
      <c r="BG60" s="1"/>
      <c r="BH60" s="1"/>
      <c r="BI60" s="25"/>
      <c r="BJ60" s="6"/>
    </row>
    <row r="61" spans="1:62" ht="17">
      <c r="A61" s="23">
        <v>57</v>
      </c>
      <c r="B61" s="39" t="s">
        <v>1368</v>
      </c>
      <c r="C61" s="39" t="s">
        <v>1369</v>
      </c>
      <c r="D61" s="39" t="s">
        <v>1067</v>
      </c>
      <c r="E61" s="39">
        <v>74</v>
      </c>
      <c r="F61" s="39">
        <v>1130221</v>
      </c>
      <c r="G61" s="39">
        <v>1130312</v>
      </c>
      <c r="H61" s="39" t="s">
        <v>1925</v>
      </c>
      <c r="I61" s="23" t="str">
        <f>REPLACE(C61,2,1,"＊")</f>
        <v>2＊300586</v>
      </c>
      <c r="J61" s="39">
        <v>1130308</v>
      </c>
      <c r="K61" s="39" t="s">
        <v>70</v>
      </c>
      <c r="L61" s="39">
        <v>1173</v>
      </c>
      <c r="M61" s="1"/>
      <c r="N61" s="1"/>
      <c r="O61" s="1"/>
      <c r="P61" s="1"/>
      <c r="Q61" s="1"/>
      <c r="R61" s="1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1"/>
      <c r="AK61" s="1"/>
      <c r="AL61" s="1"/>
      <c r="AM61" s="25"/>
      <c r="AN61" s="25"/>
      <c r="AO61" s="25"/>
      <c r="AP61" s="25"/>
      <c r="AQ61" s="25"/>
      <c r="AR61" s="1"/>
      <c r="AS61" s="25"/>
      <c r="AT61" s="25" t="s">
        <v>9</v>
      </c>
      <c r="AU61" s="25"/>
      <c r="AV61" s="25"/>
      <c r="AW61" s="25"/>
      <c r="AX61" s="36"/>
      <c r="AY61" s="25"/>
      <c r="AZ61" s="25"/>
      <c r="BA61" s="25"/>
      <c r="BB61" s="25"/>
      <c r="BC61" s="1"/>
      <c r="BD61" s="1"/>
      <c r="BE61" s="25"/>
      <c r="BF61" s="1"/>
      <c r="BG61" s="1"/>
      <c r="BH61" s="1"/>
      <c r="BI61" s="25"/>
      <c r="BJ61" s="6"/>
    </row>
    <row r="62" spans="1:62" ht="17">
      <c r="A62" s="23">
        <v>58</v>
      </c>
      <c r="B62" s="39" t="s">
        <v>1259</v>
      </c>
      <c r="C62" s="39" t="s">
        <v>982</v>
      </c>
      <c r="D62" s="39" t="s">
        <v>1067</v>
      </c>
      <c r="E62" s="39">
        <v>65</v>
      </c>
      <c r="F62" s="39"/>
      <c r="G62" s="39"/>
      <c r="H62" s="55" t="str">
        <f t="shared" ref="H62:H75" si="2">REPLACE(B62,2,1,"＊")</f>
        <v>李＊美</v>
      </c>
      <c r="I62" s="23" t="str">
        <f t="shared" ref="I62:I75" si="3">REPLACE(C62,2,1,"＊")</f>
        <v>2＊542047</v>
      </c>
      <c r="J62" s="39">
        <v>1130308</v>
      </c>
      <c r="K62" s="39" t="s">
        <v>77</v>
      </c>
      <c r="L62" s="39">
        <v>1173</v>
      </c>
      <c r="M62" s="1"/>
      <c r="N62" s="1"/>
      <c r="O62" s="1"/>
      <c r="P62" s="1"/>
      <c r="Q62" s="1"/>
      <c r="R62" s="1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1"/>
      <c r="AK62" s="1"/>
      <c r="AL62" s="1"/>
      <c r="AM62" s="25"/>
      <c r="AN62" s="25"/>
      <c r="AO62" s="25"/>
      <c r="AP62" s="25"/>
      <c r="AQ62" s="25"/>
      <c r="AR62" s="1"/>
      <c r="AS62" s="25"/>
      <c r="AT62" s="25"/>
      <c r="AU62" s="25"/>
      <c r="AV62" s="25"/>
      <c r="AW62" s="25"/>
      <c r="AX62" s="36"/>
      <c r="AY62" s="25"/>
      <c r="AZ62" s="25"/>
      <c r="BA62" s="25"/>
      <c r="BB62" s="25"/>
      <c r="BC62" s="1"/>
      <c r="BD62" s="1"/>
      <c r="BE62" s="25"/>
      <c r="BF62" s="1"/>
      <c r="BG62" s="1" t="s">
        <v>9</v>
      </c>
      <c r="BH62" s="1"/>
      <c r="BI62" s="25"/>
      <c r="BJ62" s="6"/>
    </row>
    <row r="63" spans="1:62" ht="17">
      <c r="A63" s="23">
        <v>59</v>
      </c>
      <c r="B63" s="39" t="s">
        <v>1632</v>
      </c>
      <c r="C63" s="39" t="s">
        <v>653</v>
      </c>
      <c r="D63" s="39" t="s">
        <v>1063</v>
      </c>
      <c r="E63" s="39">
        <v>41</v>
      </c>
      <c r="F63" s="39"/>
      <c r="G63" s="39"/>
      <c r="H63" s="55" t="str">
        <f t="shared" si="2"/>
        <v>吳＊殿</v>
      </c>
      <c r="I63" s="23" t="str">
        <f t="shared" si="3"/>
        <v>1＊872996</v>
      </c>
      <c r="J63" s="39">
        <v>1130308</v>
      </c>
      <c r="K63" s="39" t="s">
        <v>72</v>
      </c>
      <c r="L63" s="39">
        <v>1173</v>
      </c>
      <c r="M63" s="1"/>
      <c r="N63" s="1"/>
      <c r="O63" s="1"/>
      <c r="P63" s="1"/>
      <c r="Q63" s="1"/>
      <c r="R63" s="1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1"/>
      <c r="AK63" s="1"/>
      <c r="AL63" s="1"/>
      <c r="AM63" s="25"/>
      <c r="AN63" s="25"/>
      <c r="AO63" s="25"/>
      <c r="AP63" s="25"/>
      <c r="AQ63" s="25"/>
      <c r="AR63" s="1"/>
      <c r="AS63" s="25"/>
      <c r="AT63" s="25"/>
      <c r="AU63" s="25"/>
      <c r="AV63" s="25"/>
      <c r="AW63" s="25"/>
      <c r="AX63" s="36" t="s">
        <v>9</v>
      </c>
      <c r="AY63" s="25"/>
      <c r="AZ63" s="25"/>
      <c r="BA63" s="25"/>
      <c r="BB63" s="25"/>
      <c r="BC63" s="1"/>
      <c r="BD63" s="1"/>
      <c r="BE63" s="25"/>
      <c r="BF63" s="1"/>
      <c r="BG63" s="1"/>
      <c r="BH63" s="1"/>
      <c r="BI63" s="25"/>
      <c r="BJ63" s="6"/>
    </row>
    <row r="64" spans="1:62" ht="17">
      <c r="A64" s="23">
        <v>60</v>
      </c>
      <c r="B64" s="39" t="s">
        <v>1633</v>
      </c>
      <c r="C64" s="39" t="s">
        <v>1370</v>
      </c>
      <c r="D64" s="39" t="s">
        <v>1063</v>
      </c>
      <c r="E64" s="39">
        <v>52</v>
      </c>
      <c r="F64" s="39">
        <v>1130228</v>
      </c>
      <c r="G64" s="39">
        <v>1130316</v>
      </c>
      <c r="H64" s="55" t="str">
        <f t="shared" si="2"/>
        <v>蔡＊華</v>
      </c>
      <c r="I64" s="23" t="str">
        <f t="shared" si="3"/>
        <v>1＊897956</v>
      </c>
      <c r="J64" s="39">
        <v>1130314</v>
      </c>
      <c r="K64" s="39" t="s">
        <v>70</v>
      </c>
      <c r="L64" s="39">
        <v>1173</v>
      </c>
      <c r="M64" s="1"/>
      <c r="N64" s="1"/>
      <c r="O64" s="1"/>
      <c r="P64" s="1"/>
      <c r="Q64" s="1"/>
      <c r="R64" s="1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1"/>
      <c r="AK64" s="1"/>
      <c r="AL64" s="1"/>
      <c r="AM64" s="25"/>
      <c r="AN64" s="25"/>
      <c r="AO64" s="25"/>
      <c r="AP64" s="25"/>
      <c r="AQ64" s="25"/>
      <c r="AR64" s="1"/>
      <c r="AS64" s="25"/>
      <c r="AT64" s="25" t="s">
        <v>9</v>
      </c>
      <c r="AU64" s="25"/>
      <c r="AV64" s="25"/>
      <c r="AW64" s="25"/>
      <c r="AX64" s="36"/>
      <c r="AY64" s="25"/>
      <c r="AZ64" s="25"/>
      <c r="BA64" s="25"/>
      <c r="BB64" s="25"/>
      <c r="BC64" s="1"/>
      <c r="BD64" s="1"/>
      <c r="BE64" s="25"/>
      <c r="BF64" s="1"/>
      <c r="BG64" s="1"/>
      <c r="BH64" s="1"/>
      <c r="BI64" s="25"/>
      <c r="BJ64" s="6"/>
    </row>
    <row r="65" spans="1:62" ht="31">
      <c r="A65" s="23">
        <v>61</v>
      </c>
      <c r="B65" s="39" t="s">
        <v>1634</v>
      </c>
      <c r="C65" s="39" t="s">
        <v>245</v>
      </c>
      <c r="D65" s="39" t="s">
        <v>1067</v>
      </c>
      <c r="E65" s="39">
        <v>79</v>
      </c>
      <c r="F65" s="39"/>
      <c r="G65" s="39"/>
      <c r="H65" s="55" t="str">
        <f t="shared" si="2"/>
        <v>鄭＊雪子</v>
      </c>
      <c r="I65" s="23" t="str">
        <f t="shared" si="3"/>
        <v>0＊175864</v>
      </c>
      <c r="J65" s="39">
        <v>1130315</v>
      </c>
      <c r="K65" s="39" t="s">
        <v>731</v>
      </c>
      <c r="L65" s="39">
        <v>1173</v>
      </c>
      <c r="M65" s="1"/>
      <c r="N65" s="1"/>
      <c r="O65" s="1"/>
      <c r="P65" s="1"/>
      <c r="Q65" s="1"/>
      <c r="R65" s="1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1"/>
      <c r="AK65" s="1"/>
      <c r="AL65" s="1"/>
      <c r="AM65" s="25"/>
      <c r="AN65" s="25"/>
      <c r="AO65" s="25"/>
      <c r="AP65" s="25"/>
      <c r="AQ65" s="25"/>
      <c r="AR65" s="1"/>
      <c r="AS65" s="25"/>
      <c r="AT65" s="25"/>
      <c r="AU65" s="25"/>
      <c r="AV65" s="25" t="s">
        <v>9</v>
      </c>
      <c r="AW65" s="25"/>
      <c r="AX65" s="36"/>
      <c r="AY65" s="25"/>
      <c r="AZ65" s="25"/>
      <c r="BA65" s="25"/>
      <c r="BB65" s="25"/>
      <c r="BC65" s="1"/>
      <c r="BD65" s="1"/>
      <c r="BE65" s="25"/>
      <c r="BF65" s="1"/>
      <c r="BG65" s="1"/>
      <c r="BH65" s="1"/>
      <c r="BI65" s="25" t="s">
        <v>1034</v>
      </c>
      <c r="BJ65" s="6"/>
    </row>
    <row r="66" spans="1:62" ht="31">
      <c r="A66" s="23">
        <v>62</v>
      </c>
      <c r="B66" s="39" t="s">
        <v>1278</v>
      </c>
      <c r="C66" s="39" t="s">
        <v>999</v>
      </c>
      <c r="D66" s="39" t="s">
        <v>1067</v>
      </c>
      <c r="E66" s="39">
        <v>62</v>
      </c>
      <c r="F66" s="39"/>
      <c r="G66" s="39"/>
      <c r="H66" s="55" t="str">
        <f t="shared" si="2"/>
        <v>許＊庭</v>
      </c>
      <c r="I66" s="23" t="str">
        <f t="shared" si="3"/>
        <v>1＊158689</v>
      </c>
      <c r="J66" s="39">
        <v>1130315</v>
      </c>
      <c r="K66" s="39" t="s">
        <v>1891</v>
      </c>
      <c r="L66" s="39">
        <v>1173</v>
      </c>
      <c r="M66" s="1"/>
      <c r="N66" s="1"/>
      <c r="O66" s="1"/>
      <c r="P66" s="1"/>
      <c r="Q66" s="1"/>
      <c r="R66" s="1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1"/>
      <c r="AK66" s="1"/>
      <c r="AL66" s="1"/>
      <c r="AM66" s="25"/>
      <c r="AN66" s="25"/>
      <c r="AO66" s="25"/>
      <c r="AP66" s="25"/>
      <c r="AQ66" s="25"/>
      <c r="AR66" s="1"/>
      <c r="AS66" s="25"/>
      <c r="AT66" s="25"/>
      <c r="AU66" s="25"/>
      <c r="AV66" s="25"/>
      <c r="AW66" s="25"/>
      <c r="AX66" s="36" t="s">
        <v>9</v>
      </c>
      <c r="AY66" s="25" t="s">
        <v>9</v>
      </c>
      <c r="AZ66" s="25"/>
      <c r="BA66" s="25"/>
      <c r="BB66" s="25"/>
      <c r="BC66" s="1"/>
      <c r="BD66" s="1"/>
      <c r="BE66" s="25"/>
      <c r="BF66" s="1"/>
      <c r="BG66" s="1"/>
      <c r="BH66" s="1"/>
      <c r="BI66" s="25"/>
      <c r="BJ66" s="6"/>
    </row>
    <row r="67" spans="1:62" ht="17">
      <c r="A67" s="23">
        <v>63</v>
      </c>
      <c r="B67" s="39" t="s">
        <v>1635</v>
      </c>
      <c r="C67" s="39" t="s">
        <v>1371</v>
      </c>
      <c r="D67" s="39" t="s">
        <v>1067</v>
      </c>
      <c r="E67" s="39">
        <v>55</v>
      </c>
      <c r="F67" s="39"/>
      <c r="G67" s="39"/>
      <c r="H67" s="55" t="str">
        <f t="shared" si="2"/>
        <v>周＊良</v>
      </c>
      <c r="I67" s="23" t="str">
        <f t="shared" si="3"/>
        <v>2＊197574</v>
      </c>
      <c r="J67" s="39">
        <v>1130315</v>
      </c>
      <c r="K67" s="39" t="s">
        <v>70</v>
      </c>
      <c r="L67" s="39">
        <v>1173</v>
      </c>
      <c r="M67" s="1"/>
      <c r="N67" s="1"/>
      <c r="O67" s="1"/>
      <c r="P67" s="1"/>
      <c r="Q67" s="1"/>
      <c r="R67" s="1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1"/>
      <c r="AK67" s="1"/>
      <c r="AL67" s="1"/>
      <c r="AM67" s="25"/>
      <c r="AN67" s="25"/>
      <c r="AO67" s="25"/>
      <c r="AP67" s="25"/>
      <c r="AQ67" s="25"/>
      <c r="AR67" s="1"/>
      <c r="AS67" s="25"/>
      <c r="AT67" s="25" t="s">
        <v>9</v>
      </c>
      <c r="AU67" s="25"/>
      <c r="AV67" s="25"/>
      <c r="AW67" s="25"/>
      <c r="AX67" s="36"/>
      <c r="AY67" s="25"/>
      <c r="AZ67" s="25"/>
      <c r="BA67" s="25"/>
      <c r="BB67" s="25"/>
      <c r="BC67" s="1"/>
      <c r="BD67" s="1"/>
      <c r="BE67" s="25"/>
      <c r="BF67" s="1"/>
      <c r="BG67" s="1"/>
      <c r="BH67" s="1"/>
      <c r="BI67" s="25"/>
      <c r="BJ67" s="6"/>
    </row>
    <row r="68" spans="1:62" ht="31">
      <c r="A68" s="23">
        <v>64</v>
      </c>
      <c r="B68" s="39" t="s">
        <v>1636</v>
      </c>
      <c r="C68" s="39" t="s">
        <v>1372</v>
      </c>
      <c r="D68" s="39" t="s">
        <v>1067</v>
      </c>
      <c r="E68" s="39">
        <v>74</v>
      </c>
      <c r="F68" s="39">
        <v>1130121</v>
      </c>
      <c r="G68" s="39"/>
      <c r="H68" s="55" t="str">
        <f t="shared" si="2"/>
        <v>蔡＊月鳳</v>
      </c>
      <c r="I68" s="23" t="str">
        <f t="shared" si="3"/>
        <v>1＊964312</v>
      </c>
      <c r="J68" s="39">
        <v>1130318</v>
      </c>
      <c r="K68" s="39" t="s">
        <v>731</v>
      </c>
      <c r="L68" s="39">
        <v>1173</v>
      </c>
      <c r="M68" s="1"/>
      <c r="N68" s="1"/>
      <c r="O68" s="1"/>
      <c r="P68" s="1"/>
      <c r="Q68" s="1"/>
      <c r="R68" s="1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1"/>
      <c r="AK68" s="1"/>
      <c r="AL68" s="1"/>
      <c r="AM68" s="25"/>
      <c r="AN68" s="25"/>
      <c r="AO68" s="25"/>
      <c r="AP68" s="25"/>
      <c r="AQ68" s="25"/>
      <c r="AR68" s="1"/>
      <c r="AS68" s="25"/>
      <c r="AT68" s="25"/>
      <c r="AU68" s="25"/>
      <c r="AV68" s="25" t="s">
        <v>9</v>
      </c>
      <c r="AW68" s="25"/>
      <c r="AX68" s="36"/>
      <c r="AY68" s="25"/>
      <c r="AZ68" s="25"/>
      <c r="BA68" s="25"/>
      <c r="BB68" s="25"/>
      <c r="BC68" s="1"/>
      <c r="BD68" s="1"/>
      <c r="BE68" s="25"/>
      <c r="BF68" s="1"/>
      <c r="BG68" s="1"/>
      <c r="BH68" s="1"/>
      <c r="BI68" s="25" t="s">
        <v>1034</v>
      </c>
      <c r="BJ68" s="6"/>
    </row>
    <row r="69" spans="1:62" ht="31">
      <c r="A69" s="23">
        <v>65</v>
      </c>
      <c r="B69" s="39" t="s">
        <v>1637</v>
      </c>
      <c r="C69" s="39" t="s">
        <v>1373</v>
      </c>
      <c r="D69" s="39" t="s">
        <v>1067</v>
      </c>
      <c r="E69" s="39">
        <v>63</v>
      </c>
      <c r="F69" s="39">
        <v>1130225</v>
      </c>
      <c r="G69" s="39"/>
      <c r="H69" s="55" t="str">
        <f t="shared" si="2"/>
        <v>蕭＊足</v>
      </c>
      <c r="I69" s="23" t="str">
        <f t="shared" si="3"/>
        <v>1＊785347</v>
      </c>
      <c r="J69" s="39">
        <v>1130318</v>
      </c>
      <c r="K69" s="39" t="s">
        <v>731</v>
      </c>
      <c r="L69" s="39">
        <v>1173</v>
      </c>
      <c r="M69" s="1"/>
      <c r="N69" s="1"/>
      <c r="O69" s="1"/>
      <c r="P69" s="1"/>
      <c r="Q69" s="1"/>
      <c r="R69" s="1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1"/>
      <c r="AK69" s="1"/>
      <c r="AL69" s="1"/>
      <c r="AM69" s="25"/>
      <c r="AN69" s="25"/>
      <c r="AO69" s="25"/>
      <c r="AP69" s="25"/>
      <c r="AQ69" s="25"/>
      <c r="AR69" s="1"/>
      <c r="AS69" s="25"/>
      <c r="AT69" s="25"/>
      <c r="AU69" s="25"/>
      <c r="AV69" s="25" t="s">
        <v>9</v>
      </c>
      <c r="AW69" s="25"/>
      <c r="AX69" s="36"/>
      <c r="AY69" s="25"/>
      <c r="AZ69" s="25"/>
      <c r="BA69" s="25"/>
      <c r="BB69" s="25"/>
      <c r="BC69" s="1"/>
      <c r="BD69" s="1"/>
      <c r="BE69" s="25"/>
      <c r="BF69" s="1"/>
      <c r="BG69" s="1"/>
      <c r="BH69" s="1"/>
      <c r="BI69" s="25" t="s">
        <v>1034</v>
      </c>
      <c r="BJ69" s="6"/>
    </row>
    <row r="70" spans="1:62" ht="31">
      <c r="A70" s="23">
        <v>66</v>
      </c>
      <c r="B70" s="39" t="s">
        <v>1638</v>
      </c>
      <c r="C70" s="39" t="s">
        <v>130</v>
      </c>
      <c r="D70" s="39" t="s">
        <v>1067</v>
      </c>
      <c r="E70" s="39">
        <v>73</v>
      </c>
      <c r="F70" s="39"/>
      <c r="G70" s="39"/>
      <c r="H70" s="55" t="str">
        <f t="shared" si="2"/>
        <v>李＊美蓮</v>
      </c>
      <c r="I70" s="23" t="str">
        <f t="shared" si="3"/>
        <v>0＊285651</v>
      </c>
      <c r="J70" s="39">
        <v>1130318</v>
      </c>
      <c r="K70" s="39" t="s">
        <v>82</v>
      </c>
      <c r="L70" s="39">
        <v>1173</v>
      </c>
      <c r="M70" s="1"/>
      <c r="N70" s="1"/>
      <c r="O70" s="1"/>
      <c r="P70" s="1"/>
      <c r="Q70" s="1"/>
      <c r="R70" s="1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1"/>
      <c r="AK70" s="1"/>
      <c r="AL70" s="1"/>
      <c r="AM70" s="25"/>
      <c r="AN70" s="25"/>
      <c r="AO70" s="25"/>
      <c r="AP70" s="25"/>
      <c r="AQ70" s="25"/>
      <c r="AR70" s="1"/>
      <c r="AS70" s="25"/>
      <c r="AT70" s="25"/>
      <c r="AU70" s="25"/>
      <c r="AV70" s="25"/>
      <c r="AW70" s="25"/>
      <c r="AX70" s="36"/>
      <c r="AY70" s="25"/>
      <c r="AZ70" s="25"/>
      <c r="BA70" s="25"/>
      <c r="BB70" s="25"/>
      <c r="BC70" s="1"/>
      <c r="BD70" s="1"/>
      <c r="BE70" s="25"/>
      <c r="BF70" s="1"/>
      <c r="BG70" s="1"/>
      <c r="BH70" s="1"/>
      <c r="BI70" s="25" t="s">
        <v>1043</v>
      </c>
      <c r="BJ70" s="6"/>
    </row>
    <row r="71" spans="1:62" ht="31">
      <c r="A71" s="23">
        <v>67</v>
      </c>
      <c r="B71" s="39" t="s">
        <v>1639</v>
      </c>
      <c r="C71" s="39" t="s">
        <v>1374</v>
      </c>
      <c r="D71" s="39" t="s">
        <v>1063</v>
      </c>
      <c r="E71" s="39">
        <v>41</v>
      </c>
      <c r="F71" s="39">
        <v>1130314</v>
      </c>
      <c r="G71" s="39">
        <v>1130319</v>
      </c>
      <c r="H71" s="55" t="str">
        <f t="shared" si="2"/>
        <v>周＊福</v>
      </c>
      <c r="I71" s="23" t="str">
        <f t="shared" si="3"/>
        <v>2＊375871</v>
      </c>
      <c r="J71" s="39">
        <v>1130318</v>
      </c>
      <c r="K71" s="39" t="s">
        <v>1892</v>
      </c>
      <c r="L71" s="39">
        <v>1173</v>
      </c>
      <c r="M71" s="1"/>
      <c r="N71" s="1"/>
      <c r="O71" s="1"/>
      <c r="P71" s="1"/>
      <c r="Q71" s="1"/>
      <c r="R71" s="1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 t="s">
        <v>9</v>
      </c>
      <c r="AI71" s="25"/>
      <c r="AJ71" s="1"/>
      <c r="AK71" s="1"/>
      <c r="AL71" s="1"/>
      <c r="AM71" s="25"/>
      <c r="AN71" s="25"/>
      <c r="AO71" s="25"/>
      <c r="AP71" s="25"/>
      <c r="AQ71" s="25"/>
      <c r="AR71" s="1"/>
      <c r="AS71" s="25"/>
      <c r="AT71" s="25"/>
      <c r="AU71" s="25"/>
      <c r="AV71" s="25"/>
      <c r="AW71" s="25"/>
      <c r="AX71" s="36"/>
      <c r="AY71" s="25"/>
      <c r="AZ71" s="25"/>
      <c r="BA71" s="25"/>
      <c r="BB71" s="25"/>
      <c r="BC71" s="1"/>
      <c r="BD71" s="1"/>
      <c r="BE71" s="25"/>
      <c r="BF71" s="1"/>
      <c r="BG71" s="1"/>
      <c r="BH71" s="1"/>
      <c r="BI71" s="25" t="s">
        <v>1034</v>
      </c>
      <c r="BJ71" s="6"/>
    </row>
    <row r="72" spans="1:62" ht="31">
      <c r="A72" s="23">
        <v>68</v>
      </c>
      <c r="B72" s="39" t="s">
        <v>1640</v>
      </c>
      <c r="C72" s="39" t="s">
        <v>1375</v>
      </c>
      <c r="D72" s="39" t="s">
        <v>1067</v>
      </c>
      <c r="E72" s="39">
        <v>79</v>
      </c>
      <c r="F72" s="39">
        <v>1130314</v>
      </c>
      <c r="G72" s="39">
        <v>1130321</v>
      </c>
      <c r="H72" s="55" t="str">
        <f t="shared" si="2"/>
        <v>陳＊金</v>
      </c>
      <c r="I72" s="23" t="str">
        <f t="shared" si="3"/>
        <v>1＊323255</v>
      </c>
      <c r="J72" s="39">
        <v>1130319</v>
      </c>
      <c r="K72" s="39" t="s">
        <v>728</v>
      </c>
      <c r="L72" s="39">
        <v>1173</v>
      </c>
      <c r="M72" s="1"/>
      <c r="N72" s="1"/>
      <c r="O72" s="1"/>
      <c r="P72" s="1"/>
      <c r="Q72" s="1"/>
      <c r="R72" s="1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1"/>
      <c r="AK72" s="1"/>
      <c r="AL72" s="1"/>
      <c r="AM72" s="25"/>
      <c r="AN72" s="25"/>
      <c r="AO72" s="25"/>
      <c r="AP72" s="25"/>
      <c r="AQ72" s="25"/>
      <c r="AR72" s="1"/>
      <c r="AS72" s="25"/>
      <c r="AT72" s="25" t="s">
        <v>9</v>
      </c>
      <c r="AU72" s="25"/>
      <c r="AV72" s="25"/>
      <c r="AW72" s="25"/>
      <c r="AX72" s="36"/>
      <c r="AY72" s="25"/>
      <c r="AZ72" s="25"/>
      <c r="BA72" s="25"/>
      <c r="BB72" s="25"/>
      <c r="BC72" s="1"/>
      <c r="BD72" s="1"/>
      <c r="BE72" s="25"/>
      <c r="BF72" s="1"/>
      <c r="BG72" s="1"/>
      <c r="BH72" s="1"/>
      <c r="BI72" s="25" t="s">
        <v>1034</v>
      </c>
      <c r="BJ72" s="6"/>
    </row>
    <row r="73" spans="1:62" ht="46.5">
      <c r="A73" s="23">
        <v>69</v>
      </c>
      <c r="B73" s="39" t="s">
        <v>1641</v>
      </c>
      <c r="C73" s="39" t="s">
        <v>1376</v>
      </c>
      <c r="D73" s="39" t="s">
        <v>1063</v>
      </c>
      <c r="E73" s="39">
        <v>39</v>
      </c>
      <c r="F73" s="39">
        <v>1130222</v>
      </c>
      <c r="G73" s="39"/>
      <c r="H73" s="55" t="str">
        <f t="shared" si="2"/>
        <v>莊＊蒼</v>
      </c>
      <c r="I73" s="23" t="str">
        <f t="shared" si="3"/>
        <v>2＊552147</v>
      </c>
      <c r="J73" s="39">
        <v>1130319</v>
      </c>
      <c r="K73" s="39" t="s">
        <v>1893</v>
      </c>
      <c r="L73" s="39">
        <v>1173</v>
      </c>
      <c r="M73" s="1"/>
      <c r="N73" s="1"/>
      <c r="O73" s="1"/>
      <c r="P73" s="1"/>
      <c r="Q73" s="1"/>
      <c r="R73" s="1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1"/>
      <c r="AK73" s="1"/>
      <c r="AL73" s="1"/>
      <c r="AM73" s="25"/>
      <c r="AN73" s="25"/>
      <c r="AO73" s="25"/>
      <c r="AP73" s="25"/>
      <c r="AQ73" s="25"/>
      <c r="AR73" s="1" t="s">
        <v>9</v>
      </c>
      <c r="AS73" s="25"/>
      <c r="AT73" s="25"/>
      <c r="AU73" s="25"/>
      <c r="AV73" s="25" t="s">
        <v>9</v>
      </c>
      <c r="AW73" s="25"/>
      <c r="AX73" s="36"/>
      <c r="AY73" s="25"/>
      <c r="AZ73" s="25"/>
      <c r="BA73" s="25"/>
      <c r="BB73" s="25"/>
      <c r="BC73" s="1"/>
      <c r="BD73" s="1"/>
      <c r="BE73" s="25"/>
      <c r="BF73" s="1"/>
      <c r="BG73" s="1"/>
      <c r="BH73" s="1"/>
      <c r="BI73" s="25" t="s">
        <v>1034</v>
      </c>
      <c r="BJ73" s="6"/>
    </row>
    <row r="74" spans="1:62" ht="17">
      <c r="A74" s="23">
        <v>70</v>
      </c>
      <c r="B74" s="39" t="s">
        <v>1642</v>
      </c>
      <c r="C74" s="39" t="s">
        <v>1377</v>
      </c>
      <c r="D74" s="39" t="s">
        <v>1063</v>
      </c>
      <c r="E74" s="39">
        <v>55</v>
      </c>
      <c r="F74" s="39">
        <v>1130315</v>
      </c>
      <c r="G74" s="39">
        <v>1130323</v>
      </c>
      <c r="H74" s="55" t="str">
        <f t="shared" si="2"/>
        <v>謝＊輝</v>
      </c>
      <c r="I74" s="23" t="str">
        <f t="shared" si="3"/>
        <v>1＊550742</v>
      </c>
      <c r="J74" s="39">
        <v>1130319</v>
      </c>
      <c r="K74" s="39" t="s">
        <v>72</v>
      </c>
      <c r="L74" s="39">
        <v>1173</v>
      </c>
      <c r="M74" s="1"/>
      <c r="N74" s="1"/>
      <c r="O74" s="1"/>
      <c r="P74" s="1"/>
      <c r="Q74" s="1"/>
      <c r="R74" s="1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1"/>
      <c r="AK74" s="1"/>
      <c r="AL74" s="1"/>
      <c r="AM74" s="25"/>
      <c r="AN74" s="25"/>
      <c r="AO74" s="25"/>
      <c r="AP74" s="25"/>
      <c r="AQ74" s="25"/>
      <c r="AR74" s="1"/>
      <c r="AS74" s="25"/>
      <c r="AT74" s="25"/>
      <c r="AU74" s="25"/>
      <c r="AV74" s="25"/>
      <c r="AW74" s="25"/>
      <c r="AX74" s="36" t="s">
        <v>9</v>
      </c>
      <c r="AY74" s="25"/>
      <c r="AZ74" s="25"/>
      <c r="BA74" s="25"/>
      <c r="BB74" s="25"/>
      <c r="BC74" s="1"/>
      <c r="BD74" s="1"/>
      <c r="BE74" s="25"/>
      <c r="BF74" s="1"/>
      <c r="BG74" s="1"/>
      <c r="BH74" s="1"/>
      <c r="BI74" s="25"/>
      <c r="BJ74" s="6"/>
    </row>
    <row r="75" spans="1:62" ht="31">
      <c r="A75" s="23">
        <v>71</v>
      </c>
      <c r="B75" s="39" t="s">
        <v>1643</v>
      </c>
      <c r="C75" s="39" t="s">
        <v>1378</v>
      </c>
      <c r="D75" s="39" t="s">
        <v>1063</v>
      </c>
      <c r="E75" s="39">
        <v>74</v>
      </c>
      <c r="F75" s="39"/>
      <c r="G75" s="39"/>
      <c r="H75" s="55" t="str">
        <f t="shared" si="2"/>
        <v>陳＊坤</v>
      </c>
      <c r="I75" s="23" t="str">
        <f t="shared" si="3"/>
        <v>2＊649633</v>
      </c>
      <c r="J75" s="39">
        <v>1130319</v>
      </c>
      <c r="K75" s="39" t="s">
        <v>1894</v>
      </c>
      <c r="L75" s="39">
        <v>1173</v>
      </c>
      <c r="M75" s="1"/>
      <c r="N75" s="1"/>
      <c r="O75" s="1"/>
      <c r="P75" s="1"/>
      <c r="Q75" s="1"/>
      <c r="R75" s="1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1"/>
      <c r="AK75" s="1"/>
      <c r="AL75" s="1"/>
      <c r="AM75" s="25"/>
      <c r="AN75" s="25"/>
      <c r="AO75" s="25"/>
      <c r="AP75" s="25"/>
      <c r="AQ75" s="25"/>
      <c r="AR75" s="1"/>
      <c r="AS75" s="25"/>
      <c r="AT75" s="25"/>
      <c r="AU75" s="25"/>
      <c r="AV75" s="25"/>
      <c r="AW75" s="25"/>
      <c r="AX75" s="36"/>
      <c r="AY75" s="25"/>
      <c r="AZ75" s="25" t="s">
        <v>9</v>
      </c>
      <c r="BA75" s="25" t="s">
        <v>9</v>
      </c>
      <c r="BB75" s="25"/>
      <c r="BC75" s="1"/>
      <c r="BD75" s="1"/>
      <c r="BE75" s="25"/>
      <c r="BF75" s="1"/>
      <c r="BG75" s="1"/>
      <c r="BH75" s="1"/>
      <c r="BI75" s="25"/>
      <c r="BJ75" s="6"/>
    </row>
    <row r="76" spans="1:62" ht="17">
      <c r="A76" s="23">
        <v>72</v>
      </c>
      <c r="B76" s="39" t="s">
        <v>1379</v>
      </c>
      <c r="C76" s="39" t="s">
        <v>1380</v>
      </c>
      <c r="D76" s="39" t="s">
        <v>1063</v>
      </c>
      <c r="E76" s="39">
        <v>59</v>
      </c>
      <c r="F76" s="39"/>
      <c r="G76" s="39"/>
      <c r="H76" s="39" t="s">
        <v>1926</v>
      </c>
      <c r="I76" s="23" t="str">
        <f>REPLACE(C76,2,1,"＊")</f>
        <v>2＊532170</v>
      </c>
      <c r="J76" s="39">
        <v>1130321</v>
      </c>
      <c r="K76" s="39" t="s">
        <v>70</v>
      </c>
      <c r="L76" s="39">
        <v>1173</v>
      </c>
      <c r="M76" s="1"/>
      <c r="N76" s="1"/>
      <c r="O76" s="1"/>
      <c r="P76" s="1"/>
      <c r="Q76" s="1"/>
      <c r="R76" s="1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1"/>
      <c r="AK76" s="1"/>
      <c r="AL76" s="1"/>
      <c r="AM76" s="25"/>
      <c r="AN76" s="25"/>
      <c r="AO76" s="25"/>
      <c r="AP76" s="25"/>
      <c r="AQ76" s="25"/>
      <c r="AR76" s="1"/>
      <c r="AS76" s="25"/>
      <c r="AT76" s="25" t="s">
        <v>9</v>
      </c>
      <c r="AU76" s="25"/>
      <c r="AV76" s="25"/>
      <c r="AW76" s="25"/>
      <c r="AX76" s="36"/>
      <c r="AY76" s="25"/>
      <c r="AZ76" s="25"/>
      <c r="BA76" s="25"/>
      <c r="BB76" s="25"/>
      <c r="BC76" s="1"/>
      <c r="BD76" s="1"/>
      <c r="BE76" s="25"/>
      <c r="BF76" s="1"/>
      <c r="BG76" s="1"/>
      <c r="BH76" s="1"/>
      <c r="BI76" s="25"/>
      <c r="BJ76" s="6"/>
    </row>
    <row r="77" spans="1:62" ht="31">
      <c r="A77" s="23">
        <v>73</v>
      </c>
      <c r="B77" s="39" t="s">
        <v>1644</v>
      </c>
      <c r="C77" s="39" t="s">
        <v>1381</v>
      </c>
      <c r="D77" s="39" t="s">
        <v>1063</v>
      </c>
      <c r="E77" s="39">
        <v>44</v>
      </c>
      <c r="F77" s="39">
        <v>1130314</v>
      </c>
      <c r="G77" s="39">
        <v>1130323</v>
      </c>
      <c r="H77" s="55" t="str">
        <f t="shared" ref="H77:H140" si="4">REPLACE(B77,2,1,"＊")</f>
        <v>許＊豪</v>
      </c>
      <c r="I77" s="23" t="str">
        <f t="shared" ref="I77:I140" si="5">REPLACE(C77,2,1,"＊")</f>
        <v>2＊573206</v>
      </c>
      <c r="J77" s="39">
        <v>1130322</v>
      </c>
      <c r="K77" s="39" t="s">
        <v>731</v>
      </c>
      <c r="L77" s="39">
        <v>1173</v>
      </c>
      <c r="M77" s="1"/>
      <c r="N77" s="1"/>
      <c r="O77" s="1"/>
      <c r="P77" s="1"/>
      <c r="Q77" s="1"/>
      <c r="R77" s="1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1"/>
      <c r="AK77" s="1"/>
      <c r="AL77" s="1"/>
      <c r="AM77" s="25"/>
      <c r="AN77" s="25"/>
      <c r="AO77" s="25"/>
      <c r="AP77" s="25"/>
      <c r="AQ77" s="25"/>
      <c r="AR77" s="1"/>
      <c r="AS77" s="25"/>
      <c r="AT77" s="25"/>
      <c r="AU77" s="25"/>
      <c r="AV77" s="25" t="s">
        <v>9</v>
      </c>
      <c r="AW77" s="25"/>
      <c r="AX77" s="36"/>
      <c r="AY77" s="25"/>
      <c r="AZ77" s="25"/>
      <c r="BA77" s="25"/>
      <c r="BB77" s="25"/>
      <c r="BC77" s="1"/>
      <c r="BD77" s="1"/>
      <c r="BE77" s="25"/>
      <c r="BF77" s="1"/>
      <c r="BG77" s="1"/>
      <c r="BH77" s="1"/>
      <c r="BI77" s="25" t="s">
        <v>1034</v>
      </c>
      <c r="BJ77" s="6"/>
    </row>
    <row r="78" spans="1:62" ht="31">
      <c r="A78" s="23">
        <v>74</v>
      </c>
      <c r="B78" s="39" t="s">
        <v>1645</v>
      </c>
      <c r="C78" s="39" t="s">
        <v>1382</v>
      </c>
      <c r="D78" s="39" t="s">
        <v>1067</v>
      </c>
      <c r="E78" s="39">
        <v>76</v>
      </c>
      <c r="F78" s="39">
        <v>1130324</v>
      </c>
      <c r="G78" s="39">
        <v>1130326</v>
      </c>
      <c r="H78" s="55" t="str">
        <f t="shared" si="4"/>
        <v>蔡＊淑琴</v>
      </c>
      <c r="I78" s="23" t="str">
        <f t="shared" si="5"/>
        <v>0＊776248</v>
      </c>
      <c r="J78" s="39">
        <v>1130325</v>
      </c>
      <c r="K78" s="39" t="s">
        <v>1895</v>
      </c>
      <c r="L78" s="39">
        <v>1173</v>
      </c>
      <c r="M78" s="1"/>
      <c r="N78" s="1" t="s">
        <v>716</v>
      </c>
      <c r="O78" s="1"/>
      <c r="P78" s="1"/>
      <c r="Q78" s="1"/>
      <c r="R78" s="1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1"/>
      <c r="AK78" s="1"/>
      <c r="AL78" s="1"/>
      <c r="AM78" s="25"/>
      <c r="AN78" s="25"/>
      <c r="AO78" s="25"/>
      <c r="AP78" s="25"/>
      <c r="AQ78" s="25"/>
      <c r="AR78" s="1"/>
      <c r="AS78" s="25"/>
      <c r="AT78" s="25"/>
      <c r="AU78" s="25"/>
      <c r="AV78" s="25"/>
      <c r="AW78" s="25"/>
      <c r="AX78" s="36"/>
      <c r="AY78" s="25"/>
      <c r="AZ78" s="25"/>
      <c r="BA78" s="25"/>
      <c r="BB78" s="25"/>
      <c r="BC78" s="1"/>
      <c r="BD78" s="1"/>
      <c r="BE78" s="25"/>
      <c r="BF78" s="1"/>
      <c r="BG78" s="1"/>
      <c r="BH78" s="1"/>
      <c r="BI78" s="25" t="s">
        <v>1034</v>
      </c>
      <c r="BJ78" s="6"/>
    </row>
    <row r="79" spans="1:62" ht="31">
      <c r="A79" s="23">
        <v>75</v>
      </c>
      <c r="B79" s="39" t="s">
        <v>1638</v>
      </c>
      <c r="C79" s="39" t="s">
        <v>130</v>
      </c>
      <c r="D79" s="39" t="s">
        <v>1067</v>
      </c>
      <c r="E79" s="39">
        <v>73</v>
      </c>
      <c r="F79" s="39">
        <v>1130328</v>
      </c>
      <c r="G79" s="39"/>
      <c r="H79" s="55" t="str">
        <f t="shared" si="4"/>
        <v>李＊美蓮</v>
      </c>
      <c r="I79" s="23" t="str">
        <f t="shared" si="5"/>
        <v>0＊285651</v>
      </c>
      <c r="J79" s="39">
        <v>1130329</v>
      </c>
      <c r="K79" s="39" t="s">
        <v>1383</v>
      </c>
      <c r="L79" s="39">
        <v>1173</v>
      </c>
      <c r="M79" s="1"/>
      <c r="N79" s="1"/>
      <c r="O79" s="1"/>
      <c r="P79" s="1"/>
      <c r="Q79" s="1"/>
      <c r="R79" s="1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1"/>
      <c r="AK79" s="1"/>
      <c r="AL79" s="1"/>
      <c r="AM79" s="25"/>
      <c r="AN79" s="25"/>
      <c r="AO79" s="25"/>
      <c r="AP79" s="25"/>
      <c r="AQ79" s="25"/>
      <c r="AR79" s="1"/>
      <c r="AS79" s="25"/>
      <c r="AT79" s="25"/>
      <c r="AU79" s="25"/>
      <c r="AV79" s="25"/>
      <c r="AW79" s="25"/>
      <c r="AX79" s="36"/>
      <c r="AY79" s="25"/>
      <c r="AZ79" s="25"/>
      <c r="BA79" s="25"/>
      <c r="BB79" s="25"/>
      <c r="BC79" s="1"/>
      <c r="BD79" s="1"/>
      <c r="BE79" s="25"/>
      <c r="BF79" s="1"/>
      <c r="BG79" s="1"/>
      <c r="BH79" s="1"/>
      <c r="BI79" s="25" t="s">
        <v>1896</v>
      </c>
      <c r="BJ79" s="6"/>
    </row>
    <row r="80" spans="1:62" ht="31">
      <c r="A80" s="23">
        <v>76</v>
      </c>
      <c r="B80" s="39" t="s">
        <v>1646</v>
      </c>
      <c r="C80" s="39" t="s">
        <v>1384</v>
      </c>
      <c r="D80" s="39" t="s">
        <v>1067</v>
      </c>
      <c r="E80" s="39">
        <v>83</v>
      </c>
      <c r="F80" s="39">
        <v>1130301</v>
      </c>
      <c r="G80" s="39"/>
      <c r="H80" s="55" t="str">
        <f t="shared" si="4"/>
        <v>郭＊</v>
      </c>
      <c r="I80" s="23" t="str">
        <f t="shared" si="5"/>
        <v>1＊660478</v>
      </c>
      <c r="J80" s="39">
        <v>1130329</v>
      </c>
      <c r="K80" s="39" t="s">
        <v>731</v>
      </c>
      <c r="L80" s="39">
        <v>1173</v>
      </c>
      <c r="M80" s="1"/>
      <c r="N80" s="1"/>
      <c r="O80" s="1"/>
      <c r="P80" s="1"/>
      <c r="Q80" s="1"/>
      <c r="R80" s="1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1"/>
      <c r="AK80" s="1"/>
      <c r="AL80" s="1"/>
      <c r="AM80" s="25"/>
      <c r="AN80" s="25"/>
      <c r="AO80" s="25"/>
      <c r="AP80" s="25"/>
      <c r="AQ80" s="25"/>
      <c r="AR80" s="1"/>
      <c r="AS80" s="25"/>
      <c r="AT80" s="25"/>
      <c r="AU80" s="25"/>
      <c r="AV80" s="25" t="s">
        <v>9</v>
      </c>
      <c r="AW80" s="25"/>
      <c r="AX80" s="36"/>
      <c r="AY80" s="25"/>
      <c r="AZ80" s="25"/>
      <c r="BA80" s="25"/>
      <c r="BB80" s="25"/>
      <c r="BC80" s="1"/>
      <c r="BD80" s="1"/>
      <c r="BE80" s="25"/>
      <c r="BF80" s="1"/>
      <c r="BG80" s="1"/>
      <c r="BH80" s="1"/>
      <c r="BI80" s="25" t="s">
        <v>1034</v>
      </c>
      <c r="BJ80" s="6"/>
    </row>
    <row r="81" spans="1:62" ht="31">
      <c r="A81" s="23">
        <v>77</v>
      </c>
      <c r="B81" s="39" t="s">
        <v>1647</v>
      </c>
      <c r="C81" s="39" t="s">
        <v>1385</v>
      </c>
      <c r="D81" s="39" t="s">
        <v>1067</v>
      </c>
      <c r="E81" s="39">
        <v>57</v>
      </c>
      <c r="F81" s="39">
        <v>1130328</v>
      </c>
      <c r="G81" s="39">
        <v>1130330</v>
      </c>
      <c r="H81" s="55" t="str">
        <f t="shared" si="4"/>
        <v>吳＊惠</v>
      </c>
      <c r="I81" s="23" t="str">
        <f t="shared" si="5"/>
        <v>2＊536729</v>
      </c>
      <c r="J81" s="39">
        <v>1130329</v>
      </c>
      <c r="K81" s="39" t="s">
        <v>728</v>
      </c>
      <c r="L81" s="39">
        <v>1173</v>
      </c>
      <c r="M81" s="1"/>
      <c r="N81" s="1"/>
      <c r="O81" s="1"/>
      <c r="P81" s="1"/>
      <c r="Q81" s="1"/>
      <c r="R81" s="1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1"/>
      <c r="AK81" s="1"/>
      <c r="AL81" s="1"/>
      <c r="AM81" s="25"/>
      <c r="AN81" s="25"/>
      <c r="AO81" s="25"/>
      <c r="AP81" s="25"/>
      <c r="AQ81" s="25"/>
      <c r="AR81" s="1"/>
      <c r="AS81" s="25"/>
      <c r="AT81" s="25" t="s">
        <v>9</v>
      </c>
      <c r="AU81" s="25"/>
      <c r="AV81" s="25"/>
      <c r="AW81" s="25"/>
      <c r="AX81" s="36"/>
      <c r="AY81" s="25"/>
      <c r="AZ81" s="25"/>
      <c r="BA81" s="25"/>
      <c r="BB81" s="25"/>
      <c r="BC81" s="1"/>
      <c r="BD81" s="1"/>
      <c r="BE81" s="25"/>
      <c r="BF81" s="1"/>
      <c r="BG81" s="1"/>
      <c r="BH81" s="1"/>
      <c r="BI81" s="25" t="s">
        <v>1034</v>
      </c>
      <c r="BJ81" s="6"/>
    </row>
    <row r="82" spans="1:62" ht="31">
      <c r="A82" s="23">
        <v>78</v>
      </c>
      <c r="B82" s="39" t="s">
        <v>1648</v>
      </c>
      <c r="C82" s="39" t="s">
        <v>1386</v>
      </c>
      <c r="D82" s="39" t="s">
        <v>1063</v>
      </c>
      <c r="E82" s="39">
        <v>73</v>
      </c>
      <c r="F82" s="39">
        <v>1130322</v>
      </c>
      <c r="G82" s="39"/>
      <c r="H82" s="55" t="str">
        <f t="shared" si="4"/>
        <v>歐＊光</v>
      </c>
      <c r="I82" s="23" t="str">
        <f t="shared" si="5"/>
        <v>1＊956122</v>
      </c>
      <c r="J82" s="39">
        <v>1130329</v>
      </c>
      <c r="K82" s="39" t="s">
        <v>729</v>
      </c>
      <c r="L82" s="39">
        <v>1173</v>
      </c>
      <c r="M82" s="1"/>
      <c r="N82" s="1"/>
      <c r="O82" s="1"/>
      <c r="P82" s="1"/>
      <c r="Q82" s="1"/>
      <c r="R82" s="1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1"/>
      <c r="AK82" s="1"/>
      <c r="AL82" s="1"/>
      <c r="AM82" s="25"/>
      <c r="AN82" s="25"/>
      <c r="AO82" s="25"/>
      <c r="AP82" s="25"/>
      <c r="AQ82" s="25"/>
      <c r="AR82" s="1" t="s">
        <v>9</v>
      </c>
      <c r="AS82" s="25"/>
      <c r="AT82" s="25"/>
      <c r="AU82" s="25"/>
      <c r="AV82" s="25"/>
      <c r="AW82" s="25"/>
      <c r="AX82" s="36"/>
      <c r="AY82" s="25"/>
      <c r="AZ82" s="25"/>
      <c r="BA82" s="25"/>
      <c r="BB82" s="25"/>
      <c r="BC82" s="1"/>
      <c r="BD82" s="1"/>
      <c r="BE82" s="25"/>
      <c r="BF82" s="1"/>
      <c r="BG82" s="1"/>
      <c r="BH82" s="1"/>
      <c r="BI82" s="25" t="s">
        <v>1034</v>
      </c>
      <c r="BJ82" s="6"/>
    </row>
    <row r="83" spans="1:62" ht="31">
      <c r="A83" s="23">
        <v>79</v>
      </c>
      <c r="B83" s="39" t="s">
        <v>1649</v>
      </c>
      <c r="C83" s="39" t="s">
        <v>1387</v>
      </c>
      <c r="D83" s="39" t="s">
        <v>1067</v>
      </c>
      <c r="E83" s="39">
        <v>86</v>
      </c>
      <c r="F83" s="39">
        <v>1130312</v>
      </c>
      <c r="G83" s="39"/>
      <c r="H83" s="55" t="str">
        <f t="shared" si="4"/>
        <v>黃＊妹</v>
      </c>
      <c r="I83" s="23" t="str">
        <f t="shared" si="5"/>
        <v>1＊597876</v>
      </c>
      <c r="J83" s="39">
        <v>1130329</v>
      </c>
      <c r="K83" s="39" t="s">
        <v>731</v>
      </c>
      <c r="L83" s="39">
        <v>1173</v>
      </c>
      <c r="M83" s="1"/>
      <c r="N83" s="1"/>
      <c r="O83" s="1"/>
      <c r="P83" s="1"/>
      <c r="Q83" s="1"/>
      <c r="R83" s="1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1"/>
      <c r="AK83" s="1"/>
      <c r="AL83" s="1"/>
      <c r="AM83" s="25"/>
      <c r="AN83" s="25"/>
      <c r="AO83" s="25"/>
      <c r="AP83" s="25"/>
      <c r="AQ83" s="25"/>
      <c r="AR83" s="1"/>
      <c r="AS83" s="25"/>
      <c r="AT83" s="25"/>
      <c r="AU83" s="25"/>
      <c r="AV83" s="25" t="s">
        <v>9</v>
      </c>
      <c r="AW83" s="25"/>
      <c r="AX83" s="36"/>
      <c r="AY83" s="25"/>
      <c r="AZ83" s="25"/>
      <c r="BA83" s="25"/>
      <c r="BB83" s="25"/>
      <c r="BC83" s="1"/>
      <c r="BD83" s="1"/>
      <c r="BE83" s="25"/>
      <c r="BF83" s="1"/>
      <c r="BG83" s="1"/>
      <c r="BH83" s="1"/>
      <c r="BI83" s="25" t="s">
        <v>1034</v>
      </c>
      <c r="BJ83" s="6"/>
    </row>
    <row r="84" spans="1:62" ht="31">
      <c r="A84" s="23">
        <v>80</v>
      </c>
      <c r="B84" s="39" t="s">
        <v>1650</v>
      </c>
      <c r="C84" s="39" t="s">
        <v>1388</v>
      </c>
      <c r="D84" s="39" t="s">
        <v>1067</v>
      </c>
      <c r="E84" s="39">
        <v>88</v>
      </c>
      <c r="F84" s="39">
        <v>1130313</v>
      </c>
      <c r="G84" s="39"/>
      <c r="H84" s="55" t="str">
        <f t="shared" si="4"/>
        <v>吳＊</v>
      </c>
      <c r="I84" s="23" t="str">
        <f t="shared" si="5"/>
        <v>0＊351187</v>
      </c>
      <c r="J84" s="39">
        <v>1130329</v>
      </c>
      <c r="K84" s="39" t="s">
        <v>729</v>
      </c>
      <c r="L84" s="39">
        <v>1173</v>
      </c>
      <c r="M84" s="1"/>
      <c r="N84" s="1"/>
      <c r="O84" s="1"/>
      <c r="P84" s="1"/>
      <c r="Q84" s="1"/>
      <c r="R84" s="1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1"/>
      <c r="AK84" s="1"/>
      <c r="AL84" s="1"/>
      <c r="AM84" s="25"/>
      <c r="AN84" s="25"/>
      <c r="AO84" s="25"/>
      <c r="AP84" s="25"/>
      <c r="AQ84" s="25"/>
      <c r="AR84" s="1" t="s">
        <v>9</v>
      </c>
      <c r="AS84" s="25"/>
      <c r="AT84" s="25"/>
      <c r="AU84" s="25"/>
      <c r="AV84" s="25"/>
      <c r="AW84" s="25"/>
      <c r="AX84" s="36"/>
      <c r="AY84" s="25"/>
      <c r="AZ84" s="25"/>
      <c r="BA84" s="25"/>
      <c r="BB84" s="25"/>
      <c r="BC84" s="1"/>
      <c r="BD84" s="1"/>
      <c r="BE84" s="25"/>
      <c r="BF84" s="1"/>
      <c r="BG84" s="1"/>
      <c r="BH84" s="1"/>
      <c r="BI84" s="25" t="s">
        <v>1034</v>
      </c>
      <c r="BJ84" s="6"/>
    </row>
    <row r="85" spans="1:62" ht="17">
      <c r="A85" s="23">
        <v>81</v>
      </c>
      <c r="B85" s="39" t="s">
        <v>1651</v>
      </c>
      <c r="C85" s="39" t="s">
        <v>1389</v>
      </c>
      <c r="D85" s="39" t="s">
        <v>1067</v>
      </c>
      <c r="E85" s="39">
        <v>76</v>
      </c>
      <c r="F85" s="39"/>
      <c r="G85" s="39"/>
      <c r="H85" s="55" t="str">
        <f t="shared" si="4"/>
        <v>宋＊卿</v>
      </c>
      <c r="I85" s="23" t="str">
        <f t="shared" si="5"/>
        <v>1＊905822</v>
      </c>
      <c r="J85" s="39">
        <v>1130307</v>
      </c>
      <c r="K85" s="39" t="s">
        <v>70</v>
      </c>
      <c r="L85" s="39">
        <v>1551</v>
      </c>
      <c r="M85" s="1"/>
      <c r="N85" s="1"/>
      <c r="O85" s="1"/>
      <c r="P85" s="1"/>
      <c r="Q85" s="1"/>
      <c r="R85" s="1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1"/>
      <c r="AK85" s="1"/>
      <c r="AL85" s="1"/>
      <c r="AM85" s="25"/>
      <c r="AN85" s="25"/>
      <c r="AO85" s="25"/>
      <c r="AP85" s="25"/>
      <c r="AQ85" s="25"/>
      <c r="AR85" s="1"/>
      <c r="AS85" s="25" t="s">
        <v>9</v>
      </c>
      <c r="AT85" s="25"/>
      <c r="AU85" s="25"/>
      <c r="AV85" s="25"/>
      <c r="AW85" s="25"/>
      <c r="AX85" s="36"/>
      <c r="AY85" s="25"/>
      <c r="AZ85" s="25"/>
      <c r="BA85" s="25"/>
      <c r="BB85" s="25"/>
      <c r="BC85" s="1"/>
      <c r="BD85" s="1"/>
      <c r="BE85" s="25"/>
      <c r="BF85" s="1"/>
      <c r="BG85" s="1"/>
      <c r="BH85" s="1"/>
      <c r="BI85" s="25"/>
      <c r="BJ85" s="6"/>
    </row>
    <row r="86" spans="1:62" ht="17">
      <c r="A86" s="23">
        <v>82</v>
      </c>
      <c r="B86" s="39" t="s">
        <v>1652</v>
      </c>
      <c r="C86" s="39" t="s">
        <v>1390</v>
      </c>
      <c r="D86" s="39" t="s">
        <v>1063</v>
      </c>
      <c r="E86" s="39">
        <v>86</v>
      </c>
      <c r="F86" s="39"/>
      <c r="G86" s="39"/>
      <c r="H86" s="55" t="str">
        <f t="shared" si="4"/>
        <v>吳＊育</v>
      </c>
      <c r="I86" s="23" t="str">
        <f t="shared" si="5"/>
        <v>1＊135117</v>
      </c>
      <c r="J86" s="39">
        <v>1130311</v>
      </c>
      <c r="K86" s="39" t="s">
        <v>73</v>
      </c>
      <c r="L86" s="39">
        <v>1551</v>
      </c>
      <c r="M86" s="1"/>
      <c r="N86" s="1"/>
      <c r="O86" s="1"/>
      <c r="P86" s="1"/>
      <c r="Q86" s="1"/>
      <c r="R86" s="1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1"/>
      <c r="AK86" s="1"/>
      <c r="AL86" s="1"/>
      <c r="AM86" s="25"/>
      <c r="AN86" s="25"/>
      <c r="AO86" s="25"/>
      <c r="AP86" s="25"/>
      <c r="AQ86" s="25"/>
      <c r="AR86" s="1"/>
      <c r="AS86" s="25"/>
      <c r="AT86" s="25"/>
      <c r="AU86" s="25"/>
      <c r="AV86" s="25"/>
      <c r="AW86" s="25"/>
      <c r="AX86" s="36"/>
      <c r="AY86" s="25"/>
      <c r="AZ86" s="25"/>
      <c r="BA86" s="25" t="s">
        <v>9</v>
      </c>
      <c r="BB86" s="25"/>
      <c r="BC86" s="1"/>
      <c r="BD86" s="1"/>
      <c r="BE86" s="25"/>
      <c r="BF86" s="1"/>
      <c r="BG86" s="1"/>
      <c r="BH86" s="1"/>
      <c r="BI86" s="25"/>
      <c r="BJ86" s="6"/>
    </row>
    <row r="87" spans="1:62" ht="31">
      <c r="A87" s="23">
        <v>83</v>
      </c>
      <c r="B87" s="39" t="s">
        <v>1653</v>
      </c>
      <c r="C87" s="39" t="s">
        <v>1391</v>
      </c>
      <c r="D87" s="39" t="s">
        <v>1063</v>
      </c>
      <c r="E87" s="39">
        <v>58</v>
      </c>
      <c r="F87" s="39">
        <v>1130310</v>
      </c>
      <c r="G87" s="39">
        <v>1130316</v>
      </c>
      <c r="H87" s="55" t="str">
        <f t="shared" si="4"/>
        <v>徐＊正</v>
      </c>
      <c r="I87" s="23" t="str">
        <f t="shared" si="5"/>
        <v>1＊035134</v>
      </c>
      <c r="J87" s="39">
        <v>1130314</v>
      </c>
      <c r="K87" s="39" t="s">
        <v>1897</v>
      </c>
      <c r="L87" s="39">
        <v>1551</v>
      </c>
      <c r="M87" s="1"/>
      <c r="N87" s="1"/>
      <c r="O87" s="1"/>
      <c r="P87" s="1"/>
      <c r="Q87" s="1"/>
      <c r="R87" s="1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1"/>
      <c r="AK87" s="1"/>
      <c r="AL87" s="1"/>
      <c r="AM87" s="25"/>
      <c r="AN87" s="25"/>
      <c r="AO87" s="25"/>
      <c r="AP87" s="25"/>
      <c r="AQ87" s="25"/>
      <c r="AR87" s="1"/>
      <c r="AS87" s="25"/>
      <c r="AT87" s="25"/>
      <c r="AU87" s="25"/>
      <c r="AV87" s="25"/>
      <c r="AW87" s="25"/>
      <c r="AX87" s="36" t="s">
        <v>9</v>
      </c>
      <c r="AY87" s="25"/>
      <c r="AZ87" s="25"/>
      <c r="BA87" s="25" t="s">
        <v>9</v>
      </c>
      <c r="BB87" s="25"/>
      <c r="BC87" s="1"/>
      <c r="BD87" s="1"/>
      <c r="BE87" s="25"/>
      <c r="BF87" s="1"/>
      <c r="BG87" s="1"/>
      <c r="BH87" s="1"/>
      <c r="BI87" s="25"/>
      <c r="BJ87" s="6"/>
    </row>
    <row r="88" spans="1:62" ht="46.5">
      <c r="A88" s="23">
        <v>84</v>
      </c>
      <c r="B88" s="39" t="s">
        <v>1120</v>
      </c>
      <c r="C88" s="39" t="s">
        <v>836</v>
      </c>
      <c r="D88" s="39" t="s">
        <v>1067</v>
      </c>
      <c r="E88" s="39">
        <v>74</v>
      </c>
      <c r="F88" s="39"/>
      <c r="G88" s="39"/>
      <c r="H88" s="55" t="str">
        <f t="shared" si="4"/>
        <v>廖＊麗珠</v>
      </c>
      <c r="I88" s="23" t="str">
        <f t="shared" si="5"/>
        <v>2＊571039</v>
      </c>
      <c r="J88" s="39">
        <v>1130326</v>
      </c>
      <c r="K88" s="39" t="s">
        <v>1898</v>
      </c>
      <c r="L88" s="39">
        <v>1551</v>
      </c>
      <c r="M88" s="1"/>
      <c r="N88" s="1"/>
      <c r="O88" s="1"/>
      <c r="P88" s="1"/>
      <c r="Q88" s="1"/>
      <c r="R88" s="1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1"/>
      <c r="AK88" s="1"/>
      <c r="AL88" s="1"/>
      <c r="AM88" s="25"/>
      <c r="AN88" s="25"/>
      <c r="AO88" s="25"/>
      <c r="AP88" s="25"/>
      <c r="AQ88" s="25"/>
      <c r="AR88" s="1"/>
      <c r="AS88" s="25"/>
      <c r="AT88" s="25"/>
      <c r="AU88" s="25"/>
      <c r="AV88" s="25" t="s">
        <v>9</v>
      </c>
      <c r="AW88" s="25" t="s">
        <v>9</v>
      </c>
      <c r="AX88" s="36"/>
      <c r="AY88" s="25"/>
      <c r="AZ88" s="25"/>
      <c r="BA88" s="25"/>
      <c r="BB88" s="25"/>
      <c r="BC88" s="1"/>
      <c r="BD88" s="1"/>
      <c r="BE88" s="25"/>
      <c r="BF88" s="1"/>
      <c r="BG88" s="1"/>
      <c r="BH88" s="1"/>
      <c r="BI88" s="25" t="s">
        <v>1034</v>
      </c>
      <c r="BJ88" s="6"/>
    </row>
    <row r="89" spans="1:62" ht="31">
      <c r="A89" s="23">
        <v>85</v>
      </c>
      <c r="B89" s="39" t="s">
        <v>1599</v>
      </c>
      <c r="C89" s="39" t="s">
        <v>1339</v>
      </c>
      <c r="D89" s="39" t="s">
        <v>1063</v>
      </c>
      <c r="E89" s="39">
        <v>66</v>
      </c>
      <c r="F89" s="39">
        <v>1130313</v>
      </c>
      <c r="G89" s="39"/>
      <c r="H89" s="55" t="str">
        <f t="shared" si="4"/>
        <v>張＊洲</v>
      </c>
      <c r="I89" s="23" t="str">
        <f t="shared" si="5"/>
        <v>0＊725706</v>
      </c>
      <c r="J89" s="39">
        <v>1130326</v>
      </c>
      <c r="K89" s="39" t="s">
        <v>729</v>
      </c>
      <c r="L89" s="39">
        <v>1551</v>
      </c>
      <c r="M89" s="1"/>
      <c r="N89" s="1"/>
      <c r="O89" s="1"/>
      <c r="P89" s="1"/>
      <c r="Q89" s="1"/>
      <c r="R89" s="1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1"/>
      <c r="AK89" s="1"/>
      <c r="AL89" s="1"/>
      <c r="AM89" s="25"/>
      <c r="AN89" s="25"/>
      <c r="AO89" s="25"/>
      <c r="AP89" s="25"/>
      <c r="AQ89" s="25"/>
      <c r="AR89" s="1" t="s">
        <v>9</v>
      </c>
      <c r="AS89" s="25"/>
      <c r="AT89" s="25"/>
      <c r="AU89" s="25"/>
      <c r="AV89" s="25"/>
      <c r="AW89" s="25"/>
      <c r="AX89" s="36"/>
      <c r="AY89" s="25"/>
      <c r="AZ89" s="25"/>
      <c r="BA89" s="25"/>
      <c r="BB89" s="25"/>
      <c r="BC89" s="1"/>
      <c r="BD89" s="1"/>
      <c r="BE89" s="25"/>
      <c r="BF89" s="1"/>
      <c r="BG89" s="1"/>
      <c r="BH89" s="1"/>
      <c r="BI89" s="25" t="s">
        <v>1034</v>
      </c>
      <c r="BJ89" s="6"/>
    </row>
    <row r="90" spans="1:62" ht="17">
      <c r="A90" s="23">
        <v>86</v>
      </c>
      <c r="B90" s="39" t="s">
        <v>1654</v>
      </c>
      <c r="C90" s="39" t="s">
        <v>1392</v>
      </c>
      <c r="D90" s="39" t="s">
        <v>1063</v>
      </c>
      <c r="E90" s="39">
        <v>73</v>
      </c>
      <c r="F90" s="39"/>
      <c r="G90" s="39"/>
      <c r="H90" s="55" t="str">
        <f t="shared" si="4"/>
        <v>陳＊智</v>
      </c>
      <c r="I90" s="23" t="str">
        <f t="shared" si="5"/>
        <v>0＊139846</v>
      </c>
      <c r="J90" s="39">
        <v>1130304</v>
      </c>
      <c r="K90" s="39" t="s">
        <v>70</v>
      </c>
      <c r="L90" s="39">
        <v>1410</v>
      </c>
      <c r="M90" s="1"/>
      <c r="N90" s="1"/>
      <c r="O90" s="1"/>
      <c r="P90" s="1"/>
      <c r="Q90" s="1"/>
      <c r="R90" s="1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1"/>
      <c r="AK90" s="1"/>
      <c r="AL90" s="1"/>
      <c r="AM90" s="25"/>
      <c r="AN90" s="25"/>
      <c r="AO90" s="25"/>
      <c r="AP90" s="25"/>
      <c r="AQ90" s="25"/>
      <c r="AR90" s="1"/>
      <c r="AS90" s="25"/>
      <c r="AT90" s="25" t="s">
        <v>9</v>
      </c>
      <c r="AU90" s="25"/>
      <c r="AV90" s="25"/>
      <c r="AW90" s="25"/>
      <c r="AX90" s="36"/>
      <c r="AY90" s="25"/>
      <c r="AZ90" s="25"/>
      <c r="BA90" s="25"/>
      <c r="BB90" s="25"/>
      <c r="BC90" s="1"/>
      <c r="BD90" s="1"/>
      <c r="BE90" s="25"/>
      <c r="BF90" s="1"/>
      <c r="BG90" s="1"/>
      <c r="BH90" s="1"/>
      <c r="BI90" s="25"/>
      <c r="BJ90" s="6"/>
    </row>
    <row r="91" spans="1:62" ht="17">
      <c r="A91" s="23">
        <v>87</v>
      </c>
      <c r="B91" s="39" t="s">
        <v>1655</v>
      </c>
      <c r="C91" s="39" t="s">
        <v>697</v>
      </c>
      <c r="D91" s="39" t="s">
        <v>1063</v>
      </c>
      <c r="E91" s="39">
        <v>56</v>
      </c>
      <c r="F91" s="39"/>
      <c r="G91" s="39"/>
      <c r="H91" s="55" t="str">
        <f t="shared" si="4"/>
        <v>黃＊鴻</v>
      </c>
      <c r="I91" s="23" t="str">
        <f t="shared" si="5"/>
        <v>1＊975571</v>
      </c>
      <c r="J91" s="39">
        <v>1130304</v>
      </c>
      <c r="K91" s="39" t="s">
        <v>72</v>
      </c>
      <c r="L91" s="39">
        <v>1410</v>
      </c>
      <c r="M91" s="1"/>
      <c r="N91" s="1"/>
      <c r="O91" s="1"/>
      <c r="P91" s="1"/>
      <c r="Q91" s="1"/>
      <c r="R91" s="1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1"/>
      <c r="AK91" s="1"/>
      <c r="AL91" s="1"/>
      <c r="AM91" s="25"/>
      <c r="AN91" s="25"/>
      <c r="AO91" s="25"/>
      <c r="AP91" s="25"/>
      <c r="AQ91" s="25"/>
      <c r="AR91" s="1"/>
      <c r="AS91" s="25"/>
      <c r="AT91" s="25"/>
      <c r="AU91" s="25"/>
      <c r="AV91" s="25"/>
      <c r="AW91" s="25"/>
      <c r="AX91" s="36" t="s">
        <v>9</v>
      </c>
      <c r="AY91" s="25"/>
      <c r="AZ91" s="25"/>
      <c r="BA91" s="25"/>
      <c r="BB91" s="25"/>
      <c r="BC91" s="1"/>
      <c r="BD91" s="1"/>
      <c r="BE91" s="25"/>
      <c r="BF91" s="1"/>
      <c r="BG91" s="1"/>
      <c r="BH91" s="1"/>
      <c r="BI91" s="25"/>
      <c r="BJ91" s="6"/>
    </row>
    <row r="92" spans="1:62" ht="17">
      <c r="A92" s="23">
        <v>88</v>
      </c>
      <c r="B92" s="39" t="s">
        <v>1656</v>
      </c>
      <c r="C92" s="39" t="s">
        <v>496</v>
      </c>
      <c r="D92" s="39" t="s">
        <v>1063</v>
      </c>
      <c r="E92" s="39">
        <v>64</v>
      </c>
      <c r="F92" s="39"/>
      <c r="G92" s="39"/>
      <c r="H92" s="55" t="str">
        <f t="shared" si="4"/>
        <v>曹＊思</v>
      </c>
      <c r="I92" s="23" t="str">
        <f t="shared" si="5"/>
        <v>1＊914784</v>
      </c>
      <c r="J92" s="39">
        <v>1130304</v>
      </c>
      <c r="K92" s="39" t="s">
        <v>72</v>
      </c>
      <c r="L92" s="39">
        <v>1410</v>
      </c>
      <c r="M92" s="1"/>
      <c r="N92" s="1"/>
      <c r="O92" s="1"/>
      <c r="P92" s="1"/>
      <c r="Q92" s="1"/>
      <c r="R92" s="1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1"/>
      <c r="AK92" s="1"/>
      <c r="AL92" s="1"/>
      <c r="AM92" s="25"/>
      <c r="AN92" s="25"/>
      <c r="AO92" s="25"/>
      <c r="AP92" s="25"/>
      <c r="AQ92" s="25"/>
      <c r="AR92" s="1"/>
      <c r="AS92" s="25"/>
      <c r="AT92" s="25"/>
      <c r="AU92" s="25"/>
      <c r="AV92" s="25"/>
      <c r="AW92" s="25"/>
      <c r="AX92" s="36" t="s">
        <v>9</v>
      </c>
      <c r="AY92" s="25"/>
      <c r="AZ92" s="25"/>
      <c r="BA92" s="25"/>
      <c r="BB92" s="25"/>
      <c r="BC92" s="1"/>
      <c r="BD92" s="1"/>
      <c r="BE92" s="25"/>
      <c r="BF92" s="1"/>
      <c r="BG92" s="1"/>
      <c r="BH92" s="1"/>
      <c r="BI92" s="25"/>
      <c r="BJ92" s="6"/>
    </row>
    <row r="93" spans="1:62" ht="17">
      <c r="A93" s="23">
        <v>89</v>
      </c>
      <c r="B93" s="39" t="s">
        <v>1657</v>
      </c>
      <c r="C93" s="39" t="s">
        <v>1393</v>
      </c>
      <c r="D93" s="39" t="s">
        <v>1067</v>
      </c>
      <c r="E93" s="39">
        <v>86</v>
      </c>
      <c r="F93" s="39">
        <v>1130219</v>
      </c>
      <c r="G93" s="39">
        <v>1130321</v>
      </c>
      <c r="H93" s="55" t="str">
        <f t="shared" si="4"/>
        <v>陳＊英</v>
      </c>
      <c r="I93" s="23" t="str">
        <f t="shared" si="5"/>
        <v>2＊567463</v>
      </c>
      <c r="J93" s="39">
        <v>1130304</v>
      </c>
      <c r="K93" s="39" t="s">
        <v>70</v>
      </c>
      <c r="L93" s="39">
        <v>1410</v>
      </c>
      <c r="M93" s="1"/>
      <c r="N93" s="1"/>
      <c r="O93" s="1"/>
      <c r="P93" s="1"/>
      <c r="Q93" s="1"/>
      <c r="R93" s="1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1"/>
      <c r="AK93" s="1"/>
      <c r="AL93" s="1"/>
      <c r="AM93" s="25"/>
      <c r="AN93" s="25"/>
      <c r="AO93" s="25"/>
      <c r="AP93" s="25"/>
      <c r="AQ93" s="25"/>
      <c r="AR93" s="1"/>
      <c r="AS93" s="25"/>
      <c r="AT93" s="25"/>
      <c r="AU93" s="25"/>
      <c r="AV93" s="25"/>
      <c r="AW93" s="25"/>
      <c r="AX93" s="36"/>
      <c r="AY93" s="25"/>
      <c r="AZ93" s="25"/>
      <c r="BA93" s="25"/>
      <c r="BB93" s="25"/>
      <c r="BC93" s="1"/>
      <c r="BD93" s="1"/>
      <c r="BE93" s="25"/>
      <c r="BF93" s="1"/>
      <c r="BG93" s="1"/>
      <c r="BH93" s="1"/>
      <c r="BI93" s="25"/>
      <c r="BJ93" s="6"/>
    </row>
    <row r="94" spans="1:62" ht="17">
      <c r="A94" s="23">
        <v>90</v>
      </c>
      <c r="B94" s="39" t="s">
        <v>1658</v>
      </c>
      <c r="C94" s="39" t="s">
        <v>1394</v>
      </c>
      <c r="D94" s="39" t="s">
        <v>1063</v>
      </c>
      <c r="E94" s="39">
        <v>71</v>
      </c>
      <c r="F94" s="39"/>
      <c r="G94" s="39"/>
      <c r="H94" s="55" t="str">
        <f t="shared" si="4"/>
        <v>王＊仁</v>
      </c>
      <c r="I94" s="23" t="str">
        <f t="shared" si="5"/>
        <v>0＊572925</v>
      </c>
      <c r="J94" s="39">
        <v>1130311</v>
      </c>
      <c r="K94" s="39" t="s">
        <v>72</v>
      </c>
      <c r="L94" s="39">
        <v>1410</v>
      </c>
      <c r="M94" s="1"/>
      <c r="N94" s="1"/>
      <c r="O94" s="1"/>
      <c r="P94" s="1"/>
      <c r="Q94" s="1"/>
      <c r="R94" s="1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1"/>
      <c r="AK94" s="1"/>
      <c r="AL94" s="1"/>
      <c r="AM94" s="25"/>
      <c r="AN94" s="25"/>
      <c r="AO94" s="25"/>
      <c r="AP94" s="25"/>
      <c r="AQ94" s="25"/>
      <c r="AR94" s="1"/>
      <c r="AS94" s="25"/>
      <c r="AT94" s="25"/>
      <c r="AU94" s="25"/>
      <c r="AV94" s="25"/>
      <c r="AW94" s="25"/>
      <c r="AX94" s="36" t="s">
        <v>9</v>
      </c>
      <c r="AY94" s="25"/>
      <c r="AZ94" s="25"/>
      <c r="BA94" s="25"/>
      <c r="BB94" s="25"/>
      <c r="BC94" s="1"/>
      <c r="BD94" s="1"/>
      <c r="BE94" s="25"/>
      <c r="BF94" s="1"/>
      <c r="BG94" s="1"/>
      <c r="BH94" s="1"/>
      <c r="BI94" s="25"/>
      <c r="BJ94" s="6"/>
    </row>
    <row r="95" spans="1:62" ht="17">
      <c r="A95" s="23">
        <v>91</v>
      </c>
      <c r="B95" s="39" t="s">
        <v>1659</v>
      </c>
      <c r="C95" s="39" t="s">
        <v>1395</v>
      </c>
      <c r="D95" s="39" t="s">
        <v>1063</v>
      </c>
      <c r="E95" s="39">
        <v>50</v>
      </c>
      <c r="F95" s="39"/>
      <c r="G95" s="39"/>
      <c r="H95" s="55" t="str">
        <f t="shared" si="4"/>
        <v>陳＊銘</v>
      </c>
      <c r="I95" s="23" t="str">
        <f t="shared" si="5"/>
        <v>0＊231735</v>
      </c>
      <c r="J95" s="39">
        <v>1130311</v>
      </c>
      <c r="K95" s="39" t="s">
        <v>70</v>
      </c>
      <c r="L95" s="39">
        <v>1410</v>
      </c>
      <c r="M95" s="1"/>
      <c r="N95" s="1"/>
      <c r="O95" s="1"/>
      <c r="P95" s="1"/>
      <c r="Q95" s="1"/>
      <c r="R95" s="1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1"/>
      <c r="AK95" s="1"/>
      <c r="AL95" s="1"/>
      <c r="AM95" s="25"/>
      <c r="AN95" s="25"/>
      <c r="AO95" s="25"/>
      <c r="AP95" s="25"/>
      <c r="AQ95" s="25"/>
      <c r="AR95" s="1"/>
      <c r="AS95" s="25"/>
      <c r="AT95" s="25" t="s">
        <v>9</v>
      </c>
      <c r="AU95" s="25"/>
      <c r="AV95" s="25"/>
      <c r="AW95" s="25"/>
      <c r="AX95" s="36"/>
      <c r="AY95" s="25"/>
      <c r="AZ95" s="25"/>
      <c r="BA95" s="25"/>
      <c r="BB95" s="25"/>
      <c r="BC95" s="1"/>
      <c r="BD95" s="1"/>
      <c r="BE95" s="25"/>
      <c r="BF95" s="1"/>
      <c r="BG95" s="1"/>
      <c r="BH95" s="1"/>
      <c r="BI95" s="25"/>
      <c r="BJ95" s="6"/>
    </row>
    <row r="96" spans="1:62" ht="17">
      <c r="A96" s="23">
        <v>92</v>
      </c>
      <c r="B96" s="39" t="s">
        <v>1660</v>
      </c>
      <c r="C96" s="39" t="s">
        <v>1396</v>
      </c>
      <c r="D96" s="39" t="s">
        <v>1067</v>
      </c>
      <c r="E96" s="39">
        <v>48</v>
      </c>
      <c r="F96" s="39"/>
      <c r="G96" s="39"/>
      <c r="H96" s="55" t="str">
        <f t="shared" si="4"/>
        <v>蔡＊如</v>
      </c>
      <c r="I96" s="23" t="str">
        <f t="shared" si="5"/>
        <v>0＊739923</v>
      </c>
      <c r="J96" s="39">
        <v>1130311</v>
      </c>
      <c r="K96" s="39" t="s">
        <v>70</v>
      </c>
      <c r="L96" s="39">
        <v>1410</v>
      </c>
      <c r="M96" s="1"/>
      <c r="N96" s="1"/>
      <c r="O96" s="1"/>
      <c r="P96" s="1"/>
      <c r="Q96" s="1"/>
      <c r="R96" s="1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1"/>
      <c r="AK96" s="1"/>
      <c r="AL96" s="1"/>
      <c r="AM96" s="25"/>
      <c r="AN96" s="25"/>
      <c r="AO96" s="25"/>
      <c r="AP96" s="25"/>
      <c r="AQ96" s="25"/>
      <c r="AR96" s="1"/>
      <c r="AS96" s="25"/>
      <c r="AT96" s="25" t="s">
        <v>9</v>
      </c>
      <c r="AU96" s="25"/>
      <c r="AV96" s="25"/>
      <c r="AW96" s="25"/>
      <c r="AX96" s="36"/>
      <c r="AY96" s="25"/>
      <c r="AZ96" s="25"/>
      <c r="BA96" s="25"/>
      <c r="BB96" s="25"/>
      <c r="BC96" s="1"/>
      <c r="BD96" s="1"/>
      <c r="BE96" s="25"/>
      <c r="BF96" s="1"/>
      <c r="BG96" s="1"/>
      <c r="BH96" s="1"/>
      <c r="BI96" s="25"/>
      <c r="BJ96" s="6"/>
    </row>
    <row r="97" spans="1:62" ht="17">
      <c r="A97" s="23">
        <v>93</v>
      </c>
      <c r="B97" s="39" t="s">
        <v>1661</v>
      </c>
      <c r="C97" s="39" t="s">
        <v>1397</v>
      </c>
      <c r="D97" s="39" t="s">
        <v>1063</v>
      </c>
      <c r="E97" s="39">
        <v>66</v>
      </c>
      <c r="F97" s="39"/>
      <c r="G97" s="39"/>
      <c r="H97" s="55" t="str">
        <f t="shared" si="4"/>
        <v>李＊源</v>
      </c>
      <c r="I97" s="23" t="str">
        <f t="shared" si="5"/>
        <v>1＊569617</v>
      </c>
      <c r="J97" s="39">
        <v>1130311</v>
      </c>
      <c r="K97" s="39" t="s">
        <v>70</v>
      </c>
      <c r="L97" s="39">
        <v>1410</v>
      </c>
      <c r="M97" s="1"/>
      <c r="N97" s="1"/>
      <c r="O97" s="1"/>
      <c r="P97" s="1"/>
      <c r="Q97" s="1"/>
      <c r="R97" s="1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1"/>
      <c r="AK97" s="1"/>
      <c r="AL97" s="1"/>
      <c r="AM97" s="25"/>
      <c r="AN97" s="25"/>
      <c r="AO97" s="25"/>
      <c r="AP97" s="25"/>
      <c r="AQ97" s="25"/>
      <c r="AR97" s="1"/>
      <c r="AS97" s="25"/>
      <c r="AT97" s="25" t="s">
        <v>9</v>
      </c>
      <c r="AU97" s="25"/>
      <c r="AV97" s="25"/>
      <c r="AW97" s="25"/>
      <c r="AX97" s="36"/>
      <c r="AY97" s="25"/>
      <c r="AZ97" s="25"/>
      <c r="BA97" s="25"/>
      <c r="BB97" s="25"/>
      <c r="BC97" s="1"/>
      <c r="BD97" s="1"/>
      <c r="BE97" s="25"/>
      <c r="BF97" s="1"/>
      <c r="BG97" s="1"/>
      <c r="BH97" s="1"/>
      <c r="BI97" s="25"/>
      <c r="BJ97" s="6"/>
    </row>
    <row r="98" spans="1:62" ht="31">
      <c r="A98" s="23">
        <v>94</v>
      </c>
      <c r="B98" s="39" t="s">
        <v>1662</v>
      </c>
      <c r="C98" s="39" t="s">
        <v>1398</v>
      </c>
      <c r="D98" s="39" t="s">
        <v>1063</v>
      </c>
      <c r="E98" s="39">
        <v>77</v>
      </c>
      <c r="F98" s="39">
        <v>1130309</v>
      </c>
      <c r="G98" s="39">
        <v>1130323</v>
      </c>
      <c r="H98" s="55" t="str">
        <f t="shared" si="4"/>
        <v>邱＊周</v>
      </c>
      <c r="I98" s="23" t="str">
        <f t="shared" si="5"/>
        <v>1＊667111</v>
      </c>
      <c r="J98" s="39">
        <v>1130315</v>
      </c>
      <c r="K98" s="39" t="s">
        <v>731</v>
      </c>
      <c r="L98" s="39">
        <v>1410</v>
      </c>
      <c r="M98" s="1"/>
      <c r="N98" s="1"/>
      <c r="O98" s="1"/>
      <c r="P98" s="1"/>
      <c r="Q98" s="1"/>
      <c r="R98" s="1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1"/>
      <c r="AK98" s="1"/>
      <c r="AL98" s="1"/>
      <c r="AM98" s="25"/>
      <c r="AN98" s="25"/>
      <c r="AO98" s="25"/>
      <c r="AP98" s="25"/>
      <c r="AQ98" s="25"/>
      <c r="AR98" s="1"/>
      <c r="AS98" s="25"/>
      <c r="AT98" s="25"/>
      <c r="AU98" s="25"/>
      <c r="AV98" s="25" t="s">
        <v>9</v>
      </c>
      <c r="AW98" s="25"/>
      <c r="AX98" s="36"/>
      <c r="AY98" s="25"/>
      <c r="AZ98" s="25"/>
      <c r="BA98" s="25"/>
      <c r="BB98" s="25"/>
      <c r="BC98" s="1"/>
      <c r="BD98" s="1"/>
      <c r="BE98" s="25"/>
      <c r="BF98" s="1"/>
      <c r="BG98" s="1"/>
      <c r="BH98" s="1"/>
      <c r="BI98" s="25" t="s">
        <v>1034</v>
      </c>
      <c r="BJ98" s="6"/>
    </row>
    <row r="99" spans="1:62" ht="17">
      <c r="A99" s="23">
        <v>95</v>
      </c>
      <c r="B99" s="39" t="s">
        <v>1138</v>
      </c>
      <c r="C99" s="39" t="s">
        <v>852</v>
      </c>
      <c r="D99" s="39" t="s">
        <v>1067</v>
      </c>
      <c r="E99" s="39">
        <v>69</v>
      </c>
      <c r="F99" s="39"/>
      <c r="G99" s="39"/>
      <c r="H99" s="55" t="str">
        <f t="shared" si="4"/>
        <v>陳＊嬌</v>
      </c>
      <c r="I99" s="23" t="str">
        <f t="shared" si="5"/>
        <v>2＊795743</v>
      </c>
      <c r="J99" s="39">
        <v>1130318</v>
      </c>
      <c r="K99" s="39" t="s">
        <v>72</v>
      </c>
      <c r="L99" s="39">
        <v>1410</v>
      </c>
      <c r="M99" s="1"/>
      <c r="N99" s="1"/>
      <c r="O99" s="1"/>
      <c r="P99" s="1"/>
      <c r="Q99" s="1"/>
      <c r="R99" s="1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1"/>
      <c r="AK99" s="1"/>
      <c r="AL99" s="1"/>
      <c r="AM99" s="25"/>
      <c r="AN99" s="25"/>
      <c r="AO99" s="25"/>
      <c r="AP99" s="25"/>
      <c r="AQ99" s="25"/>
      <c r="AR99" s="1"/>
      <c r="AS99" s="25"/>
      <c r="AT99" s="25"/>
      <c r="AU99" s="25"/>
      <c r="AV99" s="25"/>
      <c r="AW99" s="25"/>
      <c r="AX99" s="36" t="s">
        <v>9</v>
      </c>
      <c r="AY99" s="25"/>
      <c r="AZ99" s="25"/>
      <c r="BA99" s="25"/>
      <c r="BB99" s="25"/>
      <c r="BC99" s="1"/>
      <c r="BD99" s="1"/>
      <c r="BE99" s="25"/>
      <c r="BF99" s="1"/>
      <c r="BG99" s="1"/>
      <c r="BH99" s="1"/>
      <c r="BI99" s="25"/>
      <c r="BJ99" s="6"/>
    </row>
    <row r="100" spans="1:62" ht="17">
      <c r="A100" s="23">
        <v>96</v>
      </c>
      <c r="B100" s="39" t="s">
        <v>1664</v>
      </c>
      <c r="C100" s="39" t="s">
        <v>1400</v>
      </c>
      <c r="D100" s="39" t="s">
        <v>1063</v>
      </c>
      <c r="E100" s="39">
        <v>58</v>
      </c>
      <c r="F100" s="39"/>
      <c r="G100" s="39"/>
      <c r="H100" s="55" t="str">
        <f t="shared" si="4"/>
        <v>王＊良</v>
      </c>
      <c r="I100" s="23" t="str">
        <f t="shared" si="5"/>
        <v>2＊554392</v>
      </c>
      <c r="J100" s="39">
        <v>1130318</v>
      </c>
      <c r="K100" s="39" t="s">
        <v>70</v>
      </c>
      <c r="L100" s="39">
        <v>1410</v>
      </c>
      <c r="M100" s="1"/>
      <c r="N100" s="1"/>
      <c r="O100" s="1"/>
      <c r="P100" s="1"/>
      <c r="Q100" s="1"/>
      <c r="R100" s="1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1"/>
      <c r="AK100" s="1"/>
      <c r="AL100" s="1"/>
      <c r="AM100" s="25"/>
      <c r="AN100" s="25"/>
      <c r="AO100" s="25"/>
      <c r="AP100" s="25"/>
      <c r="AQ100" s="25"/>
      <c r="AR100" s="1"/>
      <c r="AS100" s="25"/>
      <c r="AT100" s="25" t="s">
        <v>9</v>
      </c>
      <c r="AU100" s="25"/>
      <c r="AV100" s="25"/>
      <c r="AW100" s="25"/>
      <c r="AX100" s="36"/>
      <c r="AY100" s="25"/>
      <c r="AZ100" s="25"/>
      <c r="BA100" s="25"/>
      <c r="BB100" s="25"/>
      <c r="BC100" s="1"/>
      <c r="BD100" s="1"/>
      <c r="BE100" s="25"/>
      <c r="BF100" s="1"/>
      <c r="BG100" s="1"/>
      <c r="BH100" s="1"/>
      <c r="BI100" s="25"/>
      <c r="BJ100" s="6"/>
    </row>
    <row r="101" spans="1:62" ht="17">
      <c r="A101" s="23">
        <v>97</v>
      </c>
      <c r="B101" s="39" t="s">
        <v>1665</v>
      </c>
      <c r="C101" s="39" t="s">
        <v>1401</v>
      </c>
      <c r="D101" s="39" t="s">
        <v>1063</v>
      </c>
      <c r="E101" s="39">
        <v>51</v>
      </c>
      <c r="F101" s="39"/>
      <c r="G101" s="39"/>
      <c r="H101" s="55" t="str">
        <f t="shared" si="4"/>
        <v>程＊慈</v>
      </c>
      <c r="I101" s="23" t="str">
        <f t="shared" si="5"/>
        <v>1＊170346</v>
      </c>
      <c r="J101" s="39">
        <v>1130319</v>
      </c>
      <c r="K101" s="39" t="s">
        <v>70</v>
      </c>
      <c r="L101" s="39">
        <v>1410</v>
      </c>
      <c r="M101" s="1"/>
      <c r="N101" s="1"/>
      <c r="O101" s="1"/>
      <c r="P101" s="1"/>
      <c r="Q101" s="1"/>
      <c r="R101" s="1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1"/>
      <c r="AK101" s="1"/>
      <c r="AL101" s="1"/>
      <c r="AM101" s="25"/>
      <c r="AN101" s="25"/>
      <c r="AO101" s="25"/>
      <c r="AP101" s="25"/>
      <c r="AQ101" s="25"/>
      <c r="AR101" s="1"/>
      <c r="AS101" s="25"/>
      <c r="AT101" s="25" t="s">
        <v>9</v>
      </c>
      <c r="AU101" s="25"/>
      <c r="AV101" s="25"/>
      <c r="AW101" s="25"/>
      <c r="AX101" s="36"/>
      <c r="AY101" s="25"/>
      <c r="AZ101" s="25"/>
      <c r="BA101" s="25"/>
      <c r="BB101" s="25"/>
      <c r="BC101" s="1"/>
      <c r="BD101" s="1"/>
      <c r="BE101" s="25"/>
      <c r="BF101" s="1"/>
      <c r="BG101" s="1"/>
      <c r="BH101" s="1"/>
      <c r="BI101" s="25"/>
      <c r="BJ101" s="6"/>
    </row>
    <row r="102" spans="1:62" ht="31">
      <c r="A102" s="23">
        <v>98</v>
      </c>
      <c r="B102" s="39" t="s">
        <v>1666</v>
      </c>
      <c r="C102" s="39" t="s">
        <v>1402</v>
      </c>
      <c r="D102" s="39" t="s">
        <v>1067</v>
      </c>
      <c r="E102" s="39">
        <v>76</v>
      </c>
      <c r="F102" s="39">
        <v>1130311</v>
      </c>
      <c r="G102" s="39">
        <v>1130329</v>
      </c>
      <c r="H102" s="55" t="str">
        <f t="shared" si="4"/>
        <v>戴＊芩</v>
      </c>
      <c r="I102" s="23" t="str">
        <f t="shared" si="5"/>
        <v>0＊436269</v>
      </c>
      <c r="J102" s="39">
        <v>1130325</v>
      </c>
      <c r="K102" s="39" t="s">
        <v>731</v>
      </c>
      <c r="L102" s="39">
        <v>1410</v>
      </c>
      <c r="M102" s="1"/>
      <c r="N102" s="1"/>
      <c r="O102" s="1"/>
      <c r="P102" s="1"/>
      <c r="Q102" s="1"/>
      <c r="R102" s="1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1"/>
      <c r="AK102" s="1"/>
      <c r="AL102" s="1"/>
      <c r="AM102" s="25"/>
      <c r="AN102" s="25"/>
      <c r="AO102" s="25"/>
      <c r="AP102" s="25"/>
      <c r="AQ102" s="25"/>
      <c r="AR102" s="1"/>
      <c r="AS102" s="25"/>
      <c r="AT102" s="25"/>
      <c r="AU102" s="25"/>
      <c r="AV102" s="25" t="s">
        <v>9</v>
      </c>
      <c r="AW102" s="25"/>
      <c r="AX102" s="36"/>
      <c r="AY102" s="25"/>
      <c r="AZ102" s="25"/>
      <c r="BA102" s="25"/>
      <c r="BB102" s="25"/>
      <c r="BC102" s="1"/>
      <c r="BD102" s="1"/>
      <c r="BE102" s="25"/>
      <c r="BF102" s="1"/>
      <c r="BG102" s="1"/>
      <c r="BH102" s="1"/>
      <c r="BI102" s="25" t="s">
        <v>1034</v>
      </c>
      <c r="BJ102" s="6"/>
    </row>
    <row r="103" spans="1:62" ht="17">
      <c r="A103" s="23">
        <v>99</v>
      </c>
      <c r="B103" s="39" t="s">
        <v>1667</v>
      </c>
      <c r="C103" s="39" t="s">
        <v>1403</v>
      </c>
      <c r="D103" s="39" t="s">
        <v>1067</v>
      </c>
      <c r="E103" s="39">
        <v>85</v>
      </c>
      <c r="F103" s="39"/>
      <c r="G103" s="39"/>
      <c r="H103" s="55" t="str">
        <f t="shared" si="4"/>
        <v>張＊雪子</v>
      </c>
      <c r="I103" s="23" t="str">
        <f t="shared" si="5"/>
        <v>0＊133367</v>
      </c>
      <c r="J103" s="39">
        <v>1130325</v>
      </c>
      <c r="K103" s="39" t="s">
        <v>72</v>
      </c>
      <c r="L103" s="39">
        <v>1410</v>
      </c>
      <c r="M103" s="1"/>
      <c r="N103" s="1"/>
      <c r="O103" s="1"/>
      <c r="P103" s="1"/>
      <c r="Q103" s="1"/>
      <c r="R103" s="1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1"/>
      <c r="AK103" s="1"/>
      <c r="AL103" s="1"/>
      <c r="AM103" s="25"/>
      <c r="AN103" s="25"/>
      <c r="AO103" s="25"/>
      <c r="AP103" s="25"/>
      <c r="AQ103" s="25"/>
      <c r="AR103" s="1"/>
      <c r="AS103" s="25"/>
      <c r="AT103" s="25"/>
      <c r="AU103" s="25"/>
      <c r="AV103" s="25"/>
      <c r="AW103" s="25"/>
      <c r="AX103" s="36" t="s">
        <v>9</v>
      </c>
      <c r="AY103" s="25"/>
      <c r="AZ103" s="25"/>
      <c r="BA103" s="25"/>
      <c r="BB103" s="25"/>
      <c r="BC103" s="1"/>
      <c r="BD103" s="1"/>
      <c r="BE103" s="25"/>
      <c r="BF103" s="1"/>
      <c r="BG103" s="1"/>
      <c r="BH103" s="1"/>
      <c r="BI103" s="25"/>
      <c r="BJ103" s="6"/>
    </row>
    <row r="104" spans="1:62" ht="17">
      <c r="A104" s="23">
        <v>100</v>
      </c>
      <c r="B104" s="39" t="s">
        <v>1668</v>
      </c>
      <c r="C104" s="39" t="s">
        <v>1404</v>
      </c>
      <c r="D104" s="39" t="s">
        <v>1063</v>
      </c>
      <c r="E104" s="39">
        <v>76</v>
      </c>
      <c r="F104" s="39"/>
      <c r="G104" s="39"/>
      <c r="H104" s="55" t="str">
        <f t="shared" si="4"/>
        <v>郭＊陣</v>
      </c>
      <c r="I104" s="23" t="str">
        <f t="shared" si="5"/>
        <v>0＊181319</v>
      </c>
      <c r="J104" s="39">
        <v>1130325</v>
      </c>
      <c r="K104" s="39" t="s">
        <v>72</v>
      </c>
      <c r="L104" s="39">
        <v>1410</v>
      </c>
      <c r="M104" s="1"/>
      <c r="N104" s="1"/>
      <c r="O104" s="1"/>
      <c r="P104" s="1"/>
      <c r="Q104" s="1"/>
      <c r="R104" s="1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1"/>
      <c r="AK104" s="1"/>
      <c r="AL104" s="1"/>
      <c r="AM104" s="25"/>
      <c r="AN104" s="25"/>
      <c r="AO104" s="25"/>
      <c r="AP104" s="25"/>
      <c r="AQ104" s="25"/>
      <c r="AR104" s="1"/>
      <c r="AS104" s="25"/>
      <c r="AT104" s="25"/>
      <c r="AU104" s="25"/>
      <c r="AV104" s="25"/>
      <c r="AW104" s="25"/>
      <c r="AX104" s="36" t="s">
        <v>9</v>
      </c>
      <c r="AY104" s="25"/>
      <c r="AZ104" s="25"/>
      <c r="BA104" s="25"/>
      <c r="BB104" s="25"/>
      <c r="BC104" s="1"/>
      <c r="BD104" s="1"/>
      <c r="BE104" s="25"/>
      <c r="BF104" s="1"/>
      <c r="BG104" s="1"/>
      <c r="BH104" s="1"/>
      <c r="BI104" s="25"/>
      <c r="BJ104" s="6"/>
    </row>
    <row r="105" spans="1:62" ht="31">
      <c r="A105" s="23">
        <v>101</v>
      </c>
      <c r="B105" s="39" t="s">
        <v>1669</v>
      </c>
      <c r="C105" s="39" t="s">
        <v>1405</v>
      </c>
      <c r="D105" s="39" t="s">
        <v>1063</v>
      </c>
      <c r="E105" s="39">
        <v>93</v>
      </c>
      <c r="F105" s="39">
        <v>1130312</v>
      </c>
      <c r="G105" s="39"/>
      <c r="H105" s="55" t="str">
        <f t="shared" si="4"/>
        <v>陳＊虎</v>
      </c>
      <c r="I105" s="23" t="str">
        <f t="shared" si="5"/>
        <v>1＊910827</v>
      </c>
      <c r="J105" s="39">
        <v>1130325</v>
      </c>
      <c r="K105" s="39" t="s">
        <v>731</v>
      </c>
      <c r="L105" s="39">
        <v>1410</v>
      </c>
      <c r="M105" s="1"/>
      <c r="N105" s="1"/>
      <c r="O105" s="1"/>
      <c r="P105" s="1"/>
      <c r="Q105" s="1"/>
      <c r="R105" s="1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1"/>
      <c r="AK105" s="1"/>
      <c r="AL105" s="1"/>
      <c r="AM105" s="25"/>
      <c r="AN105" s="25"/>
      <c r="AO105" s="25"/>
      <c r="AP105" s="25"/>
      <c r="AQ105" s="25"/>
      <c r="AR105" s="1"/>
      <c r="AS105" s="25"/>
      <c r="AT105" s="25"/>
      <c r="AU105" s="25"/>
      <c r="AV105" s="25" t="s">
        <v>9</v>
      </c>
      <c r="AW105" s="25"/>
      <c r="AX105" s="36"/>
      <c r="AY105" s="25"/>
      <c r="AZ105" s="25"/>
      <c r="BA105" s="25"/>
      <c r="BB105" s="25"/>
      <c r="BC105" s="1"/>
      <c r="BD105" s="1"/>
      <c r="BE105" s="25"/>
      <c r="BF105" s="1"/>
      <c r="BG105" s="1"/>
      <c r="BH105" s="1"/>
      <c r="BI105" s="25" t="s">
        <v>1034</v>
      </c>
      <c r="BJ105" s="6"/>
    </row>
    <row r="106" spans="1:62" ht="31">
      <c r="A106" s="23">
        <v>102</v>
      </c>
      <c r="B106" s="39" t="s">
        <v>1670</v>
      </c>
      <c r="C106" s="39" t="s">
        <v>1406</v>
      </c>
      <c r="D106" s="39" t="s">
        <v>1063</v>
      </c>
      <c r="E106" s="39">
        <v>85</v>
      </c>
      <c r="F106" s="39">
        <v>1130227</v>
      </c>
      <c r="G106" s="39"/>
      <c r="H106" s="55" t="str">
        <f t="shared" si="4"/>
        <v>陳＊來</v>
      </c>
      <c r="I106" s="23" t="str">
        <f t="shared" si="5"/>
        <v>0＊109096</v>
      </c>
      <c r="J106" s="39">
        <v>1130330</v>
      </c>
      <c r="K106" s="39" t="s">
        <v>731</v>
      </c>
      <c r="L106" s="39">
        <v>1410</v>
      </c>
      <c r="M106" s="1"/>
      <c r="N106" s="1"/>
      <c r="O106" s="1"/>
      <c r="P106" s="1"/>
      <c r="Q106" s="1"/>
      <c r="R106" s="1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1"/>
      <c r="AK106" s="1"/>
      <c r="AL106" s="1"/>
      <c r="AM106" s="25"/>
      <c r="AN106" s="25"/>
      <c r="AO106" s="25"/>
      <c r="AP106" s="25"/>
      <c r="AQ106" s="25"/>
      <c r="AR106" s="1"/>
      <c r="AS106" s="25"/>
      <c r="AT106" s="25"/>
      <c r="AU106" s="25"/>
      <c r="AV106" s="25" t="s">
        <v>9</v>
      </c>
      <c r="AW106" s="25"/>
      <c r="AX106" s="36"/>
      <c r="AY106" s="25"/>
      <c r="AZ106" s="25"/>
      <c r="BA106" s="25"/>
      <c r="BB106" s="25"/>
      <c r="BC106" s="1"/>
      <c r="BD106" s="1"/>
      <c r="BE106" s="25"/>
      <c r="BF106" s="1"/>
      <c r="BG106" s="1"/>
      <c r="BH106" s="1"/>
      <c r="BI106" s="25" t="s">
        <v>1034</v>
      </c>
      <c r="BJ106" s="6"/>
    </row>
    <row r="107" spans="1:62" ht="46.5">
      <c r="A107" s="23">
        <v>103</v>
      </c>
      <c r="B107" s="39" t="s">
        <v>1671</v>
      </c>
      <c r="C107" s="39" t="s">
        <v>1407</v>
      </c>
      <c r="D107" s="39" t="s">
        <v>1063</v>
      </c>
      <c r="E107" s="39">
        <v>67</v>
      </c>
      <c r="F107" s="39" t="s">
        <v>195</v>
      </c>
      <c r="G107" s="39" t="s">
        <v>195</v>
      </c>
      <c r="H107" s="55" t="str">
        <f t="shared" si="4"/>
        <v>吳＊芳</v>
      </c>
      <c r="I107" s="23" t="str">
        <f t="shared" si="5"/>
        <v>2＊665488</v>
      </c>
      <c r="J107" s="39">
        <v>1130307</v>
      </c>
      <c r="K107" s="39" t="s">
        <v>738</v>
      </c>
      <c r="L107" s="39">
        <v>1058</v>
      </c>
      <c r="M107" s="1"/>
      <c r="N107" s="1"/>
      <c r="O107" s="1"/>
      <c r="P107" s="1"/>
      <c r="Q107" s="1"/>
      <c r="R107" s="1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1"/>
      <c r="AK107" s="1"/>
      <c r="AL107" s="1"/>
      <c r="AM107" s="25"/>
      <c r="AN107" s="25"/>
      <c r="AO107" s="25"/>
      <c r="AP107" s="25"/>
      <c r="AQ107" s="25"/>
      <c r="AR107" s="1"/>
      <c r="AS107" s="25"/>
      <c r="AT107" s="25"/>
      <c r="AU107" s="25"/>
      <c r="AV107" s="25"/>
      <c r="AW107" s="25"/>
      <c r="AX107" s="36"/>
      <c r="AY107" s="25"/>
      <c r="AZ107" s="25" t="s">
        <v>9</v>
      </c>
      <c r="BA107" s="25" t="s">
        <v>9</v>
      </c>
      <c r="BB107" s="25"/>
      <c r="BC107" s="1"/>
      <c r="BD107" s="1"/>
      <c r="BE107" s="25"/>
      <c r="BF107" s="1"/>
      <c r="BG107" s="1"/>
      <c r="BH107" s="1"/>
      <c r="BI107" s="25"/>
      <c r="BJ107" s="6"/>
    </row>
    <row r="108" spans="1:62" ht="46.5">
      <c r="A108" s="23">
        <v>104</v>
      </c>
      <c r="B108" s="39" t="s">
        <v>1672</v>
      </c>
      <c r="C108" s="39" t="s">
        <v>1408</v>
      </c>
      <c r="D108" s="39" t="s">
        <v>1067</v>
      </c>
      <c r="E108" s="39">
        <v>80</v>
      </c>
      <c r="F108" s="39" t="s">
        <v>195</v>
      </c>
      <c r="G108" s="39" t="s">
        <v>195</v>
      </c>
      <c r="H108" s="55" t="str">
        <f t="shared" si="4"/>
        <v>黃＊致子</v>
      </c>
      <c r="I108" s="23" t="str">
        <f t="shared" si="5"/>
        <v>0＊123940</v>
      </c>
      <c r="J108" s="39">
        <v>1130321</v>
      </c>
      <c r="K108" s="39" t="s">
        <v>741</v>
      </c>
      <c r="L108" s="39">
        <v>1058</v>
      </c>
      <c r="M108" s="1"/>
      <c r="N108" s="1"/>
      <c r="O108" s="1"/>
      <c r="P108" s="1"/>
      <c r="Q108" s="1"/>
      <c r="R108" s="1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1"/>
      <c r="AK108" s="1"/>
      <c r="AL108" s="1"/>
      <c r="AM108" s="25"/>
      <c r="AN108" s="25"/>
      <c r="AO108" s="25"/>
      <c r="AP108" s="25"/>
      <c r="AQ108" s="25"/>
      <c r="AR108" s="1"/>
      <c r="AS108" s="25"/>
      <c r="AT108" s="25"/>
      <c r="AU108" s="25"/>
      <c r="AV108" s="25"/>
      <c r="AW108" s="25"/>
      <c r="AX108" s="36"/>
      <c r="AY108" s="25"/>
      <c r="AZ108" s="25" t="s">
        <v>9</v>
      </c>
      <c r="BA108" s="25"/>
      <c r="BB108" s="25" t="s">
        <v>1879</v>
      </c>
      <c r="BC108" s="1"/>
      <c r="BD108" s="1"/>
      <c r="BE108" s="25" t="s">
        <v>736</v>
      </c>
      <c r="BF108" s="1"/>
      <c r="BG108" s="1"/>
      <c r="BH108" s="1"/>
      <c r="BI108" s="25"/>
      <c r="BJ108" s="6"/>
    </row>
    <row r="109" spans="1:62" ht="46.5">
      <c r="A109" s="23">
        <v>105</v>
      </c>
      <c r="B109" s="39" t="s">
        <v>1673</v>
      </c>
      <c r="C109" s="39" t="s">
        <v>1409</v>
      </c>
      <c r="D109" s="39" t="s">
        <v>1067</v>
      </c>
      <c r="E109" s="39">
        <v>74</v>
      </c>
      <c r="F109" s="39" t="s">
        <v>195</v>
      </c>
      <c r="G109" s="39" t="s">
        <v>195</v>
      </c>
      <c r="H109" s="55" t="str">
        <f t="shared" si="4"/>
        <v>林＊金</v>
      </c>
      <c r="I109" s="23" t="str">
        <f t="shared" si="5"/>
        <v>1＊625045</v>
      </c>
      <c r="J109" s="39">
        <v>1130321</v>
      </c>
      <c r="K109" s="39" t="s">
        <v>741</v>
      </c>
      <c r="L109" s="39">
        <v>1058</v>
      </c>
      <c r="M109" s="1"/>
      <c r="N109" s="1"/>
      <c r="O109" s="1"/>
      <c r="P109" s="1"/>
      <c r="Q109" s="1"/>
      <c r="R109" s="1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1"/>
      <c r="AK109" s="1"/>
      <c r="AL109" s="1"/>
      <c r="AM109" s="25"/>
      <c r="AN109" s="25"/>
      <c r="AO109" s="25"/>
      <c r="AP109" s="25"/>
      <c r="AQ109" s="25"/>
      <c r="AR109" s="1"/>
      <c r="AS109" s="25"/>
      <c r="AT109" s="25"/>
      <c r="AU109" s="25"/>
      <c r="AV109" s="25"/>
      <c r="AW109" s="25"/>
      <c r="AX109" s="36"/>
      <c r="AY109" s="25"/>
      <c r="AZ109" s="25" t="s">
        <v>9</v>
      </c>
      <c r="BA109" s="25"/>
      <c r="BB109" s="25" t="s">
        <v>1899</v>
      </c>
      <c r="BC109" s="1"/>
      <c r="BD109" s="1"/>
      <c r="BE109" s="25" t="s">
        <v>736</v>
      </c>
      <c r="BF109" s="1"/>
      <c r="BG109" s="1"/>
      <c r="BH109" s="1"/>
      <c r="BI109" s="25"/>
      <c r="BJ109" s="6"/>
    </row>
    <row r="110" spans="1:62" ht="46.5">
      <c r="A110" s="23">
        <v>106</v>
      </c>
      <c r="B110" s="39" t="s">
        <v>1674</v>
      </c>
      <c r="C110" s="39" t="s">
        <v>1410</v>
      </c>
      <c r="D110" s="39" t="s">
        <v>1067</v>
      </c>
      <c r="E110" s="39">
        <v>63</v>
      </c>
      <c r="F110" s="39">
        <v>1130315</v>
      </c>
      <c r="G110" s="39">
        <v>1130322</v>
      </c>
      <c r="H110" s="55" t="str">
        <f t="shared" si="4"/>
        <v>李＊華</v>
      </c>
      <c r="I110" s="23" t="str">
        <f t="shared" si="5"/>
        <v>1＊921934</v>
      </c>
      <c r="J110" s="39">
        <v>1130321</v>
      </c>
      <c r="K110" s="39" t="s">
        <v>767</v>
      </c>
      <c r="L110" s="39">
        <v>1058</v>
      </c>
      <c r="M110" s="1"/>
      <c r="N110" s="1"/>
      <c r="O110" s="1"/>
      <c r="P110" s="1"/>
      <c r="Q110" s="1"/>
      <c r="R110" s="1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1"/>
      <c r="AK110" s="1"/>
      <c r="AL110" s="1"/>
      <c r="AM110" s="25"/>
      <c r="AN110" s="25"/>
      <c r="AO110" s="25"/>
      <c r="AP110" s="25"/>
      <c r="AQ110" s="25"/>
      <c r="AR110" s="1"/>
      <c r="AS110" s="25"/>
      <c r="AT110" s="25"/>
      <c r="AU110" s="25"/>
      <c r="AV110" s="25" t="s">
        <v>9</v>
      </c>
      <c r="AW110" s="25"/>
      <c r="AX110" s="36"/>
      <c r="AY110" s="25"/>
      <c r="AZ110" s="25"/>
      <c r="BA110" s="25"/>
      <c r="BB110" s="25"/>
      <c r="BC110" s="1" t="s">
        <v>9</v>
      </c>
      <c r="BD110" s="1"/>
      <c r="BE110" s="25"/>
      <c r="BF110" s="1"/>
      <c r="BG110" s="1"/>
      <c r="BH110" s="1"/>
      <c r="BI110" s="25"/>
      <c r="BJ110" s="6"/>
    </row>
    <row r="111" spans="1:62" ht="17">
      <c r="A111" s="23">
        <v>107</v>
      </c>
      <c r="B111" s="39" t="s">
        <v>1675</v>
      </c>
      <c r="C111" s="39" t="s">
        <v>1411</v>
      </c>
      <c r="D111" s="39" t="s">
        <v>1067</v>
      </c>
      <c r="E111" s="39">
        <v>67</v>
      </c>
      <c r="F111" s="39" t="s">
        <v>195</v>
      </c>
      <c r="G111" s="39" t="s">
        <v>195</v>
      </c>
      <c r="H111" s="55" t="str">
        <f t="shared" si="4"/>
        <v>翁＊蘭</v>
      </c>
      <c r="I111" s="23" t="str">
        <f t="shared" si="5"/>
        <v>1＊757326</v>
      </c>
      <c r="J111" s="39">
        <v>1130322</v>
      </c>
      <c r="K111" s="39">
        <v>5761300</v>
      </c>
      <c r="L111" s="39">
        <v>1058</v>
      </c>
      <c r="M111" s="1"/>
      <c r="N111" s="1"/>
      <c r="O111" s="1"/>
      <c r="P111" s="1"/>
      <c r="Q111" s="1"/>
      <c r="R111" s="1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1"/>
      <c r="AK111" s="1"/>
      <c r="AL111" s="1"/>
      <c r="AM111" s="25"/>
      <c r="AN111" s="25"/>
      <c r="AO111" s="25"/>
      <c r="AP111" s="25"/>
      <c r="AQ111" s="25"/>
      <c r="AR111" s="1"/>
      <c r="AS111" s="25"/>
      <c r="AT111" s="25"/>
      <c r="AU111" s="25" t="s">
        <v>9</v>
      </c>
      <c r="AV111" s="25"/>
      <c r="AW111" s="25"/>
      <c r="AX111" s="36"/>
      <c r="AY111" s="25"/>
      <c r="AZ111" s="25"/>
      <c r="BA111" s="25"/>
      <c r="BB111" s="25"/>
      <c r="BC111" s="1"/>
      <c r="BD111" s="1"/>
      <c r="BE111" s="25"/>
      <c r="BF111" s="1"/>
      <c r="BG111" s="1"/>
      <c r="BH111" s="1"/>
      <c r="BI111" s="25"/>
      <c r="BJ111" s="6"/>
    </row>
    <row r="112" spans="1:62" ht="31">
      <c r="A112" s="23">
        <v>108</v>
      </c>
      <c r="B112" s="39" t="s">
        <v>1676</v>
      </c>
      <c r="C112" s="39" t="s">
        <v>138</v>
      </c>
      <c r="D112" s="39" t="s">
        <v>1067</v>
      </c>
      <c r="E112" s="39">
        <v>73</v>
      </c>
      <c r="F112" s="39" t="s">
        <v>195</v>
      </c>
      <c r="G112" s="39" t="s">
        <v>195</v>
      </c>
      <c r="H112" s="55" t="str">
        <f t="shared" si="4"/>
        <v>葉＊桃</v>
      </c>
      <c r="I112" s="23" t="str">
        <f t="shared" si="5"/>
        <v>0＊060338</v>
      </c>
      <c r="J112" s="39">
        <v>1130328</v>
      </c>
      <c r="K112" s="39" t="s">
        <v>734</v>
      </c>
      <c r="L112" s="39">
        <v>1058</v>
      </c>
      <c r="M112" s="1"/>
      <c r="N112" s="1"/>
      <c r="O112" s="1"/>
      <c r="P112" s="1"/>
      <c r="Q112" s="1"/>
      <c r="R112" s="1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1"/>
      <c r="AK112" s="1"/>
      <c r="AL112" s="1"/>
      <c r="AM112" s="25"/>
      <c r="AN112" s="25"/>
      <c r="AO112" s="25"/>
      <c r="AP112" s="25"/>
      <c r="AQ112" s="25"/>
      <c r="AR112" s="1"/>
      <c r="AS112" s="25"/>
      <c r="AT112" s="25"/>
      <c r="AU112" s="25"/>
      <c r="AV112" s="25"/>
      <c r="AW112" s="25"/>
      <c r="AX112" s="36"/>
      <c r="AY112" s="25"/>
      <c r="AZ112" s="25"/>
      <c r="BA112" s="25" t="s">
        <v>1899</v>
      </c>
      <c r="BB112" s="25"/>
      <c r="BC112" s="1"/>
      <c r="BD112" s="1"/>
      <c r="BE112" s="25"/>
      <c r="BF112" s="1"/>
      <c r="BG112" s="1"/>
      <c r="BH112" s="1"/>
      <c r="BI112" s="25"/>
      <c r="BJ112" s="6"/>
    </row>
    <row r="113" spans="1:62" ht="31">
      <c r="A113" s="23">
        <v>109</v>
      </c>
      <c r="B113" s="39" t="s">
        <v>1677</v>
      </c>
      <c r="C113" s="39" t="s">
        <v>1412</v>
      </c>
      <c r="D113" s="39" t="s">
        <v>1063</v>
      </c>
      <c r="E113" s="39">
        <v>73</v>
      </c>
      <c r="F113" s="39" t="s">
        <v>195</v>
      </c>
      <c r="G113" s="39" t="s">
        <v>195</v>
      </c>
      <c r="H113" s="55" t="str">
        <f t="shared" si="4"/>
        <v>高＊章</v>
      </c>
      <c r="I113" s="23" t="str">
        <f t="shared" si="5"/>
        <v>2＊591772</v>
      </c>
      <c r="J113" s="39">
        <v>1130328</v>
      </c>
      <c r="K113" s="39" t="s">
        <v>732</v>
      </c>
      <c r="L113" s="39">
        <v>1058</v>
      </c>
      <c r="M113" s="1"/>
      <c r="N113" s="1"/>
      <c r="O113" s="1"/>
      <c r="P113" s="1"/>
      <c r="Q113" s="1"/>
      <c r="R113" s="1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1"/>
      <c r="AK113" s="1"/>
      <c r="AL113" s="1"/>
      <c r="AM113" s="25"/>
      <c r="AN113" s="25"/>
      <c r="AO113" s="25"/>
      <c r="AP113" s="25"/>
      <c r="AQ113" s="25"/>
      <c r="AR113" s="1"/>
      <c r="AS113" s="25"/>
      <c r="AT113" s="25"/>
      <c r="AU113" s="25"/>
      <c r="AV113" s="25"/>
      <c r="AW113" s="25"/>
      <c r="AX113" s="36"/>
      <c r="AY113" s="25"/>
      <c r="AZ113" s="25"/>
      <c r="BA113" s="25"/>
      <c r="BB113" s="25" t="s">
        <v>1879</v>
      </c>
      <c r="BC113" s="1"/>
      <c r="BD113" s="1"/>
      <c r="BE113" s="25" t="s">
        <v>736</v>
      </c>
      <c r="BF113" s="1"/>
      <c r="BG113" s="1"/>
      <c r="BH113" s="1"/>
      <c r="BI113" s="25"/>
      <c r="BJ113" s="6"/>
    </row>
    <row r="114" spans="1:62" ht="46.5">
      <c r="A114" s="23">
        <v>110</v>
      </c>
      <c r="B114" s="39" t="s">
        <v>1634</v>
      </c>
      <c r="C114" s="39" t="s">
        <v>245</v>
      </c>
      <c r="D114" s="39" t="s">
        <v>1067</v>
      </c>
      <c r="E114" s="39">
        <v>79</v>
      </c>
      <c r="F114" s="39" t="s">
        <v>195</v>
      </c>
      <c r="G114" s="39" t="s">
        <v>195</v>
      </c>
      <c r="H114" s="55" t="str">
        <f t="shared" si="4"/>
        <v>鄭＊雪子</v>
      </c>
      <c r="I114" s="23" t="str">
        <f t="shared" si="5"/>
        <v>0＊175864</v>
      </c>
      <c r="J114" s="39">
        <v>1130301</v>
      </c>
      <c r="K114" s="39" t="s">
        <v>741</v>
      </c>
      <c r="L114" s="39">
        <v>1125</v>
      </c>
      <c r="M114" s="1"/>
      <c r="N114" s="1"/>
      <c r="O114" s="1"/>
      <c r="P114" s="1"/>
      <c r="Q114" s="1"/>
      <c r="R114" s="1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1"/>
      <c r="AK114" s="1"/>
      <c r="AL114" s="1"/>
      <c r="AM114" s="25"/>
      <c r="AN114" s="25"/>
      <c r="AO114" s="25"/>
      <c r="AP114" s="25"/>
      <c r="AQ114" s="25"/>
      <c r="AR114" s="1"/>
      <c r="AS114" s="25"/>
      <c r="AT114" s="25"/>
      <c r="AU114" s="25"/>
      <c r="AV114" s="25"/>
      <c r="AW114" s="25"/>
      <c r="AX114" s="36"/>
      <c r="AY114" s="25"/>
      <c r="AZ114" s="25" t="s">
        <v>9</v>
      </c>
      <c r="BA114" s="25"/>
      <c r="BB114" s="25" t="s">
        <v>747</v>
      </c>
      <c r="BC114" s="1"/>
      <c r="BD114" s="1"/>
      <c r="BE114" s="25"/>
      <c r="BF114" s="1"/>
      <c r="BG114" s="1"/>
      <c r="BH114" s="1"/>
      <c r="BI114" s="25"/>
      <c r="BJ114" s="6"/>
    </row>
    <row r="115" spans="1:62" ht="31">
      <c r="A115" s="23">
        <v>111</v>
      </c>
      <c r="B115" s="39" t="s">
        <v>1081</v>
      </c>
      <c r="C115" s="39" t="s">
        <v>800</v>
      </c>
      <c r="D115" s="39" t="s">
        <v>1067</v>
      </c>
      <c r="E115" s="39">
        <v>94</v>
      </c>
      <c r="F115" s="39" t="s">
        <v>873</v>
      </c>
      <c r="G115" s="39">
        <v>1130312</v>
      </c>
      <c r="H115" s="55" t="str">
        <f t="shared" si="4"/>
        <v>蕭＊李</v>
      </c>
      <c r="I115" s="23" t="str">
        <f t="shared" si="5"/>
        <v>1＊652837</v>
      </c>
      <c r="J115" s="39">
        <v>1130301</v>
      </c>
      <c r="K115" s="39" t="s">
        <v>752</v>
      </c>
      <c r="L115" s="39">
        <v>1125</v>
      </c>
      <c r="M115" s="1"/>
      <c r="N115" s="1"/>
      <c r="O115" s="1"/>
      <c r="P115" s="1"/>
      <c r="Q115" s="1"/>
      <c r="R115" s="1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1"/>
      <c r="AK115" s="1"/>
      <c r="AL115" s="1"/>
      <c r="AM115" s="25"/>
      <c r="AN115" s="25"/>
      <c r="AO115" s="25"/>
      <c r="AP115" s="25"/>
      <c r="AQ115" s="25"/>
      <c r="AR115" s="1"/>
      <c r="AS115" s="25"/>
      <c r="AT115" s="25"/>
      <c r="AU115" s="25"/>
      <c r="AV115" s="25" t="s">
        <v>9</v>
      </c>
      <c r="AW115" s="25"/>
      <c r="AX115" s="36"/>
      <c r="AY115" s="25"/>
      <c r="AZ115" s="25"/>
      <c r="BA115" s="25"/>
      <c r="BB115" s="25"/>
      <c r="BC115" s="1"/>
      <c r="BD115" s="1"/>
      <c r="BE115" s="25"/>
      <c r="BF115" s="1"/>
      <c r="BG115" s="1"/>
      <c r="BH115" s="1"/>
      <c r="BI115" s="25" t="s">
        <v>1034</v>
      </c>
      <c r="BJ115" s="6"/>
    </row>
    <row r="116" spans="1:62" ht="31">
      <c r="A116" s="23">
        <v>112</v>
      </c>
      <c r="B116" s="39" t="s">
        <v>1678</v>
      </c>
      <c r="C116" s="39" t="s">
        <v>1413</v>
      </c>
      <c r="D116" s="39" t="s">
        <v>1067</v>
      </c>
      <c r="E116" s="39">
        <v>70</v>
      </c>
      <c r="F116" s="39" t="s">
        <v>195</v>
      </c>
      <c r="G116" s="39" t="s">
        <v>195</v>
      </c>
      <c r="H116" s="55" t="str">
        <f t="shared" si="4"/>
        <v>朱＊梅</v>
      </c>
      <c r="I116" s="23" t="str">
        <f t="shared" si="5"/>
        <v>0＊524223</v>
      </c>
      <c r="J116" s="39">
        <v>1130306</v>
      </c>
      <c r="K116" s="39" t="s">
        <v>732</v>
      </c>
      <c r="L116" s="39">
        <v>1125</v>
      </c>
      <c r="M116" s="1"/>
      <c r="N116" s="1"/>
      <c r="O116" s="1"/>
      <c r="P116" s="1"/>
      <c r="Q116" s="1"/>
      <c r="R116" s="1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1"/>
      <c r="AK116" s="1"/>
      <c r="AL116" s="1"/>
      <c r="AM116" s="25"/>
      <c r="AN116" s="25"/>
      <c r="AO116" s="25"/>
      <c r="AP116" s="25"/>
      <c r="AQ116" s="25"/>
      <c r="AR116" s="1"/>
      <c r="AS116" s="25"/>
      <c r="AT116" s="25"/>
      <c r="AU116" s="25"/>
      <c r="AV116" s="25"/>
      <c r="AW116" s="25"/>
      <c r="AX116" s="36"/>
      <c r="AY116" s="25"/>
      <c r="AZ116" s="25"/>
      <c r="BA116" s="25"/>
      <c r="BB116" s="25" t="s">
        <v>1879</v>
      </c>
      <c r="BC116" s="1"/>
      <c r="BD116" s="1"/>
      <c r="BE116" s="25"/>
      <c r="BF116" s="1"/>
      <c r="BG116" s="1"/>
      <c r="BH116" s="1"/>
      <c r="BI116" s="25"/>
      <c r="BJ116" s="6"/>
    </row>
    <row r="117" spans="1:62" ht="31">
      <c r="A117" s="23">
        <v>113</v>
      </c>
      <c r="B117" s="39" t="s">
        <v>1679</v>
      </c>
      <c r="C117" s="39" t="s">
        <v>1414</v>
      </c>
      <c r="D117" s="39" t="s">
        <v>1067</v>
      </c>
      <c r="E117" s="39">
        <v>90</v>
      </c>
      <c r="F117" s="39" t="s">
        <v>195</v>
      </c>
      <c r="G117" s="39" t="s">
        <v>195</v>
      </c>
      <c r="H117" s="55" t="str">
        <f t="shared" si="4"/>
        <v>陳＊媚</v>
      </c>
      <c r="I117" s="23" t="str">
        <f t="shared" si="5"/>
        <v>0＊720238</v>
      </c>
      <c r="J117" s="39">
        <v>1130306</v>
      </c>
      <c r="K117" s="39" t="s">
        <v>734</v>
      </c>
      <c r="L117" s="39">
        <v>1125</v>
      </c>
      <c r="M117" s="1"/>
      <c r="N117" s="1"/>
      <c r="O117" s="1"/>
      <c r="P117" s="1"/>
      <c r="Q117" s="1"/>
      <c r="R117" s="1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1"/>
      <c r="AK117" s="1"/>
      <c r="AL117" s="1"/>
      <c r="AM117" s="25"/>
      <c r="AN117" s="25"/>
      <c r="AO117" s="25"/>
      <c r="AP117" s="25"/>
      <c r="AQ117" s="25"/>
      <c r="AR117" s="1"/>
      <c r="AS117" s="25"/>
      <c r="AT117" s="25"/>
      <c r="AU117" s="25"/>
      <c r="AV117" s="25"/>
      <c r="AW117" s="25"/>
      <c r="AX117" s="36"/>
      <c r="AY117" s="25"/>
      <c r="AZ117" s="25"/>
      <c r="BA117" s="25" t="s">
        <v>9</v>
      </c>
      <c r="BB117" s="25"/>
      <c r="BC117" s="1"/>
      <c r="BD117" s="1"/>
      <c r="BE117" s="25"/>
      <c r="BF117" s="1"/>
      <c r="BG117" s="1"/>
      <c r="BH117" s="1"/>
      <c r="BI117" s="25"/>
      <c r="BJ117" s="6"/>
    </row>
    <row r="118" spans="1:62" ht="31">
      <c r="A118" s="23">
        <v>114</v>
      </c>
      <c r="B118" s="39" t="s">
        <v>1680</v>
      </c>
      <c r="C118" s="39" t="s">
        <v>1415</v>
      </c>
      <c r="D118" s="39" t="s">
        <v>1067</v>
      </c>
      <c r="E118" s="39">
        <v>89</v>
      </c>
      <c r="F118" s="39" t="s">
        <v>195</v>
      </c>
      <c r="G118" s="39" t="s">
        <v>195</v>
      </c>
      <c r="H118" s="55" t="str">
        <f t="shared" si="4"/>
        <v>陳＊梅妹</v>
      </c>
      <c r="I118" s="23" t="str">
        <f t="shared" si="5"/>
        <v>0＊848422</v>
      </c>
      <c r="J118" s="39">
        <v>1130307</v>
      </c>
      <c r="K118" s="39" t="s">
        <v>734</v>
      </c>
      <c r="L118" s="39">
        <v>1125</v>
      </c>
      <c r="M118" s="1"/>
      <c r="N118" s="1"/>
      <c r="O118" s="1"/>
      <c r="P118" s="1"/>
      <c r="Q118" s="1"/>
      <c r="R118" s="1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1"/>
      <c r="AK118" s="1"/>
      <c r="AL118" s="1"/>
      <c r="AM118" s="25"/>
      <c r="AN118" s="25"/>
      <c r="AO118" s="25"/>
      <c r="AP118" s="25"/>
      <c r="AQ118" s="25"/>
      <c r="AR118" s="1"/>
      <c r="AS118" s="25"/>
      <c r="AT118" s="25"/>
      <c r="AU118" s="25"/>
      <c r="AV118" s="25"/>
      <c r="AW118" s="25"/>
      <c r="AX118" s="36"/>
      <c r="AY118" s="25"/>
      <c r="AZ118" s="25"/>
      <c r="BA118" s="25" t="s">
        <v>9</v>
      </c>
      <c r="BB118" s="25"/>
      <c r="BC118" s="1"/>
      <c r="BD118" s="1"/>
      <c r="BE118" s="25"/>
      <c r="BF118" s="1"/>
      <c r="BG118" s="1"/>
      <c r="BH118" s="1"/>
      <c r="BI118" s="25"/>
      <c r="BJ118" s="6"/>
    </row>
    <row r="119" spans="1:62" ht="17">
      <c r="A119" s="23">
        <v>115</v>
      </c>
      <c r="B119" s="39" t="s">
        <v>1681</v>
      </c>
      <c r="C119" s="39" t="s">
        <v>1416</v>
      </c>
      <c r="D119" s="39" t="s">
        <v>1063</v>
      </c>
      <c r="E119" s="39">
        <v>57</v>
      </c>
      <c r="F119" s="39" t="s">
        <v>195</v>
      </c>
      <c r="G119" s="39" t="s">
        <v>195</v>
      </c>
      <c r="H119" s="55" t="str">
        <f t="shared" si="4"/>
        <v>陳＊忠</v>
      </c>
      <c r="I119" s="23" t="str">
        <f t="shared" si="5"/>
        <v>1＊997700</v>
      </c>
      <c r="J119" s="39">
        <v>1130307</v>
      </c>
      <c r="K119" s="39">
        <v>5761300</v>
      </c>
      <c r="L119" s="39">
        <v>1125</v>
      </c>
      <c r="M119" s="1"/>
      <c r="N119" s="1"/>
      <c r="O119" s="1"/>
      <c r="P119" s="1"/>
      <c r="Q119" s="1"/>
      <c r="R119" s="1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1"/>
      <c r="AK119" s="1"/>
      <c r="AL119" s="1"/>
      <c r="AM119" s="25"/>
      <c r="AN119" s="25"/>
      <c r="AO119" s="25"/>
      <c r="AP119" s="25"/>
      <c r="AQ119" s="25"/>
      <c r="AR119" s="1"/>
      <c r="AS119" s="25"/>
      <c r="AT119" s="25"/>
      <c r="AU119" s="25" t="s">
        <v>9</v>
      </c>
      <c r="AV119" s="25"/>
      <c r="AW119" s="25"/>
      <c r="AX119" s="36"/>
      <c r="AY119" s="25"/>
      <c r="AZ119" s="25"/>
      <c r="BA119" s="25"/>
      <c r="BB119" s="25"/>
      <c r="BC119" s="1"/>
      <c r="BD119" s="1"/>
      <c r="BE119" s="25"/>
      <c r="BF119" s="1"/>
      <c r="BG119" s="1"/>
      <c r="BH119" s="1"/>
      <c r="BI119" s="25"/>
      <c r="BJ119" s="6"/>
    </row>
    <row r="120" spans="1:62" ht="31">
      <c r="A120" s="23">
        <v>116</v>
      </c>
      <c r="B120" s="39" t="s">
        <v>1682</v>
      </c>
      <c r="C120" s="39" t="s">
        <v>1417</v>
      </c>
      <c r="D120" s="39" t="s">
        <v>1063</v>
      </c>
      <c r="E120" s="39">
        <v>44</v>
      </c>
      <c r="F120" s="39" t="s">
        <v>195</v>
      </c>
      <c r="G120" s="39" t="s">
        <v>195</v>
      </c>
      <c r="H120" s="55" t="str">
        <f t="shared" si="4"/>
        <v>洪＊豪</v>
      </c>
      <c r="I120" s="23" t="str">
        <f t="shared" si="5"/>
        <v>1＊542697</v>
      </c>
      <c r="J120" s="39">
        <v>1130307</v>
      </c>
      <c r="K120" s="39" t="s">
        <v>749</v>
      </c>
      <c r="L120" s="39">
        <v>1125</v>
      </c>
      <c r="M120" s="1"/>
      <c r="N120" s="1"/>
      <c r="O120" s="1"/>
      <c r="P120" s="1"/>
      <c r="Q120" s="1"/>
      <c r="R120" s="1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1"/>
      <c r="AK120" s="1"/>
      <c r="AL120" s="1"/>
      <c r="AM120" s="25"/>
      <c r="AN120" s="25"/>
      <c r="AO120" s="25"/>
      <c r="AP120" s="25"/>
      <c r="AQ120" s="25"/>
      <c r="AR120" s="1"/>
      <c r="AS120" s="25"/>
      <c r="AT120" s="25"/>
      <c r="AU120" s="25"/>
      <c r="AV120" s="25"/>
      <c r="AW120" s="25"/>
      <c r="AX120" s="36"/>
      <c r="AY120" s="25"/>
      <c r="AZ120" s="25"/>
      <c r="BA120" s="25"/>
      <c r="BB120" s="25"/>
      <c r="BC120" s="1" t="s">
        <v>9</v>
      </c>
      <c r="BD120" s="1"/>
      <c r="BE120" s="25"/>
      <c r="BF120" s="1"/>
      <c r="BG120" s="1"/>
      <c r="BH120" s="1"/>
      <c r="BI120" s="25"/>
      <c r="BJ120" s="6"/>
    </row>
    <row r="121" spans="1:62" ht="31">
      <c r="A121" s="23">
        <v>117</v>
      </c>
      <c r="B121" s="39" t="s">
        <v>1683</v>
      </c>
      <c r="C121" s="39" t="s">
        <v>1418</v>
      </c>
      <c r="D121" s="39" t="s">
        <v>1063</v>
      </c>
      <c r="E121" s="39">
        <v>38</v>
      </c>
      <c r="F121" s="39" t="s">
        <v>195</v>
      </c>
      <c r="G121" s="39" t="s">
        <v>195</v>
      </c>
      <c r="H121" s="55" t="str">
        <f t="shared" si="4"/>
        <v>王＊鈞</v>
      </c>
      <c r="I121" s="23" t="str">
        <f t="shared" si="5"/>
        <v>2＊979651</v>
      </c>
      <c r="J121" s="39">
        <v>1130307</v>
      </c>
      <c r="K121" s="39" t="s">
        <v>732</v>
      </c>
      <c r="L121" s="39">
        <v>1125</v>
      </c>
      <c r="M121" s="1"/>
      <c r="N121" s="1"/>
      <c r="O121" s="1"/>
      <c r="P121" s="1"/>
      <c r="Q121" s="1"/>
      <c r="R121" s="1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1"/>
      <c r="AK121" s="1"/>
      <c r="AL121" s="1"/>
      <c r="AM121" s="25"/>
      <c r="AN121" s="25"/>
      <c r="AO121" s="25"/>
      <c r="AP121" s="25"/>
      <c r="AQ121" s="25"/>
      <c r="AR121" s="1"/>
      <c r="AS121" s="25"/>
      <c r="AT121" s="25"/>
      <c r="AU121" s="25"/>
      <c r="AV121" s="25"/>
      <c r="AW121" s="25"/>
      <c r="AX121" s="36"/>
      <c r="AY121" s="25"/>
      <c r="AZ121" s="25"/>
      <c r="BA121" s="25"/>
      <c r="BB121" s="25" t="s">
        <v>1899</v>
      </c>
      <c r="BC121" s="1"/>
      <c r="BD121" s="1"/>
      <c r="BE121" s="25"/>
      <c r="BF121" s="1"/>
      <c r="BG121" s="1"/>
      <c r="BH121" s="1"/>
      <c r="BI121" s="25"/>
      <c r="BJ121" s="6"/>
    </row>
    <row r="122" spans="1:62" ht="31">
      <c r="A122" s="23">
        <v>118</v>
      </c>
      <c r="B122" s="39" t="s">
        <v>1684</v>
      </c>
      <c r="C122" s="39" t="s">
        <v>199</v>
      </c>
      <c r="D122" s="39" t="s">
        <v>1067</v>
      </c>
      <c r="E122" s="39">
        <v>74</v>
      </c>
      <c r="F122" s="39" t="s">
        <v>195</v>
      </c>
      <c r="G122" s="39" t="s">
        <v>195</v>
      </c>
      <c r="H122" s="55" t="str">
        <f t="shared" si="4"/>
        <v>李＊娥</v>
      </c>
      <c r="I122" s="23" t="str">
        <f t="shared" si="5"/>
        <v>2＊192035</v>
      </c>
      <c r="J122" s="39">
        <v>1130307</v>
      </c>
      <c r="K122" s="39" t="s">
        <v>742</v>
      </c>
      <c r="L122" s="39">
        <v>1125</v>
      </c>
      <c r="M122" s="1"/>
      <c r="N122" s="1"/>
      <c r="O122" s="1"/>
      <c r="P122" s="1"/>
      <c r="Q122" s="1"/>
      <c r="R122" s="1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1"/>
      <c r="AK122" s="1"/>
      <c r="AL122" s="1"/>
      <c r="AM122" s="25"/>
      <c r="AN122" s="25"/>
      <c r="AO122" s="25"/>
      <c r="AP122" s="25"/>
      <c r="AQ122" s="25"/>
      <c r="AR122" s="1"/>
      <c r="AS122" s="25"/>
      <c r="AT122" s="25"/>
      <c r="AU122" s="25"/>
      <c r="AV122" s="25"/>
      <c r="AW122" s="25"/>
      <c r="AX122" s="36"/>
      <c r="AY122" s="25"/>
      <c r="AZ122" s="25"/>
      <c r="BA122" s="25" t="s">
        <v>1900</v>
      </c>
      <c r="BB122" s="25"/>
      <c r="BC122" s="1"/>
      <c r="BD122" s="1"/>
      <c r="BE122" s="25" t="s">
        <v>736</v>
      </c>
      <c r="BF122" s="1"/>
      <c r="BG122" s="1"/>
      <c r="BH122" s="1"/>
      <c r="BI122" s="25"/>
      <c r="BJ122" s="6"/>
    </row>
    <row r="123" spans="1:62" ht="31">
      <c r="A123" s="23">
        <v>119</v>
      </c>
      <c r="B123" s="39" t="s">
        <v>1685</v>
      </c>
      <c r="C123" s="39" t="s">
        <v>1419</v>
      </c>
      <c r="D123" s="39" t="s">
        <v>1067</v>
      </c>
      <c r="E123" s="39">
        <v>89</v>
      </c>
      <c r="F123" s="39" t="s">
        <v>195</v>
      </c>
      <c r="G123" s="39" t="s">
        <v>195</v>
      </c>
      <c r="H123" s="55" t="str">
        <f t="shared" si="4"/>
        <v>呂＊桂鑾</v>
      </c>
      <c r="I123" s="23" t="str">
        <f t="shared" si="5"/>
        <v>0＊179033</v>
      </c>
      <c r="J123" s="39">
        <v>1130313</v>
      </c>
      <c r="K123" s="39" t="s">
        <v>734</v>
      </c>
      <c r="L123" s="39">
        <v>1125</v>
      </c>
      <c r="M123" s="1"/>
      <c r="N123" s="1"/>
      <c r="O123" s="1"/>
      <c r="P123" s="1"/>
      <c r="Q123" s="1"/>
      <c r="R123" s="1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1"/>
      <c r="AK123" s="1"/>
      <c r="AL123" s="1"/>
      <c r="AM123" s="25"/>
      <c r="AN123" s="25"/>
      <c r="AO123" s="25"/>
      <c r="AP123" s="25"/>
      <c r="AQ123" s="25"/>
      <c r="AR123" s="1"/>
      <c r="AS123" s="25"/>
      <c r="AT123" s="25"/>
      <c r="AU123" s="25"/>
      <c r="AV123" s="25"/>
      <c r="AW123" s="25"/>
      <c r="AX123" s="36"/>
      <c r="AY123" s="25"/>
      <c r="AZ123" s="25"/>
      <c r="BA123" s="25" t="s">
        <v>9</v>
      </c>
      <c r="BB123" s="25"/>
      <c r="BC123" s="1"/>
      <c r="BD123" s="1"/>
      <c r="BE123" s="25"/>
      <c r="BF123" s="1"/>
      <c r="BG123" s="1"/>
      <c r="BH123" s="1"/>
      <c r="BI123" s="25"/>
      <c r="BJ123" s="6"/>
    </row>
    <row r="124" spans="1:62" ht="31">
      <c r="A124" s="23">
        <v>120</v>
      </c>
      <c r="B124" s="39" t="s">
        <v>1686</v>
      </c>
      <c r="C124" s="39" t="s">
        <v>1420</v>
      </c>
      <c r="D124" s="39" t="s">
        <v>1063</v>
      </c>
      <c r="E124" s="39">
        <v>56</v>
      </c>
      <c r="F124" s="39" t="s">
        <v>195</v>
      </c>
      <c r="G124" s="39" t="s">
        <v>195</v>
      </c>
      <c r="H124" s="55" t="str">
        <f t="shared" si="4"/>
        <v>林＊欽</v>
      </c>
      <c r="I124" s="23" t="str">
        <f t="shared" si="5"/>
        <v>2＊318099</v>
      </c>
      <c r="J124" s="39">
        <v>1130313</v>
      </c>
      <c r="K124" s="39" t="s">
        <v>734</v>
      </c>
      <c r="L124" s="39">
        <v>1125</v>
      </c>
      <c r="M124" s="1"/>
      <c r="N124" s="1"/>
      <c r="O124" s="1"/>
      <c r="P124" s="1"/>
      <c r="Q124" s="1"/>
      <c r="R124" s="1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1"/>
      <c r="AK124" s="1"/>
      <c r="AL124" s="1"/>
      <c r="AM124" s="25"/>
      <c r="AN124" s="25"/>
      <c r="AO124" s="25"/>
      <c r="AP124" s="25"/>
      <c r="AQ124" s="25"/>
      <c r="AR124" s="1"/>
      <c r="AS124" s="25"/>
      <c r="AT124" s="25"/>
      <c r="AU124" s="25"/>
      <c r="AV124" s="25"/>
      <c r="AW124" s="25"/>
      <c r="AX124" s="36"/>
      <c r="AY124" s="25"/>
      <c r="AZ124" s="25"/>
      <c r="BA124" s="25" t="s">
        <v>9</v>
      </c>
      <c r="BB124" s="25"/>
      <c r="BC124" s="1"/>
      <c r="BD124" s="1"/>
      <c r="BE124" s="25"/>
      <c r="BF124" s="1"/>
      <c r="BG124" s="1"/>
      <c r="BH124" s="1"/>
      <c r="BI124" s="25"/>
      <c r="BJ124" s="6"/>
    </row>
    <row r="125" spans="1:62" ht="31">
      <c r="A125" s="23">
        <v>121</v>
      </c>
      <c r="B125" s="39" t="s">
        <v>1687</v>
      </c>
      <c r="C125" s="39" t="s">
        <v>1421</v>
      </c>
      <c r="D125" s="39" t="s">
        <v>1063</v>
      </c>
      <c r="E125" s="39">
        <v>61</v>
      </c>
      <c r="F125" s="39" t="s">
        <v>195</v>
      </c>
      <c r="G125" s="39" t="s">
        <v>195</v>
      </c>
      <c r="H125" s="55" t="str">
        <f t="shared" si="4"/>
        <v>楊＊丞</v>
      </c>
      <c r="I125" s="23" t="str">
        <f t="shared" si="5"/>
        <v>2＊205365</v>
      </c>
      <c r="J125" s="39">
        <v>1130313</v>
      </c>
      <c r="K125" s="39" t="s">
        <v>734</v>
      </c>
      <c r="L125" s="39">
        <v>1125</v>
      </c>
      <c r="M125" s="1"/>
      <c r="N125" s="1"/>
      <c r="O125" s="1"/>
      <c r="P125" s="1"/>
      <c r="Q125" s="1"/>
      <c r="R125" s="1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1"/>
      <c r="AK125" s="1"/>
      <c r="AL125" s="1"/>
      <c r="AM125" s="25"/>
      <c r="AN125" s="25"/>
      <c r="AO125" s="25"/>
      <c r="AP125" s="25"/>
      <c r="AQ125" s="25"/>
      <c r="AR125" s="1"/>
      <c r="AS125" s="25"/>
      <c r="AT125" s="25"/>
      <c r="AU125" s="25"/>
      <c r="AV125" s="25"/>
      <c r="AW125" s="25"/>
      <c r="AX125" s="36"/>
      <c r="AY125" s="25"/>
      <c r="AZ125" s="25"/>
      <c r="BA125" s="25" t="s">
        <v>9</v>
      </c>
      <c r="BB125" s="25"/>
      <c r="BC125" s="1"/>
      <c r="BD125" s="1"/>
      <c r="BE125" s="25"/>
      <c r="BF125" s="1"/>
      <c r="BG125" s="1"/>
      <c r="BH125" s="1"/>
      <c r="BI125" s="25"/>
      <c r="BJ125" s="6"/>
    </row>
    <row r="126" spans="1:62" ht="31">
      <c r="A126" s="23">
        <v>122</v>
      </c>
      <c r="B126" s="39" t="s">
        <v>1688</v>
      </c>
      <c r="C126" s="39" t="s">
        <v>1422</v>
      </c>
      <c r="D126" s="39" t="s">
        <v>1063</v>
      </c>
      <c r="E126" s="39">
        <v>85</v>
      </c>
      <c r="F126" s="39" t="s">
        <v>195</v>
      </c>
      <c r="G126" s="39" t="s">
        <v>195</v>
      </c>
      <c r="H126" s="55" t="str">
        <f t="shared" si="4"/>
        <v>王＊雄</v>
      </c>
      <c r="I126" s="23" t="str">
        <f t="shared" si="5"/>
        <v>0＊685219</v>
      </c>
      <c r="J126" s="39">
        <v>1130314</v>
      </c>
      <c r="K126" s="39" t="s">
        <v>734</v>
      </c>
      <c r="L126" s="39">
        <v>1125</v>
      </c>
      <c r="M126" s="1"/>
      <c r="N126" s="1"/>
      <c r="O126" s="1"/>
      <c r="P126" s="1"/>
      <c r="Q126" s="1"/>
      <c r="R126" s="1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1"/>
      <c r="AK126" s="1"/>
      <c r="AL126" s="1"/>
      <c r="AM126" s="25"/>
      <c r="AN126" s="25"/>
      <c r="AO126" s="25"/>
      <c r="AP126" s="25"/>
      <c r="AQ126" s="25"/>
      <c r="AR126" s="1"/>
      <c r="AS126" s="25"/>
      <c r="AT126" s="25"/>
      <c r="AU126" s="25"/>
      <c r="AV126" s="25"/>
      <c r="AW126" s="25"/>
      <c r="AX126" s="36"/>
      <c r="AY126" s="25"/>
      <c r="AZ126" s="25"/>
      <c r="BA126" s="25" t="s">
        <v>9</v>
      </c>
      <c r="BB126" s="25"/>
      <c r="BC126" s="1"/>
      <c r="BD126" s="1"/>
      <c r="BE126" s="25"/>
      <c r="BF126" s="1"/>
      <c r="BG126" s="1"/>
      <c r="BH126" s="1"/>
      <c r="BI126" s="25"/>
      <c r="BJ126" s="6"/>
    </row>
    <row r="127" spans="1:62" ht="31">
      <c r="A127" s="23">
        <v>123</v>
      </c>
      <c r="B127" s="39" t="s">
        <v>1689</v>
      </c>
      <c r="C127" s="39" t="s">
        <v>1423</v>
      </c>
      <c r="D127" s="39" t="s">
        <v>1063</v>
      </c>
      <c r="E127" s="39">
        <v>39</v>
      </c>
      <c r="F127" s="39" t="s">
        <v>195</v>
      </c>
      <c r="G127" s="39" t="s">
        <v>195</v>
      </c>
      <c r="H127" s="55" t="str">
        <f t="shared" si="4"/>
        <v>陳＊志</v>
      </c>
      <c r="I127" s="23" t="str">
        <f t="shared" si="5"/>
        <v>0＊136237</v>
      </c>
      <c r="J127" s="39">
        <v>1130314</v>
      </c>
      <c r="K127" s="39" t="s">
        <v>734</v>
      </c>
      <c r="L127" s="39">
        <v>1125</v>
      </c>
      <c r="M127" s="1"/>
      <c r="N127" s="1"/>
      <c r="O127" s="1"/>
      <c r="P127" s="1"/>
      <c r="Q127" s="1"/>
      <c r="R127" s="1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1"/>
      <c r="AK127" s="1"/>
      <c r="AL127" s="1"/>
      <c r="AM127" s="25"/>
      <c r="AN127" s="25"/>
      <c r="AO127" s="25"/>
      <c r="AP127" s="25"/>
      <c r="AQ127" s="25"/>
      <c r="AR127" s="1"/>
      <c r="AS127" s="25"/>
      <c r="AT127" s="25"/>
      <c r="AU127" s="25"/>
      <c r="AV127" s="25"/>
      <c r="AW127" s="25"/>
      <c r="AX127" s="36"/>
      <c r="AY127" s="25"/>
      <c r="AZ127" s="25"/>
      <c r="BA127" s="25" t="s">
        <v>9</v>
      </c>
      <c r="BB127" s="25"/>
      <c r="BC127" s="1"/>
      <c r="BD127" s="1"/>
      <c r="BE127" s="25"/>
      <c r="BF127" s="1"/>
      <c r="BG127" s="1"/>
      <c r="BH127" s="1"/>
      <c r="BI127" s="25"/>
      <c r="BJ127" s="6"/>
    </row>
    <row r="128" spans="1:62" ht="31">
      <c r="A128" s="23">
        <v>124</v>
      </c>
      <c r="B128" s="39" t="s">
        <v>1596</v>
      </c>
      <c r="C128" s="39" t="s">
        <v>1336</v>
      </c>
      <c r="D128" s="39" t="s">
        <v>1067</v>
      </c>
      <c r="E128" s="39">
        <v>64</v>
      </c>
      <c r="F128" s="39" t="s">
        <v>195</v>
      </c>
      <c r="G128" s="39" t="s">
        <v>195</v>
      </c>
      <c r="H128" s="55" t="str">
        <f t="shared" si="4"/>
        <v>郭＊枝</v>
      </c>
      <c r="I128" s="23" t="str">
        <f t="shared" si="5"/>
        <v>0＊275906</v>
      </c>
      <c r="J128" s="39">
        <v>1130314</v>
      </c>
      <c r="K128" s="39" t="s">
        <v>734</v>
      </c>
      <c r="L128" s="39">
        <v>1125</v>
      </c>
      <c r="M128" s="1"/>
      <c r="N128" s="1"/>
      <c r="O128" s="1"/>
      <c r="P128" s="1"/>
      <c r="Q128" s="1"/>
      <c r="R128" s="1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1"/>
      <c r="AK128" s="1"/>
      <c r="AL128" s="1"/>
      <c r="AM128" s="25"/>
      <c r="AN128" s="25"/>
      <c r="AO128" s="25"/>
      <c r="AP128" s="25"/>
      <c r="AQ128" s="25"/>
      <c r="AR128" s="1"/>
      <c r="AS128" s="25"/>
      <c r="AT128" s="25"/>
      <c r="AU128" s="25"/>
      <c r="AV128" s="25"/>
      <c r="AW128" s="25"/>
      <c r="AX128" s="36"/>
      <c r="AY128" s="25"/>
      <c r="AZ128" s="25"/>
      <c r="BA128" s="25" t="s">
        <v>9</v>
      </c>
      <c r="BB128" s="25"/>
      <c r="BC128" s="1"/>
      <c r="BD128" s="1"/>
      <c r="BE128" s="25"/>
      <c r="BF128" s="1"/>
      <c r="BG128" s="1"/>
      <c r="BH128" s="1"/>
      <c r="BI128" s="25"/>
      <c r="BJ128" s="6"/>
    </row>
    <row r="129" spans="1:62" ht="31">
      <c r="A129" s="23">
        <v>125</v>
      </c>
      <c r="B129" s="39" t="s">
        <v>1690</v>
      </c>
      <c r="C129" s="39" t="s">
        <v>1424</v>
      </c>
      <c r="D129" s="39" t="s">
        <v>1063</v>
      </c>
      <c r="E129" s="39">
        <v>55</v>
      </c>
      <c r="F129" s="39" t="s">
        <v>195</v>
      </c>
      <c r="G129" s="39" t="s">
        <v>195</v>
      </c>
      <c r="H129" s="55" t="str">
        <f t="shared" si="4"/>
        <v>葉＊賢</v>
      </c>
      <c r="I129" s="23" t="str">
        <f t="shared" si="5"/>
        <v>0＊333705</v>
      </c>
      <c r="J129" s="39">
        <v>1130314</v>
      </c>
      <c r="K129" s="39" t="s">
        <v>732</v>
      </c>
      <c r="L129" s="39">
        <v>1125</v>
      </c>
      <c r="M129" s="1"/>
      <c r="N129" s="1"/>
      <c r="O129" s="1"/>
      <c r="P129" s="1"/>
      <c r="Q129" s="1"/>
      <c r="R129" s="1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1"/>
      <c r="AK129" s="1"/>
      <c r="AL129" s="1"/>
      <c r="AM129" s="25"/>
      <c r="AN129" s="25"/>
      <c r="AO129" s="25"/>
      <c r="AP129" s="25"/>
      <c r="AQ129" s="25"/>
      <c r="AR129" s="1"/>
      <c r="AS129" s="25"/>
      <c r="AT129" s="25"/>
      <c r="AU129" s="25"/>
      <c r="AV129" s="25"/>
      <c r="AW129" s="25"/>
      <c r="AX129" s="36"/>
      <c r="AY129" s="25"/>
      <c r="AZ129" s="25"/>
      <c r="BA129" s="25"/>
      <c r="BB129" s="25" t="s">
        <v>1899</v>
      </c>
      <c r="BC129" s="1"/>
      <c r="BD129" s="1"/>
      <c r="BE129" s="25"/>
      <c r="BF129" s="1"/>
      <c r="BG129" s="1"/>
      <c r="BH129" s="1"/>
      <c r="BI129" s="25"/>
      <c r="BJ129" s="6"/>
    </row>
    <row r="130" spans="1:62" ht="31">
      <c r="A130" s="23">
        <v>126</v>
      </c>
      <c r="B130" s="39" t="s">
        <v>1691</v>
      </c>
      <c r="C130" s="39" t="s">
        <v>1425</v>
      </c>
      <c r="D130" s="39" t="s">
        <v>1067</v>
      </c>
      <c r="E130" s="39">
        <v>62</v>
      </c>
      <c r="F130" s="39" t="s">
        <v>195</v>
      </c>
      <c r="G130" s="39" t="s">
        <v>195</v>
      </c>
      <c r="H130" s="55" t="str">
        <f t="shared" si="4"/>
        <v>沈＊真</v>
      </c>
      <c r="I130" s="23" t="str">
        <f t="shared" si="5"/>
        <v>2＊551965</v>
      </c>
      <c r="J130" s="39">
        <v>1130314</v>
      </c>
      <c r="K130" s="39" t="s">
        <v>732</v>
      </c>
      <c r="L130" s="39">
        <v>1125</v>
      </c>
      <c r="M130" s="1"/>
      <c r="N130" s="1"/>
      <c r="O130" s="1"/>
      <c r="P130" s="1"/>
      <c r="Q130" s="1"/>
      <c r="R130" s="1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1"/>
      <c r="AK130" s="1"/>
      <c r="AL130" s="1"/>
      <c r="AM130" s="25"/>
      <c r="AN130" s="25"/>
      <c r="AO130" s="25"/>
      <c r="AP130" s="25"/>
      <c r="AQ130" s="25"/>
      <c r="AR130" s="1"/>
      <c r="AS130" s="25"/>
      <c r="AT130" s="25"/>
      <c r="AU130" s="25"/>
      <c r="AV130" s="25"/>
      <c r="AW130" s="25"/>
      <c r="AX130" s="36"/>
      <c r="AY130" s="25"/>
      <c r="AZ130" s="25"/>
      <c r="BA130" s="25"/>
      <c r="BB130" s="25" t="s">
        <v>1879</v>
      </c>
      <c r="BC130" s="1"/>
      <c r="BD130" s="1"/>
      <c r="BE130" s="25"/>
      <c r="BF130" s="1"/>
      <c r="BG130" s="1"/>
      <c r="BH130" s="1"/>
      <c r="BI130" s="25"/>
      <c r="BJ130" s="6"/>
    </row>
    <row r="131" spans="1:62" ht="31">
      <c r="A131" s="23">
        <v>127</v>
      </c>
      <c r="B131" s="39" t="s">
        <v>1692</v>
      </c>
      <c r="C131" s="39" t="s">
        <v>1426</v>
      </c>
      <c r="D131" s="39" t="s">
        <v>1067</v>
      </c>
      <c r="E131" s="39">
        <v>66</v>
      </c>
      <c r="F131" s="39" t="s">
        <v>195</v>
      </c>
      <c r="G131" s="39" t="s">
        <v>195</v>
      </c>
      <c r="H131" s="55" t="str">
        <f t="shared" si="4"/>
        <v>朱＊娟</v>
      </c>
      <c r="I131" s="23" t="str">
        <f t="shared" si="5"/>
        <v>2＊129926</v>
      </c>
      <c r="J131" s="39">
        <v>1130314</v>
      </c>
      <c r="K131" s="39" t="s">
        <v>734</v>
      </c>
      <c r="L131" s="39">
        <v>1125</v>
      </c>
      <c r="M131" s="1"/>
      <c r="N131" s="1"/>
      <c r="O131" s="1"/>
      <c r="P131" s="1"/>
      <c r="Q131" s="1"/>
      <c r="R131" s="1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1"/>
      <c r="AK131" s="1"/>
      <c r="AL131" s="1"/>
      <c r="AM131" s="25"/>
      <c r="AN131" s="25"/>
      <c r="AO131" s="25"/>
      <c r="AP131" s="25"/>
      <c r="AQ131" s="25"/>
      <c r="AR131" s="1"/>
      <c r="AS131" s="25"/>
      <c r="AT131" s="25"/>
      <c r="AU131" s="25"/>
      <c r="AV131" s="25"/>
      <c r="AW131" s="25"/>
      <c r="AX131" s="36"/>
      <c r="AY131" s="25"/>
      <c r="AZ131" s="25"/>
      <c r="BA131" s="25" t="s">
        <v>9</v>
      </c>
      <c r="BB131" s="25"/>
      <c r="BC131" s="1"/>
      <c r="BD131" s="1"/>
      <c r="BE131" s="25"/>
      <c r="BF131" s="1"/>
      <c r="BG131" s="1"/>
      <c r="BH131" s="1"/>
      <c r="BI131" s="25"/>
      <c r="BJ131" s="6"/>
    </row>
    <row r="132" spans="1:62" ht="31">
      <c r="A132" s="23">
        <v>128</v>
      </c>
      <c r="B132" s="39" t="s">
        <v>1693</v>
      </c>
      <c r="C132" s="39" t="s">
        <v>1427</v>
      </c>
      <c r="D132" s="39" t="s">
        <v>1063</v>
      </c>
      <c r="E132" s="39">
        <v>65</v>
      </c>
      <c r="F132" s="39" t="s">
        <v>195</v>
      </c>
      <c r="G132" s="39" t="s">
        <v>195</v>
      </c>
      <c r="H132" s="55" t="str">
        <f t="shared" si="4"/>
        <v>羅＊政</v>
      </c>
      <c r="I132" s="23" t="str">
        <f t="shared" si="5"/>
        <v>2＊573468</v>
      </c>
      <c r="J132" s="39">
        <v>1130314</v>
      </c>
      <c r="K132" s="39" t="s">
        <v>734</v>
      </c>
      <c r="L132" s="39">
        <v>1125</v>
      </c>
      <c r="M132" s="1"/>
      <c r="N132" s="1"/>
      <c r="O132" s="1"/>
      <c r="P132" s="1"/>
      <c r="Q132" s="1"/>
      <c r="R132" s="1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1"/>
      <c r="AK132" s="1"/>
      <c r="AL132" s="1"/>
      <c r="AM132" s="25"/>
      <c r="AN132" s="25"/>
      <c r="AO132" s="25"/>
      <c r="AP132" s="25"/>
      <c r="AQ132" s="25"/>
      <c r="AR132" s="1"/>
      <c r="AS132" s="25"/>
      <c r="AT132" s="25"/>
      <c r="AU132" s="25"/>
      <c r="AV132" s="25"/>
      <c r="AW132" s="25"/>
      <c r="AX132" s="36"/>
      <c r="AY132" s="25"/>
      <c r="AZ132" s="25"/>
      <c r="BA132" s="25" t="s">
        <v>9</v>
      </c>
      <c r="BB132" s="25"/>
      <c r="BC132" s="1"/>
      <c r="BD132" s="1"/>
      <c r="BE132" s="25"/>
      <c r="BF132" s="1"/>
      <c r="BG132" s="1"/>
      <c r="BH132" s="1"/>
      <c r="BI132" s="25"/>
      <c r="BJ132" s="6"/>
    </row>
    <row r="133" spans="1:62" ht="31">
      <c r="A133" s="23">
        <v>129</v>
      </c>
      <c r="B133" s="39" t="s">
        <v>1694</v>
      </c>
      <c r="C133" s="39" t="s">
        <v>421</v>
      </c>
      <c r="D133" s="39" t="s">
        <v>1063</v>
      </c>
      <c r="E133" s="39">
        <v>61</v>
      </c>
      <c r="F133" s="39" t="s">
        <v>195</v>
      </c>
      <c r="G133" s="39" t="s">
        <v>195</v>
      </c>
      <c r="H133" s="55" t="str">
        <f t="shared" si="4"/>
        <v>林＊文</v>
      </c>
      <c r="I133" s="23" t="str">
        <f t="shared" si="5"/>
        <v>0＊056203</v>
      </c>
      <c r="J133" s="39">
        <v>1130325</v>
      </c>
      <c r="K133" s="39" t="s">
        <v>734</v>
      </c>
      <c r="L133" s="39">
        <v>1125</v>
      </c>
      <c r="M133" s="1"/>
      <c r="N133" s="1"/>
      <c r="O133" s="1"/>
      <c r="P133" s="1"/>
      <c r="Q133" s="1"/>
      <c r="R133" s="1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1"/>
      <c r="AK133" s="1"/>
      <c r="AL133" s="1"/>
      <c r="AM133" s="25"/>
      <c r="AN133" s="25"/>
      <c r="AO133" s="25"/>
      <c r="AP133" s="25"/>
      <c r="AQ133" s="25"/>
      <c r="AR133" s="1"/>
      <c r="AS133" s="25"/>
      <c r="AT133" s="25"/>
      <c r="AU133" s="25"/>
      <c r="AV133" s="25"/>
      <c r="AW133" s="25"/>
      <c r="AX133" s="36"/>
      <c r="AY133" s="25"/>
      <c r="AZ133" s="25"/>
      <c r="BA133" s="25" t="s">
        <v>9</v>
      </c>
      <c r="BB133" s="25"/>
      <c r="BC133" s="1"/>
      <c r="BD133" s="1"/>
      <c r="BE133" s="25"/>
      <c r="BF133" s="1"/>
      <c r="BG133" s="1"/>
      <c r="BH133" s="1"/>
      <c r="BI133" s="25"/>
      <c r="BJ133" s="6"/>
    </row>
    <row r="134" spans="1:62" ht="31">
      <c r="A134" s="23">
        <v>130</v>
      </c>
      <c r="B134" s="39" t="s">
        <v>1695</v>
      </c>
      <c r="C134" s="39" t="s">
        <v>1428</v>
      </c>
      <c r="D134" s="39" t="s">
        <v>1063</v>
      </c>
      <c r="E134" s="39">
        <v>78</v>
      </c>
      <c r="F134" s="39" t="s">
        <v>195</v>
      </c>
      <c r="G134" s="39" t="s">
        <v>195</v>
      </c>
      <c r="H134" s="55" t="str">
        <f t="shared" si="4"/>
        <v>林＊</v>
      </c>
      <c r="I134" s="23" t="str">
        <f t="shared" si="5"/>
        <v>1＊081306</v>
      </c>
      <c r="J134" s="39">
        <v>1130325</v>
      </c>
      <c r="K134" s="39" t="s">
        <v>734</v>
      </c>
      <c r="L134" s="39">
        <v>1125</v>
      </c>
      <c r="M134" s="1"/>
      <c r="N134" s="1"/>
      <c r="O134" s="1"/>
      <c r="P134" s="1"/>
      <c r="Q134" s="1"/>
      <c r="R134" s="1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1"/>
      <c r="AK134" s="1"/>
      <c r="AL134" s="1"/>
      <c r="AM134" s="25"/>
      <c r="AN134" s="25"/>
      <c r="AO134" s="25"/>
      <c r="AP134" s="25"/>
      <c r="AQ134" s="25"/>
      <c r="AR134" s="1"/>
      <c r="AS134" s="25"/>
      <c r="AT134" s="25"/>
      <c r="AU134" s="25"/>
      <c r="AV134" s="25"/>
      <c r="AW134" s="25"/>
      <c r="AX134" s="36"/>
      <c r="AY134" s="25"/>
      <c r="AZ134" s="25"/>
      <c r="BA134" s="25" t="s">
        <v>9</v>
      </c>
      <c r="BB134" s="25"/>
      <c r="BC134" s="1"/>
      <c r="BD134" s="1"/>
      <c r="BE134" s="25"/>
      <c r="BF134" s="1"/>
      <c r="BG134" s="1"/>
      <c r="BH134" s="1"/>
      <c r="BI134" s="25"/>
      <c r="BJ134" s="6"/>
    </row>
    <row r="135" spans="1:62" ht="31">
      <c r="A135" s="23">
        <v>131</v>
      </c>
      <c r="B135" s="39" t="s">
        <v>1696</v>
      </c>
      <c r="C135" s="39" t="s">
        <v>1429</v>
      </c>
      <c r="D135" s="39" t="s">
        <v>1067</v>
      </c>
      <c r="E135" s="39">
        <v>66</v>
      </c>
      <c r="F135" s="39" t="s">
        <v>195</v>
      </c>
      <c r="G135" s="39" t="s">
        <v>195</v>
      </c>
      <c r="H135" s="55" t="str">
        <f t="shared" si="4"/>
        <v>朱＊諒</v>
      </c>
      <c r="I135" s="23" t="str">
        <f t="shared" si="5"/>
        <v>1＊691451</v>
      </c>
      <c r="J135" s="39">
        <v>1130325</v>
      </c>
      <c r="K135" s="39" t="s">
        <v>734</v>
      </c>
      <c r="L135" s="39">
        <v>1125</v>
      </c>
      <c r="M135" s="1"/>
      <c r="N135" s="1"/>
      <c r="O135" s="1"/>
      <c r="P135" s="1"/>
      <c r="Q135" s="1"/>
      <c r="R135" s="1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1"/>
      <c r="AK135" s="1"/>
      <c r="AL135" s="1"/>
      <c r="AM135" s="25"/>
      <c r="AN135" s="25"/>
      <c r="AO135" s="25"/>
      <c r="AP135" s="25"/>
      <c r="AQ135" s="25"/>
      <c r="AR135" s="1"/>
      <c r="AS135" s="25"/>
      <c r="AT135" s="25"/>
      <c r="AU135" s="25"/>
      <c r="AV135" s="25"/>
      <c r="AW135" s="25"/>
      <c r="AX135" s="36"/>
      <c r="AY135" s="25"/>
      <c r="AZ135" s="25"/>
      <c r="BA135" s="25" t="s">
        <v>9</v>
      </c>
      <c r="BB135" s="25"/>
      <c r="BC135" s="1"/>
      <c r="BD135" s="1"/>
      <c r="BE135" s="25"/>
      <c r="BF135" s="1"/>
      <c r="BG135" s="1"/>
      <c r="BH135" s="1"/>
      <c r="BI135" s="25"/>
      <c r="BJ135" s="6"/>
    </row>
    <row r="136" spans="1:62" ht="31">
      <c r="A136" s="23">
        <v>132</v>
      </c>
      <c r="B136" s="39" t="s">
        <v>1697</v>
      </c>
      <c r="C136" s="39" t="s">
        <v>1430</v>
      </c>
      <c r="D136" s="39" t="s">
        <v>1067</v>
      </c>
      <c r="E136" s="39">
        <v>67</v>
      </c>
      <c r="F136" s="39" t="s">
        <v>195</v>
      </c>
      <c r="G136" s="39" t="s">
        <v>195</v>
      </c>
      <c r="H136" s="55" t="str">
        <f t="shared" si="4"/>
        <v>林＊靜</v>
      </c>
      <c r="I136" s="23" t="str">
        <f t="shared" si="5"/>
        <v>2＊474582</v>
      </c>
      <c r="J136" s="39">
        <v>1130325</v>
      </c>
      <c r="K136" s="39" t="s">
        <v>734</v>
      </c>
      <c r="L136" s="39">
        <v>1125</v>
      </c>
      <c r="M136" s="1"/>
      <c r="N136" s="1"/>
      <c r="O136" s="1"/>
      <c r="P136" s="1"/>
      <c r="Q136" s="1"/>
      <c r="R136" s="1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1"/>
      <c r="AK136" s="1"/>
      <c r="AL136" s="1"/>
      <c r="AM136" s="25"/>
      <c r="AN136" s="25"/>
      <c r="AO136" s="25"/>
      <c r="AP136" s="25"/>
      <c r="AQ136" s="25"/>
      <c r="AR136" s="1"/>
      <c r="AS136" s="25"/>
      <c r="AT136" s="25"/>
      <c r="AU136" s="25"/>
      <c r="AV136" s="25"/>
      <c r="AW136" s="25"/>
      <c r="AX136" s="36"/>
      <c r="AY136" s="25"/>
      <c r="AZ136" s="25"/>
      <c r="BA136" s="25" t="s">
        <v>9</v>
      </c>
      <c r="BB136" s="25"/>
      <c r="BC136" s="1"/>
      <c r="BD136" s="1"/>
      <c r="BE136" s="25"/>
      <c r="BF136" s="1"/>
      <c r="BG136" s="1"/>
      <c r="BH136" s="1"/>
      <c r="BI136" s="25"/>
      <c r="BJ136" s="6"/>
    </row>
    <row r="137" spans="1:62" ht="31">
      <c r="A137" s="23">
        <v>133</v>
      </c>
      <c r="B137" s="39" t="s">
        <v>1698</v>
      </c>
      <c r="C137" s="39" t="s">
        <v>1431</v>
      </c>
      <c r="D137" s="39" t="s">
        <v>1063</v>
      </c>
      <c r="E137" s="39">
        <v>80</v>
      </c>
      <c r="F137" s="39" t="s">
        <v>195</v>
      </c>
      <c r="G137" s="39" t="s">
        <v>195</v>
      </c>
      <c r="H137" s="55" t="str">
        <f t="shared" si="4"/>
        <v>張＊雄</v>
      </c>
      <c r="I137" s="23" t="str">
        <f t="shared" si="5"/>
        <v>0＊944061</v>
      </c>
      <c r="J137" s="39">
        <v>1130327</v>
      </c>
      <c r="K137" s="39" t="s">
        <v>734</v>
      </c>
      <c r="L137" s="39">
        <v>1125</v>
      </c>
      <c r="M137" s="1"/>
      <c r="N137" s="1"/>
      <c r="O137" s="1"/>
      <c r="P137" s="1"/>
      <c r="Q137" s="1"/>
      <c r="R137" s="1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1"/>
      <c r="AK137" s="1"/>
      <c r="AL137" s="1"/>
      <c r="AM137" s="25"/>
      <c r="AN137" s="25"/>
      <c r="AO137" s="25"/>
      <c r="AP137" s="25"/>
      <c r="AQ137" s="25"/>
      <c r="AR137" s="1"/>
      <c r="AS137" s="25"/>
      <c r="AT137" s="25"/>
      <c r="AU137" s="25"/>
      <c r="AV137" s="25"/>
      <c r="AW137" s="25"/>
      <c r="AX137" s="36"/>
      <c r="AY137" s="25"/>
      <c r="AZ137" s="25"/>
      <c r="BA137" s="25" t="s">
        <v>9</v>
      </c>
      <c r="BB137" s="25"/>
      <c r="BC137" s="1"/>
      <c r="BD137" s="1"/>
      <c r="BE137" s="25"/>
      <c r="BF137" s="1"/>
      <c r="BG137" s="1"/>
      <c r="BH137" s="1"/>
      <c r="BI137" s="25"/>
      <c r="BJ137" s="6"/>
    </row>
    <row r="138" spans="1:62" ht="31">
      <c r="A138" s="23">
        <v>134</v>
      </c>
      <c r="B138" s="39" t="s">
        <v>1699</v>
      </c>
      <c r="C138" s="39" t="s">
        <v>1432</v>
      </c>
      <c r="D138" s="39" t="s">
        <v>1067</v>
      </c>
      <c r="E138" s="39">
        <v>66</v>
      </c>
      <c r="F138" s="39" t="s">
        <v>195</v>
      </c>
      <c r="G138" s="39" t="s">
        <v>195</v>
      </c>
      <c r="H138" s="55" t="str">
        <f t="shared" si="4"/>
        <v>戴＊芬</v>
      </c>
      <c r="I138" s="23" t="str">
        <f t="shared" si="5"/>
        <v>0＊908496</v>
      </c>
      <c r="J138" s="39">
        <v>1130327</v>
      </c>
      <c r="K138" s="39" t="s">
        <v>734</v>
      </c>
      <c r="L138" s="39">
        <v>1125</v>
      </c>
      <c r="M138" s="1"/>
      <c r="N138" s="1"/>
      <c r="O138" s="1"/>
      <c r="P138" s="1"/>
      <c r="Q138" s="1"/>
      <c r="R138" s="1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1"/>
      <c r="AK138" s="1"/>
      <c r="AL138" s="1"/>
      <c r="AM138" s="25"/>
      <c r="AN138" s="25"/>
      <c r="AO138" s="25"/>
      <c r="AP138" s="25"/>
      <c r="AQ138" s="25"/>
      <c r="AR138" s="1"/>
      <c r="AS138" s="25"/>
      <c r="AT138" s="25"/>
      <c r="AU138" s="25"/>
      <c r="AV138" s="25"/>
      <c r="AW138" s="25"/>
      <c r="AX138" s="36"/>
      <c r="AY138" s="25"/>
      <c r="AZ138" s="25"/>
      <c r="BA138" s="25" t="s">
        <v>9</v>
      </c>
      <c r="BB138" s="25"/>
      <c r="BC138" s="1"/>
      <c r="BD138" s="1"/>
      <c r="BE138" s="25"/>
      <c r="BF138" s="1"/>
      <c r="BG138" s="1"/>
      <c r="BH138" s="1"/>
      <c r="BI138" s="25"/>
      <c r="BJ138" s="6"/>
    </row>
    <row r="139" spans="1:62" ht="31">
      <c r="A139" s="23">
        <v>135</v>
      </c>
      <c r="B139" s="39" t="s">
        <v>1700</v>
      </c>
      <c r="C139" s="39" t="s">
        <v>1433</v>
      </c>
      <c r="D139" s="39" t="s">
        <v>1063</v>
      </c>
      <c r="E139" s="39">
        <v>72</v>
      </c>
      <c r="F139" s="39" t="s">
        <v>195</v>
      </c>
      <c r="G139" s="39" t="s">
        <v>195</v>
      </c>
      <c r="H139" s="55" t="str">
        <f t="shared" si="4"/>
        <v>朱＊發</v>
      </c>
      <c r="I139" s="23" t="str">
        <f t="shared" si="5"/>
        <v>0＊983238</v>
      </c>
      <c r="J139" s="39">
        <v>1130327</v>
      </c>
      <c r="K139" s="39" t="s">
        <v>734</v>
      </c>
      <c r="L139" s="39">
        <v>1125</v>
      </c>
      <c r="M139" s="1"/>
      <c r="N139" s="1"/>
      <c r="O139" s="1"/>
      <c r="P139" s="1"/>
      <c r="Q139" s="1"/>
      <c r="R139" s="1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1"/>
      <c r="AK139" s="1"/>
      <c r="AL139" s="1"/>
      <c r="AM139" s="25"/>
      <c r="AN139" s="25"/>
      <c r="AO139" s="25"/>
      <c r="AP139" s="25"/>
      <c r="AQ139" s="25"/>
      <c r="AR139" s="1"/>
      <c r="AS139" s="25"/>
      <c r="AT139" s="25"/>
      <c r="AU139" s="25"/>
      <c r="AV139" s="25"/>
      <c r="AW139" s="25"/>
      <c r="AX139" s="36"/>
      <c r="AY139" s="25"/>
      <c r="AZ139" s="25"/>
      <c r="BA139" s="25" t="s">
        <v>9</v>
      </c>
      <c r="BB139" s="25"/>
      <c r="BC139" s="1"/>
      <c r="BD139" s="1"/>
      <c r="BE139" s="25"/>
      <c r="BF139" s="1"/>
      <c r="BG139" s="1"/>
      <c r="BH139" s="1"/>
      <c r="BI139" s="25"/>
      <c r="BJ139" s="6"/>
    </row>
    <row r="140" spans="1:62" ht="31">
      <c r="A140" s="23">
        <v>136</v>
      </c>
      <c r="B140" s="39" t="s">
        <v>1701</v>
      </c>
      <c r="C140" s="39" t="s">
        <v>240</v>
      </c>
      <c r="D140" s="39" t="s">
        <v>1063</v>
      </c>
      <c r="E140" s="39">
        <v>82</v>
      </c>
      <c r="F140" s="39" t="s">
        <v>195</v>
      </c>
      <c r="G140" s="39" t="s">
        <v>195</v>
      </c>
      <c r="H140" s="55" t="str">
        <f t="shared" si="4"/>
        <v>張＊清</v>
      </c>
      <c r="I140" s="23" t="str">
        <f t="shared" si="5"/>
        <v>1＊763688</v>
      </c>
      <c r="J140" s="39">
        <v>1130327</v>
      </c>
      <c r="K140" s="39" t="s">
        <v>734</v>
      </c>
      <c r="L140" s="39">
        <v>1125</v>
      </c>
      <c r="M140" s="1"/>
      <c r="N140" s="1"/>
      <c r="O140" s="1"/>
      <c r="P140" s="1"/>
      <c r="Q140" s="1"/>
      <c r="R140" s="1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1"/>
      <c r="AK140" s="1"/>
      <c r="AL140" s="1"/>
      <c r="AM140" s="25"/>
      <c r="AN140" s="25"/>
      <c r="AO140" s="25"/>
      <c r="AP140" s="25"/>
      <c r="AQ140" s="25"/>
      <c r="AR140" s="1"/>
      <c r="AS140" s="25"/>
      <c r="AT140" s="25"/>
      <c r="AU140" s="25"/>
      <c r="AV140" s="25"/>
      <c r="AW140" s="25"/>
      <c r="AX140" s="36"/>
      <c r="AY140" s="25"/>
      <c r="AZ140" s="25"/>
      <c r="BA140" s="25" t="s">
        <v>9</v>
      </c>
      <c r="BB140" s="25"/>
      <c r="BC140" s="1"/>
      <c r="BD140" s="1"/>
      <c r="BE140" s="25"/>
      <c r="BF140" s="1"/>
      <c r="BG140" s="1"/>
      <c r="BH140" s="1"/>
      <c r="BI140" s="25"/>
      <c r="BJ140" s="6"/>
    </row>
    <row r="141" spans="1:62" ht="31">
      <c r="A141" s="23">
        <v>137</v>
      </c>
      <c r="B141" s="39" t="s">
        <v>1702</v>
      </c>
      <c r="C141" s="39" t="s">
        <v>1434</v>
      </c>
      <c r="D141" s="39" t="s">
        <v>1063</v>
      </c>
      <c r="E141" s="39">
        <v>39</v>
      </c>
      <c r="F141" s="39" t="s">
        <v>195</v>
      </c>
      <c r="G141" s="39" t="s">
        <v>195</v>
      </c>
      <c r="H141" s="55" t="str">
        <f t="shared" ref="H141:H204" si="6">REPLACE(B141,2,1,"＊")</f>
        <v>黃＊陽</v>
      </c>
      <c r="I141" s="23" t="str">
        <f t="shared" ref="I141:I204" si="7">REPLACE(C141,2,1,"＊")</f>
        <v>2＊257014</v>
      </c>
      <c r="J141" s="39">
        <v>1130327</v>
      </c>
      <c r="K141" s="39" t="s">
        <v>732</v>
      </c>
      <c r="L141" s="39">
        <v>1125</v>
      </c>
      <c r="M141" s="1"/>
      <c r="N141" s="1"/>
      <c r="O141" s="1"/>
      <c r="P141" s="1"/>
      <c r="Q141" s="1"/>
      <c r="R141" s="1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1"/>
      <c r="AK141" s="1"/>
      <c r="AL141" s="1"/>
      <c r="AM141" s="25"/>
      <c r="AN141" s="25"/>
      <c r="AO141" s="25"/>
      <c r="AP141" s="25"/>
      <c r="AQ141" s="25"/>
      <c r="AR141" s="1"/>
      <c r="AS141" s="25"/>
      <c r="AT141" s="25"/>
      <c r="AU141" s="25"/>
      <c r="AV141" s="25"/>
      <c r="AW141" s="25"/>
      <c r="AX141" s="36"/>
      <c r="AY141" s="25"/>
      <c r="AZ141" s="25"/>
      <c r="BA141" s="25"/>
      <c r="BB141" s="25" t="s">
        <v>1899</v>
      </c>
      <c r="BC141" s="1"/>
      <c r="BD141" s="1"/>
      <c r="BE141" s="25"/>
      <c r="BF141" s="1"/>
      <c r="BG141" s="1"/>
      <c r="BH141" s="1"/>
      <c r="BI141" s="25"/>
      <c r="BJ141" s="6"/>
    </row>
    <row r="142" spans="1:62" ht="31">
      <c r="A142" s="23">
        <v>138</v>
      </c>
      <c r="B142" s="39" t="s">
        <v>1703</v>
      </c>
      <c r="C142" s="39" t="s">
        <v>1435</v>
      </c>
      <c r="D142" s="39" t="s">
        <v>1067</v>
      </c>
      <c r="E142" s="39">
        <v>81</v>
      </c>
      <c r="F142" s="39" t="s">
        <v>195</v>
      </c>
      <c r="G142" s="39" t="s">
        <v>195</v>
      </c>
      <c r="H142" s="55" t="str">
        <f t="shared" si="6"/>
        <v>蔡＊美佐</v>
      </c>
      <c r="I142" s="23" t="str">
        <f t="shared" si="7"/>
        <v>2＊758046</v>
      </c>
      <c r="J142" s="39">
        <v>1130327</v>
      </c>
      <c r="K142" s="39" t="s">
        <v>734</v>
      </c>
      <c r="L142" s="39">
        <v>1125</v>
      </c>
      <c r="M142" s="1"/>
      <c r="N142" s="1"/>
      <c r="O142" s="1"/>
      <c r="P142" s="1"/>
      <c r="Q142" s="1"/>
      <c r="R142" s="1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1"/>
      <c r="AK142" s="1"/>
      <c r="AL142" s="1"/>
      <c r="AM142" s="25"/>
      <c r="AN142" s="25"/>
      <c r="AO142" s="25"/>
      <c r="AP142" s="25"/>
      <c r="AQ142" s="25"/>
      <c r="AR142" s="1"/>
      <c r="AS142" s="25"/>
      <c r="AT142" s="25"/>
      <c r="AU142" s="25"/>
      <c r="AV142" s="25"/>
      <c r="AW142" s="25"/>
      <c r="AX142" s="36"/>
      <c r="AY142" s="25"/>
      <c r="AZ142" s="25"/>
      <c r="BA142" s="25" t="s">
        <v>9</v>
      </c>
      <c r="BB142" s="25"/>
      <c r="BC142" s="1"/>
      <c r="BD142" s="1"/>
      <c r="BE142" s="25"/>
      <c r="BF142" s="1"/>
      <c r="BG142" s="1"/>
      <c r="BH142" s="1"/>
      <c r="BI142" s="25"/>
      <c r="BJ142" s="6"/>
    </row>
    <row r="143" spans="1:62" ht="31">
      <c r="A143" s="23">
        <v>139</v>
      </c>
      <c r="B143" s="39" t="s">
        <v>1704</v>
      </c>
      <c r="C143" s="39" t="s">
        <v>1436</v>
      </c>
      <c r="D143" s="39" t="s">
        <v>1067</v>
      </c>
      <c r="E143" s="39">
        <v>66</v>
      </c>
      <c r="F143" s="39" t="s">
        <v>195</v>
      </c>
      <c r="G143" s="39" t="s">
        <v>195</v>
      </c>
      <c r="H143" s="55" t="str">
        <f t="shared" si="6"/>
        <v>黃＊芬</v>
      </c>
      <c r="I143" s="23" t="str">
        <f t="shared" si="7"/>
        <v>2＊426431</v>
      </c>
      <c r="J143" s="39">
        <v>1130327</v>
      </c>
      <c r="K143" s="39" t="s">
        <v>734</v>
      </c>
      <c r="L143" s="39">
        <v>1125</v>
      </c>
      <c r="M143" s="1"/>
      <c r="N143" s="1"/>
      <c r="O143" s="1"/>
      <c r="P143" s="1"/>
      <c r="Q143" s="1"/>
      <c r="R143" s="1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1"/>
      <c r="AK143" s="1"/>
      <c r="AL143" s="1"/>
      <c r="AM143" s="25"/>
      <c r="AN143" s="25"/>
      <c r="AO143" s="25"/>
      <c r="AP143" s="25"/>
      <c r="AQ143" s="25"/>
      <c r="AR143" s="1"/>
      <c r="AS143" s="25"/>
      <c r="AT143" s="25"/>
      <c r="AU143" s="25"/>
      <c r="AV143" s="25"/>
      <c r="AW143" s="25"/>
      <c r="AX143" s="36"/>
      <c r="AY143" s="25"/>
      <c r="AZ143" s="25"/>
      <c r="BA143" s="25" t="s">
        <v>9</v>
      </c>
      <c r="BB143" s="25"/>
      <c r="BC143" s="1"/>
      <c r="BD143" s="1"/>
      <c r="BE143" s="25"/>
      <c r="BF143" s="1"/>
      <c r="BG143" s="1"/>
      <c r="BH143" s="1"/>
      <c r="BI143" s="25"/>
      <c r="BJ143" s="6"/>
    </row>
    <row r="144" spans="1:62" ht="31">
      <c r="A144" s="23">
        <v>140</v>
      </c>
      <c r="B144" s="39" t="s">
        <v>1705</v>
      </c>
      <c r="C144" s="39" t="s">
        <v>1437</v>
      </c>
      <c r="D144" s="39" t="s">
        <v>1063</v>
      </c>
      <c r="E144" s="39">
        <v>80</v>
      </c>
      <c r="F144" s="39" t="s">
        <v>195</v>
      </c>
      <c r="G144" s="39" t="s">
        <v>195</v>
      </c>
      <c r="H144" s="55" t="str">
        <f t="shared" si="6"/>
        <v>張＊男</v>
      </c>
      <c r="I144" s="23" t="str">
        <f t="shared" si="7"/>
        <v>0＊045518</v>
      </c>
      <c r="J144" s="39">
        <v>1130328</v>
      </c>
      <c r="K144" s="39" t="s">
        <v>734</v>
      </c>
      <c r="L144" s="39">
        <v>1125</v>
      </c>
      <c r="M144" s="1"/>
      <c r="N144" s="1"/>
      <c r="O144" s="1"/>
      <c r="P144" s="1"/>
      <c r="Q144" s="1"/>
      <c r="R144" s="1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1"/>
      <c r="AK144" s="1"/>
      <c r="AL144" s="1"/>
      <c r="AM144" s="25"/>
      <c r="AN144" s="25"/>
      <c r="AO144" s="25"/>
      <c r="AP144" s="25"/>
      <c r="AQ144" s="25"/>
      <c r="AR144" s="1"/>
      <c r="AS144" s="25"/>
      <c r="AT144" s="25"/>
      <c r="AU144" s="25"/>
      <c r="AV144" s="25"/>
      <c r="AW144" s="25"/>
      <c r="AX144" s="36"/>
      <c r="AY144" s="25"/>
      <c r="AZ144" s="25"/>
      <c r="BA144" s="25" t="s">
        <v>9</v>
      </c>
      <c r="BB144" s="25"/>
      <c r="BC144" s="1"/>
      <c r="BD144" s="1"/>
      <c r="BE144" s="25"/>
      <c r="BF144" s="1"/>
      <c r="BG144" s="1"/>
      <c r="BH144" s="1"/>
      <c r="BI144" s="25"/>
      <c r="BJ144" s="6"/>
    </row>
    <row r="145" spans="1:62" ht="46.5">
      <c r="A145" s="23">
        <v>141</v>
      </c>
      <c r="B145" s="39" t="s">
        <v>1706</v>
      </c>
      <c r="C145" s="39" t="s">
        <v>1438</v>
      </c>
      <c r="D145" s="39" t="s">
        <v>1067</v>
      </c>
      <c r="E145" s="39">
        <v>73</v>
      </c>
      <c r="F145" s="39" t="s">
        <v>195</v>
      </c>
      <c r="G145" s="39" t="s">
        <v>195</v>
      </c>
      <c r="H145" s="55" t="str">
        <f t="shared" si="6"/>
        <v>楊＊月</v>
      </c>
      <c r="I145" s="23" t="str">
        <f t="shared" si="7"/>
        <v>0＊716172</v>
      </c>
      <c r="J145" s="39">
        <v>1130328</v>
      </c>
      <c r="K145" s="39" t="s">
        <v>738</v>
      </c>
      <c r="L145" s="39">
        <v>1125</v>
      </c>
      <c r="M145" s="1"/>
      <c r="N145" s="1"/>
      <c r="O145" s="1"/>
      <c r="P145" s="1"/>
      <c r="Q145" s="1"/>
      <c r="R145" s="1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1"/>
      <c r="AK145" s="1"/>
      <c r="AL145" s="1"/>
      <c r="AM145" s="25"/>
      <c r="AN145" s="25"/>
      <c r="AO145" s="25"/>
      <c r="AP145" s="25"/>
      <c r="AQ145" s="25"/>
      <c r="AR145" s="1"/>
      <c r="AS145" s="25"/>
      <c r="AT145" s="25"/>
      <c r="AU145" s="25"/>
      <c r="AV145" s="25"/>
      <c r="AW145" s="25"/>
      <c r="AX145" s="36"/>
      <c r="AY145" s="25"/>
      <c r="AZ145" s="25" t="s">
        <v>9</v>
      </c>
      <c r="BA145" s="25" t="s">
        <v>9</v>
      </c>
      <c r="BB145" s="25"/>
      <c r="BC145" s="1"/>
      <c r="BD145" s="1"/>
      <c r="BE145" s="25"/>
      <c r="BF145" s="1"/>
      <c r="BG145" s="1"/>
      <c r="BH145" s="1"/>
      <c r="BI145" s="25"/>
      <c r="BJ145" s="6"/>
    </row>
    <row r="146" spans="1:62" ht="31">
      <c r="A146" s="23">
        <v>142</v>
      </c>
      <c r="B146" s="39" t="s">
        <v>1707</v>
      </c>
      <c r="C146" s="39" t="s">
        <v>353</v>
      </c>
      <c r="D146" s="39" t="s">
        <v>1067</v>
      </c>
      <c r="E146" s="39">
        <v>81</v>
      </c>
      <c r="F146" s="39" t="s">
        <v>195</v>
      </c>
      <c r="G146" s="39" t="s">
        <v>195</v>
      </c>
      <c r="H146" s="55" t="str">
        <f t="shared" si="6"/>
        <v>許＊瓊如</v>
      </c>
      <c r="I146" s="23" t="str">
        <f t="shared" si="7"/>
        <v>1＊354878</v>
      </c>
      <c r="J146" s="39">
        <v>1130328</v>
      </c>
      <c r="K146" s="39" t="s">
        <v>734</v>
      </c>
      <c r="L146" s="39">
        <v>1125</v>
      </c>
      <c r="M146" s="1"/>
      <c r="N146" s="1"/>
      <c r="O146" s="1"/>
      <c r="P146" s="1"/>
      <c r="Q146" s="1"/>
      <c r="R146" s="1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1"/>
      <c r="AK146" s="1"/>
      <c r="AL146" s="1"/>
      <c r="AM146" s="25"/>
      <c r="AN146" s="25"/>
      <c r="AO146" s="25"/>
      <c r="AP146" s="25"/>
      <c r="AQ146" s="25"/>
      <c r="AR146" s="1"/>
      <c r="AS146" s="25"/>
      <c r="AT146" s="25"/>
      <c r="AU146" s="25"/>
      <c r="AV146" s="25"/>
      <c r="AW146" s="25"/>
      <c r="AX146" s="36"/>
      <c r="AY146" s="25"/>
      <c r="AZ146" s="25"/>
      <c r="BA146" s="25" t="s">
        <v>9</v>
      </c>
      <c r="BB146" s="25"/>
      <c r="BC146" s="1"/>
      <c r="BD146" s="1"/>
      <c r="BE146" s="25"/>
      <c r="BF146" s="1"/>
      <c r="BG146" s="1"/>
      <c r="BH146" s="1"/>
      <c r="BI146" s="25"/>
      <c r="BJ146" s="6"/>
    </row>
    <row r="147" spans="1:62" ht="17">
      <c r="A147" s="23">
        <v>143</v>
      </c>
      <c r="B147" s="39" t="s">
        <v>1708</v>
      </c>
      <c r="C147" s="39" t="s">
        <v>1439</v>
      </c>
      <c r="D147" s="39" t="s">
        <v>1067</v>
      </c>
      <c r="E147" s="39">
        <v>89</v>
      </c>
      <c r="F147" s="39" t="s">
        <v>195</v>
      </c>
      <c r="G147" s="39" t="s">
        <v>195</v>
      </c>
      <c r="H147" s="55" t="str">
        <f t="shared" si="6"/>
        <v>何＊培境</v>
      </c>
      <c r="I147" s="23" t="str">
        <f t="shared" si="7"/>
        <v>1＊567589</v>
      </c>
      <c r="J147" s="39">
        <v>1130328</v>
      </c>
      <c r="K147" s="39">
        <v>5761300</v>
      </c>
      <c r="L147" s="39">
        <v>1125</v>
      </c>
      <c r="M147" s="1"/>
      <c r="N147" s="1"/>
      <c r="O147" s="1"/>
      <c r="P147" s="1"/>
      <c r="Q147" s="1"/>
      <c r="R147" s="1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1"/>
      <c r="AK147" s="1"/>
      <c r="AL147" s="1"/>
      <c r="AM147" s="25"/>
      <c r="AN147" s="25"/>
      <c r="AO147" s="25"/>
      <c r="AP147" s="25"/>
      <c r="AQ147" s="25"/>
      <c r="AR147" s="1"/>
      <c r="AS147" s="25"/>
      <c r="AT147" s="25"/>
      <c r="AU147" s="25" t="s">
        <v>9</v>
      </c>
      <c r="AV147" s="25"/>
      <c r="AW147" s="25"/>
      <c r="AX147" s="36"/>
      <c r="AY147" s="25"/>
      <c r="AZ147" s="25"/>
      <c r="BA147" s="25"/>
      <c r="BB147" s="25"/>
      <c r="BC147" s="1"/>
      <c r="BD147" s="1"/>
      <c r="BE147" s="25"/>
      <c r="BF147" s="1"/>
      <c r="BG147" s="1"/>
      <c r="BH147" s="1"/>
      <c r="BI147" s="25"/>
      <c r="BJ147" s="6"/>
    </row>
    <row r="148" spans="1:62" ht="31">
      <c r="A148" s="23">
        <v>144</v>
      </c>
      <c r="B148" s="39" t="s">
        <v>1709</v>
      </c>
      <c r="C148" s="39" t="s">
        <v>202</v>
      </c>
      <c r="D148" s="39" t="s">
        <v>1067</v>
      </c>
      <c r="E148" s="39">
        <v>68</v>
      </c>
      <c r="F148" s="39" t="s">
        <v>195</v>
      </c>
      <c r="G148" s="39" t="s">
        <v>195</v>
      </c>
      <c r="H148" s="55" t="str">
        <f t="shared" si="6"/>
        <v>李＊敏</v>
      </c>
      <c r="I148" s="23" t="str">
        <f t="shared" si="7"/>
        <v>2＊464758</v>
      </c>
      <c r="J148" s="39">
        <v>1130328</v>
      </c>
      <c r="K148" s="39" t="s">
        <v>742</v>
      </c>
      <c r="L148" s="39">
        <v>1125</v>
      </c>
      <c r="M148" s="1"/>
      <c r="N148" s="1"/>
      <c r="O148" s="1"/>
      <c r="P148" s="1"/>
      <c r="Q148" s="1"/>
      <c r="R148" s="1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1"/>
      <c r="AK148" s="1"/>
      <c r="AL148" s="1"/>
      <c r="AM148" s="25"/>
      <c r="AN148" s="25"/>
      <c r="AO148" s="25"/>
      <c r="AP148" s="25"/>
      <c r="AQ148" s="25"/>
      <c r="AR148" s="1"/>
      <c r="AS148" s="25"/>
      <c r="AT148" s="25"/>
      <c r="AU148" s="25"/>
      <c r="AV148" s="25"/>
      <c r="AW148" s="25"/>
      <c r="AX148" s="36"/>
      <c r="AY148" s="25"/>
      <c r="AZ148" s="25"/>
      <c r="BA148" s="25" t="s">
        <v>1879</v>
      </c>
      <c r="BB148" s="25"/>
      <c r="BC148" s="1"/>
      <c r="BD148" s="1"/>
      <c r="BE148" s="25" t="s">
        <v>736</v>
      </c>
      <c r="BF148" s="1"/>
      <c r="BG148" s="1"/>
      <c r="BH148" s="1"/>
      <c r="BI148" s="25"/>
      <c r="BJ148" s="6"/>
    </row>
    <row r="149" spans="1:62" ht="31">
      <c r="A149" s="23">
        <v>145</v>
      </c>
      <c r="B149" s="39" t="s">
        <v>1710</v>
      </c>
      <c r="C149" s="39" t="s">
        <v>1440</v>
      </c>
      <c r="D149" s="39" t="s">
        <v>1067</v>
      </c>
      <c r="E149" s="39">
        <v>75</v>
      </c>
      <c r="F149" s="39" t="s">
        <v>195</v>
      </c>
      <c r="G149" s="39" t="s">
        <v>195</v>
      </c>
      <c r="H149" s="55" t="str">
        <f t="shared" si="6"/>
        <v>萬＊新秀</v>
      </c>
      <c r="I149" s="23" t="str">
        <f t="shared" si="7"/>
        <v>0＊041655</v>
      </c>
      <c r="J149" s="39">
        <v>1130329</v>
      </c>
      <c r="K149" s="39" t="s">
        <v>734</v>
      </c>
      <c r="L149" s="39">
        <v>1125</v>
      </c>
      <c r="M149" s="1"/>
      <c r="N149" s="1"/>
      <c r="O149" s="1"/>
      <c r="P149" s="1"/>
      <c r="Q149" s="1"/>
      <c r="R149" s="1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1"/>
      <c r="AK149" s="1"/>
      <c r="AL149" s="1"/>
      <c r="AM149" s="25"/>
      <c r="AN149" s="25"/>
      <c r="AO149" s="25"/>
      <c r="AP149" s="25"/>
      <c r="AQ149" s="25"/>
      <c r="AR149" s="1"/>
      <c r="AS149" s="25"/>
      <c r="AT149" s="25"/>
      <c r="AU149" s="25"/>
      <c r="AV149" s="25"/>
      <c r="AW149" s="25"/>
      <c r="AX149" s="36"/>
      <c r="AY149" s="25"/>
      <c r="AZ149" s="25"/>
      <c r="BA149" s="25" t="s">
        <v>9</v>
      </c>
      <c r="BB149" s="25"/>
      <c r="BC149" s="1"/>
      <c r="BD149" s="1"/>
      <c r="BE149" s="25" t="s">
        <v>736</v>
      </c>
      <c r="BF149" s="1"/>
      <c r="BG149" s="1"/>
      <c r="BH149" s="1"/>
      <c r="BI149" s="25"/>
      <c r="BJ149" s="6"/>
    </row>
    <row r="150" spans="1:62" ht="31">
      <c r="A150" s="23">
        <v>146</v>
      </c>
      <c r="B150" s="39" t="s">
        <v>1702</v>
      </c>
      <c r="C150" s="39" t="s">
        <v>1434</v>
      </c>
      <c r="D150" s="39" t="s">
        <v>1063</v>
      </c>
      <c r="E150" s="39">
        <v>39</v>
      </c>
      <c r="F150" s="39" t="s">
        <v>195</v>
      </c>
      <c r="G150" s="39" t="s">
        <v>195</v>
      </c>
      <c r="H150" s="55" t="str">
        <f t="shared" si="6"/>
        <v>黃＊陽</v>
      </c>
      <c r="I150" s="23" t="str">
        <f t="shared" si="7"/>
        <v>2＊257014</v>
      </c>
      <c r="J150" s="39">
        <v>1130329</v>
      </c>
      <c r="K150" s="39" t="s">
        <v>742</v>
      </c>
      <c r="L150" s="39">
        <v>1125</v>
      </c>
      <c r="M150" s="1"/>
      <c r="N150" s="1"/>
      <c r="O150" s="1"/>
      <c r="P150" s="1"/>
      <c r="Q150" s="1"/>
      <c r="R150" s="1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1"/>
      <c r="AK150" s="1"/>
      <c r="AL150" s="1"/>
      <c r="AM150" s="25"/>
      <c r="AN150" s="25"/>
      <c r="AO150" s="25"/>
      <c r="AP150" s="25"/>
      <c r="AQ150" s="25"/>
      <c r="AR150" s="1"/>
      <c r="AS150" s="25"/>
      <c r="AT150" s="25"/>
      <c r="AU150" s="25"/>
      <c r="AV150" s="25"/>
      <c r="AW150" s="25"/>
      <c r="AX150" s="36"/>
      <c r="AY150" s="25"/>
      <c r="AZ150" s="25"/>
      <c r="BA150" s="25" t="s">
        <v>1899</v>
      </c>
      <c r="BB150" s="25"/>
      <c r="BC150" s="1"/>
      <c r="BD150" s="1"/>
      <c r="BE150" s="25" t="s">
        <v>736</v>
      </c>
      <c r="BF150" s="1"/>
      <c r="BG150" s="1"/>
      <c r="BH150" s="1"/>
      <c r="BI150" s="25"/>
      <c r="BJ150" s="6"/>
    </row>
    <row r="151" spans="1:62" ht="31">
      <c r="A151" s="23">
        <v>147</v>
      </c>
      <c r="B151" s="39" t="s">
        <v>1149</v>
      </c>
      <c r="C151" s="39" t="s">
        <v>865</v>
      </c>
      <c r="D151" s="39" t="s">
        <v>1063</v>
      </c>
      <c r="E151" s="39">
        <v>73</v>
      </c>
      <c r="F151" s="39" t="s">
        <v>195</v>
      </c>
      <c r="G151" s="39" t="s">
        <v>195</v>
      </c>
      <c r="H151" s="55" t="str">
        <f t="shared" si="6"/>
        <v>陳＊卿</v>
      </c>
      <c r="I151" s="23" t="str">
        <f t="shared" si="7"/>
        <v>2＊647509</v>
      </c>
      <c r="J151" s="39">
        <v>1130329</v>
      </c>
      <c r="K151" s="39" t="s">
        <v>734</v>
      </c>
      <c r="L151" s="39">
        <v>1125</v>
      </c>
      <c r="M151" s="1"/>
      <c r="N151" s="1"/>
      <c r="O151" s="1"/>
      <c r="P151" s="1"/>
      <c r="Q151" s="1"/>
      <c r="R151" s="1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1"/>
      <c r="AK151" s="1"/>
      <c r="AL151" s="1"/>
      <c r="AM151" s="25"/>
      <c r="AN151" s="25"/>
      <c r="AO151" s="25"/>
      <c r="AP151" s="25"/>
      <c r="AQ151" s="25"/>
      <c r="AR151" s="1"/>
      <c r="AS151" s="25"/>
      <c r="AT151" s="25"/>
      <c r="AU151" s="25"/>
      <c r="AV151" s="25"/>
      <c r="AW151" s="25"/>
      <c r="AX151" s="36"/>
      <c r="AY151" s="25"/>
      <c r="AZ151" s="25"/>
      <c r="BA151" s="25" t="s">
        <v>9</v>
      </c>
      <c r="BB151" s="25"/>
      <c r="BC151" s="1"/>
      <c r="BD151" s="1"/>
      <c r="BE151" s="25" t="s">
        <v>736</v>
      </c>
      <c r="BF151" s="1"/>
      <c r="BG151" s="1"/>
      <c r="BH151" s="1"/>
      <c r="BI151" s="25"/>
      <c r="BJ151" s="6"/>
    </row>
    <row r="152" spans="1:62" ht="31">
      <c r="A152" s="23">
        <v>148</v>
      </c>
      <c r="B152" s="39" t="s">
        <v>1711</v>
      </c>
      <c r="C152" s="39" t="s">
        <v>1441</v>
      </c>
      <c r="D152" s="39" t="s">
        <v>1067</v>
      </c>
      <c r="E152" s="39">
        <v>63</v>
      </c>
      <c r="F152" s="39" t="s">
        <v>195</v>
      </c>
      <c r="G152" s="39" t="s">
        <v>195</v>
      </c>
      <c r="H152" s="55" t="str">
        <f t="shared" si="6"/>
        <v>邱＊枝</v>
      </c>
      <c r="I152" s="23" t="str">
        <f t="shared" si="7"/>
        <v>2＊106133</v>
      </c>
      <c r="J152" s="39">
        <v>1130329</v>
      </c>
      <c r="K152" s="39" t="s">
        <v>734</v>
      </c>
      <c r="L152" s="39">
        <v>1125</v>
      </c>
      <c r="M152" s="1"/>
      <c r="N152" s="1"/>
      <c r="O152" s="1"/>
      <c r="P152" s="1"/>
      <c r="Q152" s="1"/>
      <c r="R152" s="1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1"/>
      <c r="AK152" s="1"/>
      <c r="AL152" s="1"/>
      <c r="AM152" s="25"/>
      <c r="AN152" s="25"/>
      <c r="AO152" s="25"/>
      <c r="AP152" s="25"/>
      <c r="AQ152" s="25"/>
      <c r="AR152" s="1"/>
      <c r="AS152" s="25"/>
      <c r="AT152" s="25"/>
      <c r="AU152" s="25"/>
      <c r="AV152" s="25"/>
      <c r="AW152" s="25"/>
      <c r="AX152" s="36"/>
      <c r="AY152" s="25"/>
      <c r="AZ152" s="25"/>
      <c r="BA152" s="25" t="s">
        <v>9</v>
      </c>
      <c r="BB152" s="25"/>
      <c r="BC152" s="1"/>
      <c r="BD152" s="1"/>
      <c r="BE152" s="25"/>
      <c r="BF152" s="1"/>
      <c r="BG152" s="1"/>
      <c r="BH152" s="1"/>
      <c r="BI152" s="25"/>
      <c r="BJ152" s="6"/>
    </row>
    <row r="153" spans="1:62" ht="17">
      <c r="A153" s="23">
        <v>149</v>
      </c>
      <c r="B153" s="39" t="s">
        <v>1712</v>
      </c>
      <c r="C153" s="39" t="s">
        <v>1442</v>
      </c>
      <c r="D153" s="39" t="s">
        <v>1067</v>
      </c>
      <c r="E153" s="39">
        <v>82</v>
      </c>
      <c r="F153" s="39">
        <v>1130308</v>
      </c>
      <c r="G153" s="39"/>
      <c r="H153" s="55" t="str">
        <f t="shared" si="6"/>
        <v>陳＊翠罕</v>
      </c>
      <c r="I153" s="23" t="str">
        <f t="shared" si="7"/>
        <v>0＊903634</v>
      </c>
      <c r="J153" s="39">
        <v>1130329</v>
      </c>
      <c r="K153" s="39">
        <v>5761300</v>
      </c>
      <c r="L153" s="39">
        <v>1125</v>
      </c>
      <c r="M153" s="1"/>
      <c r="N153" s="1"/>
      <c r="O153" s="1"/>
      <c r="P153" s="1"/>
      <c r="Q153" s="1"/>
      <c r="R153" s="1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1"/>
      <c r="AK153" s="1"/>
      <c r="AL153" s="1"/>
      <c r="AM153" s="25"/>
      <c r="AN153" s="25"/>
      <c r="AO153" s="25"/>
      <c r="AP153" s="25"/>
      <c r="AQ153" s="25"/>
      <c r="AR153" s="1"/>
      <c r="AS153" s="25"/>
      <c r="AT153" s="25"/>
      <c r="AU153" s="25" t="s">
        <v>9</v>
      </c>
      <c r="AV153" s="25"/>
      <c r="AW153" s="25"/>
      <c r="AX153" s="36"/>
      <c r="AY153" s="25"/>
      <c r="AZ153" s="25"/>
      <c r="BA153" s="25"/>
      <c r="BB153" s="25"/>
      <c r="BC153" s="1"/>
      <c r="BD153" s="1"/>
      <c r="BE153" s="25"/>
      <c r="BF153" s="1"/>
      <c r="BG153" s="1"/>
      <c r="BH153" s="1"/>
      <c r="BI153" s="25"/>
      <c r="BJ153" s="6"/>
    </row>
    <row r="154" spans="1:62" ht="31">
      <c r="A154" s="23">
        <v>150</v>
      </c>
      <c r="B154" s="39" t="s">
        <v>1713</v>
      </c>
      <c r="C154" s="39" t="s">
        <v>1443</v>
      </c>
      <c r="D154" s="39" t="s">
        <v>1063</v>
      </c>
      <c r="E154" s="39">
        <v>69</v>
      </c>
      <c r="F154" s="39">
        <v>1130318</v>
      </c>
      <c r="G154" s="39"/>
      <c r="H154" s="55" t="str">
        <f t="shared" si="6"/>
        <v>黃＊童</v>
      </c>
      <c r="I154" s="23" t="str">
        <f t="shared" si="7"/>
        <v>0＊235760</v>
      </c>
      <c r="J154" s="39">
        <v>1130329</v>
      </c>
      <c r="K154" s="39" t="s">
        <v>734</v>
      </c>
      <c r="L154" s="39">
        <v>1125</v>
      </c>
      <c r="M154" s="1"/>
      <c r="N154" s="1"/>
      <c r="O154" s="1"/>
      <c r="P154" s="1"/>
      <c r="Q154" s="1"/>
      <c r="R154" s="1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1"/>
      <c r="AK154" s="1"/>
      <c r="AL154" s="1"/>
      <c r="AM154" s="25"/>
      <c r="AN154" s="25"/>
      <c r="AO154" s="25"/>
      <c r="AP154" s="25"/>
      <c r="AQ154" s="25"/>
      <c r="AR154" s="1"/>
      <c r="AS154" s="25"/>
      <c r="AT154" s="25"/>
      <c r="AU154" s="25"/>
      <c r="AV154" s="25"/>
      <c r="AW154" s="25"/>
      <c r="AX154" s="36"/>
      <c r="AY154" s="25"/>
      <c r="AZ154" s="25"/>
      <c r="BA154" s="25" t="s">
        <v>9</v>
      </c>
      <c r="BB154" s="25"/>
      <c r="BC154" s="1"/>
      <c r="BD154" s="1"/>
      <c r="BE154" s="25"/>
      <c r="BF154" s="1"/>
      <c r="BG154" s="1"/>
      <c r="BH154" s="1"/>
      <c r="BI154" s="25"/>
      <c r="BJ154" s="6"/>
    </row>
    <row r="155" spans="1:62" ht="31">
      <c r="A155" s="23">
        <v>151</v>
      </c>
      <c r="B155" s="39" t="s">
        <v>1714</v>
      </c>
      <c r="C155" s="39" t="s">
        <v>1444</v>
      </c>
      <c r="D155" s="39" t="s">
        <v>1063</v>
      </c>
      <c r="E155" s="39">
        <v>40</v>
      </c>
      <c r="F155" s="39" t="s">
        <v>195</v>
      </c>
      <c r="G155" s="39" t="s">
        <v>195</v>
      </c>
      <c r="H155" s="55" t="str">
        <f t="shared" si="6"/>
        <v>謝＊儒</v>
      </c>
      <c r="I155" s="23" t="str">
        <f t="shared" si="7"/>
        <v>0＊639980</v>
      </c>
      <c r="J155" s="39">
        <v>1130301</v>
      </c>
      <c r="K155" s="39" t="s">
        <v>734</v>
      </c>
      <c r="L155" s="40" t="s">
        <v>721</v>
      </c>
      <c r="M155" s="1"/>
      <c r="N155" s="1"/>
      <c r="O155" s="1"/>
      <c r="P155" s="1"/>
      <c r="Q155" s="1"/>
      <c r="R155" s="1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1"/>
      <c r="AK155" s="1"/>
      <c r="AL155" s="1"/>
      <c r="AM155" s="25"/>
      <c r="AN155" s="25"/>
      <c r="AO155" s="25"/>
      <c r="AP155" s="25"/>
      <c r="AQ155" s="25"/>
      <c r="AR155" s="1"/>
      <c r="AS155" s="25"/>
      <c r="AT155" s="25"/>
      <c r="AU155" s="25"/>
      <c r="AV155" s="25"/>
      <c r="AW155" s="25"/>
      <c r="AX155" s="36"/>
      <c r="AY155" s="25"/>
      <c r="AZ155" s="25"/>
      <c r="BA155" s="25" t="s">
        <v>9</v>
      </c>
      <c r="BB155" s="25"/>
      <c r="BC155" s="1"/>
      <c r="BD155" s="1"/>
      <c r="BE155" s="25"/>
      <c r="BF155" s="1"/>
      <c r="BG155" s="1"/>
      <c r="BH155" s="1"/>
      <c r="BI155" s="25"/>
      <c r="BJ155" s="6"/>
    </row>
    <row r="156" spans="1:62" ht="17">
      <c r="A156" s="23">
        <v>152</v>
      </c>
      <c r="B156" s="39" t="s">
        <v>1715</v>
      </c>
      <c r="C156" s="39" t="s">
        <v>1445</v>
      </c>
      <c r="D156" s="39" t="s">
        <v>1067</v>
      </c>
      <c r="E156" s="39">
        <v>90</v>
      </c>
      <c r="F156" s="39" t="s">
        <v>195</v>
      </c>
      <c r="G156" s="39" t="s">
        <v>195</v>
      </c>
      <c r="H156" s="55" t="str">
        <f t="shared" si="6"/>
        <v>許＊嬌</v>
      </c>
      <c r="I156" s="23" t="str">
        <f t="shared" si="7"/>
        <v>0＊308447</v>
      </c>
      <c r="J156" s="39">
        <v>1130301</v>
      </c>
      <c r="K156" s="39">
        <v>5761110</v>
      </c>
      <c r="L156" s="40" t="s">
        <v>721</v>
      </c>
      <c r="M156" s="1"/>
      <c r="N156" s="1"/>
      <c r="O156" s="1"/>
      <c r="P156" s="1"/>
      <c r="Q156" s="1"/>
      <c r="R156" s="1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1"/>
      <c r="AK156" s="1"/>
      <c r="AL156" s="1"/>
      <c r="AM156" s="25"/>
      <c r="AN156" s="25"/>
      <c r="AO156" s="25"/>
      <c r="AP156" s="25"/>
      <c r="AQ156" s="25"/>
      <c r="AR156" s="1"/>
      <c r="AS156" s="25"/>
      <c r="AT156" s="25"/>
      <c r="AU156" s="25"/>
      <c r="AV156" s="25" t="s">
        <v>9</v>
      </c>
      <c r="AW156" s="25"/>
      <c r="AX156" s="36"/>
      <c r="AY156" s="25"/>
      <c r="AZ156" s="25"/>
      <c r="BA156" s="25"/>
      <c r="BB156" s="25"/>
      <c r="BC156" s="1"/>
      <c r="BD156" s="1"/>
      <c r="BE156" s="25"/>
      <c r="BF156" s="1"/>
      <c r="BG156" s="1"/>
      <c r="BH156" s="1"/>
      <c r="BI156" s="25"/>
      <c r="BJ156" s="6"/>
    </row>
    <row r="157" spans="1:62" ht="46.5">
      <c r="A157" s="23">
        <v>153</v>
      </c>
      <c r="B157" s="39" t="s">
        <v>1716</v>
      </c>
      <c r="C157" s="39" t="s">
        <v>1446</v>
      </c>
      <c r="D157" s="39" t="s">
        <v>1063</v>
      </c>
      <c r="E157" s="39">
        <v>75</v>
      </c>
      <c r="F157" s="39" t="s">
        <v>195</v>
      </c>
      <c r="G157" s="39" t="s">
        <v>195</v>
      </c>
      <c r="H157" s="55" t="str">
        <f t="shared" si="6"/>
        <v>黃＊陽</v>
      </c>
      <c r="I157" s="23" t="str">
        <f t="shared" si="7"/>
        <v>1＊042492</v>
      </c>
      <c r="J157" s="39">
        <v>1130301</v>
      </c>
      <c r="K157" s="39" t="s">
        <v>738</v>
      </c>
      <c r="L157" s="40" t="s">
        <v>721</v>
      </c>
      <c r="M157" s="1"/>
      <c r="N157" s="1"/>
      <c r="O157" s="1"/>
      <c r="P157" s="1"/>
      <c r="Q157" s="1"/>
      <c r="R157" s="1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1"/>
      <c r="AK157" s="1"/>
      <c r="AL157" s="1"/>
      <c r="AM157" s="25"/>
      <c r="AN157" s="25"/>
      <c r="AO157" s="25"/>
      <c r="AP157" s="25"/>
      <c r="AQ157" s="25"/>
      <c r="AR157" s="1"/>
      <c r="AS157" s="25"/>
      <c r="AT157" s="25"/>
      <c r="AU157" s="25"/>
      <c r="AV157" s="25"/>
      <c r="AW157" s="25"/>
      <c r="AX157" s="36"/>
      <c r="AY157" s="25"/>
      <c r="AZ157" s="25" t="s">
        <v>9</v>
      </c>
      <c r="BA157" s="25" t="s">
        <v>9</v>
      </c>
      <c r="BB157" s="25"/>
      <c r="BC157" s="1"/>
      <c r="BD157" s="1"/>
      <c r="BE157" s="25"/>
      <c r="BF157" s="1"/>
      <c r="BG157" s="1"/>
      <c r="BH157" s="1"/>
      <c r="BI157" s="25"/>
      <c r="BJ157" s="6"/>
    </row>
    <row r="158" spans="1:62" ht="31">
      <c r="A158" s="23">
        <v>154</v>
      </c>
      <c r="B158" s="39" t="s">
        <v>1717</v>
      </c>
      <c r="C158" s="39" t="s">
        <v>1447</v>
      </c>
      <c r="D158" s="39" t="s">
        <v>1063</v>
      </c>
      <c r="E158" s="39">
        <v>70</v>
      </c>
      <c r="F158" s="39" t="s">
        <v>195</v>
      </c>
      <c r="G158" s="39" t="s">
        <v>195</v>
      </c>
      <c r="H158" s="55" t="str">
        <f t="shared" si="6"/>
        <v>王＊福</v>
      </c>
      <c r="I158" s="23" t="str">
        <f t="shared" si="7"/>
        <v>2＊652258</v>
      </c>
      <c r="J158" s="39">
        <v>1130301</v>
      </c>
      <c r="K158" s="39" t="s">
        <v>734</v>
      </c>
      <c r="L158" s="40" t="s">
        <v>721</v>
      </c>
      <c r="M158" s="1"/>
      <c r="N158" s="1"/>
      <c r="O158" s="1"/>
      <c r="P158" s="1"/>
      <c r="Q158" s="1"/>
      <c r="R158" s="1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1"/>
      <c r="AK158" s="1"/>
      <c r="AL158" s="1"/>
      <c r="AM158" s="25"/>
      <c r="AN158" s="25"/>
      <c r="AO158" s="25"/>
      <c r="AP158" s="25"/>
      <c r="AQ158" s="25"/>
      <c r="AR158" s="1"/>
      <c r="AS158" s="25"/>
      <c r="AT158" s="25"/>
      <c r="AU158" s="25"/>
      <c r="AV158" s="25"/>
      <c r="AW158" s="25"/>
      <c r="AX158" s="36"/>
      <c r="AY158" s="25"/>
      <c r="AZ158" s="25"/>
      <c r="BA158" s="25" t="s">
        <v>1899</v>
      </c>
      <c r="BB158" s="25"/>
      <c r="BC158" s="1"/>
      <c r="BD158" s="1"/>
      <c r="BE158" s="25"/>
      <c r="BF158" s="1"/>
      <c r="BG158" s="1"/>
      <c r="BH158" s="1"/>
      <c r="BI158" s="25"/>
      <c r="BJ158" s="6"/>
    </row>
    <row r="159" spans="1:62" ht="62">
      <c r="A159" s="23">
        <v>155</v>
      </c>
      <c r="B159" s="39" t="s">
        <v>1718</v>
      </c>
      <c r="C159" s="39" t="s">
        <v>111</v>
      </c>
      <c r="D159" s="39" t="s">
        <v>1063</v>
      </c>
      <c r="E159" s="39">
        <v>64</v>
      </c>
      <c r="F159" s="39" t="s">
        <v>1448</v>
      </c>
      <c r="G159" s="39">
        <v>1130305</v>
      </c>
      <c r="H159" s="55" t="str">
        <f t="shared" si="6"/>
        <v>周＊騰</v>
      </c>
      <c r="I159" s="23" t="str">
        <f t="shared" si="7"/>
        <v>2＊816100</v>
      </c>
      <c r="J159" s="39">
        <v>1130301</v>
      </c>
      <c r="K159" s="39" t="s">
        <v>1901</v>
      </c>
      <c r="L159" s="40" t="s">
        <v>721</v>
      </c>
      <c r="M159" s="1"/>
      <c r="N159" s="1"/>
      <c r="O159" s="1"/>
      <c r="P159" s="1"/>
      <c r="Q159" s="1"/>
      <c r="R159" s="1"/>
      <c r="S159" s="25"/>
      <c r="T159" s="25"/>
      <c r="U159" s="25"/>
      <c r="V159" s="25"/>
      <c r="W159" s="25" t="s">
        <v>9</v>
      </c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1"/>
      <c r="AK159" s="1"/>
      <c r="AL159" s="1"/>
      <c r="AM159" s="25"/>
      <c r="AN159" s="25"/>
      <c r="AO159" s="25"/>
      <c r="AP159" s="25"/>
      <c r="AQ159" s="25"/>
      <c r="AR159" s="1"/>
      <c r="AS159" s="25"/>
      <c r="AT159" s="25"/>
      <c r="AU159" s="25"/>
      <c r="AV159" s="25"/>
      <c r="AW159" s="25"/>
      <c r="AX159" s="36"/>
      <c r="AY159" s="25"/>
      <c r="AZ159" s="25"/>
      <c r="BA159" s="25"/>
      <c r="BB159" s="25"/>
      <c r="BC159" s="1"/>
      <c r="BD159" s="1"/>
      <c r="BE159" s="25"/>
      <c r="BF159" s="1"/>
      <c r="BG159" s="1"/>
      <c r="BH159" s="1"/>
      <c r="BI159" s="25" t="s">
        <v>1034</v>
      </c>
      <c r="BJ159" s="6"/>
    </row>
    <row r="160" spans="1:62" ht="31">
      <c r="A160" s="23">
        <v>156</v>
      </c>
      <c r="B160" s="39" t="s">
        <v>1719</v>
      </c>
      <c r="C160" s="39" t="s">
        <v>1449</v>
      </c>
      <c r="D160" s="39" t="s">
        <v>1067</v>
      </c>
      <c r="E160" s="39">
        <v>87</v>
      </c>
      <c r="F160" s="39" t="s">
        <v>195</v>
      </c>
      <c r="G160" s="39" t="s">
        <v>195</v>
      </c>
      <c r="H160" s="55" t="str">
        <f t="shared" si="6"/>
        <v>黃＊招蓮</v>
      </c>
      <c r="I160" s="23" t="str">
        <f t="shared" si="7"/>
        <v>2＊553516</v>
      </c>
      <c r="J160" s="39">
        <v>1130301</v>
      </c>
      <c r="K160" s="39" t="s">
        <v>732</v>
      </c>
      <c r="L160" s="40" t="s">
        <v>721</v>
      </c>
      <c r="M160" s="1"/>
      <c r="N160" s="1"/>
      <c r="O160" s="1"/>
      <c r="P160" s="1"/>
      <c r="Q160" s="1"/>
      <c r="R160" s="1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1"/>
      <c r="AK160" s="1"/>
      <c r="AL160" s="1"/>
      <c r="AM160" s="25"/>
      <c r="AN160" s="25"/>
      <c r="AO160" s="25"/>
      <c r="AP160" s="25"/>
      <c r="AQ160" s="25"/>
      <c r="AR160" s="1"/>
      <c r="AS160" s="25"/>
      <c r="AT160" s="25"/>
      <c r="AU160" s="25"/>
      <c r="AV160" s="25"/>
      <c r="AW160" s="25"/>
      <c r="AX160" s="36"/>
      <c r="AY160" s="25"/>
      <c r="AZ160" s="25"/>
      <c r="BA160" s="25"/>
      <c r="BB160" s="25" t="s">
        <v>1879</v>
      </c>
      <c r="BC160" s="1"/>
      <c r="BD160" s="1"/>
      <c r="BE160" s="25"/>
      <c r="BF160" s="1"/>
      <c r="BG160" s="1"/>
      <c r="BH160" s="1"/>
      <c r="BI160" s="25"/>
      <c r="BJ160" s="6"/>
    </row>
    <row r="161" spans="1:62" ht="31">
      <c r="A161" s="23">
        <v>157</v>
      </c>
      <c r="B161" s="39" t="s">
        <v>1720</v>
      </c>
      <c r="C161" s="39" t="s">
        <v>1450</v>
      </c>
      <c r="D161" s="39" t="s">
        <v>1063</v>
      </c>
      <c r="E161" s="39">
        <v>71</v>
      </c>
      <c r="F161" s="39" t="s">
        <v>195</v>
      </c>
      <c r="G161" s="39" t="s">
        <v>195</v>
      </c>
      <c r="H161" s="55" t="str">
        <f t="shared" si="6"/>
        <v>鄔＊川</v>
      </c>
      <c r="I161" s="23" t="str">
        <f t="shared" si="7"/>
        <v>2＊468921</v>
      </c>
      <c r="J161" s="39">
        <v>1130301</v>
      </c>
      <c r="K161" s="39" t="s">
        <v>734</v>
      </c>
      <c r="L161" s="40" t="s">
        <v>721</v>
      </c>
      <c r="M161" s="1"/>
      <c r="N161" s="1"/>
      <c r="O161" s="1"/>
      <c r="P161" s="1"/>
      <c r="Q161" s="1"/>
      <c r="R161" s="1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1"/>
      <c r="AK161" s="1"/>
      <c r="AL161" s="1"/>
      <c r="AM161" s="25"/>
      <c r="AN161" s="25"/>
      <c r="AO161" s="25"/>
      <c r="AP161" s="25"/>
      <c r="AQ161" s="25"/>
      <c r="AR161" s="1"/>
      <c r="AS161" s="25"/>
      <c r="AT161" s="25"/>
      <c r="AU161" s="25"/>
      <c r="AV161" s="25"/>
      <c r="AW161" s="25"/>
      <c r="AX161" s="36"/>
      <c r="AY161" s="25"/>
      <c r="AZ161" s="25"/>
      <c r="BA161" s="25" t="s">
        <v>9</v>
      </c>
      <c r="BB161" s="25"/>
      <c r="BC161" s="1"/>
      <c r="BD161" s="1"/>
      <c r="BE161" s="25"/>
      <c r="BF161" s="1"/>
      <c r="BG161" s="1"/>
      <c r="BH161" s="1"/>
      <c r="BI161" s="25"/>
      <c r="BJ161" s="6"/>
    </row>
    <row r="162" spans="1:62" ht="17">
      <c r="A162" s="23">
        <v>158</v>
      </c>
      <c r="B162" s="39" t="s">
        <v>1721</v>
      </c>
      <c r="C162" s="39" t="s">
        <v>573</v>
      </c>
      <c r="D162" s="39" t="s">
        <v>1067</v>
      </c>
      <c r="E162" s="39">
        <v>70</v>
      </c>
      <c r="F162" s="39" t="s">
        <v>195</v>
      </c>
      <c r="G162" s="39" t="s">
        <v>195</v>
      </c>
      <c r="H162" s="55" t="str">
        <f t="shared" si="6"/>
        <v>吳＊蘭</v>
      </c>
      <c r="I162" s="23" t="str">
        <f t="shared" si="7"/>
        <v>2＊497650</v>
      </c>
      <c r="J162" s="39">
        <v>1130301</v>
      </c>
      <c r="K162" s="39">
        <v>5761110</v>
      </c>
      <c r="L162" s="40" t="s">
        <v>721</v>
      </c>
      <c r="M162" s="1"/>
      <c r="N162" s="1"/>
      <c r="O162" s="1"/>
      <c r="P162" s="1"/>
      <c r="Q162" s="1"/>
      <c r="R162" s="1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1"/>
      <c r="AK162" s="1"/>
      <c r="AL162" s="1"/>
      <c r="AM162" s="25"/>
      <c r="AN162" s="25"/>
      <c r="AO162" s="25"/>
      <c r="AP162" s="25"/>
      <c r="AQ162" s="25"/>
      <c r="AR162" s="1"/>
      <c r="AS162" s="25"/>
      <c r="AT162" s="25"/>
      <c r="AU162" s="25"/>
      <c r="AV162" s="25" t="s">
        <v>9</v>
      </c>
      <c r="AW162" s="25"/>
      <c r="AX162" s="36"/>
      <c r="AY162" s="25"/>
      <c r="AZ162" s="25"/>
      <c r="BA162" s="25"/>
      <c r="BB162" s="25"/>
      <c r="BC162" s="1"/>
      <c r="BD162" s="1"/>
      <c r="BE162" s="25"/>
      <c r="BF162" s="1"/>
      <c r="BG162" s="1"/>
      <c r="BH162" s="1"/>
      <c r="BI162" s="25"/>
      <c r="BJ162" s="6"/>
    </row>
    <row r="163" spans="1:62" ht="31">
      <c r="A163" s="23">
        <v>159</v>
      </c>
      <c r="B163" s="39" t="s">
        <v>1722</v>
      </c>
      <c r="C163" s="39" t="s">
        <v>1451</v>
      </c>
      <c r="D163" s="39" t="s">
        <v>1067</v>
      </c>
      <c r="E163" s="39">
        <v>85</v>
      </c>
      <c r="F163" s="39" t="s">
        <v>195</v>
      </c>
      <c r="G163" s="39" t="s">
        <v>195</v>
      </c>
      <c r="H163" s="55" t="str">
        <f t="shared" si="6"/>
        <v>陳＊桂英</v>
      </c>
      <c r="I163" s="23" t="str">
        <f t="shared" si="7"/>
        <v>0＊700450</v>
      </c>
      <c r="J163" s="39">
        <v>1130304</v>
      </c>
      <c r="K163" s="39" t="s">
        <v>734</v>
      </c>
      <c r="L163" s="40" t="s">
        <v>721</v>
      </c>
      <c r="M163" s="1"/>
      <c r="N163" s="1"/>
      <c r="O163" s="1"/>
      <c r="P163" s="1"/>
      <c r="Q163" s="1"/>
      <c r="R163" s="1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1"/>
      <c r="AK163" s="1"/>
      <c r="AL163" s="1"/>
      <c r="AM163" s="25"/>
      <c r="AN163" s="25"/>
      <c r="AO163" s="25"/>
      <c r="AP163" s="25"/>
      <c r="AQ163" s="25"/>
      <c r="AR163" s="1"/>
      <c r="AS163" s="25"/>
      <c r="AT163" s="25"/>
      <c r="AU163" s="25"/>
      <c r="AV163" s="25"/>
      <c r="AW163" s="25"/>
      <c r="AX163" s="36"/>
      <c r="AY163" s="25"/>
      <c r="AZ163" s="25"/>
      <c r="BA163" s="25" t="s">
        <v>9</v>
      </c>
      <c r="BB163" s="25"/>
      <c r="BC163" s="1"/>
      <c r="BD163" s="1"/>
      <c r="BE163" s="25"/>
      <c r="BF163" s="1"/>
      <c r="BG163" s="1"/>
      <c r="BH163" s="1"/>
      <c r="BI163" s="25"/>
      <c r="BJ163" s="6"/>
    </row>
    <row r="164" spans="1:62" ht="31">
      <c r="A164" s="23">
        <v>160</v>
      </c>
      <c r="B164" s="39" t="s">
        <v>1723</v>
      </c>
      <c r="C164" s="39" t="s">
        <v>1452</v>
      </c>
      <c r="D164" s="39" t="s">
        <v>1067</v>
      </c>
      <c r="E164" s="39">
        <v>59</v>
      </c>
      <c r="F164" s="39" t="s">
        <v>195</v>
      </c>
      <c r="G164" s="39" t="s">
        <v>195</v>
      </c>
      <c r="H164" s="55" t="str">
        <f t="shared" si="6"/>
        <v>鄒＊良</v>
      </c>
      <c r="I164" s="23" t="str">
        <f t="shared" si="7"/>
        <v>1＊639954</v>
      </c>
      <c r="J164" s="39">
        <v>1130304</v>
      </c>
      <c r="K164" s="39" t="s">
        <v>734</v>
      </c>
      <c r="L164" s="40" t="s">
        <v>721</v>
      </c>
      <c r="M164" s="1"/>
      <c r="N164" s="1"/>
      <c r="O164" s="1"/>
      <c r="P164" s="1"/>
      <c r="Q164" s="1"/>
      <c r="R164" s="1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1"/>
      <c r="AK164" s="1"/>
      <c r="AL164" s="1"/>
      <c r="AM164" s="25"/>
      <c r="AN164" s="25"/>
      <c r="AO164" s="25"/>
      <c r="AP164" s="25"/>
      <c r="AQ164" s="25"/>
      <c r="AR164" s="1"/>
      <c r="AS164" s="25"/>
      <c r="AT164" s="25"/>
      <c r="AU164" s="25"/>
      <c r="AV164" s="25"/>
      <c r="AW164" s="25"/>
      <c r="AX164" s="36"/>
      <c r="AY164" s="25"/>
      <c r="AZ164" s="25"/>
      <c r="BA164" s="25" t="s">
        <v>9</v>
      </c>
      <c r="BB164" s="25"/>
      <c r="BC164" s="1"/>
      <c r="BD164" s="1"/>
      <c r="BE164" s="25"/>
      <c r="BF164" s="1"/>
      <c r="BG164" s="1"/>
      <c r="BH164" s="1"/>
      <c r="BI164" s="25"/>
      <c r="BJ164" s="6"/>
    </row>
    <row r="165" spans="1:62" ht="31">
      <c r="A165" s="23">
        <v>161</v>
      </c>
      <c r="B165" s="39" t="s">
        <v>1724</v>
      </c>
      <c r="C165" s="39" t="s">
        <v>1453</v>
      </c>
      <c r="D165" s="39" t="s">
        <v>1067</v>
      </c>
      <c r="E165" s="39">
        <v>60</v>
      </c>
      <c r="F165" s="39" t="s">
        <v>195</v>
      </c>
      <c r="G165" s="39" t="s">
        <v>195</v>
      </c>
      <c r="H165" s="55" t="str">
        <f t="shared" si="6"/>
        <v>王＊雲</v>
      </c>
      <c r="I165" s="23" t="str">
        <f t="shared" si="7"/>
        <v>1＊237671</v>
      </c>
      <c r="J165" s="39">
        <v>1130304</v>
      </c>
      <c r="K165" s="39" t="s">
        <v>734</v>
      </c>
      <c r="L165" s="40" t="s">
        <v>721</v>
      </c>
      <c r="M165" s="1"/>
      <c r="N165" s="1"/>
      <c r="O165" s="1"/>
      <c r="P165" s="1"/>
      <c r="Q165" s="1"/>
      <c r="R165" s="1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1"/>
      <c r="AK165" s="1"/>
      <c r="AL165" s="1"/>
      <c r="AM165" s="25"/>
      <c r="AN165" s="25"/>
      <c r="AO165" s="25"/>
      <c r="AP165" s="25"/>
      <c r="AQ165" s="25"/>
      <c r="AR165" s="1"/>
      <c r="AS165" s="25"/>
      <c r="AT165" s="25"/>
      <c r="AU165" s="25"/>
      <c r="AV165" s="25"/>
      <c r="AW165" s="25"/>
      <c r="AX165" s="36"/>
      <c r="AY165" s="25"/>
      <c r="AZ165" s="25"/>
      <c r="BA165" s="25" t="s">
        <v>9</v>
      </c>
      <c r="BB165" s="25"/>
      <c r="BC165" s="1"/>
      <c r="BD165" s="1"/>
      <c r="BE165" s="25"/>
      <c r="BF165" s="1"/>
      <c r="BG165" s="1"/>
      <c r="BH165" s="1"/>
      <c r="BI165" s="25"/>
      <c r="BJ165" s="6"/>
    </row>
    <row r="166" spans="1:62" ht="17">
      <c r="A166" s="23">
        <v>162</v>
      </c>
      <c r="B166" s="39" t="s">
        <v>1620</v>
      </c>
      <c r="C166" s="39" t="s">
        <v>1357</v>
      </c>
      <c r="D166" s="39" t="s">
        <v>1067</v>
      </c>
      <c r="E166" s="39">
        <v>66</v>
      </c>
      <c r="F166" s="39" t="s">
        <v>195</v>
      </c>
      <c r="G166" s="39" t="s">
        <v>195</v>
      </c>
      <c r="H166" s="55" t="str">
        <f t="shared" si="6"/>
        <v>張＊娥</v>
      </c>
      <c r="I166" s="23" t="str">
        <f t="shared" si="7"/>
        <v>2＊566197</v>
      </c>
      <c r="J166" s="39">
        <v>1130304</v>
      </c>
      <c r="K166" s="39">
        <v>5761110</v>
      </c>
      <c r="L166" s="40" t="s">
        <v>721</v>
      </c>
      <c r="M166" s="1"/>
      <c r="N166" s="1"/>
      <c r="O166" s="1"/>
      <c r="P166" s="1"/>
      <c r="Q166" s="1"/>
      <c r="R166" s="1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1"/>
      <c r="AK166" s="1"/>
      <c r="AL166" s="1"/>
      <c r="AM166" s="25"/>
      <c r="AN166" s="25"/>
      <c r="AO166" s="25"/>
      <c r="AP166" s="25"/>
      <c r="AQ166" s="25"/>
      <c r="AR166" s="1"/>
      <c r="AS166" s="25"/>
      <c r="AT166" s="25"/>
      <c r="AU166" s="25"/>
      <c r="AV166" s="25" t="s">
        <v>9</v>
      </c>
      <c r="AW166" s="25"/>
      <c r="AX166" s="36"/>
      <c r="AY166" s="25"/>
      <c r="AZ166" s="25"/>
      <c r="BA166" s="25"/>
      <c r="BB166" s="25"/>
      <c r="BC166" s="1"/>
      <c r="BD166" s="1"/>
      <c r="BE166" s="25"/>
      <c r="BF166" s="1"/>
      <c r="BG166" s="1"/>
      <c r="BH166" s="1"/>
      <c r="BI166" s="25"/>
      <c r="BJ166" s="6"/>
    </row>
    <row r="167" spans="1:62" ht="31">
      <c r="A167" s="23">
        <v>163</v>
      </c>
      <c r="B167" s="39" t="s">
        <v>1725</v>
      </c>
      <c r="C167" s="39" t="s">
        <v>1454</v>
      </c>
      <c r="D167" s="39" t="s">
        <v>1067</v>
      </c>
      <c r="E167" s="39">
        <v>67</v>
      </c>
      <c r="F167" s="39" t="s">
        <v>195</v>
      </c>
      <c r="G167" s="39" t="s">
        <v>195</v>
      </c>
      <c r="H167" s="55" t="str">
        <f t="shared" si="6"/>
        <v>陳＊子</v>
      </c>
      <c r="I167" s="23" t="str">
        <f t="shared" si="7"/>
        <v>0＊532295</v>
      </c>
      <c r="J167" s="39">
        <v>1130305</v>
      </c>
      <c r="K167" s="39" t="s">
        <v>732</v>
      </c>
      <c r="L167" s="40" t="s">
        <v>721</v>
      </c>
      <c r="M167" s="1"/>
      <c r="N167" s="1"/>
      <c r="O167" s="1"/>
      <c r="P167" s="1"/>
      <c r="Q167" s="1"/>
      <c r="R167" s="1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1"/>
      <c r="AK167" s="1"/>
      <c r="AL167" s="1"/>
      <c r="AM167" s="25"/>
      <c r="AN167" s="25"/>
      <c r="AO167" s="25"/>
      <c r="AP167" s="25"/>
      <c r="AQ167" s="25"/>
      <c r="AR167" s="1"/>
      <c r="AS167" s="25"/>
      <c r="AT167" s="25"/>
      <c r="AU167" s="25"/>
      <c r="AV167" s="25"/>
      <c r="AW167" s="25"/>
      <c r="AX167" s="36"/>
      <c r="AY167" s="25"/>
      <c r="AZ167" s="25"/>
      <c r="BA167" s="25"/>
      <c r="BB167" s="25" t="s">
        <v>1879</v>
      </c>
      <c r="BC167" s="1"/>
      <c r="BD167" s="1"/>
      <c r="BE167" s="25"/>
      <c r="BF167" s="1"/>
      <c r="BG167" s="1"/>
      <c r="BH167" s="1"/>
      <c r="BI167" s="25"/>
      <c r="BJ167" s="6"/>
    </row>
    <row r="168" spans="1:62" ht="31">
      <c r="A168" s="23">
        <v>164</v>
      </c>
      <c r="B168" s="39" t="s">
        <v>1726</v>
      </c>
      <c r="C168" s="39" t="s">
        <v>1455</v>
      </c>
      <c r="D168" s="39" t="s">
        <v>1063</v>
      </c>
      <c r="E168" s="39">
        <v>52</v>
      </c>
      <c r="F168" s="39" t="s">
        <v>195</v>
      </c>
      <c r="G168" s="39" t="s">
        <v>195</v>
      </c>
      <c r="H168" s="55" t="str">
        <f t="shared" si="6"/>
        <v>劉＊杰</v>
      </c>
      <c r="I168" s="23" t="str">
        <f t="shared" si="7"/>
        <v>0＊806000</v>
      </c>
      <c r="J168" s="39">
        <v>1130305</v>
      </c>
      <c r="K168" s="39" t="s">
        <v>732</v>
      </c>
      <c r="L168" s="40" t="s">
        <v>721</v>
      </c>
      <c r="M168" s="1"/>
      <c r="N168" s="1"/>
      <c r="O168" s="1"/>
      <c r="P168" s="1"/>
      <c r="Q168" s="1"/>
      <c r="R168" s="1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1"/>
      <c r="AK168" s="1"/>
      <c r="AL168" s="1"/>
      <c r="AM168" s="25"/>
      <c r="AN168" s="25"/>
      <c r="AO168" s="25"/>
      <c r="AP168" s="25"/>
      <c r="AQ168" s="25"/>
      <c r="AR168" s="1"/>
      <c r="AS168" s="25"/>
      <c r="AT168" s="25"/>
      <c r="AU168" s="25"/>
      <c r="AV168" s="25"/>
      <c r="AW168" s="25"/>
      <c r="AX168" s="36"/>
      <c r="AY168" s="25"/>
      <c r="AZ168" s="25"/>
      <c r="BA168" s="25"/>
      <c r="BB168" s="25" t="s">
        <v>1879</v>
      </c>
      <c r="BC168" s="1"/>
      <c r="BD168" s="1"/>
      <c r="BE168" s="25"/>
      <c r="BF168" s="1"/>
      <c r="BG168" s="1"/>
      <c r="BH168" s="1"/>
      <c r="BI168" s="25"/>
      <c r="BJ168" s="6"/>
    </row>
    <row r="169" spans="1:62" ht="31">
      <c r="A169" s="23">
        <v>165</v>
      </c>
      <c r="B169" s="39" t="s">
        <v>1727</v>
      </c>
      <c r="C169" s="39" t="s">
        <v>1456</v>
      </c>
      <c r="D169" s="39" t="s">
        <v>1063</v>
      </c>
      <c r="E169" s="39">
        <v>54</v>
      </c>
      <c r="F169" s="39" t="s">
        <v>195</v>
      </c>
      <c r="G169" s="39" t="s">
        <v>195</v>
      </c>
      <c r="H169" s="55" t="str">
        <f t="shared" si="6"/>
        <v>林＊遑</v>
      </c>
      <c r="I169" s="23" t="str">
        <f t="shared" si="7"/>
        <v>0＊570181</v>
      </c>
      <c r="J169" s="39">
        <v>1130305</v>
      </c>
      <c r="K169" s="39" t="s">
        <v>734</v>
      </c>
      <c r="L169" s="40" t="s">
        <v>721</v>
      </c>
      <c r="M169" s="1"/>
      <c r="N169" s="1"/>
      <c r="O169" s="1"/>
      <c r="P169" s="1"/>
      <c r="Q169" s="1"/>
      <c r="R169" s="1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1"/>
      <c r="AK169" s="1"/>
      <c r="AL169" s="1"/>
      <c r="AM169" s="25"/>
      <c r="AN169" s="25"/>
      <c r="AO169" s="25"/>
      <c r="AP169" s="25"/>
      <c r="AQ169" s="25"/>
      <c r="AR169" s="1"/>
      <c r="AS169" s="25"/>
      <c r="AT169" s="25"/>
      <c r="AU169" s="25"/>
      <c r="AV169" s="25"/>
      <c r="AW169" s="25"/>
      <c r="AX169" s="36"/>
      <c r="AY169" s="25"/>
      <c r="AZ169" s="25"/>
      <c r="BA169" s="25" t="s">
        <v>9</v>
      </c>
      <c r="BB169" s="25"/>
      <c r="BC169" s="1"/>
      <c r="BD169" s="1"/>
      <c r="BE169" s="25"/>
      <c r="BF169" s="1"/>
      <c r="BG169" s="1"/>
      <c r="BH169" s="1"/>
      <c r="BI169" s="25"/>
      <c r="BJ169" s="6"/>
    </row>
    <row r="170" spans="1:62" ht="31">
      <c r="A170" s="23">
        <v>166</v>
      </c>
      <c r="B170" s="39" t="s">
        <v>1728</v>
      </c>
      <c r="C170" s="39" t="s">
        <v>1457</v>
      </c>
      <c r="D170" s="39" t="s">
        <v>1063</v>
      </c>
      <c r="E170" s="39">
        <v>67</v>
      </c>
      <c r="F170" s="39" t="s">
        <v>195</v>
      </c>
      <c r="G170" s="39" t="s">
        <v>195</v>
      </c>
      <c r="H170" s="55" t="str">
        <f t="shared" si="6"/>
        <v>林＊祥</v>
      </c>
      <c r="I170" s="23" t="str">
        <f t="shared" si="7"/>
        <v>1＊177357</v>
      </c>
      <c r="J170" s="39">
        <v>1130305</v>
      </c>
      <c r="K170" s="39" t="s">
        <v>734</v>
      </c>
      <c r="L170" s="40" t="s">
        <v>721</v>
      </c>
      <c r="M170" s="1"/>
      <c r="N170" s="1"/>
      <c r="O170" s="1"/>
      <c r="P170" s="1"/>
      <c r="Q170" s="1"/>
      <c r="R170" s="1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1"/>
      <c r="AK170" s="1"/>
      <c r="AL170" s="1"/>
      <c r="AM170" s="25"/>
      <c r="AN170" s="25"/>
      <c r="AO170" s="25"/>
      <c r="AP170" s="25"/>
      <c r="AQ170" s="25"/>
      <c r="AR170" s="1"/>
      <c r="AS170" s="25"/>
      <c r="AT170" s="25"/>
      <c r="AU170" s="25"/>
      <c r="AV170" s="25"/>
      <c r="AW170" s="25"/>
      <c r="AX170" s="36"/>
      <c r="AY170" s="25"/>
      <c r="AZ170" s="25"/>
      <c r="BA170" s="25" t="s">
        <v>9</v>
      </c>
      <c r="BB170" s="25"/>
      <c r="BC170" s="1"/>
      <c r="BD170" s="1"/>
      <c r="BE170" s="25"/>
      <c r="BF170" s="1"/>
      <c r="BG170" s="1"/>
      <c r="BH170" s="1"/>
      <c r="BI170" s="25"/>
      <c r="BJ170" s="6"/>
    </row>
    <row r="171" spans="1:62" ht="31">
      <c r="A171" s="23">
        <v>167</v>
      </c>
      <c r="B171" s="39" t="s">
        <v>1729</v>
      </c>
      <c r="C171" s="39" t="s">
        <v>1458</v>
      </c>
      <c r="D171" s="39" t="s">
        <v>1067</v>
      </c>
      <c r="E171" s="39">
        <v>41</v>
      </c>
      <c r="F171" s="39" t="s">
        <v>195</v>
      </c>
      <c r="G171" s="39" t="s">
        <v>195</v>
      </c>
      <c r="H171" s="55" t="str">
        <f t="shared" si="6"/>
        <v>廖＊琳</v>
      </c>
      <c r="I171" s="23" t="str">
        <f t="shared" si="7"/>
        <v>1＊785493</v>
      </c>
      <c r="J171" s="39">
        <v>1130305</v>
      </c>
      <c r="K171" s="39" t="s">
        <v>734</v>
      </c>
      <c r="L171" s="40" t="s">
        <v>721</v>
      </c>
      <c r="M171" s="1"/>
      <c r="N171" s="1"/>
      <c r="O171" s="1"/>
      <c r="P171" s="1"/>
      <c r="Q171" s="1"/>
      <c r="R171" s="1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1"/>
      <c r="AK171" s="1"/>
      <c r="AL171" s="1"/>
      <c r="AM171" s="25"/>
      <c r="AN171" s="25"/>
      <c r="AO171" s="25"/>
      <c r="AP171" s="25"/>
      <c r="AQ171" s="25"/>
      <c r="AR171" s="1"/>
      <c r="AS171" s="25"/>
      <c r="AT171" s="25"/>
      <c r="AU171" s="25"/>
      <c r="AV171" s="25"/>
      <c r="AW171" s="25"/>
      <c r="AX171" s="36"/>
      <c r="AY171" s="25"/>
      <c r="AZ171" s="25"/>
      <c r="BA171" s="25" t="s">
        <v>9</v>
      </c>
      <c r="BB171" s="25"/>
      <c r="BC171" s="1"/>
      <c r="BD171" s="1"/>
      <c r="BE171" s="25"/>
      <c r="BF171" s="1"/>
      <c r="BG171" s="1"/>
      <c r="BH171" s="1"/>
      <c r="BI171" s="25"/>
      <c r="BJ171" s="6"/>
    </row>
    <row r="172" spans="1:62" ht="31">
      <c r="A172" s="23">
        <v>168</v>
      </c>
      <c r="B172" s="39" t="s">
        <v>1730</v>
      </c>
      <c r="C172" s="39" t="s">
        <v>120</v>
      </c>
      <c r="D172" s="39" t="s">
        <v>1063</v>
      </c>
      <c r="E172" s="39">
        <v>56</v>
      </c>
      <c r="F172" s="39" t="s">
        <v>195</v>
      </c>
      <c r="G172" s="39" t="s">
        <v>195</v>
      </c>
      <c r="H172" s="55" t="str">
        <f t="shared" si="6"/>
        <v>江＊吉</v>
      </c>
      <c r="I172" s="23" t="str">
        <f t="shared" si="7"/>
        <v>1＊298213</v>
      </c>
      <c r="J172" s="39">
        <v>1130305</v>
      </c>
      <c r="K172" s="39" t="s">
        <v>734</v>
      </c>
      <c r="L172" s="40" t="s">
        <v>721</v>
      </c>
      <c r="M172" s="1"/>
      <c r="N172" s="1"/>
      <c r="O172" s="1"/>
      <c r="P172" s="1"/>
      <c r="Q172" s="1"/>
      <c r="R172" s="1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1"/>
      <c r="AK172" s="1"/>
      <c r="AL172" s="1"/>
      <c r="AM172" s="25"/>
      <c r="AN172" s="25"/>
      <c r="AO172" s="25"/>
      <c r="AP172" s="25"/>
      <c r="AQ172" s="25"/>
      <c r="AR172" s="1"/>
      <c r="AS172" s="25"/>
      <c r="AT172" s="25"/>
      <c r="AU172" s="25"/>
      <c r="AV172" s="25"/>
      <c r="AW172" s="25"/>
      <c r="AX172" s="36"/>
      <c r="AY172" s="25"/>
      <c r="AZ172" s="25"/>
      <c r="BA172" s="25" t="s">
        <v>9</v>
      </c>
      <c r="BB172" s="25"/>
      <c r="BC172" s="1"/>
      <c r="BD172" s="1"/>
      <c r="BE172" s="25"/>
      <c r="BF172" s="1"/>
      <c r="BG172" s="1"/>
      <c r="BH172" s="1"/>
      <c r="BI172" s="25"/>
      <c r="BJ172" s="6"/>
    </row>
    <row r="173" spans="1:62" ht="31">
      <c r="A173" s="23">
        <v>169</v>
      </c>
      <c r="B173" s="39" t="s">
        <v>1731</v>
      </c>
      <c r="C173" s="39" t="s">
        <v>1459</v>
      </c>
      <c r="D173" s="39" t="s">
        <v>1067</v>
      </c>
      <c r="E173" s="39">
        <v>70</v>
      </c>
      <c r="F173" s="39" t="s">
        <v>195</v>
      </c>
      <c r="G173" s="39" t="s">
        <v>195</v>
      </c>
      <c r="H173" s="55" t="str">
        <f t="shared" si="6"/>
        <v>李＊梅</v>
      </c>
      <c r="I173" s="23" t="str">
        <f t="shared" si="7"/>
        <v>1＊744673</v>
      </c>
      <c r="J173" s="39">
        <v>1130305</v>
      </c>
      <c r="K173" s="39" t="s">
        <v>734</v>
      </c>
      <c r="L173" s="40" t="s">
        <v>721</v>
      </c>
      <c r="M173" s="1"/>
      <c r="N173" s="1"/>
      <c r="O173" s="1"/>
      <c r="P173" s="1"/>
      <c r="Q173" s="1"/>
      <c r="R173" s="1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1"/>
      <c r="AK173" s="1"/>
      <c r="AL173" s="1"/>
      <c r="AM173" s="25"/>
      <c r="AN173" s="25"/>
      <c r="AO173" s="25"/>
      <c r="AP173" s="25"/>
      <c r="AQ173" s="25"/>
      <c r="AR173" s="1"/>
      <c r="AS173" s="25"/>
      <c r="AT173" s="25"/>
      <c r="AU173" s="25"/>
      <c r="AV173" s="25"/>
      <c r="AW173" s="25"/>
      <c r="AX173" s="36"/>
      <c r="AY173" s="25"/>
      <c r="AZ173" s="25"/>
      <c r="BA173" s="25" t="s">
        <v>9</v>
      </c>
      <c r="BB173" s="25"/>
      <c r="BC173" s="1"/>
      <c r="BD173" s="1"/>
      <c r="BE173" s="25"/>
      <c r="BF173" s="1"/>
      <c r="BG173" s="1"/>
      <c r="BH173" s="1"/>
      <c r="BI173" s="25"/>
      <c r="BJ173" s="6"/>
    </row>
    <row r="174" spans="1:62" ht="31">
      <c r="A174" s="23">
        <v>170</v>
      </c>
      <c r="B174" s="39" t="s">
        <v>1732</v>
      </c>
      <c r="C174" s="39" t="s">
        <v>1460</v>
      </c>
      <c r="D174" s="39" t="s">
        <v>1067</v>
      </c>
      <c r="E174" s="39">
        <v>55</v>
      </c>
      <c r="F174" s="39" t="s">
        <v>195</v>
      </c>
      <c r="G174" s="39" t="s">
        <v>195</v>
      </c>
      <c r="H174" s="55" t="str">
        <f t="shared" si="6"/>
        <v>湯＊玲</v>
      </c>
      <c r="I174" s="23" t="str">
        <f t="shared" si="7"/>
        <v>2＊021398</v>
      </c>
      <c r="J174" s="39">
        <v>1130305</v>
      </c>
      <c r="K174" s="39" t="s">
        <v>732</v>
      </c>
      <c r="L174" s="40" t="s">
        <v>721</v>
      </c>
      <c r="M174" s="1"/>
      <c r="N174" s="1"/>
      <c r="O174" s="1"/>
      <c r="P174" s="1"/>
      <c r="Q174" s="1"/>
      <c r="R174" s="1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1"/>
      <c r="AK174" s="1"/>
      <c r="AL174" s="1"/>
      <c r="AM174" s="25"/>
      <c r="AN174" s="25"/>
      <c r="AO174" s="25"/>
      <c r="AP174" s="25"/>
      <c r="AQ174" s="25"/>
      <c r="AR174" s="1"/>
      <c r="AS174" s="25"/>
      <c r="AT174" s="25"/>
      <c r="AU174" s="25"/>
      <c r="AV174" s="25"/>
      <c r="AW174" s="25"/>
      <c r="AX174" s="36"/>
      <c r="AY174" s="25"/>
      <c r="AZ174" s="25"/>
      <c r="BA174" s="25"/>
      <c r="BB174" s="25" t="s">
        <v>1879</v>
      </c>
      <c r="BC174" s="1"/>
      <c r="BD174" s="1"/>
      <c r="BE174" s="25"/>
      <c r="BF174" s="1"/>
      <c r="BG174" s="1"/>
      <c r="BH174" s="1"/>
      <c r="BI174" s="25"/>
      <c r="BJ174" s="6"/>
    </row>
    <row r="175" spans="1:62" ht="31">
      <c r="A175" s="23">
        <v>171</v>
      </c>
      <c r="B175" s="39" t="s">
        <v>1733</v>
      </c>
      <c r="C175" s="39" t="s">
        <v>248</v>
      </c>
      <c r="D175" s="39" t="s">
        <v>1063</v>
      </c>
      <c r="E175" s="39">
        <v>58</v>
      </c>
      <c r="F175" s="39" t="s">
        <v>195</v>
      </c>
      <c r="G175" s="39" t="s">
        <v>195</v>
      </c>
      <c r="H175" s="55" t="str">
        <f t="shared" si="6"/>
        <v>陳＊方</v>
      </c>
      <c r="I175" s="23" t="str">
        <f t="shared" si="7"/>
        <v>2＊108654</v>
      </c>
      <c r="J175" s="39">
        <v>1130305</v>
      </c>
      <c r="K175" s="39" t="s">
        <v>732</v>
      </c>
      <c r="L175" s="40" t="s">
        <v>721</v>
      </c>
      <c r="M175" s="1"/>
      <c r="N175" s="1"/>
      <c r="O175" s="1"/>
      <c r="P175" s="1"/>
      <c r="Q175" s="1"/>
      <c r="R175" s="1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1"/>
      <c r="AK175" s="1"/>
      <c r="AL175" s="1"/>
      <c r="AM175" s="25"/>
      <c r="AN175" s="25"/>
      <c r="AO175" s="25"/>
      <c r="AP175" s="25"/>
      <c r="AQ175" s="25"/>
      <c r="AR175" s="1"/>
      <c r="AS175" s="25"/>
      <c r="AT175" s="25"/>
      <c r="AU175" s="25"/>
      <c r="AV175" s="25"/>
      <c r="AW175" s="25"/>
      <c r="AX175" s="36"/>
      <c r="AY175" s="25"/>
      <c r="AZ175" s="25"/>
      <c r="BA175" s="25"/>
      <c r="BB175" s="25" t="s">
        <v>1879</v>
      </c>
      <c r="BC175" s="1"/>
      <c r="BD175" s="1"/>
      <c r="BE175" s="25"/>
      <c r="BF175" s="1"/>
      <c r="BG175" s="1"/>
      <c r="BH175" s="1"/>
      <c r="BI175" s="25"/>
      <c r="BJ175" s="6"/>
    </row>
    <row r="176" spans="1:62" ht="46.5">
      <c r="A176" s="23">
        <v>172</v>
      </c>
      <c r="B176" s="39" t="s">
        <v>1734</v>
      </c>
      <c r="C176" s="39" t="s">
        <v>440</v>
      </c>
      <c r="D176" s="39" t="s">
        <v>1063</v>
      </c>
      <c r="E176" s="39">
        <v>82</v>
      </c>
      <c r="F176" s="39" t="s">
        <v>195</v>
      </c>
      <c r="G176" s="39" t="s">
        <v>195</v>
      </c>
      <c r="H176" s="55" t="str">
        <f t="shared" si="6"/>
        <v>江＊通</v>
      </c>
      <c r="I176" s="23" t="str">
        <f t="shared" si="7"/>
        <v>2＊492579</v>
      </c>
      <c r="J176" s="39">
        <v>1130305</v>
      </c>
      <c r="K176" s="39" t="s">
        <v>756</v>
      </c>
      <c r="L176" s="40" t="s">
        <v>721</v>
      </c>
      <c r="M176" s="1"/>
      <c r="N176" s="1"/>
      <c r="O176" s="1"/>
      <c r="P176" s="1"/>
      <c r="Q176" s="1"/>
      <c r="R176" s="1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1"/>
      <c r="AK176" s="1"/>
      <c r="AL176" s="1"/>
      <c r="AM176" s="25"/>
      <c r="AN176" s="25"/>
      <c r="AO176" s="25"/>
      <c r="AP176" s="25"/>
      <c r="AQ176" s="25"/>
      <c r="AR176" s="1"/>
      <c r="AS176" s="25"/>
      <c r="AT176" s="25"/>
      <c r="AU176" s="25"/>
      <c r="AV176" s="25"/>
      <c r="AW176" s="25"/>
      <c r="AX176" s="36"/>
      <c r="AY176" s="25"/>
      <c r="AZ176" s="25"/>
      <c r="BA176" s="25" t="s">
        <v>9</v>
      </c>
      <c r="BB176" s="25"/>
      <c r="BC176" s="1"/>
      <c r="BD176" s="1"/>
      <c r="BE176" s="25"/>
      <c r="BF176" s="1" t="s">
        <v>736</v>
      </c>
      <c r="BG176" s="1"/>
      <c r="BH176" s="1"/>
      <c r="BI176" s="25"/>
      <c r="BJ176" s="6"/>
    </row>
    <row r="177" spans="1:62" ht="62">
      <c r="A177" s="23">
        <v>173</v>
      </c>
      <c r="B177" s="39" t="s">
        <v>1182</v>
      </c>
      <c r="C177" s="39" t="s">
        <v>907</v>
      </c>
      <c r="D177" s="39" t="s">
        <v>1063</v>
      </c>
      <c r="E177" s="39">
        <v>62</v>
      </c>
      <c r="F177" s="39">
        <v>1130304</v>
      </c>
      <c r="G177" s="39">
        <v>1130306</v>
      </c>
      <c r="H177" s="55" t="str">
        <f t="shared" si="6"/>
        <v>丁＊祥</v>
      </c>
      <c r="I177" s="23" t="str">
        <f t="shared" si="7"/>
        <v>2＊523104</v>
      </c>
      <c r="J177" s="39">
        <v>1130305</v>
      </c>
      <c r="K177" s="39" t="s">
        <v>1901</v>
      </c>
      <c r="L177" s="40" t="s">
        <v>721</v>
      </c>
      <c r="M177" s="1"/>
      <c r="N177" s="1"/>
      <c r="O177" s="1"/>
      <c r="P177" s="1"/>
      <c r="Q177" s="1"/>
      <c r="R177" s="1"/>
      <c r="S177" s="25"/>
      <c r="T177" s="25"/>
      <c r="U177" s="25"/>
      <c r="V177" s="25"/>
      <c r="W177" s="25" t="s">
        <v>9</v>
      </c>
      <c r="X177" s="25"/>
      <c r="Y177" s="25"/>
      <c r="Z177" s="25"/>
      <c r="AA177" s="25"/>
      <c r="AB177" s="25" t="s">
        <v>1902</v>
      </c>
      <c r="AC177" s="25"/>
      <c r="AD177" s="25"/>
      <c r="AE177" s="25"/>
      <c r="AF177" s="25" t="s">
        <v>1903</v>
      </c>
      <c r="AG177" s="25"/>
      <c r="AH177" s="25"/>
      <c r="AI177" s="25"/>
      <c r="AJ177" s="1"/>
      <c r="AK177" s="1"/>
      <c r="AL177" s="1"/>
      <c r="AM177" s="25"/>
      <c r="AN177" s="25"/>
      <c r="AO177" s="25"/>
      <c r="AP177" s="25"/>
      <c r="AQ177" s="25"/>
      <c r="AR177" s="1"/>
      <c r="AS177" s="25"/>
      <c r="AT177" s="25"/>
      <c r="AU177" s="25"/>
      <c r="AV177" s="25"/>
      <c r="AW177" s="25"/>
      <c r="AX177" s="36"/>
      <c r="AY177" s="25"/>
      <c r="AZ177" s="25"/>
      <c r="BA177" s="25"/>
      <c r="BB177" s="25"/>
      <c r="BC177" s="1"/>
      <c r="BD177" s="1"/>
      <c r="BE177" s="25"/>
      <c r="BF177" s="1"/>
      <c r="BG177" s="1"/>
      <c r="BH177" s="1"/>
      <c r="BI177" s="25" t="s">
        <v>1034</v>
      </c>
      <c r="BJ177" s="6"/>
    </row>
    <row r="178" spans="1:62" ht="31">
      <c r="A178" s="23">
        <v>174</v>
      </c>
      <c r="B178" s="39" t="s">
        <v>1735</v>
      </c>
      <c r="C178" s="39" t="s">
        <v>1461</v>
      </c>
      <c r="D178" s="39" t="s">
        <v>1067</v>
      </c>
      <c r="E178" s="39">
        <v>42</v>
      </c>
      <c r="F178" s="39" t="s">
        <v>195</v>
      </c>
      <c r="G178" s="39" t="s">
        <v>195</v>
      </c>
      <c r="H178" s="55" t="str">
        <f t="shared" si="6"/>
        <v>陳＊妤</v>
      </c>
      <c r="I178" s="23" t="str">
        <f t="shared" si="7"/>
        <v>2＊568203</v>
      </c>
      <c r="J178" s="39">
        <v>1130305</v>
      </c>
      <c r="K178" s="39" t="s">
        <v>734</v>
      </c>
      <c r="L178" s="40" t="s">
        <v>721</v>
      </c>
      <c r="M178" s="1"/>
      <c r="N178" s="1"/>
      <c r="O178" s="1"/>
      <c r="P178" s="1"/>
      <c r="Q178" s="1"/>
      <c r="R178" s="1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1"/>
      <c r="AK178" s="1"/>
      <c r="AL178" s="1"/>
      <c r="AM178" s="25"/>
      <c r="AN178" s="25"/>
      <c r="AO178" s="25"/>
      <c r="AP178" s="25"/>
      <c r="AQ178" s="25"/>
      <c r="AR178" s="1"/>
      <c r="AS178" s="25"/>
      <c r="AT178" s="25"/>
      <c r="AU178" s="25"/>
      <c r="AV178" s="25"/>
      <c r="AW178" s="25"/>
      <c r="AX178" s="36"/>
      <c r="AY178" s="25"/>
      <c r="AZ178" s="25"/>
      <c r="BA178" s="25" t="s">
        <v>9</v>
      </c>
      <c r="BB178" s="25"/>
      <c r="BC178" s="1"/>
      <c r="BD178" s="1"/>
      <c r="BE178" s="25"/>
      <c r="BF178" s="1"/>
      <c r="BG178" s="1"/>
      <c r="BH178" s="1"/>
      <c r="BI178" s="25"/>
      <c r="BJ178" s="6"/>
    </row>
    <row r="179" spans="1:62" ht="31">
      <c r="A179" s="23">
        <v>175</v>
      </c>
      <c r="B179" s="39" t="s">
        <v>1736</v>
      </c>
      <c r="C179" s="39" t="s">
        <v>1462</v>
      </c>
      <c r="D179" s="39" t="s">
        <v>1063</v>
      </c>
      <c r="E179" s="39">
        <v>76</v>
      </c>
      <c r="F179" s="39" t="s">
        <v>886</v>
      </c>
      <c r="G179" s="39">
        <v>1130316</v>
      </c>
      <c r="H179" s="55" t="str">
        <f t="shared" si="6"/>
        <v>丁＊木</v>
      </c>
      <c r="I179" s="23" t="str">
        <f t="shared" si="7"/>
        <v>0＊640578</v>
      </c>
      <c r="J179" s="39">
        <v>1130305</v>
      </c>
      <c r="K179" s="39" t="s">
        <v>752</v>
      </c>
      <c r="L179" s="40" t="s">
        <v>721</v>
      </c>
      <c r="M179" s="1"/>
      <c r="N179" s="1"/>
      <c r="O179" s="1"/>
      <c r="P179" s="1"/>
      <c r="Q179" s="1"/>
      <c r="R179" s="1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1"/>
      <c r="AK179" s="1"/>
      <c r="AL179" s="1"/>
      <c r="AM179" s="25"/>
      <c r="AN179" s="25"/>
      <c r="AO179" s="25"/>
      <c r="AP179" s="25"/>
      <c r="AQ179" s="25"/>
      <c r="AR179" s="1"/>
      <c r="AS179" s="25"/>
      <c r="AT179" s="25"/>
      <c r="AU179" s="25"/>
      <c r="AV179" s="25" t="s">
        <v>9</v>
      </c>
      <c r="AW179" s="25"/>
      <c r="AX179" s="36"/>
      <c r="AY179" s="25"/>
      <c r="AZ179" s="25"/>
      <c r="BA179" s="25"/>
      <c r="BB179" s="25"/>
      <c r="BC179" s="1"/>
      <c r="BD179" s="1"/>
      <c r="BE179" s="25"/>
      <c r="BF179" s="1"/>
      <c r="BG179" s="1"/>
      <c r="BH179" s="1"/>
      <c r="BI179" s="25" t="s">
        <v>1034</v>
      </c>
      <c r="BJ179" s="6"/>
    </row>
    <row r="180" spans="1:62" ht="31">
      <c r="A180" s="23">
        <v>176</v>
      </c>
      <c r="B180" s="39" t="s">
        <v>1737</v>
      </c>
      <c r="C180" s="39" t="s">
        <v>1463</v>
      </c>
      <c r="D180" s="39" t="s">
        <v>1063</v>
      </c>
      <c r="E180" s="39">
        <v>84</v>
      </c>
      <c r="F180" s="39" t="s">
        <v>195</v>
      </c>
      <c r="G180" s="39" t="s">
        <v>195</v>
      </c>
      <c r="H180" s="55" t="str">
        <f t="shared" si="6"/>
        <v>陳＊富</v>
      </c>
      <c r="I180" s="23" t="str">
        <f t="shared" si="7"/>
        <v>1＊204317</v>
      </c>
      <c r="J180" s="39">
        <v>1130308</v>
      </c>
      <c r="K180" s="39" t="s">
        <v>734</v>
      </c>
      <c r="L180" s="40" t="s">
        <v>721</v>
      </c>
      <c r="M180" s="1"/>
      <c r="N180" s="1"/>
      <c r="O180" s="1"/>
      <c r="P180" s="1"/>
      <c r="Q180" s="1"/>
      <c r="R180" s="1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1"/>
      <c r="AK180" s="1"/>
      <c r="AL180" s="1"/>
      <c r="AM180" s="25"/>
      <c r="AN180" s="25"/>
      <c r="AO180" s="25"/>
      <c r="AP180" s="25"/>
      <c r="AQ180" s="25"/>
      <c r="AR180" s="1"/>
      <c r="AS180" s="25"/>
      <c r="AT180" s="25"/>
      <c r="AU180" s="25"/>
      <c r="AV180" s="25"/>
      <c r="AW180" s="25"/>
      <c r="AX180" s="36"/>
      <c r="AY180" s="25"/>
      <c r="AZ180" s="25"/>
      <c r="BA180" s="25" t="s">
        <v>9</v>
      </c>
      <c r="BB180" s="25"/>
      <c r="BC180" s="1"/>
      <c r="BD180" s="1"/>
      <c r="BE180" s="25"/>
      <c r="BF180" s="1"/>
      <c r="BG180" s="1"/>
      <c r="BH180" s="1"/>
      <c r="BI180" s="25"/>
      <c r="BJ180" s="6"/>
    </row>
    <row r="181" spans="1:62" ht="46.5">
      <c r="A181" s="23">
        <v>177</v>
      </c>
      <c r="B181" s="39" t="s">
        <v>1738</v>
      </c>
      <c r="C181" s="39" t="s">
        <v>159</v>
      </c>
      <c r="D181" s="39" t="s">
        <v>1067</v>
      </c>
      <c r="E181" s="39">
        <v>51</v>
      </c>
      <c r="F181" s="39">
        <v>1130307</v>
      </c>
      <c r="G181" s="39">
        <v>1130309</v>
      </c>
      <c r="H181" s="55" t="str">
        <f t="shared" si="6"/>
        <v>葉＊娟</v>
      </c>
      <c r="I181" s="23" t="str">
        <f t="shared" si="7"/>
        <v>1＊914319</v>
      </c>
      <c r="J181" s="39">
        <v>1130308</v>
      </c>
      <c r="K181" s="39" t="s">
        <v>748</v>
      </c>
      <c r="L181" s="40" t="s">
        <v>721</v>
      </c>
      <c r="M181" s="1"/>
      <c r="N181" s="1"/>
      <c r="O181" s="1"/>
      <c r="P181" s="1"/>
      <c r="Q181" s="1"/>
      <c r="R181" s="1"/>
      <c r="S181" s="25"/>
      <c r="T181" s="25"/>
      <c r="U181" s="25"/>
      <c r="V181" s="25"/>
      <c r="W181" s="25" t="s">
        <v>9</v>
      </c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1"/>
      <c r="AK181" s="1"/>
      <c r="AL181" s="1"/>
      <c r="AM181" s="25"/>
      <c r="AN181" s="25"/>
      <c r="AO181" s="25"/>
      <c r="AP181" s="25"/>
      <c r="AQ181" s="25"/>
      <c r="AR181" s="1"/>
      <c r="AS181" s="25"/>
      <c r="AT181" s="25"/>
      <c r="AU181" s="25"/>
      <c r="AV181" s="25"/>
      <c r="AW181" s="25"/>
      <c r="AX181" s="36"/>
      <c r="AY181" s="25"/>
      <c r="AZ181" s="25"/>
      <c r="BA181" s="25"/>
      <c r="BB181" s="25"/>
      <c r="BC181" s="1"/>
      <c r="BD181" s="1"/>
      <c r="BE181" s="25"/>
      <c r="BF181" s="1"/>
      <c r="BG181" s="1"/>
      <c r="BH181" s="1"/>
      <c r="BI181" s="25" t="s">
        <v>1034</v>
      </c>
      <c r="BJ181" s="6"/>
    </row>
    <row r="182" spans="1:62" ht="17">
      <c r="A182" s="23">
        <v>178</v>
      </c>
      <c r="B182" s="39" t="s">
        <v>1739</v>
      </c>
      <c r="C182" s="39" t="s">
        <v>1464</v>
      </c>
      <c r="D182" s="39" t="s">
        <v>1067</v>
      </c>
      <c r="E182" s="39">
        <v>91</v>
      </c>
      <c r="F182" s="39" t="s">
        <v>195</v>
      </c>
      <c r="G182" s="39" t="s">
        <v>195</v>
      </c>
      <c r="H182" s="55" t="str">
        <f t="shared" si="6"/>
        <v>黃＊霞</v>
      </c>
      <c r="I182" s="23" t="str">
        <f t="shared" si="7"/>
        <v>1＊148279</v>
      </c>
      <c r="J182" s="39">
        <v>1130308</v>
      </c>
      <c r="K182" s="39">
        <v>5761300</v>
      </c>
      <c r="L182" s="40" t="s">
        <v>721</v>
      </c>
      <c r="M182" s="1"/>
      <c r="N182" s="1"/>
      <c r="O182" s="1"/>
      <c r="P182" s="1"/>
      <c r="Q182" s="1"/>
      <c r="R182" s="1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1"/>
      <c r="AK182" s="1"/>
      <c r="AL182" s="1"/>
      <c r="AM182" s="25"/>
      <c r="AN182" s="25"/>
      <c r="AO182" s="25"/>
      <c r="AP182" s="25"/>
      <c r="AQ182" s="25"/>
      <c r="AR182" s="1"/>
      <c r="AS182" s="25"/>
      <c r="AT182" s="25"/>
      <c r="AU182" s="25" t="s">
        <v>9</v>
      </c>
      <c r="AV182" s="25"/>
      <c r="AW182" s="25"/>
      <c r="AX182" s="36"/>
      <c r="AY182" s="25"/>
      <c r="AZ182" s="25"/>
      <c r="BA182" s="25"/>
      <c r="BB182" s="25"/>
      <c r="BC182" s="1"/>
      <c r="BD182" s="1"/>
      <c r="BE182" s="25"/>
      <c r="BF182" s="1"/>
      <c r="BG182" s="1"/>
      <c r="BH182" s="1"/>
      <c r="BI182" s="25"/>
      <c r="BJ182" s="6"/>
    </row>
    <row r="183" spans="1:62" ht="17">
      <c r="A183" s="23">
        <v>179</v>
      </c>
      <c r="B183" s="39" t="s">
        <v>1740</v>
      </c>
      <c r="C183" s="39" t="s">
        <v>1465</v>
      </c>
      <c r="D183" s="39" t="s">
        <v>1063</v>
      </c>
      <c r="E183" s="39">
        <v>86</v>
      </c>
      <c r="F183" s="39" t="s">
        <v>195</v>
      </c>
      <c r="G183" s="39" t="s">
        <v>195</v>
      </c>
      <c r="H183" s="55" t="str">
        <f t="shared" si="6"/>
        <v>何＊義</v>
      </c>
      <c r="I183" s="23" t="str">
        <f t="shared" si="7"/>
        <v>1＊636617</v>
      </c>
      <c r="J183" s="39">
        <v>1130308</v>
      </c>
      <c r="K183" s="39">
        <v>5761300</v>
      </c>
      <c r="L183" s="40" t="s">
        <v>721</v>
      </c>
      <c r="M183" s="1"/>
      <c r="N183" s="1"/>
      <c r="O183" s="1"/>
      <c r="P183" s="1"/>
      <c r="Q183" s="1"/>
      <c r="R183" s="1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1"/>
      <c r="AK183" s="1"/>
      <c r="AL183" s="1"/>
      <c r="AM183" s="25"/>
      <c r="AN183" s="25"/>
      <c r="AO183" s="25"/>
      <c r="AP183" s="25"/>
      <c r="AQ183" s="25"/>
      <c r="AR183" s="1"/>
      <c r="AS183" s="25"/>
      <c r="AT183" s="25"/>
      <c r="AU183" s="25" t="s">
        <v>9</v>
      </c>
      <c r="AV183" s="25"/>
      <c r="AW183" s="25"/>
      <c r="AX183" s="36"/>
      <c r="AY183" s="25"/>
      <c r="AZ183" s="25"/>
      <c r="BA183" s="25"/>
      <c r="BB183" s="25"/>
      <c r="BC183" s="1"/>
      <c r="BD183" s="1"/>
      <c r="BE183" s="25"/>
      <c r="BF183" s="1"/>
      <c r="BG183" s="1"/>
      <c r="BH183" s="1"/>
      <c r="BI183" s="25"/>
      <c r="BJ183" s="6"/>
    </row>
    <row r="184" spans="1:62" ht="31">
      <c r="A184" s="23">
        <v>180</v>
      </c>
      <c r="B184" s="39" t="s">
        <v>1614</v>
      </c>
      <c r="C184" s="39" t="s">
        <v>1351</v>
      </c>
      <c r="D184" s="39" t="s">
        <v>1067</v>
      </c>
      <c r="E184" s="39">
        <v>84</v>
      </c>
      <c r="F184" s="39" t="s">
        <v>195</v>
      </c>
      <c r="G184" s="39" t="s">
        <v>195</v>
      </c>
      <c r="H184" s="55" t="str">
        <f t="shared" si="6"/>
        <v>曾＊雪</v>
      </c>
      <c r="I184" s="23" t="str">
        <f t="shared" si="7"/>
        <v>2＊278522</v>
      </c>
      <c r="J184" s="39">
        <v>1130308</v>
      </c>
      <c r="K184" s="39" t="s">
        <v>734</v>
      </c>
      <c r="L184" s="40" t="s">
        <v>721</v>
      </c>
      <c r="M184" s="1"/>
      <c r="N184" s="1"/>
      <c r="O184" s="1"/>
      <c r="P184" s="1"/>
      <c r="Q184" s="1"/>
      <c r="R184" s="1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1"/>
      <c r="AK184" s="1"/>
      <c r="AL184" s="1"/>
      <c r="AM184" s="25"/>
      <c r="AN184" s="25"/>
      <c r="AO184" s="25"/>
      <c r="AP184" s="25"/>
      <c r="AQ184" s="25"/>
      <c r="AR184" s="1"/>
      <c r="AS184" s="25"/>
      <c r="AT184" s="25"/>
      <c r="AU184" s="25"/>
      <c r="AV184" s="25"/>
      <c r="AW184" s="25"/>
      <c r="AX184" s="36"/>
      <c r="AY184" s="25"/>
      <c r="AZ184" s="25"/>
      <c r="BA184" s="25" t="s">
        <v>9</v>
      </c>
      <c r="BB184" s="25"/>
      <c r="BC184" s="1"/>
      <c r="BD184" s="1"/>
      <c r="BE184" s="25"/>
      <c r="BF184" s="1"/>
      <c r="BG184" s="1"/>
      <c r="BH184" s="1"/>
      <c r="BI184" s="25"/>
      <c r="BJ184" s="6"/>
    </row>
    <row r="185" spans="1:62" ht="31">
      <c r="A185" s="23">
        <v>181</v>
      </c>
      <c r="B185" s="39" t="s">
        <v>1741</v>
      </c>
      <c r="C185" s="39" t="s">
        <v>1466</v>
      </c>
      <c r="D185" s="39" t="s">
        <v>1067</v>
      </c>
      <c r="E185" s="39">
        <v>56</v>
      </c>
      <c r="F185" s="39" t="s">
        <v>195</v>
      </c>
      <c r="G185" s="39" t="s">
        <v>195</v>
      </c>
      <c r="H185" s="55" t="str">
        <f t="shared" si="6"/>
        <v>劉＊枝</v>
      </c>
      <c r="I185" s="23" t="str">
        <f t="shared" si="7"/>
        <v>2＊382058</v>
      </c>
      <c r="J185" s="39">
        <v>1130308</v>
      </c>
      <c r="K185" s="39" t="s">
        <v>734</v>
      </c>
      <c r="L185" s="40" t="s">
        <v>721</v>
      </c>
      <c r="M185" s="1"/>
      <c r="N185" s="1"/>
      <c r="O185" s="1"/>
      <c r="P185" s="1"/>
      <c r="Q185" s="1"/>
      <c r="R185" s="1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1"/>
      <c r="AK185" s="1"/>
      <c r="AL185" s="1"/>
      <c r="AM185" s="25"/>
      <c r="AN185" s="25"/>
      <c r="AO185" s="25"/>
      <c r="AP185" s="25"/>
      <c r="AQ185" s="25"/>
      <c r="AR185" s="1"/>
      <c r="AS185" s="25"/>
      <c r="AT185" s="25"/>
      <c r="AU185" s="25"/>
      <c r="AV185" s="25"/>
      <c r="AW185" s="25"/>
      <c r="AX185" s="36"/>
      <c r="AY185" s="25"/>
      <c r="AZ185" s="25"/>
      <c r="BA185" s="25" t="s">
        <v>9</v>
      </c>
      <c r="BB185" s="25"/>
      <c r="BC185" s="1"/>
      <c r="BD185" s="1"/>
      <c r="BE185" s="25"/>
      <c r="BF185" s="1"/>
      <c r="BG185" s="1"/>
      <c r="BH185" s="1"/>
      <c r="BI185" s="25"/>
      <c r="BJ185" s="6"/>
    </row>
    <row r="186" spans="1:62" ht="31">
      <c r="A186" s="23">
        <v>182</v>
      </c>
      <c r="B186" s="39" t="s">
        <v>1721</v>
      </c>
      <c r="C186" s="39" t="s">
        <v>573</v>
      </c>
      <c r="D186" s="39" t="s">
        <v>1067</v>
      </c>
      <c r="E186" s="39">
        <v>70</v>
      </c>
      <c r="F186" s="39" t="s">
        <v>195</v>
      </c>
      <c r="G186" s="39" t="s">
        <v>195</v>
      </c>
      <c r="H186" s="55" t="str">
        <f t="shared" si="6"/>
        <v>吳＊蘭</v>
      </c>
      <c r="I186" s="23" t="str">
        <f t="shared" si="7"/>
        <v>2＊497650</v>
      </c>
      <c r="J186" s="39">
        <v>1130308</v>
      </c>
      <c r="K186" s="39" t="s">
        <v>732</v>
      </c>
      <c r="L186" s="40" t="s">
        <v>721</v>
      </c>
      <c r="M186" s="1"/>
      <c r="N186" s="1"/>
      <c r="O186" s="1"/>
      <c r="P186" s="1"/>
      <c r="Q186" s="1"/>
      <c r="R186" s="1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1"/>
      <c r="AK186" s="1"/>
      <c r="AL186" s="1"/>
      <c r="AM186" s="25"/>
      <c r="AN186" s="25"/>
      <c r="AO186" s="25"/>
      <c r="AP186" s="25"/>
      <c r="AQ186" s="25"/>
      <c r="AR186" s="1"/>
      <c r="AS186" s="25"/>
      <c r="AT186" s="25"/>
      <c r="AU186" s="25"/>
      <c r="AV186" s="25"/>
      <c r="AW186" s="25"/>
      <c r="AX186" s="36"/>
      <c r="AY186" s="25"/>
      <c r="AZ186" s="25"/>
      <c r="BA186" s="25"/>
      <c r="BB186" s="25" t="s">
        <v>747</v>
      </c>
      <c r="BC186" s="1"/>
      <c r="BD186" s="1"/>
      <c r="BE186" s="25"/>
      <c r="BF186" s="1"/>
      <c r="BG186" s="1"/>
      <c r="BH186" s="1"/>
      <c r="BI186" s="25"/>
      <c r="BJ186" s="6"/>
    </row>
    <row r="187" spans="1:62" ht="31">
      <c r="A187" s="23">
        <v>183</v>
      </c>
      <c r="B187" s="39" t="s">
        <v>1742</v>
      </c>
      <c r="C187" s="39" t="s">
        <v>1467</v>
      </c>
      <c r="D187" s="39" t="s">
        <v>1063</v>
      </c>
      <c r="E187" s="39">
        <v>70</v>
      </c>
      <c r="F187" s="39" t="s">
        <v>195</v>
      </c>
      <c r="G187" s="39" t="s">
        <v>195</v>
      </c>
      <c r="H187" s="55" t="str">
        <f t="shared" si="6"/>
        <v>陳＊森</v>
      </c>
      <c r="I187" s="23" t="str">
        <f t="shared" si="7"/>
        <v>1＊875860</v>
      </c>
      <c r="J187" s="39">
        <v>1130311</v>
      </c>
      <c r="K187" s="39" t="s">
        <v>734</v>
      </c>
      <c r="L187" s="40" t="s">
        <v>721</v>
      </c>
      <c r="M187" s="1"/>
      <c r="N187" s="1"/>
      <c r="O187" s="1"/>
      <c r="P187" s="1"/>
      <c r="Q187" s="1"/>
      <c r="R187" s="1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1"/>
      <c r="AK187" s="1"/>
      <c r="AL187" s="1"/>
      <c r="AM187" s="25"/>
      <c r="AN187" s="25"/>
      <c r="AO187" s="25"/>
      <c r="AP187" s="25"/>
      <c r="AQ187" s="25"/>
      <c r="AR187" s="1"/>
      <c r="AS187" s="25"/>
      <c r="AT187" s="25"/>
      <c r="AU187" s="25"/>
      <c r="AV187" s="25"/>
      <c r="AW187" s="25"/>
      <c r="AX187" s="36"/>
      <c r="AY187" s="25"/>
      <c r="AZ187" s="25"/>
      <c r="BA187" s="25" t="s">
        <v>9</v>
      </c>
      <c r="BB187" s="25"/>
      <c r="BC187" s="1"/>
      <c r="BD187" s="1"/>
      <c r="BE187" s="25"/>
      <c r="BF187" s="1"/>
      <c r="BG187" s="1"/>
      <c r="BH187" s="1"/>
      <c r="BI187" s="25"/>
      <c r="BJ187" s="6"/>
    </row>
    <row r="188" spans="1:62" ht="31">
      <c r="A188" s="23">
        <v>184</v>
      </c>
      <c r="B188" s="39" t="s">
        <v>1743</v>
      </c>
      <c r="C188" s="39" t="s">
        <v>568</v>
      </c>
      <c r="D188" s="39" t="s">
        <v>1063</v>
      </c>
      <c r="E188" s="39">
        <v>50</v>
      </c>
      <c r="F188" s="39" t="s">
        <v>195</v>
      </c>
      <c r="G188" s="39" t="s">
        <v>195</v>
      </c>
      <c r="H188" s="55" t="str">
        <f t="shared" si="6"/>
        <v>王＊東</v>
      </c>
      <c r="I188" s="23" t="str">
        <f t="shared" si="7"/>
        <v>2＊179464</v>
      </c>
      <c r="J188" s="39">
        <v>1130311</v>
      </c>
      <c r="K188" s="39" t="s">
        <v>734</v>
      </c>
      <c r="L188" s="40" t="s">
        <v>721</v>
      </c>
      <c r="M188" s="1"/>
      <c r="N188" s="1"/>
      <c r="O188" s="1"/>
      <c r="P188" s="1"/>
      <c r="Q188" s="1"/>
      <c r="R188" s="1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1"/>
      <c r="AK188" s="1"/>
      <c r="AL188" s="1"/>
      <c r="AM188" s="25"/>
      <c r="AN188" s="25"/>
      <c r="AO188" s="25"/>
      <c r="AP188" s="25"/>
      <c r="AQ188" s="25"/>
      <c r="AR188" s="1"/>
      <c r="AS188" s="25"/>
      <c r="AT188" s="25"/>
      <c r="AU188" s="25"/>
      <c r="AV188" s="25"/>
      <c r="AW188" s="25"/>
      <c r="AX188" s="36"/>
      <c r="AY188" s="25"/>
      <c r="AZ188" s="25"/>
      <c r="BA188" s="25" t="s">
        <v>9</v>
      </c>
      <c r="BB188" s="25"/>
      <c r="BC188" s="1"/>
      <c r="BD188" s="1"/>
      <c r="BE188" s="25"/>
      <c r="BF188" s="1"/>
      <c r="BG188" s="1"/>
      <c r="BH188" s="1"/>
      <c r="BI188" s="25"/>
      <c r="BJ188" s="6"/>
    </row>
    <row r="189" spans="1:62" ht="46.5">
      <c r="A189" s="23">
        <v>185</v>
      </c>
      <c r="B189" s="39" t="s">
        <v>1744</v>
      </c>
      <c r="C189" s="39" t="s">
        <v>1468</v>
      </c>
      <c r="D189" s="39" t="s">
        <v>1063</v>
      </c>
      <c r="E189" s="39">
        <v>71</v>
      </c>
      <c r="F189" s="39" t="s">
        <v>195</v>
      </c>
      <c r="G189" s="39" t="s">
        <v>195</v>
      </c>
      <c r="H189" s="55" t="str">
        <f t="shared" si="6"/>
        <v>賴＊安</v>
      </c>
      <c r="I189" s="23" t="str">
        <f t="shared" si="7"/>
        <v>2＊879476</v>
      </c>
      <c r="J189" s="39">
        <v>1130311</v>
      </c>
      <c r="K189" s="39" t="s">
        <v>738</v>
      </c>
      <c r="L189" s="40" t="s">
        <v>721</v>
      </c>
      <c r="M189" s="1"/>
      <c r="N189" s="1"/>
      <c r="O189" s="1"/>
      <c r="P189" s="1"/>
      <c r="Q189" s="1"/>
      <c r="R189" s="1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1"/>
      <c r="AK189" s="1"/>
      <c r="AL189" s="1"/>
      <c r="AM189" s="25"/>
      <c r="AN189" s="25"/>
      <c r="AO189" s="25"/>
      <c r="AP189" s="25"/>
      <c r="AQ189" s="25"/>
      <c r="AR189" s="1"/>
      <c r="AS189" s="25"/>
      <c r="AT189" s="25"/>
      <c r="AU189" s="25"/>
      <c r="AV189" s="25"/>
      <c r="AW189" s="25"/>
      <c r="AX189" s="36"/>
      <c r="AY189" s="25"/>
      <c r="AZ189" s="25" t="s">
        <v>9</v>
      </c>
      <c r="BA189" s="25" t="s">
        <v>9</v>
      </c>
      <c r="BB189" s="25"/>
      <c r="BC189" s="1"/>
      <c r="BD189" s="1"/>
      <c r="BE189" s="25"/>
      <c r="BF189" s="1"/>
      <c r="BG189" s="1"/>
      <c r="BH189" s="1"/>
      <c r="BI189" s="25"/>
      <c r="BJ189" s="6"/>
    </row>
    <row r="190" spans="1:62" ht="46.5">
      <c r="A190" s="23">
        <v>186</v>
      </c>
      <c r="B190" s="39" t="s">
        <v>1745</v>
      </c>
      <c r="C190" s="39" t="s">
        <v>1469</v>
      </c>
      <c r="D190" s="39" t="s">
        <v>1063</v>
      </c>
      <c r="E190" s="39">
        <v>75</v>
      </c>
      <c r="F190" s="39" t="s">
        <v>195</v>
      </c>
      <c r="G190" s="39" t="s">
        <v>195</v>
      </c>
      <c r="H190" s="55" t="str">
        <f t="shared" si="6"/>
        <v>林＊永</v>
      </c>
      <c r="I190" s="23" t="str">
        <f t="shared" si="7"/>
        <v>2＊740955</v>
      </c>
      <c r="J190" s="39">
        <v>1130311</v>
      </c>
      <c r="K190" s="39" t="s">
        <v>738</v>
      </c>
      <c r="L190" s="40" t="s">
        <v>721</v>
      </c>
      <c r="M190" s="1"/>
      <c r="N190" s="1"/>
      <c r="O190" s="1"/>
      <c r="P190" s="1"/>
      <c r="Q190" s="1"/>
      <c r="R190" s="1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1"/>
      <c r="AK190" s="1"/>
      <c r="AL190" s="1"/>
      <c r="AM190" s="25"/>
      <c r="AN190" s="25"/>
      <c r="AO190" s="25"/>
      <c r="AP190" s="25"/>
      <c r="AQ190" s="25"/>
      <c r="AR190" s="1"/>
      <c r="AS190" s="25"/>
      <c r="AT190" s="25"/>
      <c r="AU190" s="25"/>
      <c r="AV190" s="25"/>
      <c r="AW190" s="25"/>
      <c r="AX190" s="36"/>
      <c r="AY190" s="25" t="s">
        <v>9</v>
      </c>
      <c r="AZ190" s="25"/>
      <c r="BA190" s="25" t="s">
        <v>9</v>
      </c>
      <c r="BB190" s="25"/>
      <c r="BC190" s="1"/>
      <c r="BD190" s="1"/>
      <c r="BE190" s="25"/>
      <c r="BF190" s="1"/>
      <c r="BG190" s="1"/>
      <c r="BH190" s="1"/>
      <c r="BI190" s="25"/>
      <c r="BJ190" s="6"/>
    </row>
    <row r="191" spans="1:62" ht="46.5">
      <c r="A191" s="23">
        <v>187</v>
      </c>
      <c r="B191" s="39" t="s">
        <v>1620</v>
      </c>
      <c r="C191" s="39" t="s">
        <v>1357</v>
      </c>
      <c r="D191" s="39" t="s">
        <v>1067</v>
      </c>
      <c r="E191" s="39">
        <v>66</v>
      </c>
      <c r="F191" s="39" t="s">
        <v>195</v>
      </c>
      <c r="G191" s="39" t="s">
        <v>195</v>
      </c>
      <c r="H191" s="55" t="str">
        <f t="shared" si="6"/>
        <v>張＊娥</v>
      </c>
      <c r="I191" s="23" t="str">
        <f t="shared" si="7"/>
        <v>2＊566197</v>
      </c>
      <c r="J191" s="39">
        <v>1130311</v>
      </c>
      <c r="K191" s="39" t="s">
        <v>754</v>
      </c>
      <c r="L191" s="40" t="s">
        <v>721</v>
      </c>
      <c r="M191" s="1"/>
      <c r="N191" s="1"/>
      <c r="O191" s="1"/>
      <c r="P191" s="1"/>
      <c r="Q191" s="1"/>
      <c r="R191" s="1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1"/>
      <c r="AK191" s="1"/>
      <c r="AL191" s="1"/>
      <c r="AM191" s="25"/>
      <c r="AN191" s="25"/>
      <c r="AO191" s="25"/>
      <c r="AP191" s="25"/>
      <c r="AQ191" s="25"/>
      <c r="AR191" s="1"/>
      <c r="AS191" s="25"/>
      <c r="AT191" s="25"/>
      <c r="AU191" s="25"/>
      <c r="AV191" s="25"/>
      <c r="AW191" s="25"/>
      <c r="AX191" s="36"/>
      <c r="AY191" s="25"/>
      <c r="AZ191" s="25"/>
      <c r="BA191" s="25" t="s">
        <v>9</v>
      </c>
      <c r="BB191" s="25"/>
      <c r="BC191" s="1"/>
      <c r="BD191" s="1"/>
      <c r="BE191" s="25"/>
      <c r="BF191" s="1"/>
      <c r="BG191" s="1"/>
      <c r="BH191" s="1"/>
      <c r="BI191" s="25" t="s">
        <v>1043</v>
      </c>
      <c r="BJ191" s="6"/>
    </row>
    <row r="192" spans="1:62" ht="31">
      <c r="A192" s="23">
        <v>188</v>
      </c>
      <c r="B192" s="39" t="s">
        <v>1211</v>
      </c>
      <c r="C192" s="39" t="s">
        <v>255</v>
      </c>
      <c r="D192" s="39" t="s">
        <v>1063</v>
      </c>
      <c r="E192" s="39">
        <v>75</v>
      </c>
      <c r="F192" s="39" t="s">
        <v>195</v>
      </c>
      <c r="G192" s="39" t="s">
        <v>195</v>
      </c>
      <c r="H192" s="55" t="str">
        <f t="shared" si="6"/>
        <v>沈＊成</v>
      </c>
      <c r="I192" s="23" t="str">
        <f t="shared" si="7"/>
        <v>0＊500157</v>
      </c>
      <c r="J192" s="39">
        <v>1130312</v>
      </c>
      <c r="K192" s="39" t="s">
        <v>734</v>
      </c>
      <c r="L192" s="40" t="s">
        <v>721</v>
      </c>
      <c r="M192" s="1"/>
      <c r="N192" s="1"/>
      <c r="O192" s="1"/>
      <c r="P192" s="1"/>
      <c r="Q192" s="1"/>
      <c r="R192" s="1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1"/>
      <c r="AK192" s="1"/>
      <c r="AL192" s="1"/>
      <c r="AM192" s="25"/>
      <c r="AN192" s="25"/>
      <c r="AO192" s="25"/>
      <c r="AP192" s="25"/>
      <c r="AQ192" s="25"/>
      <c r="AR192" s="1"/>
      <c r="AS192" s="25"/>
      <c r="AT192" s="25"/>
      <c r="AU192" s="25"/>
      <c r="AV192" s="25"/>
      <c r="AW192" s="25"/>
      <c r="AX192" s="36"/>
      <c r="AY192" s="25"/>
      <c r="AZ192" s="25"/>
      <c r="BA192" s="25" t="s">
        <v>9</v>
      </c>
      <c r="BB192" s="25"/>
      <c r="BC192" s="1"/>
      <c r="BD192" s="1"/>
      <c r="BE192" s="25"/>
      <c r="BF192" s="1"/>
      <c r="BG192" s="1"/>
      <c r="BH192" s="1"/>
      <c r="BI192" s="25"/>
      <c r="BJ192" s="6"/>
    </row>
    <row r="193" spans="1:62" ht="31">
      <c r="A193" s="23">
        <v>189</v>
      </c>
      <c r="B193" s="39" t="s">
        <v>1746</v>
      </c>
      <c r="C193" s="39" t="s">
        <v>1470</v>
      </c>
      <c r="D193" s="39" t="s">
        <v>1067</v>
      </c>
      <c r="E193" s="39">
        <v>71</v>
      </c>
      <c r="F193" s="39" t="s">
        <v>195</v>
      </c>
      <c r="G193" s="39" t="s">
        <v>195</v>
      </c>
      <c r="H193" s="55" t="str">
        <f t="shared" si="6"/>
        <v>高＊樺</v>
      </c>
      <c r="I193" s="23" t="str">
        <f t="shared" si="7"/>
        <v>0＊856708</v>
      </c>
      <c r="J193" s="39">
        <v>1130312</v>
      </c>
      <c r="K193" s="39" t="s">
        <v>734</v>
      </c>
      <c r="L193" s="40" t="s">
        <v>721</v>
      </c>
      <c r="M193" s="1"/>
      <c r="N193" s="1"/>
      <c r="O193" s="1"/>
      <c r="P193" s="1"/>
      <c r="Q193" s="1"/>
      <c r="R193" s="1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1"/>
      <c r="AK193" s="1"/>
      <c r="AL193" s="1"/>
      <c r="AM193" s="25"/>
      <c r="AN193" s="25"/>
      <c r="AO193" s="25"/>
      <c r="AP193" s="25"/>
      <c r="AQ193" s="25"/>
      <c r="AR193" s="1"/>
      <c r="AS193" s="25"/>
      <c r="AT193" s="25"/>
      <c r="AU193" s="25"/>
      <c r="AV193" s="25"/>
      <c r="AW193" s="25"/>
      <c r="AX193" s="36"/>
      <c r="AY193" s="25"/>
      <c r="AZ193" s="25"/>
      <c r="BA193" s="25" t="s">
        <v>9</v>
      </c>
      <c r="BB193" s="25"/>
      <c r="BC193" s="1"/>
      <c r="BD193" s="1"/>
      <c r="BE193" s="25"/>
      <c r="BF193" s="1"/>
      <c r="BG193" s="1"/>
      <c r="BH193" s="1"/>
      <c r="BI193" s="25"/>
      <c r="BJ193" s="6"/>
    </row>
    <row r="194" spans="1:62" ht="31">
      <c r="A194" s="23">
        <v>190</v>
      </c>
      <c r="B194" s="39" t="s">
        <v>1747</v>
      </c>
      <c r="C194" s="39" t="s">
        <v>1471</v>
      </c>
      <c r="D194" s="39" t="s">
        <v>1067</v>
      </c>
      <c r="E194" s="39">
        <v>45</v>
      </c>
      <c r="F194" s="39" t="s">
        <v>195</v>
      </c>
      <c r="G194" s="39" t="s">
        <v>195</v>
      </c>
      <c r="H194" s="55" t="str">
        <f t="shared" si="6"/>
        <v>王＊榆</v>
      </c>
      <c r="I194" s="23" t="str">
        <f t="shared" si="7"/>
        <v>0＊513514</v>
      </c>
      <c r="J194" s="39">
        <v>1130312</v>
      </c>
      <c r="K194" s="39" t="s">
        <v>734</v>
      </c>
      <c r="L194" s="40" t="s">
        <v>721</v>
      </c>
      <c r="M194" s="1"/>
      <c r="N194" s="1"/>
      <c r="O194" s="1"/>
      <c r="P194" s="1"/>
      <c r="Q194" s="1"/>
      <c r="R194" s="1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1"/>
      <c r="AK194" s="1"/>
      <c r="AL194" s="1"/>
      <c r="AM194" s="25"/>
      <c r="AN194" s="25"/>
      <c r="AO194" s="25"/>
      <c r="AP194" s="25"/>
      <c r="AQ194" s="25"/>
      <c r="AR194" s="1"/>
      <c r="AS194" s="25"/>
      <c r="AT194" s="25"/>
      <c r="AU194" s="25"/>
      <c r="AV194" s="25"/>
      <c r="AW194" s="25"/>
      <c r="AX194" s="36"/>
      <c r="AY194" s="25"/>
      <c r="AZ194" s="25"/>
      <c r="BA194" s="25" t="s">
        <v>9</v>
      </c>
      <c r="BB194" s="25"/>
      <c r="BC194" s="1"/>
      <c r="BD194" s="1"/>
      <c r="BE194" s="25"/>
      <c r="BF194" s="1"/>
      <c r="BG194" s="1"/>
      <c r="BH194" s="1"/>
      <c r="BI194" s="25"/>
      <c r="BJ194" s="6"/>
    </row>
    <row r="195" spans="1:62" ht="31">
      <c r="A195" s="23">
        <v>191</v>
      </c>
      <c r="B195" s="39" t="s">
        <v>1748</v>
      </c>
      <c r="C195" s="39" t="s">
        <v>1472</v>
      </c>
      <c r="D195" s="39" t="s">
        <v>1067</v>
      </c>
      <c r="E195" s="39">
        <v>80</v>
      </c>
      <c r="F195" s="39" t="s">
        <v>195</v>
      </c>
      <c r="G195" s="39" t="s">
        <v>195</v>
      </c>
      <c r="H195" s="55" t="str">
        <f t="shared" si="6"/>
        <v>玉＊梅英</v>
      </c>
      <c r="I195" s="23" t="str">
        <f t="shared" si="7"/>
        <v>1＊553825</v>
      </c>
      <c r="J195" s="39">
        <v>1130312</v>
      </c>
      <c r="K195" s="39" t="s">
        <v>734</v>
      </c>
      <c r="L195" s="40" t="s">
        <v>721</v>
      </c>
      <c r="M195" s="1"/>
      <c r="N195" s="1"/>
      <c r="O195" s="1"/>
      <c r="P195" s="1"/>
      <c r="Q195" s="1"/>
      <c r="R195" s="1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1"/>
      <c r="AK195" s="1"/>
      <c r="AL195" s="1"/>
      <c r="AM195" s="25"/>
      <c r="AN195" s="25"/>
      <c r="AO195" s="25"/>
      <c r="AP195" s="25"/>
      <c r="AQ195" s="25"/>
      <c r="AR195" s="1"/>
      <c r="AS195" s="25"/>
      <c r="AT195" s="25"/>
      <c r="AU195" s="25"/>
      <c r="AV195" s="25"/>
      <c r="AW195" s="25"/>
      <c r="AX195" s="36"/>
      <c r="AY195" s="25"/>
      <c r="AZ195" s="25"/>
      <c r="BA195" s="25" t="s">
        <v>9</v>
      </c>
      <c r="BB195" s="25"/>
      <c r="BC195" s="1"/>
      <c r="BD195" s="1"/>
      <c r="BE195" s="25"/>
      <c r="BF195" s="1"/>
      <c r="BG195" s="1"/>
      <c r="BH195" s="1"/>
      <c r="BI195" s="25"/>
      <c r="BJ195" s="6"/>
    </row>
    <row r="196" spans="1:62" ht="31">
      <c r="A196" s="23">
        <v>192</v>
      </c>
      <c r="B196" s="39" t="s">
        <v>1217</v>
      </c>
      <c r="C196" s="39" t="s">
        <v>386</v>
      </c>
      <c r="D196" s="39" t="s">
        <v>1067</v>
      </c>
      <c r="E196" s="39">
        <v>85</v>
      </c>
      <c r="F196" s="39" t="s">
        <v>195</v>
      </c>
      <c r="G196" s="39" t="s">
        <v>195</v>
      </c>
      <c r="H196" s="55" t="str">
        <f t="shared" si="6"/>
        <v>杜＊花</v>
      </c>
      <c r="I196" s="23" t="str">
        <f t="shared" si="7"/>
        <v>1＊808304</v>
      </c>
      <c r="J196" s="39">
        <v>1130312</v>
      </c>
      <c r="K196" s="39" t="s">
        <v>734</v>
      </c>
      <c r="L196" s="40" t="s">
        <v>721</v>
      </c>
      <c r="M196" s="1"/>
      <c r="N196" s="1"/>
      <c r="O196" s="1"/>
      <c r="P196" s="1"/>
      <c r="Q196" s="1"/>
      <c r="R196" s="1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1"/>
      <c r="AK196" s="1"/>
      <c r="AL196" s="1"/>
      <c r="AM196" s="25"/>
      <c r="AN196" s="25"/>
      <c r="AO196" s="25"/>
      <c r="AP196" s="25"/>
      <c r="AQ196" s="25"/>
      <c r="AR196" s="1"/>
      <c r="AS196" s="25"/>
      <c r="AT196" s="25"/>
      <c r="AU196" s="25"/>
      <c r="AV196" s="25"/>
      <c r="AW196" s="25"/>
      <c r="AX196" s="36"/>
      <c r="AY196" s="25"/>
      <c r="AZ196" s="25"/>
      <c r="BA196" s="25" t="s">
        <v>9</v>
      </c>
      <c r="BB196" s="25"/>
      <c r="BC196" s="1"/>
      <c r="BD196" s="1"/>
      <c r="BE196" s="25"/>
      <c r="BF196" s="1"/>
      <c r="BG196" s="1"/>
      <c r="BH196" s="1"/>
      <c r="BI196" s="25"/>
      <c r="BJ196" s="6"/>
    </row>
    <row r="197" spans="1:62" ht="31">
      <c r="A197" s="23">
        <v>193</v>
      </c>
      <c r="B197" s="39" t="s">
        <v>1749</v>
      </c>
      <c r="C197" s="39" t="s">
        <v>1473</v>
      </c>
      <c r="D197" s="39" t="s">
        <v>1063</v>
      </c>
      <c r="E197" s="39">
        <v>60</v>
      </c>
      <c r="F197" s="39" t="s">
        <v>195</v>
      </c>
      <c r="G197" s="39" t="s">
        <v>195</v>
      </c>
      <c r="H197" s="55" t="str">
        <f t="shared" si="6"/>
        <v>洪＊遠</v>
      </c>
      <c r="I197" s="23" t="str">
        <f t="shared" si="7"/>
        <v>1＊241001</v>
      </c>
      <c r="J197" s="39">
        <v>1130312</v>
      </c>
      <c r="K197" s="39" t="s">
        <v>734</v>
      </c>
      <c r="L197" s="40" t="s">
        <v>721</v>
      </c>
      <c r="M197" s="1"/>
      <c r="N197" s="1"/>
      <c r="O197" s="1"/>
      <c r="P197" s="1"/>
      <c r="Q197" s="1"/>
      <c r="R197" s="1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1"/>
      <c r="AK197" s="1"/>
      <c r="AL197" s="1"/>
      <c r="AM197" s="25"/>
      <c r="AN197" s="25"/>
      <c r="AO197" s="25"/>
      <c r="AP197" s="25"/>
      <c r="AQ197" s="25"/>
      <c r="AR197" s="1"/>
      <c r="AS197" s="25"/>
      <c r="AT197" s="25"/>
      <c r="AU197" s="25"/>
      <c r="AV197" s="25"/>
      <c r="AW197" s="25"/>
      <c r="AX197" s="36"/>
      <c r="AY197" s="25"/>
      <c r="AZ197" s="25"/>
      <c r="BA197" s="25" t="s">
        <v>9</v>
      </c>
      <c r="BB197" s="25"/>
      <c r="BC197" s="1"/>
      <c r="BD197" s="1"/>
      <c r="BE197" s="25"/>
      <c r="BF197" s="1"/>
      <c r="BG197" s="1"/>
      <c r="BH197" s="1"/>
      <c r="BI197" s="25"/>
      <c r="BJ197" s="6"/>
    </row>
    <row r="198" spans="1:62" ht="31">
      <c r="A198" s="23">
        <v>194</v>
      </c>
      <c r="B198" s="39" t="s">
        <v>1750</v>
      </c>
      <c r="C198" s="39" t="s">
        <v>1474</v>
      </c>
      <c r="D198" s="39" t="s">
        <v>1063</v>
      </c>
      <c r="E198" s="39">
        <v>50</v>
      </c>
      <c r="F198" s="39" t="s">
        <v>195</v>
      </c>
      <c r="G198" s="39" t="s">
        <v>195</v>
      </c>
      <c r="H198" s="55" t="str">
        <f t="shared" si="6"/>
        <v>呂＊暘</v>
      </c>
      <c r="I198" s="23" t="str">
        <f t="shared" si="7"/>
        <v>1＊811561</v>
      </c>
      <c r="J198" s="39">
        <v>1130312</v>
      </c>
      <c r="K198" s="39" t="s">
        <v>734</v>
      </c>
      <c r="L198" s="40" t="s">
        <v>721</v>
      </c>
      <c r="M198" s="1"/>
      <c r="N198" s="1"/>
      <c r="O198" s="1"/>
      <c r="P198" s="1"/>
      <c r="Q198" s="1"/>
      <c r="R198" s="1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1"/>
      <c r="AK198" s="1"/>
      <c r="AL198" s="1"/>
      <c r="AM198" s="25"/>
      <c r="AN198" s="25"/>
      <c r="AO198" s="25"/>
      <c r="AP198" s="25"/>
      <c r="AQ198" s="25"/>
      <c r="AR198" s="1"/>
      <c r="AS198" s="25"/>
      <c r="AT198" s="25"/>
      <c r="AU198" s="25"/>
      <c r="AV198" s="25"/>
      <c r="AW198" s="25"/>
      <c r="AX198" s="36"/>
      <c r="AY198" s="25"/>
      <c r="AZ198" s="25"/>
      <c r="BA198" s="25" t="s">
        <v>9</v>
      </c>
      <c r="BB198" s="25"/>
      <c r="BC198" s="1"/>
      <c r="BD198" s="1"/>
      <c r="BE198" s="25"/>
      <c r="BF198" s="1"/>
      <c r="BG198" s="1"/>
      <c r="BH198" s="1"/>
      <c r="BI198" s="25"/>
      <c r="BJ198" s="6"/>
    </row>
    <row r="199" spans="1:62" ht="46.5">
      <c r="A199" s="23">
        <v>195</v>
      </c>
      <c r="B199" s="39" t="s">
        <v>1239</v>
      </c>
      <c r="C199" s="39" t="s">
        <v>962</v>
      </c>
      <c r="D199" s="39" t="s">
        <v>1063</v>
      </c>
      <c r="E199" s="39">
        <v>75</v>
      </c>
      <c r="F199" s="39" t="s">
        <v>887</v>
      </c>
      <c r="G199" s="39"/>
      <c r="H199" s="55" t="str">
        <f t="shared" si="6"/>
        <v>李＊貴</v>
      </c>
      <c r="I199" s="23" t="str">
        <f t="shared" si="7"/>
        <v>1＊959506</v>
      </c>
      <c r="J199" s="39">
        <v>1130312</v>
      </c>
      <c r="K199" s="39" t="s">
        <v>748</v>
      </c>
      <c r="L199" s="40" t="s">
        <v>721</v>
      </c>
      <c r="M199" s="1"/>
      <c r="N199" s="1"/>
      <c r="O199" s="1"/>
      <c r="P199" s="1"/>
      <c r="Q199" s="1"/>
      <c r="R199" s="1"/>
      <c r="S199" s="25"/>
      <c r="T199" s="25"/>
      <c r="U199" s="25"/>
      <c r="V199" s="25"/>
      <c r="W199" s="25" t="s">
        <v>9</v>
      </c>
      <c r="X199" s="25"/>
      <c r="Y199" s="25"/>
      <c r="Z199" s="25"/>
      <c r="AA199" s="25"/>
      <c r="AB199" s="25" t="s">
        <v>1904</v>
      </c>
      <c r="AC199" s="25"/>
      <c r="AD199" s="25"/>
      <c r="AE199" s="25"/>
      <c r="AF199" s="25"/>
      <c r="AG199" s="25"/>
      <c r="AH199" s="25"/>
      <c r="AI199" s="25"/>
      <c r="AJ199" s="1"/>
      <c r="AK199" s="1"/>
      <c r="AL199" s="1"/>
      <c r="AM199" s="25"/>
      <c r="AN199" s="25"/>
      <c r="AO199" s="25"/>
      <c r="AP199" s="25"/>
      <c r="AQ199" s="25"/>
      <c r="AR199" s="1"/>
      <c r="AS199" s="25"/>
      <c r="AT199" s="25"/>
      <c r="AU199" s="25"/>
      <c r="AV199" s="25"/>
      <c r="AW199" s="25"/>
      <c r="AX199" s="36"/>
      <c r="AY199" s="25"/>
      <c r="AZ199" s="25"/>
      <c r="BA199" s="25"/>
      <c r="BB199" s="25"/>
      <c r="BC199" s="1"/>
      <c r="BD199" s="1"/>
      <c r="BE199" s="25"/>
      <c r="BF199" s="1"/>
      <c r="BG199" s="1"/>
      <c r="BH199" s="1"/>
      <c r="BI199" s="25" t="s">
        <v>1034</v>
      </c>
      <c r="BJ199" s="6"/>
    </row>
    <row r="200" spans="1:62" ht="31">
      <c r="A200" s="23">
        <v>196</v>
      </c>
      <c r="B200" s="39" t="s">
        <v>1751</v>
      </c>
      <c r="C200" s="39" t="s">
        <v>1475</v>
      </c>
      <c r="D200" s="39" t="s">
        <v>1067</v>
      </c>
      <c r="E200" s="39">
        <v>61</v>
      </c>
      <c r="F200" s="39" t="s">
        <v>195</v>
      </c>
      <c r="G200" s="39" t="s">
        <v>195</v>
      </c>
      <c r="H200" s="55" t="str">
        <f t="shared" si="6"/>
        <v>謝＊婷</v>
      </c>
      <c r="I200" s="23" t="str">
        <f t="shared" si="7"/>
        <v>2＊135350</v>
      </c>
      <c r="J200" s="39">
        <v>1130312</v>
      </c>
      <c r="K200" s="39" t="s">
        <v>734</v>
      </c>
      <c r="L200" s="40" t="s">
        <v>721</v>
      </c>
      <c r="M200" s="1"/>
      <c r="N200" s="1"/>
      <c r="O200" s="1"/>
      <c r="P200" s="1"/>
      <c r="Q200" s="1"/>
      <c r="R200" s="1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1"/>
      <c r="AK200" s="1"/>
      <c r="AL200" s="1"/>
      <c r="AM200" s="25"/>
      <c r="AN200" s="25"/>
      <c r="AO200" s="25"/>
      <c r="AP200" s="25"/>
      <c r="AQ200" s="25"/>
      <c r="AR200" s="1"/>
      <c r="AS200" s="25"/>
      <c r="AT200" s="25"/>
      <c r="AU200" s="25"/>
      <c r="AV200" s="25"/>
      <c r="AW200" s="25"/>
      <c r="AX200" s="36"/>
      <c r="AY200" s="25"/>
      <c r="AZ200" s="25"/>
      <c r="BA200" s="25" t="s">
        <v>9</v>
      </c>
      <c r="BB200" s="25"/>
      <c r="BC200" s="1"/>
      <c r="BD200" s="1"/>
      <c r="BE200" s="25"/>
      <c r="BF200" s="1"/>
      <c r="BG200" s="1"/>
      <c r="BH200" s="1"/>
      <c r="BI200" s="25"/>
      <c r="BJ200" s="6"/>
    </row>
    <row r="201" spans="1:62" ht="31">
      <c r="A201" s="23">
        <v>197</v>
      </c>
      <c r="B201" s="39" t="s">
        <v>1752</v>
      </c>
      <c r="C201" s="39" t="s">
        <v>1476</v>
      </c>
      <c r="D201" s="39" t="s">
        <v>1067</v>
      </c>
      <c r="E201" s="39">
        <v>75</v>
      </c>
      <c r="F201" s="39" t="s">
        <v>195</v>
      </c>
      <c r="G201" s="39" t="s">
        <v>195</v>
      </c>
      <c r="H201" s="55" t="str">
        <f t="shared" si="6"/>
        <v>黃＊敏</v>
      </c>
      <c r="I201" s="23" t="str">
        <f t="shared" si="7"/>
        <v>2＊570471</v>
      </c>
      <c r="J201" s="39">
        <v>1130312</v>
      </c>
      <c r="K201" s="39" t="s">
        <v>734</v>
      </c>
      <c r="L201" s="40" t="s">
        <v>721</v>
      </c>
      <c r="M201" s="1"/>
      <c r="N201" s="1"/>
      <c r="O201" s="1"/>
      <c r="P201" s="1"/>
      <c r="Q201" s="1"/>
      <c r="R201" s="1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1"/>
      <c r="AK201" s="1"/>
      <c r="AL201" s="1"/>
      <c r="AM201" s="25"/>
      <c r="AN201" s="25"/>
      <c r="AO201" s="25"/>
      <c r="AP201" s="25"/>
      <c r="AQ201" s="25"/>
      <c r="AR201" s="1"/>
      <c r="AS201" s="25"/>
      <c r="AT201" s="25"/>
      <c r="AU201" s="25"/>
      <c r="AV201" s="25"/>
      <c r="AW201" s="25"/>
      <c r="AX201" s="36"/>
      <c r="AY201" s="25"/>
      <c r="AZ201" s="25"/>
      <c r="BA201" s="25" t="s">
        <v>9</v>
      </c>
      <c r="BB201" s="25"/>
      <c r="BC201" s="1"/>
      <c r="BD201" s="1"/>
      <c r="BE201" s="25"/>
      <c r="BF201" s="1"/>
      <c r="BG201" s="1"/>
      <c r="BH201" s="1"/>
      <c r="BI201" s="25"/>
      <c r="BJ201" s="6"/>
    </row>
    <row r="202" spans="1:62" ht="31">
      <c r="A202" s="23">
        <v>198</v>
      </c>
      <c r="B202" s="39" t="s">
        <v>1753</v>
      </c>
      <c r="C202" s="39" t="s">
        <v>1477</v>
      </c>
      <c r="D202" s="39" t="s">
        <v>1063</v>
      </c>
      <c r="E202" s="39">
        <v>48</v>
      </c>
      <c r="F202" s="39" t="s">
        <v>195</v>
      </c>
      <c r="G202" s="39" t="s">
        <v>195</v>
      </c>
      <c r="H202" s="55" t="str">
        <f t="shared" si="6"/>
        <v>林＊良</v>
      </c>
      <c r="I202" s="23" t="str">
        <f t="shared" si="7"/>
        <v>2＊198547</v>
      </c>
      <c r="J202" s="39">
        <v>1130312</v>
      </c>
      <c r="K202" s="39" t="s">
        <v>732</v>
      </c>
      <c r="L202" s="40" t="s">
        <v>721</v>
      </c>
      <c r="M202" s="1"/>
      <c r="N202" s="1"/>
      <c r="O202" s="1"/>
      <c r="P202" s="1"/>
      <c r="Q202" s="1"/>
      <c r="R202" s="1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1"/>
      <c r="AK202" s="1"/>
      <c r="AL202" s="1"/>
      <c r="AM202" s="25"/>
      <c r="AN202" s="25"/>
      <c r="AO202" s="25"/>
      <c r="AP202" s="25"/>
      <c r="AQ202" s="25"/>
      <c r="AR202" s="1"/>
      <c r="AS202" s="25"/>
      <c r="AT202" s="25"/>
      <c r="AU202" s="25"/>
      <c r="AV202" s="25"/>
      <c r="AW202" s="25"/>
      <c r="AX202" s="36"/>
      <c r="AY202" s="25"/>
      <c r="AZ202" s="25"/>
      <c r="BA202" s="25"/>
      <c r="BB202" s="25" t="s">
        <v>1879</v>
      </c>
      <c r="BC202" s="1"/>
      <c r="BD202" s="1"/>
      <c r="BE202" s="25"/>
      <c r="BF202" s="1"/>
      <c r="BG202" s="1"/>
      <c r="BH202" s="1"/>
      <c r="BI202" s="25"/>
      <c r="BJ202" s="6"/>
    </row>
    <row r="203" spans="1:62" ht="31">
      <c r="A203" s="23">
        <v>199</v>
      </c>
      <c r="B203" s="39" t="s">
        <v>1754</v>
      </c>
      <c r="C203" s="39" t="s">
        <v>1478</v>
      </c>
      <c r="D203" s="39" t="s">
        <v>1067</v>
      </c>
      <c r="E203" s="39">
        <v>80</v>
      </c>
      <c r="F203" s="39" t="s">
        <v>195</v>
      </c>
      <c r="G203" s="39" t="s">
        <v>195</v>
      </c>
      <c r="H203" s="55" t="str">
        <f t="shared" si="6"/>
        <v>陳＊惠</v>
      </c>
      <c r="I203" s="23" t="str">
        <f t="shared" si="7"/>
        <v>2＊415650</v>
      </c>
      <c r="J203" s="39">
        <v>1130312</v>
      </c>
      <c r="K203" s="39" t="s">
        <v>734</v>
      </c>
      <c r="L203" s="40" t="s">
        <v>721</v>
      </c>
      <c r="M203" s="1"/>
      <c r="N203" s="1"/>
      <c r="O203" s="1"/>
      <c r="P203" s="1"/>
      <c r="Q203" s="1"/>
      <c r="R203" s="1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1"/>
      <c r="AK203" s="1"/>
      <c r="AL203" s="1"/>
      <c r="AM203" s="25"/>
      <c r="AN203" s="25"/>
      <c r="AO203" s="25"/>
      <c r="AP203" s="25"/>
      <c r="AQ203" s="25"/>
      <c r="AR203" s="1"/>
      <c r="AS203" s="25"/>
      <c r="AT203" s="25"/>
      <c r="AU203" s="25"/>
      <c r="AV203" s="25"/>
      <c r="AW203" s="25"/>
      <c r="AX203" s="36"/>
      <c r="AY203" s="25"/>
      <c r="AZ203" s="25"/>
      <c r="BA203" s="25" t="s">
        <v>9</v>
      </c>
      <c r="BB203" s="25"/>
      <c r="BC203" s="1"/>
      <c r="BD203" s="1"/>
      <c r="BE203" s="25"/>
      <c r="BF203" s="1"/>
      <c r="BG203" s="1"/>
      <c r="BH203" s="1"/>
      <c r="BI203" s="25"/>
      <c r="BJ203" s="6"/>
    </row>
    <row r="204" spans="1:62" ht="31">
      <c r="A204" s="23">
        <v>200</v>
      </c>
      <c r="B204" s="39" t="s">
        <v>1755</v>
      </c>
      <c r="C204" s="39" t="s">
        <v>1479</v>
      </c>
      <c r="D204" s="39" t="s">
        <v>1063</v>
      </c>
      <c r="E204" s="39">
        <v>61</v>
      </c>
      <c r="F204" s="39" t="s">
        <v>195</v>
      </c>
      <c r="G204" s="39" t="s">
        <v>195</v>
      </c>
      <c r="H204" s="55" t="str">
        <f t="shared" si="6"/>
        <v>黃＊仁</v>
      </c>
      <c r="I204" s="23" t="str">
        <f t="shared" si="7"/>
        <v>2＊576828</v>
      </c>
      <c r="J204" s="39">
        <v>1130312</v>
      </c>
      <c r="K204" s="39" t="s">
        <v>734</v>
      </c>
      <c r="L204" s="40" t="s">
        <v>721</v>
      </c>
      <c r="M204" s="1"/>
      <c r="N204" s="1"/>
      <c r="O204" s="1"/>
      <c r="P204" s="1"/>
      <c r="Q204" s="1"/>
      <c r="R204" s="1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1"/>
      <c r="AK204" s="1"/>
      <c r="AL204" s="1"/>
      <c r="AM204" s="25"/>
      <c r="AN204" s="25"/>
      <c r="AO204" s="25"/>
      <c r="AP204" s="25"/>
      <c r="AQ204" s="25"/>
      <c r="AR204" s="1"/>
      <c r="AS204" s="25"/>
      <c r="AT204" s="25"/>
      <c r="AU204" s="25"/>
      <c r="AV204" s="25"/>
      <c r="AW204" s="25"/>
      <c r="AX204" s="36"/>
      <c r="AY204" s="25"/>
      <c r="AZ204" s="25"/>
      <c r="BA204" s="25" t="s">
        <v>9</v>
      </c>
      <c r="BB204" s="25"/>
      <c r="BC204" s="1"/>
      <c r="BD204" s="1"/>
      <c r="BE204" s="25"/>
      <c r="BF204" s="1"/>
      <c r="BG204" s="1"/>
      <c r="BH204" s="1"/>
      <c r="BI204" s="25"/>
      <c r="BJ204" s="6"/>
    </row>
    <row r="205" spans="1:62" ht="46.5">
      <c r="A205" s="23">
        <v>201</v>
      </c>
      <c r="B205" s="39" t="s">
        <v>1756</v>
      </c>
      <c r="C205" s="39" t="s">
        <v>1480</v>
      </c>
      <c r="D205" s="39" t="s">
        <v>1063</v>
      </c>
      <c r="E205" s="39">
        <v>75</v>
      </c>
      <c r="F205" s="39" t="s">
        <v>887</v>
      </c>
      <c r="G205" s="39">
        <v>1130318</v>
      </c>
      <c r="H205" s="55" t="str">
        <f t="shared" ref="H205:H268" si="8">REPLACE(B205,2,1,"＊")</f>
        <v>李＊文</v>
      </c>
      <c r="I205" s="23" t="str">
        <f t="shared" ref="I205:I268" si="9">REPLACE(C205,2,1,"＊")</f>
        <v>0＊136350</v>
      </c>
      <c r="J205" s="39">
        <v>1130312</v>
      </c>
      <c r="K205" s="39" t="s">
        <v>748</v>
      </c>
      <c r="L205" s="40" t="s">
        <v>721</v>
      </c>
      <c r="M205" s="1"/>
      <c r="N205" s="1"/>
      <c r="O205" s="1"/>
      <c r="P205" s="1"/>
      <c r="Q205" s="1"/>
      <c r="R205" s="1"/>
      <c r="S205" s="25"/>
      <c r="T205" s="25"/>
      <c r="U205" s="25"/>
      <c r="V205" s="25"/>
      <c r="W205" s="25" t="s">
        <v>9</v>
      </c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1"/>
      <c r="AK205" s="1"/>
      <c r="AL205" s="1"/>
      <c r="AM205" s="25"/>
      <c r="AN205" s="25"/>
      <c r="AO205" s="25"/>
      <c r="AP205" s="25"/>
      <c r="AQ205" s="25"/>
      <c r="AR205" s="1"/>
      <c r="AS205" s="25"/>
      <c r="AT205" s="25"/>
      <c r="AU205" s="25"/>
      <c r="AV205" s="25"/>
      <c r="AW205" s="25"/>
      <c r="AX205" s="36"/>
      <c r="AY205" s="25"/>
      <c r="AZ205" s="25"/>
      <c r="BA205" s="25"/>
      <c r="BB205" s="25"/>
      <c r="BC205" s="1"/>
      <c r="BD205" s="1"/>
      <c r="BE205" s="25"/>
      <c r="BF205" s="1"/>
      <c r="BG205" s="1"/>
      <c r="BH205" s="1"/>
      <c r="BI205" s="25" t="s">
        <v>1034</v>
      </c>
      <c r="BJ205" s="6"/>
    </row>
    <row r="206" spans="1:62" ht="46.5">
      <c r="A206" s="23">
        <v>202</v>
      </c>
      <c r="B206" s="39" t="s">
        <v>1757</v>
      </c>
      <c r="C206" s="39" t="s">
        <v>1481</v>
      </c>
      <c r="D206" s="39" t="s">
        <v>1067</v>
      </c>
      <c r="E206" s="39">
        <v>70</v>
      </c>
      <c r="F206" s="39">
        <v>1130311</v>
      </c>
      <c r="G206" s="39">
        <v>1130318</v>
      </c>
      <c r="H206" s="55" t="str">
        <f t="shared" si="8"/>
        <v>陳＊珠</v>
      </c>
      <c r="I206" s="23" t="str">
        <f t="shared" si="9"/>
        <v>0＊485411</v>
      </c>
      <c r="J206" s="39">
        <v>1130315</v>
      </c>
      <c r="K206" s="39" t="s">
        <v>734</v>
      </c>
      <c r="L206" s="40" t="s">
        <v>721</v>
      </c>
      <c r="M206" s="1"/>
      <c r="N206" s="1"/>
      <c r="O206" s="1"/>
      <c r="P206" s="1"/>
      <c r="Q206" s="1"/>
      <c r="R206" s="1"/>
      <c r="S206" s="25"/>
      <c r="T206" s="25" t="s">
        <v>1905</v>
      </c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1"/>
      <c r="AK206" s="1"/>
      <c r="AL206" s="1"/>
      <c r="AM206" s="25"/>
      <c r="AN206" s="25"/>
      <c r="AO206" s="25"/>
      <c r="AP206" s="25"/>
      <c r="AQ206" s="25"/>
      <c r="AR206" s="1"/>
      <c r="AS206" s="25"/>
      <c r="AT206" s="25"/>
      <c r="AU206" s="25"/>
      <c r="AV206" s="25"/>
      <c r="AW206" s="25"/>
      <c r="AX206" s="36"/>
      <c r="AY206" s="25"/>
      <c r="AZ206" s="25"/>
      <c r="BA206" s="25"/>
      <c r="BB206" s="25"/>
      <c r="BC206" s="1"/>
      <c r="BD206" s="1"/>
      <c r="BE206" s="25"/>
      <c r="BF206" s="1"/>
      <c r="BG206" s="1"/>
      <c r="BH206" s="1"/>
      <c r="BI206" s="25"/>
      <c r="BJ206" s="6"/>
    </row>
    <row r="207" spans="1:62" ht="31">
      <c r="A207" s="23">
        <v>203</v>
      </c>
      <c r="B207" s="39" t="s">
        <v>1139</v>
      </c>
      <c r="C207" s="39" t="s">
        <v>854</v>
      </c>
      <c r="D207" s="39" t="s">
        <v>1067</v>
      </c>
      <c r="E207" s="39">
        <v>72</v>
      </c>
      <c r="F207" s="39" t="s">
        <v>195</v>
      </c>
      <c r="G207" s="39" t="s">
        <v>195</v>
      </c>
      <c r="H207" s="55" t="str">
        <f t="shared" si="8"/>
        <v>楊＊金連</v>
      </c>
      <c r="I207" s="23" t="str">
        <f t="shared" si="9"/>
        <v>0＊280756</v>
      </c>
      <c r="J207" s="39">
        <v>1130315</v>
      </c>
      <c r="K207" s="39" t="s">
        <v>734</v>
      </c>
      <c r="L207" s="40" t="s">
        <v>721</v>
      </c>
      <c r="M207" s="1"/>
      <c r="N207" s="1"/>
      <c r="O207" s="1"/>
      <c r="P207" s="1"/>
      <c r="Q207" s="1"/>
      <c r="R207" s="1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1"/>
      <c r="AK207" s="1"/>
      <c r="AL207" s="1"/>
      <c r="AM207" s="25"/>
      <c r="AN207" s="25"/>
      <c r="AO207" s="25"/>
      <c r="AP207" s="25"/>
      <c r="AQ207" s="25"/>
      <c r="AR207" s="1"/>
      <c r="AS207" s="25"/>
      <c r="AT207" s="25"/>
      <c r="AU207" s="25"/>
      <c r="AV207" s="25"/>
      <c r="AW207" s="25"/>
      <c r="AX207" s="36"/>
      <c r="AY207" s="25"/>
      <c r="AZ207" s="25"/>
      <c r="BA207" s="25" t="s">
        <v>9</v>
      </c>
      <c r="BB207" s="25"/>
      <c r="BC207" s="1"/>
      <c r="BD207" s="1"/>
      <c r="BE207" s="25"/>
      <c r="BF207" s="1"/>
      <c r="BG207" s="1"/>
      <c r="BH207" s="1"/>
      <c r="BI207" s="25"/>
      <c r="BJ207" s="6"/>
    </row>
    <row r="208" spans="1:62" ht="31">
      <c r="A208" s="23">
        <v>204</v>
      </c>
      <c r="B208" s="39" t="s">
        <v>1758</v>
      </c>
      <c r="C208" s="39" t="s">
        <v>1482</v>
      </c>
      <c r="D208" s="39" t="s">
        <v>1063</v>
      </c>
      <c r="E208" s="39">
        <v>46</v>
      </c>
      <c r="F208" s="39" t="s">
        <v>195</v>
      </c>
      <c r="G208" s="39" t="s">
        <v>195</v>
      </c>
      <c r="H208" s="55" t="str">
        <f t="shared" si="8"/>
        <v>李＊霖</v>
      </c>
      <c r="I208" s="23" t="str">
        <f t="shared" si="9"/>
        <v>0＊120924</v>
      </c>
      <c r="J208" s="39">
        <v>1130315</v>
      </c>
      <c r="K208" s="39" t="s">
        <v>732</v>
      </c>
      <c r="L208" s="40" t="s">
        <v>721</v>
      </c>
      <c r="M208" s="1"/>
      <c r="N208" s="1"/>
      <c r="O208" s="1"/>
      <c r="P208" s="1"/>
      <c r="Q208" s="1"/>
      <c r="R208" s="1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1"/>
      <c r="AK208" s="1"/>
      <c r="AL208" s="1"/>
      <c r="AM208" s="25"/>
      <c r="AN208" s="25"/>
      <c r="AO208" s="25"/>
      <c r="AP208" s="25"/>
      <c r="AQ208" s="25"/>
      <c r="AR208" s="1"/>
      <c r="AS208" s="25"/>
      <c r="AT208" s="25"/>
      <c r="AU208" s="25"/>
      <c r="AV208" s="25"/>
      <c r="AW208" s="25"/>
      <c r="AX208" s="36"/>
      <c r="AY208" s="25"/>
      <c r="AZ208" s="25"/>
      <c r="BA208" s="25"/>
      <c r="BB208" s="25" t="s">
        <v>747</v>
      </c>
      <c r="BC208" s="1"/>
      <c r="BD208" s="1"/>
      <c r="BE208" s="25"/>
      <c r="BF208" s="1"/>
      <c r="BG208" s="1"/>
      <c r="BH208" s="1"/>
      <c r="BI208" s="25"/>
      <c r="BJ208" s="6"/>
    </row>
    <row r="209" spans="1:62" ht="46.5">
      <c r="A209" s="23">
        <v>205</v>
      </c>
      <c r="B209" s="39" t="s">
        <v>1759</v>
      </c>
      <c r="C209" s="39" t="s">
        <v>210</v>
      </c>
      <c r="D209" s="39" t="s">
        <v>1067</v>
      </c>
      <c r="E209" s="39">
        <v>52</v>
      </c>
      <c r="F209" s="39">
        <v>1130307</v>
      </c>
      <c r="G209" s="39">
        <v>1130319</v>
      </c>
      <c r="H209" s="55" t="str">
        <f t="shared" si="8"/>
        <v>黃＊儀</v>
      </c>
      <c r="I209" s="23" t="str">
        <f t="shared" si="9"/>
        <v>1＊664300</v>
      </c>
      <c r="J209" s="39">
        <v>1130315</v>
      </c>
      <c r="K209" s="39" t="s">
        <v>748</v>
      </c>
      <c r="L209" s="40" t="s">
        <v>721</v>
      </c>
      <c r="M209" s="1"/>
      <c r="N209" s="1"/>
      <c r="O209" s="1"/>
      <c r="P209" s="1"/>
      <c r="Q209" s="1"/>
      <c r="R209" s="1"/>
      <c r="S209" s="25"/>
      <c r="T209" s="25"/>
      <c r="U209" s="25"/>
      <c r="V209" s="25"/>
      <c r="W209" s="25" t="s">
        <v>9</v>
      </c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1"/>
      <c r="AK209" s="1"/>
      <c r="AL209" s="1"/>
      <c r="AM209" s="25"/>
      <c r="AN209" s="25"/>
      <c r="AO209" s="25"/>
      <c r="AP209" s="25"/>
      <c r="AQ209" s="25"/>
      <c r="AR209" s="1"/>
      <c r="AS209" s="25"/>
      <c r="AT209" s="25"/>
      <c r="AU209" s="25"/>
      <c r="AV209" s="25"/>
      <c r="AW209" s="25"/>
      <c r="AX209" s="36"/>
      <c r="AY209" s="25"/>
      <c r="AZ209" s="25"/>
      <c r="BA209" s="25"/>
      <c r="BB209" s="25"/>
      <c r="BC209" s="1"/>
      <c r="BD209" s="1"/>
      <c r="BE209" s="25"/>
      <c r="BF209" s="1"/>
      <c r="BG209" s="1"/>
      <c r="BH209" s="1"/>
      <c r="BI209" s="25" t="s">
        <v>1034</v>
      </c>
      <c r="BJ209" s="6"/>
    </row>
    <row r="210" spans="1:62" ht="17">
      <c r="A210" s="23">
        <v>206</v>
      </c>
      <c r="B210" s="39" t="s">
        <v>1760</v>
      </c>
      <c r="C210" s="39" t="s">
        <v>1483</v>
      </c>
      <c r="D210" s="39" t="s">
        <v>1067</v>
      </c>
      <c r="E210" s="39">
        <v>72</v>
      </c>
      <c r="F210" s="39" t="s">
        <v>195</v>
      </c>
      <c r="G210" s="39" t="s">
        <v>195</v>
      </c>
      <c r="H210" s="55" t="str">
        <f t="shared" si="8"/>
        <v>馮＊清</v>
      </c>
      <c r="I210" s="23" t="str">
        <f t="shared" si="9"/>
        <v>2＊580946</v>
      </c>
      <c r="J210" s="39">
        <v>1130316</v>
      </c>
      <c r="K210" s="39">
        <v>5761110</v>
      </c>
      <c r="L210" s="40" t="s">
        <v>721</v>
      </c>
      <c r="M210" s="1"/>
      <c r="N210" s="1"/>
      <c r="O210" s="1"/>
      <c r="P210" s="1"/>
      <c r="Q210" s="1"/>
      <c r="R210" s="1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1"/>
      <c r="AK210" s="1"/>
      <c r="AL210" s="1"/>
      <c r="AM210" s="25"/>
      <c r="AN210" s="25"/>
      <c r="AO210" s="25"/>
      <c r="AP210" s="25"/>
      <c r="AQ210" s="25"/>
      <c r="AR210" s="1"/>
      <c r="AS210" s="25"/>
      <c r="AT210" s="25"/>
      <c r="AU210" s="25"/>
      <c r="AV210" s="25" t="s">
        <v>9</v>
      </c>
      <c r="AW210" s="25"/>
      <c r="AX210" s="36"/>
      <c r="AY210" s="25"/>
      <c r="AZ210" s="25"/>
      <c r="BA210" s="25"/>
      <c r="BB210" s="25"/>
      <c r="BC210" s="1"/>
      <c r="BD210" s="1"/>
      <c r="BE210" s="25"/>
      <c r="BF210" s="1"/>
      <c r="BG210" s="1"/>
      <c r="BH210" s="1"/>
      <c r="BI210" s="25"/>
      <c r="BJ210" s="6"/>
    </row>
    <row r="211" spans="1:62" ht="46.5">
      <c r="A211" s="23">
        <v>207</v>
      </c>
      <c r="B211" s="39" t="s">
        <v>1761</v>
      </c>
      <c r="C211" s="39" t="s">
        <v>1484</v>
      </c>
      <c r="D211" s="39" t="s">
        <v>1063</v>
      </c>
      <c r="E211" s="39">
        <v>61</v>
      </c>
      <c r="F211" s="39" t="s">
        <v>195</v>
      </c>
      <c r="G211" s="39" t="s">
        <v>195</v>
      </c>
      <c r="H211" s="55" t="str">
        <f t="shared" si="8"/>
        <v>李＊豐</v>
      </c>
      <c r="I211" s="23" t="str">
        <f t="shared" si="9"/>
        <v>0＊917372</v>
      </c>
      <c r="J211" s="39">
        <v>1130319</v>
      </c>
      <c r="K211" s="39" t="s">
        <v>756</v>
      </c>
      <c r="L211" s="40" t="s">
        <v>721</v>
      </c>
      <c r="M211" s="1"/>
      <c r="N211" s="1"/>
      <c r="O211" s="1"/>
      <c r="P211" s="1"/>
      <c r="Q211" s="1"/>
      <c r="R211" s="1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1"/>
      <c r="AK211" s="1"/>
      <c r="AL211" s="1"/>
      <c r="AM211" s="25"/>
      <c r="AN211" s="25"/>
      <c r="AO211" s="25"/>
      <c r="AP211" s="25"/>
      <c r="AQ211" s="25"/>
      <c r="AR211" s="1"/>
      <c r="AS211" s="25"/>
      <c r="AT211" s="25"/>
      <c r="AU211" s="25"/>
      <c r="AV211" s="25"/>
      <c r="AW211" s="25"/>
      <c r="AX211" s="36"/>
      <c r="AY211" s="25"/>
      <c r="AZ211" s="25"/>
      <c r="BA211" s="25" t="s">
        <v>9</v>
      </c>
      <c r="BB211" s="25"/>
      <c r="BC211" s="1"/>
      <c r="BD211" s="1"/>
      <c r="BE211" s="25"/>
      <c r="BF211" s="1" t="s">
        <v>757</v>
      </c>
      <c r="BG211" s="1"/>
      <c r="BH211" s="1"/>
      <c r="BI211" s="25"/>
      <c r="BJ211" s="6"/>
    </row>
    <row r="212" spans="1:62" ht="31">
      <c r="A212" s="23">
        <v>208</v>
      </c>
      <c r="B212" s="39" t="s">
        <v>1762</v>
      </c>
      <c r="C212" s="39" t="s">
        <v>1485</v>
      </c>
      <c r="D212" s="39" t="s">
        <v>1063</v>
      </c>
      <c r="E212" s="39">
        <v>58</v>
      </c>
      <c r="F212" s="39" t="s">
        <v>195</v>
      </c>
      <c r="G212" s="39" t="s">
        <v>195</v>
      </c>
      <c r="H212" s="55" t="str">
        <f t="shared" si="8"/>
        <v>黃＊忠</v>
      </c>
      <c r="I212" s="23" t="str">
        <f t="shared" si="9"/>
        <v>0＊660525</v>
      </c>
      <c r="J212" s="39">
        <v>1130319</v>
      </c>
      <c r="K212" s="39" t="s">
        <v>732</v>
      </c>
      <c r="L212" s="40" t="s">
        <v>721</v>
      </c>
      <c r="M212" s="1"/>
      <c r="N212" s="1"/>
      <c r="O212" s="1"/>
      <c r="P212" s="1"/>
      <c r="Q212" s="1"/>
      <c r="R212" s="1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1"/>
      <c r="AK212" s="1"/>
      <c r="AL212" s="1"/>
      <c r="AM212" s="25"/>
      <c r="AN212" s="25"/>
      <c r="AO212" s="25"/>
      <c r="AP212" s="25"/>
      <c r="AQ212" s="25"/>
      <c r="AR212" s="1"/>
      <c r="AS212" s="25"/>
      <c r="AT212" s="25"/>
      <c r="AU212" s="25"/>
      <c r="AV212" s="25"/>
      <c r="AW212" s="25"/>
      <c r="AX212" s="36"/>
      <c r="AY212" s="25"/>
      <c r="AZ212" s="25"/>
      <c r="BA212" s="25"/>
      <c r="BB212" s="25" t="s">
        <v>1879</v>
      </c>
      <c r="BC212" s="1"/>
      <c r="BD212" s="1"/>
      <c r="BE212" s="25"/>
      <c r="BF212" s="1"/>
      <c r="BG212" s="1"/>
      <c r="BH212" s="1"/>
      <c r="BI212" s="25"/>
      <c r="BJ212" s="6"/>
    </row>
    <row r="213" spans="1:62" ht="17">
      <c r="A213" s="23">
        <v>209</v>
      </c>
      <c r="B213" s="39" t="s">
        <v>1763</v>
      </c>
      <c r="C213" s="39" t="s">
        <v>1486</v>
      </c>
      <c r="D213" s="39" t="s">
        <v>1063</v>
      </c>
      <c r="E213" s="39">
        <v>84</v>
      </c>
      <c r="F213" s="39" t="s">
        <v>195</v>
      </c>
      <c r="G213" s="39" t="s">
        <v>195</v>
      </c>
      <c r="H213" s="55" t="str">
        <f t="shared" si="8"/>
        <v>楊＊弘</v>
      </c>
      <c r="I213" s="23" t="str">
        <f t="shared" si="9"/>
        <v>0＊285194</v>
      </c>
      <c r="J213" s="39">
        <v>1130319</v>
      </c>
      <c r="K213" s="39">
        <v>5761110</v>
      </c>
      <c r="L213" s="40" t="s">
        <v>721</v>
      </c>
      <c r="M213" s="1"/>
      <c r="N213" s="1"/>
      <c r="O213" s="1"/>
      <c r="P213" s="1"/>
      <c r="Q213" s="1"/>
      <c r="R213" s="1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1"/>
      <c r="AK213" s="1"/>
      <c r="AL213" s="1"/>
      <c r="AM213" s="25"/>
      <c r="AN213" s="25"/>
      <c r="AO213" s="25"/>
      <c r="AP213" s="25"/>
      <c r="AQ213" s="25"/>
      <c r="AR213" s="1"/>
      <c r="AS213" s="25"/>
      <c r="AT213" s="25"/>
      <c r="AU213" s="25"/>
      <c r="AV213" s="25" t="s">
        <v>9</v>
      </c>
      <c r="AW213" s="25"/>
      <c r="AX213" s="36"/>
      <c r="AY213" s="25"/>
      <c r="AZ213" s="25"/>
      <c r="BA213" s="25"/>
      <c r="BB213" s="25"/>
      <c r="BC213" s="1"/>
      <c r="BD213" s="1"/>
      <c r="BE213" s="25"/>
      <c r="BF213" s="1"/>
      <c r="BG213" s="1"/>
      <c r="BH213" s="1"/>
      <c r="BI213" s="25"/>
      <c r="BJ213" s="6"/>
    </row>
    <row r="214" spans="1:62" ht="31">
      <c r="A214" s="23">
        <v>210</v>
      </c>
      <c r="B214" s="39" t="s">
        <v>1764</v>
      </c>
      <c r="C214" s="39" t="s">
        <v>1487</v>
      </c>
      <c r="D214" s="39" t="s">
        <v>1063</v>
      </c>
      <c r="E214" s="39">
        <v>72</v>
      </c>
      <c r="F214" s="39" t="s">
        <v>195</v>
      </c>
      <c r="G214" s="39" t="s">
        <v>195</v>
      </c>
      <c r="H214" s="55" t="str">
        <f t="shared" si="8"/>
        <v>詹＊賡</v>
      </c>
      <c r="I214" s="23" t="str">
        <f t="shared" si="9"/>
        <v>0＊223134</v>
      </c>
      <c r="J214" s="39">
        <v>1130319</v>
      </c>
      <c r="K214" s="39" t="s">
        <v>751</v>
      </c>
      <c r="L214" s="40" t="s">
        <v>721</v>
      </c>
      <c r="M214" s="1"/>
      <c r="N214" s="1"/>
      <c r="O214" s="1"/>
      <c r="P214" s="1"/>
      <c r="Q214" s="1"/>
      <c r="R214" s="1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1"/>
      <c r="AK214" s="1"/>
      <c r="AL214" s="1"/>
      <c r="AM214" s="25"/>
      <c r="AN214" s="25"/>
      <c r="AO214" s="25"/>
      <c r="AP214" s="25"/>
      <c r="AQ214" s="25"/>
      <c r="AR214" s="1"/>
      <c r="AS214" s="25"/>
      <c r="AT214" s="25"/>
      <c r="AU214" s="25"/>
      <c r="AV214" s="25"/>
      <c r="AW214" s="25"/>
      <c r="AX214" s="36"/>
      <c r="AY214" s="25"/>
      <c r="AZ214" s="25"/>
      <c r="BA214" s="25"/>
      <c r="BB214" s="25"/>
      <c r="BC214" s="1" t="s">
        <v>9</v>
      </c>
      <c r="BD214" s="1"/>
      <c r="BE214" s="25"/>
      <c r="BF214" s="1"/>
      <c r="BG214" s="1"/>
      <c r="BH214" s="1"/>
      <c r="BI214" s="25"/>
      <c r="BJ214" s="6"/>
    </row>
    <row r="215" spans="1:62" ht="31">
      <c r="A215" s="23">
        <v>211</v>
      </c>
      <c r="B215" s="39" t="s">
        <v>1765</v>
      </c>
      <c r="C215" s="39" t="s">
        <v>109</v>
      </c>
      <c r="D215" s="39" t="s">
        <v>1067</v>
      </c>
      <c r="E215" s="39">
        <v>78</v>
      </c>
      <c r="F215" s="39" t="s">
        <v>195</v>
      </c>
      <c r="G215" s="39" t="s">
        <v>195</v>
      </c>
      <c r="H215" s="55" t="str">
        <f t="shared" si="8"/>
        <v>計＊華</v>
      </c>
      <c r="I215" s="23" t="str">
        <f t="shared" si="9"/>
        <v>0＊850746</v>
      </c>
      <c r="J215" s="39">
        <v>1130319</v>
      </c>
      <c r="K215" s="39" t="s">
        <v>732</v>
      </c>
      <c r="L215" s="40" t="s">
        <v>721</v>
      </c>
      <c r="M215" s="1"/>
      <c r="N215" s="1"/>
      <c r="O215" s="1"/>
      <c r="P215" s="1"/>
      <c r="Q215" s="1"/>
      <c r="R215" s="1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1"/>
      <c r="AK215" s="1"/>
      <c r="AL215" s="1"/>
      <c r="AM215" s="25"/>
      <c r="AN215" s="25"/>
      <c r="AO215" s="25"/>
      <c r="AP215" s="25"/>
      <c r="AQ215" s="25"/>
      <c r="AR215" s="1"/>
      <c r="AS215" s="25"/>
      <c r="AT215" s="25"/>
      <c r="AU215" s="25"/>
      <c r="AV215" s="25"/>
      <c r="AW215" s="25"/>
      <c r="AX215" s="36"/>
      <c r="AY215" s="25"/>
      <c r="AZ215" s="25"/>
      <c r="BA215" s="25"/>
      <c r="BB215" s="25" t="s">
        <v>1879</v>
      </c>
      <c r="BC215" s="1"/>
      <c r="BD215" s="1"/>
      <c r="BE215" s="25"/>
      <c r="BF215" s="1"/>
      <c r="BG215" s="1"/>
      <c r="BH215" s="1"/>
      <c r="BI215" s="25"/>
      <c r="BJ215" s="6"/>
    </row>
    <row r="216" spans="1:62" ht="31">
      <c r="A216" s="23">
        <v>212</v>
      </c>
      <c r="B216" s="39" t="s">
        <v>1766</v>
      </c>
      <c r="C216" s="39" t="s">
        <v>1488</v>
      </c>
      <c r="D216" s="39" t="s">
        <v>1067</v>
      </c>
      <c r="E216" s="39">
        <v>43</v>
      </c>
      <c r="F216" s="39" t="s">
        <v>195</v>
      </c>
      <c r="G216" s="39" t="s">
        <v>195</v>
      </c>
      <c r="H216" s="55" t="str">
        <f t="shared" si="8"/>
        <v>吳＊玲</v>
      </c>
      <c r="I216" s="23" t="str">
        <f t="shared" si="9"/>
        <v>1＊621760</v>
      </c>
      <c r="J216" s="39">
        <v>1130319</v>
      </c>
      <c r="K216" s="39" t="s">
        <v>734</v>
      </c>
      <c r="L216" s="40" t="s">
        <v>721</v>
      </c>
      <c r="M216" s="1"/>
      <c r="N216" s="1"/>
      <c r="O216" s="1"/>
      <c r="P216" s="1"/>
      <c r="Q216" s="1"/>
      <c r="R216" s="1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1"/>
      <c r="AK216" s="1"/>
      <c r="AL216" s="1"/>
      <c r="AM216" s="25"/>
      <c r="AN216" s="25"/>
      <c r="AO216" s="25"/>
      <c r="AP216" s="25"/>
      <c r="AQ216" s="25"/>
      <c r="AR216" s="1"/>
      <c r="AS216" s="25"/>
      <c r="AT216" s="25"/>
      <c r="AU216" s="25"/>
      <c r="AV216" s="25"/>
      <c r="AW216" s="25"/>
      <c r="AX216" s="36"/>
      <c r="AY216" s="25"/>
      <c r="AZ216" s="25"/>
      <c r="BA216" s="25" t="s">
        <v>9</v>
      </c>
      <c r="BB216" s="25"/>
      <c r="BC216" s="1"/>
      <c r="BD216" s="1"/>
      <c r="BE216" s="25"/>
      <c r="BF216" s="1"/>
      <c r="BG216" s="1"/>
      <c r="BH216" s="1"/>
      <c r="BI216" s="25"/>
      <c r="BJ216" s="6"/>
    </row>
    <row r="217" spans="1:62" ht="31">
      <c r="A217" s="23">
        <v>213</v>
      </c>
      <c r="B217" s="39" t="s">
        <v>1767</v>
      </c>
      <c r="C217" s="39" t="s">
        <v>1489</v>
      </c>
      <c r="D217" s="39" t="s">
        <v>1067</v>
      </c>
      <c r="E217" s="39">
        <v>66</v>
      </c>
      <c r="F217" s="39" t="s">
        <v>195</v>
      </c>
      <c r="G217" s="39" t="s">
        <v>195</v>
      </c>
      <c r="H217" s="55" t="str">
        <f t="shared" si="8"/>
        <v>連＊月珠</v>
      </c>
      <c r="I217" s="23" t="str">
        <f t="shared" si="9"/>
        <v>1＊799128</v>
      </c>
      <c r="J217" s="39">
        <v>1130319</v>
      </c>
      <c r="K217" s="39" t="s">
        <v>734</v>
      </c>
      <c r="L217" s="40" t="s">
        <v>721</v>
      </c>
      <c r="M217" s="1"/>
      <c r="N217" s="1"/>
      <c r="O217" s="1"/>
      <c r="P217" s="1"/>
      <c r="Q217" s="1"/>
      <c r="R217" s="1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1"/>
      <c r="AK217" s="1"/>
      <c r="AL217" s="1"/>
      <c r="AM217" s="25"/>
      <c r="AN217" s="25"/>
      <c r="AO217" s="25"/>
      <c r="AP217" s="25"/>
      <c r="AQ217" s="25"/>
      <c r="AR217" s="1"/>
      <c r="AS217" s="25"/>
      <c r="AT217" s="25"/>
      <c r="AU217" s="25"/>
      <c r="AV217" s="25"/>
      <c r="AW217" s="25"/>
      <c r="AX217" s="36"/>
      <c r="AY217" s="25"/>
      <c r="AZ217" s="25"/>
      <c r="BA217" s="25" t="s">
        <v>9</v>
      </c>
      <c r="BB217" s="25"/>
      <c r="BC217" s="1"/>
      <c r="BD217" s="1"/>
      <c r="BE217" s="25"/>
      <c r="BF217" s="1"/>
      <c r="BG217" s="1"/>
      <c r="BH217" s="1"/>
      <c r="BI217" s="25"/>
      <c r="BJ217" s="6"/>
    </row>
    <row r="218" spans="1:62" ht="31">
      <c r="A218" s="23">
        <v>214</v>
      </c>
      <c r="B218" s="39" t="s">
        <v>1768</v>
      </c>
      <c r="C218" s="39" t="s">
        <v>1490</v>
      </c>
      <c r="D218" s="39" t="s">
        <v>1067</v>
      </c>
      <c r="E218" s="39">
        <v>35</v>
      </c>
      <c r="F218" s="39" t="s">
        <v>195</v>
      </c>
      <c r="G218" s="39" t="s">
        <v>195</v>
      </c>
      <c r="H218" s="55" t="str">
        <f t="shared" si="8"/>
        <v>陳＊妙</v>
      </c>
      <c r="I218" s="23" t="str">
        <f t="shared" si="9"/>
        <v>1＊058581</v>
      </c>
      <c r="J218" s="39">
        <v>1130319</v>
      </c>
      <c r="K218" s="39" t="s">
        <v>734</v>
      </c>
      <c r="L218" s="40" t="s">
        <v>721</v>
      </c>
      <c r="M218" s="1"/>
      <c r="N218" s="1"/>
      <c r="O218" s="1"/>
      <c r="P218" s="1"/>
      <c r="Q218" s="1"/>
      <c r="R218" s="1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1"/>
      <c r="AK218" s="1"/>
      <c r="AL218" s="1"/>
      <c r="AM218" s="25"/>
      <c r="AN218" s="25"/>
      <c r="AO218" s="25"/>
      <c r="AP218" s="25"/>
      <c r="AQ218" s="25"/>
      <c r="AR218" s="1"/>
      <c r="AS218" s="25"/>
      <c r="AT218" s="25"/>
      <c r="AU218" s="25"/>
      <c r="AV218" s="25"/>
      <c r="AW218" s="25"/>
      <c r="AX218" s="36"/>
      <c r="AY218" s="25"/>
      <c r="AZ218" s="25"/>
      <c r="BA218" s="25" t="s">
        <v>9</v>
      </c>
      <c r="BB218" s="25"/>
      <c r="BC218" s="1"/>
      <c r="BD218" s="1"/>
      <c r="BE218" s="25"/>
      <c r="BF218" s="1"/>
      <c r="BG218" s="1"/>
      <c r="BH218" s="1"/>
      <c r="BI218" s="25"/>
      <c r="BJ218" s="6"/>
    </row>
    <row r="219" spans="1:62" ht="46.5">
      <c r="A219" s="23">
        <v>215</v>
      </c>
      <c r="B219" s="39" t="s">
        <v>1769</v>
      </c>
      <c r="C219" s="39" t="s">
        <v>1491</v>
      </c>
      <c r="D219" s="39" t="s">
        <v>1063</v>
      </c>
      <c r="E219" s="39">
        <v>69</v>
      </c>
      <c r="F219" s="39" t="s">
        <v>195</v>
      </c>
      <c r="G219" s="39" t="s">
        <v>195</v>
      </c>
      <c r="H219" s="55" t="str">
        <f t="shared" si="8"/>
        <v>童＊民</v>
      </c>
      <c r="I219" s="23" t="str">
        <f t="shared" si="9"/>
        <v>1＊747385</v>
      </c>
      <c r="J219" s="39">
        <v>1130319</v>
      </c>
      <c r="K219" s="39" t="s">
        <v>741</v>
      </c>
      <c r="L219" s="40" t="s">
        <v>721</v>
      </c>
      <c r="M219" s="1"/>
      <c r="N219" s="1"/>
      <c r="O219" s="1"/>
      <c r="P219" s="1"/>
      <c r="Q219" s="1"/>
      <c r="R219" s="1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1"/>
      <c r="AK219" s="1"/>
      <c r="AL219" s="1"/>
      <c r="AM219" s="25"/>
      <c r="AN219" s="25"/>
      <c r="AO219" s="25"/>
      <c r="AP219" s="25"/>
      <c r="AQ219" s="25"/>
      <c r="AR219" s="1"/>
      <c r="AS219" s="25"/>
      <c r="AT219" s="25"/>
      <c r="AU219" s="25"/>
      <c r="AV219" s="25"/>
      <c r="AW219" s="25"/>
      <c r="AX219" s="36"/>
      <c r="AY219" s="25"/>
      <c r="AZ219" s="25" t="s">
        <v>9</v>
      </c>
      <c r="BA219" s="25"/>
      <c r="BB219" s="25" t="s">
        <v>1879</v>
      </c>
      <c r="BC219" s="1"/>
      <c r="BD219" s="1"/>
      <c r="BE219" s="25" t="s">
        <v>736</v>
      </c>
      <c r="BF219" s="1"/>
      <c r="BG219" s="1"/>
      <c r="BH219" s="1"/>
      <c r="BI219" s="25"/>
      <c r="BJ219" s="6"/>
    </row>
    <row r="220" spans="1:62" ht="17">
      <c r="A220" s="23">
        <v>216</v>
      </c>
      <c r="B220" s="39" t="s">
        <v>1770</v>
      </c>
      <c r="C220" s="39" t="s">
        <v>1492</v>
      </c>
      <c r="D220" s="39" t="s">
        <v>1067</v>
      </c>
      <c r="E220" s="39">
        <v>76</v>
      </c>
      <c r="F220" s="39" t="s">
        <v>195</v>
      </c>
      <c r="G220" s="39" t="s">
        <v>195</v>
      </c>
      <c r="H220" s="55" t="str">
        <f t="shared" si="8"/>
        <v>張＊麗</v>
      </c>
      <c r="I220" s="23" t="str">
        <f t="shared" si="9"/>
        <v>1＊325404</v>
      </c>
      <c r="J220" s="39">
        <v>1130319</v>
      </c>
      <c r="K220" s="39">
        <v>5761110</v>
      </c>
      <c r="L220" s="40" t="s">
        <v>721</v>
      </c>
      <c r="M220" s="1"/>
      <c r="N220" s="1"/>
      <c r="O220" s="1"/>
      <c r="P220" s="1"/>
      <c r="Q220" s="1"/>
      <c r="R220" s="1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1"/>
      <c r="AK220" s="1"/>
      <c r="AL220" s="1"/>
      <c r="AM220" s="25"/>
      <c r="AN220" s="25"/>
      <c r="AO220" s="25"/>
      <c r="AP220" s="25"/>
      <c r="AQ220" s="25"/>
      <c r="AR220" s="1"/>
      <c r="AS220" s="25"/>
      <c r="AT220" s="25"/>
      <c r="AU220" s="25"/>
      <c r="AV220" s="25" t="s">
        <v>9</v>
      </c>
      <c r="AW220" s="25"/>
      <c r="AX220" s="36"/>
      <c r="AY220" s="25"/>
      <c r="AZ220" s="25"/>
      <c r="BA220" s="25"/>
      <c r="BB220" s="25"/>
      <c r="BC220" s="1"/>
      <c r="BD220" s="1"/>
      <c r="BE220" s="25"/>
      <c r="BF220" s="1"/>
      <c r="BG220" s="1"/>
      <c r="BH220" s="1"/>
      <c r="BI220" s="25"/>
      <c r="BJ220" s="6"/>
    </row>
    <row r="221" spans="1:62" ht="31">
      <c r="A221" s="23">
        <v>217</v>
      </c>
      <c r="B221" s="39" t="s">
        <v>1771</v>
      </c>
      <c r="C221" s="39" t="s">
        <v>1493</v>
      </c>
      <c r="D221" s="39" t="s">
        <v>1067</v>
      </c>
      <c r="E221" s="39">
        <v>74</v>
      </c>
      <c r="F221" s="39" t="s">
        <v>195</v>
      </c>
      <c r="G221" s="39" t="s">
        <v>195</v>
      </c>
      <c r="H221" s="55" t="str">
        <f t="shared" si="8"/>
        <v>陳＊珠</v>
      </c>
      <c r="I221" s="23" t="str">
        <f t="shared" si="9"/>
        <v>1＊701088</v>
      </c>
      <c r="J221" s="39">
        <v>1130319</v>
      </c>
      <c r="K221" s="39" t="s">
        <v>734</v>
      </c>
      <c r="L221" s="40" t="s">
        <v>721</v>
      </c>
      <c r="M221" s="1"/>
      <c r="N221" s="1"/>
      <c r="O221" s="1"/>
      <c r="P221" s="1"/>
      <c r="Q221" s="1"/>
      <c r="R221" s="1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1"/>
      <c r="AK221" s="1"/>
      <c r="AL221" s="1"/>
      <c r="AM221" s="25"/>
      <c r="AN221" s="25"/>
      <c r="AO221" s="25"/>
      <c r="AP221" s="25"/>
      <c r="AQ221" s="25"/>
      <c r="AR221" s="1"/>
      <c r="AS221" s="25"/>
      <c r="AT221" s="25"/>
      <c r="AU221" s="25"/>
      <c r="AV221" s="25"/>
      <c r="AW221" s="25"/>
      <c r="AX221" s="36"/>
      <c r="AY221" s="25"/>
      <c r="AZ221" s="25"/>
      <c r="BA221" s="25" t="s">
        <v>9</v>
      </c>
      <c r="BB221" s="25"/>
      <c r="BC221" s="1"/>
      <c r="BD221" s="1"/>
      <c r="BE221" s="25"/>
      <c r="BF221" s="1"/>
      <c r="BG221" s="1"/>
      <c r="BH221" s="1"/>
      <c r="BI221" s="25"/>
      <c r="BJ221" s="6"/>
    </row>
    <row r="222" spans="1:62" ht="62">
      <c r="A222" s="23">
        <v>218</v>
      </c>
      <c r="B222" s="39" t="s">
        <v>1772</v>
      </c>
      <c r="C222" s="39" t="s">
        <v>384</v>
      </c>
      <c r="D222" s="39" t="s">
        <v>1063</v>
      </c>
      <c r="E222" s="39">
        <v>70</v>
      </c>
      <c r="F222" s="39">
        <v>1130316</v>
      </c>
      <c r="G222" s="39">
        <v>1130321</v>
      </c>
      <c r="H222" s="55" t="str">
        <f t="shared" si="8"/>
        <v>廖＊和</v>
      </c>
      <c r="I222" s="23" t="str">
        <f t="shared" si="9"/>
        <v>1＊629296</v>
      </c>
      <c r="J222" s="39">
        <v>1130319</v>
      </c>
      <c r="K222" s="39" t="s">
        <v>1901</v>
      </c>
      <c r="L222" s="40" t="s">
        <v>721</v>
      </c>
      <c r="M222" s="1"/>
      <c r="N222" s="1"/>
      <c r="O222" s="1"/>
      <c r="P222" s="1"/>
      <c r="Q222" s="1"/>
      <c r="R222" s="1"/>
      <c r="S222" s="25"/>
      <c r="T222" s="25"/>
      <c r="U222" s="25"/>
      <c r="V222" s="25"/>
      <c r="W222" s="25" t="s">
        <v>9</v>
      </c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1"/>
      <c r="AK222" s="1"/>
      <c r="AL222" s="1"/>
      <c r="AM222" s="25"/>
      <c r="AN222" s="25"/>
      <c r="AO222" s="25"/>
      <c r="AP222" s="25"/>
      <c r="AQ222" s="25"/>
      <c r="AR222" s="1"/>
      <c r="AS222" s="25"/>
      <c r="AT222" s="25"/>
      <c r="AU222" s="25"/>
      <c r="AV222" s="25"/>
      <c r="AW222" s="25"/>
      <c r="AX222" s="36"/>
      <c r="AY222" s="25"/>
      <c r="AZ222" s="25"/>
      <c r="BA222" s="25"/>
      <c r="BB222" s="25"/>
      <c r="BC222" s="1"/>
      <c r="BD222" s="1"/>
      <c r="BE222" s="25"/>
      <c r="BF222" s="1"/>
      <c r="BG222" s="1"/>
      <c r="BH222" s="1"/>
      <c r="BI222" s="25" t="s">
        <v>1034</v>
      </c>
      <c r="BJ222" s="6"/>
    </row>
    <row r="223" spans="1:62" ht="31">
      <c r="A223" s="23">
        <v>219</v>
      </c>
      <c r="B223" s="39" t="s">
        <v>1773</v>
      </c>
      <c r="C223" s="39" t="s">
        <v>1494</v>
      </c>
      <c r="D223" s="39" t="s">
        <v>1063</v>
      </c>
      <c r="E223" s="39">
        <v>64</v>
      </c>
      <c r="F223" s="39" t="s">
        <v>195</v>
      </c>
      <c r="G223" s="39" t="s">
        <v>195</v>
      </c>
      <c r="H223" s="55" t="str">
        <f t="shared" si="8"/>
        <v>謝＊星</v>
      </c>
      <c r="I223" s="23" t="str">
        <f t="shared" si="9"/>
        <v>1＊756803</v>
      </c>
      <c r="J223" s="39">
        <v>1130319</v>
      </c>
      <c r="K223" s="39" t="s">
        <v>734</v>
      </c>
      <c r="L223" s="40" t="s">
        <v>721</v>
      </c>
      <c r="M223" s="1"/>
      <c r="N223" s="1"/>
      <c r="O223" s="1"/>
      <c r="P223" s="1"/>
      <c r="Q223" s="1"/>
      <c r="R223" s="1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1"/>
      <c r="AK223" s="1"/>
      <c r="AL223" s="1"/>
      <c r="AM223" s="25"/>
      <c r="AN223" s="25"/>
      <c r="AO223" s="25"/>
      <c r="AP223" s="25"/>
      <c r="AQ223" s="25"/>
      <c r="AR223" s="1"/>
      <c r="AS223" s="25"/>
      <c r="AT223" s="25"/>
      <c r="AU223" s="25"/>
      <c r="AV223" s="25"/>
      <c r="AW223" s="25"/>
      <c r="AX223" s="36"/>
      <c r="AY223" s="25"/>
      <c r="AZ223" s="25"/>
      <c r="BA223" s="25" t="s">
        <v>9</v>
      </c>
      <c r="BB223" s="25"/>
      <c r="BC223" s="1"/>
      <c r="BD223" s="1"/>
      <c r="BE223" s="25"/>
      <c r="BF223" s="1"/>
      <c r="BG223" s="1"/>
      <c r="BH223" s="1"/>
      <c r="BI223" s="25"/>
      <c r="BJ223" s="6"/>
    </row>
    <row r="224" spans="1:62" ht="31">
      <c r="A224" s="23">
        <v>220</v>
      </c>
      <c r="B224" s="39" t="s">
        <v>1774</v>
      </c>
      <c r="C224" s="39" t="s">
        <v>165</v>
      </c>
      <c r="D224" s="39" t="s">
        <v>1067</v>
      </c>
      <c r="E224" s="39">
        <v>85</v>
      </c>
      <c r="F224" s="39" t="s">
        <v>195</v>
      </c>
      <c r="G224" s="39" t="s">
        <v>195</v>
      </c>
      <c r="H224" s="55" t="str">
        <f t="shared" si="8"/>
        <v>蘇＊華</v>
      </c>
      <c r="I224" s="23" t="str">
        <f t="shared" si="9"/>
        <v>1＊199683</v>
      </c>
      <c r="J224" s="39">
        <v>1130319</v>
      </c>
      <c r="K224" s="39" t="s">
        <v>734</v>
      </c>
      <c r="L224" s="40" t="s">
        <v>721</v>
      </c>
      <c r="M224" s="1"/>
      <c r="N224" s="1"/>
      <c r="O224" s="1"/>
      <c r="P224" s="1"/>
      <c r="Q224" s="1"/>
      <c r="R224" s="1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1"/>
      <c r="AK224" s="1"/>
      <c r="AL224" s="1"/>
      <c r="AM224" s="25"/>
      <c r="AN224" s="25"/>
      <c r="AO224" s="25"/>
      <c r="AP224" s="25"/>
      <c r="AQ224" s="25"/>
      <c r="AR224" s="1"/>
      <c r="AS224" s="25"/>
      <c r="AT224" s="25"/>
      <c r="AU224" s="25"/>
      <c r="AV224" s="25"/>
      <c r="AW224" s="25"/>
      <c r="AX224" s="36"/>
      <c r="AY224" s="25"/>
      <c r="AZ224" s="25"/>
      <c r="BA224" s="25" t="s">
        <v>9</v>
      </c>
      <c r="BB224" s="25"/>
      <c r="BC224" s="1"/>
      <c r="BD224" s="1"/>
      <c r="BE224" s="25"/>
      <c r="BF224" s="1"/>
      <c r="BG224" s="1"/>
      <c r="BH224" s="1"/>
      <c r="BI224" s="25"/>
      <c r="BJ224" s="6"/>
    </row>
    <row r="225" spans="1:62" ht="31">
      <c r="A225" s="23">
        <v>221</v>
      </c>
      <c r="B225" s="39" t="s">
        <v>1775</v>
      </c>
      <c r="C225" s="39" t="s">
        <v>1495</v>
      </c>
      <c r="D225" s="39" t="s">
        <v>1067</v>
      </c>
      <c r="E225" s="39">
        <v>52</v>
      </c>
      <c r="F225" s="39" t="s">
        <v>195</v>
      </c>
      <c r="G225" s="39" t="s">
        <v>195</v>
      </c>
      <c r="H225" s="55" t="str">
        <f t="shared" si="8"/>
        <v>陳＊真</v>
      </c>
      <c r="I225" s="23" t="str">
        <f t="shared" si="9"/>
        <v>2＊033355</v>
      </c>
      <c r="J225" s="39">
        <v>1130319</v>
      </c>
      <c r="K225" s="39" t="s">
        <v>734</v>
      </c>
      <c r="L225" s="40" t="s">
        <v>721</v>
      </c>
      <c r="M225" s="1"/>
      <c r="N225" s="1"/>
      <c r="O225" s="1"/>
      <c r="P225" s="1"/>
      <c r="Q225" s="1"/>
      <c r="R225" s="1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1"/>
      <c r="AK225" s="1"/>
      <c r="AL225" s="1"/>
      <c r="AM225" s="25"/>
      <c r="AN225" s="25"/>
      <c r="AO225" s="25"/>
      <c r="AP225" s="25"/>
      <c r="AQ225" s="25"/>
      <c r="AR225" s="1"/>
      <c r="AS225" s="25"/>
      <c r="AT225" s="25"/>
      <c r="AU225" s="25"/>
      <c r="AV225" s="25"/>
      <c r="AW225" s="25"/>
      <c r="AX225" s="36"/>
      <c r="AY225" s="25"/>
      <c r="AZ225" s="25"/>
      <c r="BA225" s="25" t="s">
        <v>9</v>
      </c>
      <c r="BB225" s="25"/>
      <c r="BC225" s="1"/>
      <c r="BD225" s="1"/>
      <c r="BE225" s="25"/>
      <c r="BF225" s="1"/>
      <c r="BG225" s="1"/>
      <c r="BH225" s="1"/>
      <c r="BI225" s="25"/>
      <c r="BJ225" s="6"/>
    </row>
    <row r="226" spans="1:62" ht="31">
      <c r="A226" s="23">
        <v>222</v>
      </c>
      <c r="B226" s="39" t="s">
        <v>1776</v>
      </c>
      <c r="C226" s="39" t="s">
        <v>171</v>
      </c>
      <c r="D226" s="39" t="s">
        <v>1067</v>
      </c>
      <c r="E226" s="39">
        <v>65</v>
      </c>
      <c r="F226" s="39" t="s">
        <v>195</v>
      </c>
      <c r="G226" s="39" t="s">
        <v>195</v>
      </c>
      <c r="H226" s="55" t="str">
        <f t="shared" si="8"/>
        <v>黃＊玉</v>
      </c>
      <c r="I226" s="23" t="str">
        <f t="shared" si="9"/>
        <v>2＊359729</v>
      </c>
      <c r="J226" s="39">
        <v>1130319</v>
      </c>
      <c r="K226" s="39" t="s">
        <v>734</v>
      </c>
      <c r="L226" s="40" t="s">
        <v>721</v>
      </c>
      <c r="M226" s="1"/>
      <c r="N226" s="1"/>
      <c r="O226" s="1"/>
      <c r="P226" s="1"/>
      <c r="Q226" s="1"/>
      <c r="R226" s="1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1"/>
      <c r="AK226" s="1"/>
      <c r="AL226" s="1"/>
      <c r="AM226" s="25"/>
      <c r="AN226" s="25"/>
      <c r="AO226" s="25"/>
      <c r="AP226" s="25"/>
      <c r="AQ226" s="25"/>
      <c r="AR226" s="1"/>
      <c r="AS226" s="25"/>
      <c r="AT226" s="25"/>
      <c r="AU226" s="25"/>
      <c r="AV226" s="25"/>
      <c r="AW226" s="25"/>
      <c r="AX226" s="36"/>
      <c r="AY226" s="25"/>
      <c r="AZ226" s="25"/>
      <c r="BA226" s="25" t="s">
        <v>9</v>
      </c>
      <c r="BB226" s="25"/>
      <c r="BC226" s="1"/>
      <c r="BD226" s="1"/>
      <c r="BE226" s="25"/>
      <c r="BF226" s="1"/>
      <c r="BG226" s="1"/>
      <c r="BH226" s="1"/>
      <c r="BI226" s="25"/>
      <c r="BJ226" s="6"/>
    </row>
    <row r="227" spans="1:62" ht="31">
      <c r="A227" s="23">
        <v>223</v>
      </c>
      <c r="B227" s="39" t="s">
        <v>1777</v>
      </c>
      <c r="C227" s="39" t="s">
        <v>1496</v>
      </c>
      <c r="D227" s="39" t="s">
        <v>1063</v>
      </c>
      <c r="E227" s="39">
        <v>46</v>
      </c>
      <c r="F227" s="39" t="s">
        <v>195</v>
      </c>
      <c r="G227" s="39" t="s">
        <v>195</v>
      </c>
      <c r="H227" s="55" t="str">
        <f t="shared" si="8"/>
        <v>陳＊財</v>
      </c>
      <c r="I227" s="23" t="str">
        <f t="shared" si="9"/>
        <v>2＊730392</v>
      </c>
      <c r="J227" s="39">
        <v>1130319</v>
      </c>
      <c r="K227" s="39" t="s">
        <v>732</v>
      </c>
      <c r="L227" s="40" t="s">
        <v>721</v>
      </c>
      <c r="M227" s="1"/>
      <c r="N227" s="1"/>
      <c r="O227" s="1"/>
      <c r="P227" s="1"/>
      <c r="Q227" s="1"/>
      <c r="R227" s="1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1"/>
      <c r="AK227" s="1"/>
      <c r="AL227" s="1"/>
      <c r="AM227" s="25"/>
      <c r="AN227" s="25"/>
      <c r="AO227" s="25"/>
      <c r="AP227" s="25"/>
      <c r="AQ227" s="25"/>
      <c r="AR227" s="1"/>
      <c r="AS227" s="25"/>
      <c r="AT227" s="25"/>
      <c r="AU227" s="25"/>
      <c r="AV227" s="25"/>
      <c r="AW227" s="25"/>
      <c r="AX227" s="36"/>
      <c r="AY227" s="25"/>
      <c r="AZ227" s="25"/>
      <c r="BA227" s="25"/>
      <c r="BB227" s="25" t="s">
        <v>1879</v>
      </c>
      <c r="BC227" s="1"/>
      <c r="BD227" s="1"/>
      <c r="BE227" s="25"/>
      <c r="BF227" s="1"/>
      <c r="BG227" s="1"/>
      <c r="BH227" s="1"/>
      <c r="BI227" s="25"/>
      <c r="BJ227" s="6"/>
    </row>
    <row r="228" spans="1:62" ht="46.5">
      <c r="A228" s="23">
        <v>224</v>
      </c>
      <c r="B228" s="39" t="s">
        <v>1778</v>
      </c>
      <c r="C228" s="39" t="s">
        <v>212</v>
      </c>
      <c r="D228" s="39" t="s">
        <v>1063</v>
      </c>
      <c r="E228" s="39">
        <v>41</v>
      </c>
      <c r="F228" s="39" t="s">
        <v>195</v>
      </c>
      <c r="G228" s="39" t="s">
        <v>195</v>
      </c>
      <c r="H228" s="55" t="str">
        <f t="shared" si="8"/>
        <v>林＊各</v>
      </c>
      <c r="I228" s="23" t="str">
        <f t="shared" si="9"/>
        <v>2＊546096</v>
      </c>
      <c r="J228" s="39">
        <v>1130319</v>
      </c>
      <c r="K228" s="39" t="s">
        <v>738</v>
      </c>
      <c r="L228" s="40" t="s">
        <v>721</v>
      </c>
      <c r="M228" s="1"/>
      <c r="N228" s="1"/>
      <c r="O228" s="1"/>
      <c r="P228" s="1"/>
      <c r="Q228" s="1"/>
      <c r="R228" s="1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1"/>
      <c r="AK228" s="1"/>
      <c r="AL228" s="1"/>
      <c r="AM228" s="25"/>
      <c r="AN228" s="25"/>
      <c r="AO228" s="25"/>
      <c r="AP228" s="25"/>
      <c r="AQ228" s="25"/>
      <c r="AR228" s="1"/>
      <c r="AS228" s="25"/>
      <c r="AT228" s="25"/>
      <c r="AU228" s="25"/>
      <c r="AV228" s="25"/>
      <c r="AW228" s="25"/>
      <c r="AX228" s="36"/>
      <c r="AY228" s="25"/>
      <c r="AZ228" s="25" t="s">
        <v>9</v>
      </c>
      <c r="BA228" s="25" t="s">
        <v>9</v>
      </c>
      <c r="BB228" s="25"/>
      <c r="BC228" s="1"/>
      <c r="BD228" s="1"/>
      <c r="BE228" s="25" t="s">
        <v>736</v>
      </c>
      <c r="BF228" s="1"/>
      <c r="BG228" s="1"/>
      <c r="BH228" s="1"/>
      <c r="BI228" s="25"/>
      <c r="BJ228" s="6"/>
    </row>
    <row r="229" spans="1:62" ht="31">
      <c r="A229" s="23">
        <v>225</v>
      </c>
      <c r="B229" s="39" t="s">
        <v>1779</v>
      </c>
      <c r="C229" s="39" t="s">
        <v>1497</v>
      </c>
      <c r="D229" s="39" t="s">
        <v>1063</v>
      </c>
      <c r="E229" s="39">
        <v>92</v>
      </c>
      <c r="F229" s="39" t="s">
        <v>195</v>
      </c>
      <c r="G229" s="39" t="s">
        <v>195</v>
      </c>
      <c r="H229" s="55" t="str">
        <f t="shared" si="8"/>
        <v>林＊相</v>
      </c>
      <c r="I229" s="23" t="str">
        <f t="shared" si="9"/>
        <v>2＊267372</v>
      </c>
      <c r="J229" s="39">
        <v>1130319</v>
      </c>
      <c r="K229" s="39" t="s">
        <v>734</v>
      </c>
      <c r="L229" s="40" t="s">
        <v>721</v>
      </c>
      <c r="M229" s="1"/>
      <c r="N229" s="1"/>
      <c r="O229" s="1"/>
      <c r="P229" s="1"/>
      <c r="Q229" s="1"/>
      <c r="R229" s="1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1"/>
      <c r="AK229" s="1"/>
      <c r="AL229" s="1"/>
      <c r="AM229" s="25"/>
      <c r="AN229" s="25"/>
      <c r="AO229" s="25"/>
      <c r="AP229" s="25"/>
      <c r="AQ229" s="25"/>
      <c r="AR229" s="1"/>
      <c r="AS229" s="25"/>
      <c r="AT229" s="25"/>
      <c r="AU229" s="25"/>
      <c r="AV229" s="25"/>
      <c r="AW229" s="25"/>
      <c r="AX229" s="36"/>
      <c r="AY229" s="25"/>
      <c r="AZ229" s="25"/>
      <c r="BA229" s="25" t="s">
        <v>9</v>
      </c>
      <c r="BB229" s="25"/>
      <c r="BC229" s="1"/>
      <c r="BD229" s="1"/>
      <c r="BE229" s="25"/>
      <c r="BF229" s="1"/>
      <c r="BG229" s="1"/>
      <c r="BH229" s="1"/>
      <c r="BI229" s="25"/>
      <c r="BJ229" s="6"/>
    </row>
    <row r="230" spans="1:62" ht="17">
      <c r="A230" s="23">
        <v>226</v>
      </c>
      <c r="B230" s="39" t="s">
        <v>1780</v>
      </c>
      <c r="C230" s="39" t="s">
        <v>373</v>
      </c>
      <c r="D230" s="39" t="s">
        <v>1067</v>
      </c>
      <c r="E230" s="39">
        <v>85</v>
      </c>
      <c r="F230" s="39" t="s">
        <v>195</v>
      </c>
      <c r="G230" s="39" t="s">
        <v>195</v>
      </c>
      <c r="H230" s="55" t="str">
        <f t="shared" si="8"/>
        <v>王＊珠江</v>
      </c>
      <c r="I230" s="23" t="str">
        <f t="shared" si="9"/>
        <v>0＊685569</v>
      </c>
      <c r="J230" s="39">
        <v>1130322</v>
      </c>
      <c r="K230" s="39">
        <v>5761300</v>
      </c>
      <c r="L230" s="40" t="s">
        <v>721</v>
      </c>
      <c r="M230" s="1"/>
      <c r="N230" s="1"/>
      <c r="O230" s="1"/>
      <c r="P230" s="1"/>
      <c r="Q230" s="1"/>
      <c r="R230" s="1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1"/>
      <c r="AK230" s="1"/>
      <c r="AL230" s="1"/>
      <c r="AM230" s="25"/>
      <c r="AN230" s="25"/>
      <c r="AO230" s="25"/>
      <c r="AP230" s="25"/>
      <c r="AQ230" s="25"/>
      <c r="AR230" s="1"/>
      <c r="AS230" s="25"/>
      <c r="AT230" s="25"/>
      <c r="AU230" s="25" t="s">
        <v>9</v>
      </c>
      <c r="AV230" s="25"/>
      <c r="AW230" s="25"/>
      <c r="AX230" s="36"/>
      <c r="AY230" s="25"/>
      <c r="AZ230" s="25"/>
      <c r="BA230" s="25"/>
      <c r="BB230" s="25"/>
      <c r="BC230" s="1"/>
      <c r="BD230" s="1"/>
      <c r="BE230" s="25"/>
      <c r="BF230" s="1"/>
      <c r="BG230" s="1"/>
      <c r="BH230" s="1"/>
      <c r="BI230" s="25"/>
      <c r="BJ230" s="6"/>
    </row>
    <row r="231" spans="1:62" ht="17">
      <c r="A231" s="23">
        <v>227</v>
      </c>
      <c r="B231" s="39" t="s">
        <v>1781</v>
      </c>
      <c r="C231" s="39" t="s">
        <v>1498</v>
      </c>
      <c r="D231" s="39" t="s">
        <v>1067</v>
      </c>
      <c r="E231" s="39">
        <v>84</v>
      </c>
      <c r="F231" s="39" t="s">
        <v>195</v>
      </c>
      <c r="G231" s="39" t="s">
        <v>195</v>
      </c>
      <c r="H231" s="55" t="str">
        <f t="shared" si="8"/>
        <v>邱＊對</v>
      </c>
      <c r="I231" s="23" t="str">
        <f t="shared" si="9"/>
        <v>0＊168922</v>
      </c>
      <c r="J231" s="39">
        <v>1130322</v>
      </c>
      <c r="K231" s="39">
        <v>5761300</v>
      </c>
      <c r="L231" s="40" t="s">
        <v>721</v>
      </c>
      <c r="M231" s="1"/>
      <c r="N231" s="1"/>
      <c r="O231" s="1"/>
      <c r="P231" s="1"/>
      <c r="Q231" s="1"/>
      <c r="R231" s="1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1"/>
      <c r="AK231" s="1"/>
      <c r="AL231" s="1"/>
      <c r="AM231" s="25"/>
      <c r="AN231" s="25"/>
      <c r="AO231" s="25"/>
      <c r="AP231" s="25"/>
      <c r="AQ231" s="25"/>
      <c r="AR231" s="1"/>
      <c r="AS231" s="25"/>
      <c r="AT231" s="25"/>
      <c r="AU231" s="25" t="s">
        <v>9</v>
      </c>
      <c r="AV231" s="25"/>
      <c r="AW231" s="25"/>
      <c r="AX231" s="36"/>
      <c r="AY231" s="25"/>
      <c r="AZ231" s="25"/>
      <c r="BA231" s="25"/>
      <c r="BB231" s="25"/>
      <c r="BC231" s="1"/>
      <c r="BD231" s="1"/>
      <c r="BE231" s="25"/>
      <c r="BF231" s="1"/>
      <c r="BG231" s="1"/>
      <c r="BH231" s="1"/>
      <c r="BI231" s="25"/>
      <c r="BJ231" s="6"/>
    </row>
    <row r="232" spans="1:62" ht="46.5">
      <c r="A232" s="23">
        <v>228</v>
      </c>
      <c r="B232" s="39" t="s">
        <v>1782</v>
      </c>
      <c r="C232" s="39" t="s">
        <v>1499</v>
      </c>
      <c r="D232" s="39" t="s">
        <v>1063</v>
      </c>
      <c r="E232" s="39">
        <v>86</v>
      </c>
      <c r="F232" s="39" t="s">
        <v>195</v>
      </c>
      <c r="G232" s="39" t="s">
        <v>195</v>
      </c>
      <c r="H232" s="55" t="str">
        <f t="shared" si="8"/>
        <v>陳＊厚</v>
      </c>
      <c r="I232" s="23" t="str">
        <f t="shared" si="9"/>
        <v>1＊958294</v>
      </c>
      <c r="J232" s="39">
        <v>1130322</v>
      </c>
      <c r="K232" s="39" t="s">
        <v>738</v>
      </c>
      <c r="L232" s="40" t="s">
        <v>721</v>
      </c>
      <c r="M232" s="1"/>
      <c r="N232" s="1"/>
      <c r="O232" s="1"/>
      <c r="P232" s="1"/>
      <c r="Q232" s="1"/>
      <c r="R232" s="1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1"/>
      <c r="AK232" s="1"/>
      <c r="AL232" s="1"/>
      <c r="AM232" s="25"/>
      <c r="AN232" s="25"/>
      <c r="AO232" s="25"/>
      <c r="AP232" s="25"/>
      <c r="AQ232" s="25"/>
      <c r="AR232" s="1"/>
      <c r="AS232" s="25"/>
      <c r="AT232" s="25"/>
      <c r="AU232" s="25"/>
      <c r="AV232" s="25"/>
      <c r="AW232" s="25"/>
      <c r="AX232" s="36"/>
      <c r="AY232" s="25"/>
      <c r="AZ232" s="25" t="s">
        <v>9</v>
      </c>
      <c r="BA232" s="25" t="s">
        <v>9</v>
      </c>
      <c r="BB232" s="25"/>
      <c r="BC232" s="1"/>
      <c r="BD232" s="1"/>
      <c r="BE232" s="25"/>
      <c r="BF232" s="1"/>
      <c r="BG232" s="1"/>
      <c r="BH232" s="1"/>
      <c r="BI232" s="25"/>
      <c r="BJ232" s="6"/>
    </row>
    <row r="233" spans="1:62" ht="17">
      <c r="A233" s="23">
        <v>229</v>
      </c>
      <c r="B233" s="39" t="s">
        <v>1783</v>
      </c>
      <c r="C233" s="39" t="s">
        <v>222</v>
      </c>
      <c r="D233" s="39" t="s">
        <v>1067</v>
      </c>
      <c r="E233" s="39">
        <v>84</v>
      </c>
      <c r="F233" s="39" t="s">
        <v>195</v>
      </c>
      <c r="G233" s="39" t="s">
        <v>195</v>
      </c>
      <c r="H233" s="55" t="str">
        <f t="shared" si="8"/>
        <v>林＊順</v>
      </c>
      <c r="I233" s="23" t="str">
        <f t="shared" si="9"/>
        <v>1＊157348</v>
      </c>
      <c r="J233" s="39">
        <v>1130322</v>
      </c>
      <c r="K233" s="39">
        <v>5761300</v>
      </c>
      <c r="L233" s="40" t="s">
        <v>721</v>
      </c>
      <c r="M233" s="1"/>
      <c r="N233" s="1"/>
      <c r="O233" s="1"/>
      <c r="P233" s="1"/>
      <c r="Q233" s="1"/>
      <c r="R233" s="1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1"/>
      <c r="AK233" s="1"/>
      <c r="AL233" s="1"/>
      <c r="AM233" s="25"/>
      <c r="AN233" s="25"/>
      <c r="AO233" s="25"/>
      <c r="AP233" s="25"/>
      <c r="AQ233" s="25"/>
      <c r="AR233" s="1"/>
      <c r="AS233" s="25"/>
      <c r="AT233" s="25"/>
      <c r="AU233" s="25" t="s">
        <v>9</v>
      </c>
      <c r="AV233" s="25"/>
      <c r="AW233" s="25"/>
      <c r="AX233" s="36"/>
      <c r="AY233" s="25"/>
      <c r="AZ233" s="25"/>
      <c r="BA233" s="25"/>
      <c r="BB233" s="25"/>
      <c r="BC233" s="1"/>
      <c r="BD233" s="1"/>
      <c r="BE233" s="25"/>
      <c r="BF233" s="1"/>
      <c r="BG233" s="1"/>
      <c r="BH233" s="1"/>
      <c r="BI233" s="25"/>
      <c r="BJ233" s="6"/>
    </row>
    <row r="234" spans="1:62" ht="46.5">
      <c r="A234" s="23">
        <v>230</v>
      </c>
      <c r="B234" s="39" t="s">
        <v>1184</v>
      </c>
      <c r="C234" s="39" t="s">
        <v>910</v>
      </c>
      <c r="D234" s="39" t="s">
        <v>1067</v>
      </c>
      <c r="E234" s="39">
        <v>70</v>
      </c>
      <c r="F234" s="39" t="s">
        <v>195</v>
      </c>
      <c r="G234" s="39" t="s">
        <v>195</v>
      </c>
      <c r="H234" s="55" t="str">
        <f t="shared" si="8"/>
        <v>陳＊雪</v>
      </c>
      <c r="I234" s="23" t="str">
        <f t="shared" si="9"/>
        <v>1＊408410</v>
      </c>
      <c r="J234" s="39">
        <v>1130322</v>
      </c>
      <c r="K234" s="39" t="s">
        <v>738</v>
      </c>
      <c r="L234" s="40" t="s">
        <v>721</v>
      </c>
      <c r="M234" s="1"/>
      <c r="N234" s="1"/>
      <c r="O234" s="1"/>
      <c r="P234" s="1"/>
      <c r="Q234" s="1"/>
      <c r="R234" s="1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1"/>
      <c r="AK234" s="1"/>
      <c r="AL234" s="1"/>
      <c r="AM234" s="25"/>
      <c r="AN234" s="25"/>
      <c r="AO234" s="25"/>
      <c r="AP234" s="25"/>
      <c r="AQ234" s="25"/>
      <c r="AR234" s="1"/>
      <c r="AS234" s="25"/>
      <c r="AT234" s="25"/>
      <c r="AU234" s="25"/>
      <c r="AV234" s="25"/>
      <c r="AW234" s="25"/>
      <c r="AX234" s="36"/>
      <c r="AY234" s="25"/>
      <c r="AZ234" s="25" t="s">
        <v>9</v>
      </c>
      <c r="BA234" s="25" t="s">
        <v>9</v>
      </c>
      <c r="BB234" s="25"/>
      <c r="BC234" s="1"/>
      <c r="BD234" s="1"/>
      <c r="BE234" s="25"/>
      <c r="BF234" s="1"/>
      <c r="BG234" s="1"/>
      <c r="BH234" s="1"/>
      <c r="BI234" s="25"/>
      <c r="BJ234" s="6"/>
    </row>
    <row r="235" spans="1:62" ht="17">
      <c r="A235" s="23">
        <v>231</v>
      </c>
      <c r="B235" s="39" t="s">
        <v>1784</v>
      </c>
      <c r="C235" s="39" t="s">
        <v>1500</v>
      </c>
      <c r="D235" s="39" t="s">
        <v>1067</v>
      </c>
      <c r="E235" s="39">
        <v>81</v>
      </c>
      <c r="F235" s="39" t="s">
        <v>195</v>
      </c>
      <c r="G235" s="39" t="s">
        <v>195</v>
      </c>
      <c r="H235" s="55" t="str">
        <f t="shared" si="8"/>
        <v>陳＊月</v>
      </c>
      <c r="I235" s="23" t="str">
        <f t="shared" si="9"/>
        <v>2＊273373</v>
      </c>
      <c r="J235" s="39">
        <v>1130322</v>
      </c>
      <c r="K235" s="39">
        <v>5761300</v>
      </c>
      <c r="L235" s="40" t="s">
        <v>721</v>
      </c>
      <c r="M235" s="1"/>
      <c r="N235" s="1"/>
      <c r="O235" s="1"/>
      <c r="P235" s="1"/>
      <c r="Q235" s="1"/>
      <c r="R235" s="1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1"/>
      <c r="AK235" s="1"/>
      <c r="AL235" s="1"/>
      <c r="AM235" s="25"/>
      <c r="AN235" s="25"/>
      <c r="AO235" s="25"/>
      <c r="AP235" s="25"/>
      <c r="AQ235" s="25"/>
      <c r="AR235" s="1"/>
      <c r="AS235" s="25"/>
      <c r="AT235" s="25"/>
      <c r="AU235" s="25" t="s">
        <v>9</v>
      </c>
      <c r="AV235" s="25"/>
      <c r="AW235" s="25"/>
      <c r="AX235" s="36"/>
      <c r="AY235" s="25"/>
      <c r="AZ235" s="25"/>
      <c r="BA235" s="25"/>
      <c r="BB235" s="25"/>
      <c r="BC235" s="1"/>
      <c r="BD235" s="1"/>
      <c r="BE235" s="25"/>
      <c r="BF235" s="1"/>
      <c r="BG235" s="1"/>
      <c r="BH235" s="1"/>
      <c r="BI235" s="25"/>
      <c r="BJ235" s="6"/>
    </row>
    <row r="236" spans="1:62" ht="31">
      <c r="A236" s="23">
        <v>232</v>
      </c>
      <c r="B236" s="39" t="s">
        <v>1785</v>
      </c>
      <c r="C236" s="39" t="s">
        <v>1501</v>
      </c>
      <c r="D236" s="39" t="s">
        <v>1067</v>
      </c>
      <c r="E236" s="39">
        <v>68</v>
      </c>
      <c r="F236" s="39" t="s">
        <v>195</v>
      </c>
      <c r="G236" s="39" t="s">
        <v>195</v>
      </c>
      <c r="H236" s="55" t="str">
        <f t="shared" si="8"/>
        <v>陳＊英</v>
      </c>
      <c r="I236" s="23" t="str">
        <f t="shared" si="9"/>
        <v>2＊877137</v>
      </c>
      <c r="J236" s="39">
        <v>1130323</v>
      </c>
      <c r="K236" s="39" t="s">
        <v>732</v>
      </c>
      <c r="L236" s="40" t="s">
        <v>721</v>
      </c>
      <c r="M236" s="1"/>
      <c r="N236" s="1"/>
      <c r="O236" s="1"/>
      <c r="P236" s="1"/>
      <c r="Q236" s="1"/>
      <c r="R236" s="1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1"/>
      <c r="AK236" s="1"/>
      <c r="AL236" s="1"/>
      <c r="AM236" s="25"/>
      <c r="AN236" s="25"/>
      <c r="AO236" s="25"/>
      <c r="AP236" s="25"/>
      <c r="AQ236" s="25"/>
      <c r="AR236" s="1"/>
      <c r="AS236" s="25"/>
      <c r="AT236" s="25"/>
      <c r="AU236" s="25"/>
      <c r="AV236" s="25"/>
      <c r="AW236" s="25"/>
      <c r="AX236" s="36"/>
      <c r="AY236" s="25"/>
      <c r="AZ236" s="25"/>
      <c r="BA236" s="25"/>
      <c r="BB236" s="25" t="s">
        <v>1879</v>
      </c>
      <c r="BC236" s="1"/>
      <c r="BD236" s="1"/>
      <c r="BE236" s="25"/>
      <c r="BF236" s="1"/>
      <c r="BG236" s="1"/>
      <c r="BH236" s="1"/>
      <c r="BI236" s="25"/>
      <c r="BJ236" s="6"/>
    </row>
    <row r="237" spans="1:62" ht="31">
      <c r="A237" s="23">
        <v>233</v>
      </c>
      <c r="B237" s="39" t="s">
        <v>1786</v>
      </c>
      <c r="C237" s="39" t="s">
        <v>1502</v>
      </c>
      <c r="D237" s="39" t="s">
        <v>1067</v>
      </c>
      <c r="E237" s="39">
        <v>72</v>
      </c>
      <c r="F237" s="39" t="s">
        <v>195</v>
      </c>
      <c r="G237" s="39" t="s">
        <v>195</v>
      </c>
      <c r="H237" s="55" t="str">
        <f t="shared" si="8"/>
        <v>蔡＊瓊花</v>
      </c>
      <c r="I237" s="23" t="str">
        <f t="shared" si="9"/>
        <v>0＊012179</v>
      </c>
      <c r="J237" s="39">
        <v>1130325</v>
      </c>
      <c r="K237" s="39" t="s">
        <v>734</v>
      </c>
      <c r="L237" s="40" t="s">
        <v>721</v>
      </c>
      <c r="M237" s="1"/>
      <c r="N237" s="1"/>
      <c r="O237" s="1"/>
      <c r="P237" s="1"/>
      <c r="Q237" s="1"/>
      <c r="R237" s="1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1"/>
      <c r="AK237" s="1"/>
      <c r="AL237" s="1"/>
      <c r="AM237" s="25"/>
      <c r="AN237" s="25"/>
      <c r="AO237" s="25"/>
      <c r="AP237" s="25"/>
      <c r="AQ237" s="25"/>
      <c r="AR237" s="1"/>
      <c r="AS237" s="25"/>
      <c r="AT237" s="25"/>
      <c r="AU237" s="25"/>
      <c r="AV237" s="25"/>
      <c r="AW237" s="25"/>
      <c r="AX237" s="36"/>
      <c r="AY237" s="25"/>
      <c r="AZ237" s="25"/>
      <c r="BA237" s="25" t="s">
        <v>9</v>
      </c>
      <c r="BB237" s="25"/>
      <c r="BC237" s="1"/>
      <c r="BD237" s="1"/>
      <c r="BE237" s="25"/>
      <c r="BF237" s="1"/>
      <c r="BG237" s="1"/>
      <c r="BH237" s="1"/>
      <c r="BI237" s="25"/>
      <c r="BJ237" s="6"/>
    </row>
    <row r="238" spans="1:62" ht="31">
      <c r="A238" s="23">
        <v>234</v>
      </c>
      <c r="B238" s="39" t="s">
        <v>1787</v>
      </c>
      <c r="C238" s="39" t="s">
        <v>1503</v>
      </c>
      <c r="D238" s="39" t="s">
        <v>1067</v>
      </c>
      <c r="E238" s="39">
        <v>71</v>
      </c>
      <c r="F238" s="39" t="s">
        <v>195</v>
      </c>
      <c r="G238" s="39" t="s">
        <v>195</v>
      </c>
      <c r="H238" s="55" t="str">
        <f t="shared" si="8"/>
        <v>葉＊晴</v>
      </c>
      <c r="I238" s="23" t="str">
        <f t="shared" si="9"/>
        <v>0＊509287</v>
      </c>
      <c r="J238" s="39">
        <v>1130325</v>
      </c>
      <c r="K238" s="39" t="s">
        <v>734</v>
      </c>
      <c r="L238" s="40" t="s">
        <v>721</v>
      </c>
      <c r="M238" s="1"/>
      <c r="N238" s="1"/>
      <c r="O238" s="1"/>
      <c r="P238" s="1"/>
      <c r="Q238" s="1"/>
      <c r="R238" s="1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1"/>
      <c r="AK238" s="1"/>
      <c r="AL238" s="1"/>
      <c r="AM238" s="25"/>
      <c r="AN238" s="25"/>
      <c r="AO238" s="25"/>
      <c r="AP238" s="25"/>
      <c r="AQ238" s="25"/>
      <c r="AR238" s="1"/>
      <c r="AS238" s="25"/>
      <c r="AT238" s="25"/>
      <c r="AU238" s="25"/>
      <c r="AV238" s="25"/>
      <c r="AW238" s="25"/>
      <c r="AX238" s="36"/>
      <c r="AY238" s="25"/>
      <c r="AZ238" s="25"/>
      <c r="BA238" s="25" t="s">
        <v>9</v>
      </c>
      <c r="BB238" s="25"/>
      <c r="BC238" s="1"/>
      <c r="BD238" s="1"/>
      <c r="BE238" s="25"/>
      <c r="BF238" s="1"/>
      <c r="BG238" s="1"/>
      <c r="BH238" s="1"/>
      <c r="BI238" s="25"/>
      <c r="BJ238" s="6"/>
    </row>
    <row r="239" spans="1:62" ht="31">
      <c r="A239" s="23">
        <v>235</v>
      </c>
      <c r="B239" s="39" t="s">
        <v>1788</v>
      </c>
      <c r="C239" s="39" t="s">
        <v>233</v>
      </c>
      <c r="D239" s="39" t="s">
        <v>1067</v>
      </c>
      <c r="E239" s="39">
        <v>58</v>
      </c>
      <c r="F239" s="39" t="s">
        <v>195</v>
      </c>
      <c r="G239" s="39" t="s">
        <v>195</v>
      </c>
      <c r="H239" s="55" t="str">
        <f t="shared" si="8"/>
        <v>彭＊玉</v>
      </c>
      <c r="I239" s="23" t="str">
        <f t="shared" si="9"/>
        <v>0＊126836</v>
      </c>
      <c r="J239" s="39">
        <v>1130325</v>
      </c>
      <c r="K239" s="39" t="s">
        <v>732</v>
      </c>
      <c r="L239" s="40" t="s">
        <v>721</v>
      </c>
      <c r="M239" s="1"/>
      <c r="N239" s="1"/>
      <c r="O239" s="1"/>
      <c r="P239" s="1"/>
      <c r="Q239" s="1"/>
      <c r="R239" s="1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1"/>
      <c r="AK239" s="1"/>
      <c r="AL239" s="1"/>
      <c r="AM239" s="25"/>
      <c r="AN239" s="25"/>
      <c r="AO239" s="25"/>
      <c r="AP239" s="25"/>
      <c r="AQ239" s="25"/>
      <c r="AR239" s="1"/>
      <c r="AS239" s="25"/>
      <c r="AT239" s="25"/>
      <c r="AU239" s="25"/>
      <c r="AV239" s="25"/>
      <c r="AW239" s="25"/>
      <c r="AX239" s="36"/>
      <c r="AY239" s="25"/>
      <c r="AZ239" s="25"/>
      <c r="BA239" s="25"/>
      <c r="BB239" s="25" t="s">
        <v>1879</v>
      </c>
      <c r="BC239" s="1"/>
      <c r="BD239" s="1"/>
      <c r="BE239" s="25"/>
      <c r="BF239" s="1"/>
      <c r="BG239" s="1"/>
      <c r="BH239" s="1"/>
      <c r="BI239" s="25"/>
      <c r="BJ239" s="6"/>
    </row>
    <row r="240" spans="1:62" ht="31">
      <c r="A240" s="23">
        <v>236</v>
      </c>
      <c r="B240" s="39" t="s">
        <v>1789</v>
      </c>
      <c r="C240" s="39" t="s">
        <v>1504</v>
      </c>
      <c r="D240" s="39" t="s">
        <v>1067</v>
      </c>
      <c r="E240" s="39">
        <v>71</v>
      </c>
      <c r="F240" s="39" t="s">
        <v>195</v>
      </c>
      <c r="G240" s="39" t="s">
        <v>195</v>
      </c>
      <c r="H240" s="55" t="str">
        <f t="shared" si="8"/>
        <v>羅＊雪</v>
      </c>
      <c r="I240" s="23" t="str">
        <f t="shared" si="9"/>
        <v>1＊755531</v>
      </c>
      <c r="J240" s="39">
        <v>1130325</v>
      </c>
      <c r="K240" s="39" t="s">
        <v>732</v>
      </c>
      <c r="L240" s="40" t="s">
        <v>721</v>
      </c>
      <c r="M240" s="1"/>
      <c r="N240" s="1"/>
      <c r="O240" s="1"/>
      <c r="P240" s="1"/>
      <c r="Q240" s="1"/>
      <c r="R240" s="1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1"/>
      <c r="AK240" s="1"/>
      <c r="AL240" s="1"/>
      <c r="AM240" s="25"/>
      <c r="AN240" s="25"/>
      <c r="AO240" s="25"/>
      <c r="AP240" s="25"/>
      <c r="AQ240" s="25"/>
      <c r="AR240" s="1"/>
      <c r="AS240" s="25"/>
      <c r="AT240" s="25"/>
      <c r="AU240" s="25"/>
      <c r="AV240" s="25"/>
      <c r="AW240" s="25"/>
      <c r="AX240" s="36"/>
      <c r="AY240" s="25"/>
      <c r="AZ240" s="25"/>
      <c r="BA240" s="25"/>
      <c r="BB240" s="25" t="s">
        <v>1899</v>
      </c>
      <c r="BC240" s="1"/>
      <c r="BD240" s="1"/>
      <c r="BE240" s="25"/>
      <c r="BF240" s="1"/>
      <c r="BG240" s="1"/>
      <c r="BH240" s="1"/>
      <c r="BI240" s="25"/>
      <c r="BJ240" s="6"/>
    </row>
    <row r="241" spans="1:62" ht="31">
      <c r="A241" s="23">
        <v>237</v>
      </c>
      <c r="B241" s="39" t="s">
        <v>1745</v>
      </c>
      <c r="C241" s="39" t="s">
        <v>1469</v>
      </c>
      <c r="D241" s="39" t="s">
        <v>1063</v>
      </c>
      <c r="E241" s="39">
        <v>75</v>
      </c>
      <c r="F241" s="39" t="s">
        <v>195</v>
      </c>
      <c r="G241" s="39" t="s">
        <v>195</v>
      </c>
      <c r="H241" s="55" t="str">
        <f t="shared" si="8"/>
        <v>林＊永</v>
      </c>
      <c r="I241" s="23" t="str">
        <f t="shared" si="9"/>
        <v>2＊740955</v>
      </c>
      <c r="J241" s="39">
        <v>1130325</v>
      </c>
      <c r="K241" s="39" t="s">
        <v>752</v>
      </c>
      <c r="L241" s="40" t="s">
        <v>721</v>
      </c>
      <c r="M241" s="1"/>
      <c r="N241" s="1"/>
      <c r="O241" s="1"/>
      <c r="P241" s="1"/>
      <c r="Q241" s="1"/>
      <c r="R241" s="1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1"/>
      <c r="AK241" s="1"/>
      <c r="AL241" s="1"/>
      <c r="AM241" s="25"/>
      <c r="AN241" s="25"/>
      <c r="AO241" s="25"/>
      <c r="AP241" s="25"/>
      <c r="AQ241" s="25"/>
      <c r="AR241" s="1"/>
      <c r="AS241" s="25"/>
      <c r="AT241" s="25"/>
      <c r="AU241" s="25"/>
      <c r="AV241" s="25" t="s">
        <v>9</v>
      </c>
      <c r="AW241" s="25"/>
      <c r="AX241" s="36"/>
      <c r="AY241" s="25"/>
      <c r="AZ241" s="25"/>
      <c r="BA241" s="25"/>
      <c r="BB241" s="25"/>
      <c r="BC241" s="1"/>
      <c r="BD241" s="1"/>
      <c r="BE241" s="25"/>
      <c r="BF241" s="1"/>
      <c r="BG241" s="1"/>
      <c r="BH241" s="1"/>
      <c r="BI241" s="25" t="s">
        <v>1034</v>
      </c>
      <c r="BJ241" s="6"/>
    </row>
    <row r="242" spans="1:62" ht="65">
      <c r="A242" s="23">
        <v>238</v>
      </c>
      <c r="B242" s="39" t="s">
        <v>1790</v>
      </c>
      <c r="C242" s="39" t="s">
        <v>307</v>
      </c>
      <c r="D242" s="39" t="s">
        <v>1063</v>
      </c>
      <c r="E242" s="39">
        <v>72</v>
      </c>
      <c r="F242" s="39">
        <v>1130319</v>
      </c>
      <c r="G242" s="39">
        <v>1130327</v>
      </c>
      <c r="H242" s="55" t="str">
        <f t="shared" si="8"/>
        <v>賴＊福</v>
      </c>
      <c r="I242" s="23" t="str">
        <f t="shared" si="9"/>
        <v>2＊292902</v>
      </c>
      <c r="J242" s="39">
        <v>1130325</v>
      </c>
      <c r="K242" s="39" t="s">
        <v>1906</v>
      </c>
      <c r="L242" s="40" t="s">
        <v>721</v>
      </c>
      <c r="M242" s="1"/>
      <c r="N242" s="1"/>
      <c r="O242" s="1"/>
      <c r="P242" s="1"/>
      <c r="Q242" s="1"/>
      <c r="R242" s="1"/>
      <c r="S242" s="25"/>
      <c r="T242" s="25"/>
      <c r="U242" s="25"/>
      <c r="V242" s="25" t="s">
        <v>9</v>
      </c>
      <c r="W242" s="47"/>
      <c r="X242" s="25"/>
      <c r="Y242" s="25" t="s">
        <v>1915</v>
      </c>
      <c r="Z242" s="25"/>
      <c r="AA242" s="25"/>
      <c r="AB242" s="25" t="s">
        <v>1907</v>
      </c>
      <c r="AC242" s="25"/>
      <c r="AD242" s="25"/>
      <c r="AE242" s="25"/>
      <c r="AF242" s="25"/>
      <c r="AG242" s="25"/>
      <c r="AH242" s="25"/>
      <c r="AI242" s="25"/>
      <c r="AJ242" s="1"/>
      <c r="AK242" s="1"/>
      <c r="AL242" s="1"/>
      <c r="AM242" s="25"/>
      <c r="AN242" s="25"/>
      <c r="AO242" s="25"/>
      <c r="AP242" s="25"/>
      <c r="AQ242" s="25"/>
      <c r="AR242" s="1"/>
      <c r="AS242" s="25"/>
      <c r="AT242" s="25"/>
      <c r="AU242" s="25"/>
      <c r="AV242" s="25"/>
      <c r="AW242" s="25"/>
      <c r="AX242" s="36"/>
      <c r="AY242" s="25"/>
      <c r="AZ242" s="25"/>
      <c r="BA242" s="25"/>
      <c r="BB242" s="25"/>
      <c r="BC242" s="1"/>
      <c r="BD242" s="1"/>
      <c r="BE242" s="25"/>
      <c r="BF242" s="1"/>
      <c r="BG242" s="1"/>
      <c r="BH242" s="1"/>
      <c r="BI242" s="25" t="s">
        <v>1034</v>
      </c>
      <c r="BJ242" s="6"/>
    </row>
    <row r="243" spans="1:62" ht="31">
      <c r="A243" s="23">
        <v>239</v>
      </c>
      <c r="B243" s="39" t="s">
        <v>1791</v>
      </c>
      <c r="C243" s="39" t="s">
        <v>1505</v>
      </c>
      <c r="D243" s="39" t="s">
        <v>1063</v>
      </c>
      <c r="E243" s="39">
        <v>68</v>
      </c>
      <c r="F243" s="39" t="s">
        <v>195</v>
      </c>
      <c r="G243" s="39" t="s">
        <v>195</v>
      </c>
      <c r="H243" s="55" t="str">
        <f t="shared" si="8"/>
        <v>翁＊美</v>
      </c>
      <c r="I243" s="23" t="str">
        <f t="shared" si="9"/>
        <v>0＊085400</v>
      </c>
      <c r="J243" s="39">
        <v>1130326</v>
      </c>
      <c r="K243" s="39" t="s">
        <v>732</v>
      </c>
      <c r="L243" s="40" t="s">
        <v>721</v>
      </c>
      <c r="M243" s="1"/>
      <c r="N243" s="1"/>
      <c r="O243" s="1"/>
      <c r="P243" s="1"/>
      <c r="Q243" s="1"/>
      <c r="R243" s="1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1"/>
      <c r="AK243" s="1"/>
      <c r="AL243" s="1"/>
      <c r="AM243" s="25"/>
      <c r="AN243" s="25"/>
      <c r="AO243" s="25"/>
      <c r="AP243" s="25"/>
      <c r="AQ243" s="25"/>
      <c r="AR243" s="1"/>
      <c r="AS243" s="25"/>
      <c r="AT243" s="25"/>
      <c r="AU243" s="25"/>
      <c r="AV243" s="25"/>
      <c r="AW243" s="25"/>
      <c r="AX243" s="36"/>
      <c r="AY243" s="25"/>
      <c r="AZ243" s="25"/>
      <c r="BA243" s="25"/>
      <c r="BB243" s="25" t="s">
        <v>1879</v>
      </c>
      <c r="BC243" s="1"/>
      <c r="BD243" s="1"/>
      <c r="BE243" s="25"/>
      <c r="BF243" s="1"/>
      <c r="BG243" s="1"/>
      <c r="BH243" s="1"/>
      <c r="BI243" s="25"/>
      <c r="BJ243" s="6"/>
    </row>
    <row r="244" spans="1:62" ht="31">
      <c r="A244" s="23">
        <v>240</v>
      </c>
      <c r="B244" s="39" t="s">
        <v>1792</v>
      </c>
      <c r="C244" s="39" t="s">
        <v>1506</v>
      </c>
      <c r="D244" s="39" t="s">
        <v>1067</v>
      </c>
      <c r="E244" s="39">
        <v>68</v>
      </c>
      <c r="F244" s="39" t="s">
        <v>195</v>
      </c>
      <c r="G244" s="39" t="s">
        <v>195</v>
      </c>
      <c r="H244" s="55" t="str">
        <f t="shared" si="8"/>
        <v>郭＊嬋</v>
      </c>
      <c r="I244" s="23" t="str">
        <f t="shared" si="9"/>
        <v>0＊961939</v>
      </c>
      <c r="J244" s="39">
        <v>1130326</v>
      </c>
      <c r="K244" s="39" t="s">
        <v>732</v>
      </c>
      <c r="L244" s="40" t="s">
        <v>721</v>
      </c>
      <c r="M244" s="1"/>
      <c r="N244" s="1"/>
      <c r="O244" s="1"/>
      <c r="P244" s="1"/>
      <c r="Q244" s="1"/>
      <c r="R244" s="1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1"/>
      <c r="AK244" s="1"/>
      <c r="AL244" s="1"/>
      <c r="AM244" s="25"/>
      <c r="AN244" s="25"/>
      <c r="AO244" s="25"/>
      <c r="AP244" s="25"/>
      <c r="AQ244" s="25"/>
      <c r="AR244" s="1"/>
      <c r="AS244" s="25"/>
      <c r="AT244" s="25"/>
      <c r="AU244" s="25"/>
      <c r="AV244" s="25"/>
      <c r="AW244" s="25"/>
      <c r="AX244" s="36"/>
      <c r="AY244" s="25"/>
      <c r="AZ244" s="25"/>
      <c r="BA244" s="25"/>
      <c r="BB244" s="25" t="s">
        <v>1879</v>
      </c>
      <c r="BC244" s="1"/>
      <c r="BD244" s="1"/>
      <c r="BE244" s="25"/>
      <c r="BF244" s="1"/>
      <c r="BG244" s="1"/>
      <c r="BH244" s="1"/>
      <c r="BI244" s="25"/>
      <c r="BJ244" s="6"/>
    </row>
    <row r="245" spans="1:62" ht="46.5">
      <c r="A245" s="23">
        <v>241</v>
      </c>
      <c r="B245" s="39" t="s">
        <v>1793</v>
      </c>
      <c r="C245" s="39" t="s">
        <v>442</v>
      </c>
      <c r="D245" s="39" t="s">
        <v>1067</v>
      </c>
      <c r="E245" s="39">
        <v>73</v>
      </c>
      <c r="F245" s="39" t="s">
        <v>195</v>
      </c>
      <c r="G245" s="39" t="s">
        <v>195</v>
      </c>
      <c r="H245" s="55" t="str">
        <f t="shared" si="8"/>
        <v>陳＊</v>
      </c>
      <c r="I245" s="23" t="str">
        <f t="shared" si="9"/>
        <v>0＊693119</v>
      </c>
      <c r="J245" s="39">
        <v>1130326</v>
      </c>
      <c r="K245" s="39" t="s">
        <v>1908</v>
      </c>
      <c r="L245" s="40" t="s">
        <v>721</v>
      </c>
      <c r="M245" s="1"/>
      <c r="N245" s="1"/>
      <c r="O245" s="1"/>
      <c r="P245" s="1"/>
      <c r="Q245" s="1"/>
      <c r="R245" s="1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1"/>
      <c r="AK245" s="1"/>
      <c r="AL245" s="1"/>
      <c r="AM245" s="25" t="s">
        <v>9</v>
      </c>
      <c r="AN245" s="25"/>
      <c r="AO245" s="25"/>
      <c r="AP245" s="25"/>
      <c r="AQ245" s="25"/>
      <c r="AR245" s="1"/>
      <c r="AS245" s="25"/>
      <c r="AT245" s="25"/>
      <c r="AU245" s="25"/>
      <c r="AV245" s="25"/>
      <c r="AW245" s="25"/>
      <c r="AX245" s="36"/>
      <c r="AY245" s="25"/>
      <c r="AZ245" s="25"/>
      <c r="BA245" s="25"/>
      <c r="BB245" s="25"/>
      <c r="BC245" s="1"/>
      <c r="BD245" s="1"/>
      <c r="BE245" s="25"/>
      <c r="BF245" s="1"/>
      <c r="BG245" s="1"/>
      <c r="BH245" s="1"/>
      <c r="BI245" s="25" t="s">
        <v>1034</v>
      </c>
      <c r="BJ245" s="6"/>
    </row>
    <row r="246" spans="1:62" ht="46.5">
      <c r="A246" s="23">
        <v>242</v>
      </c>
      <c r="B246" s="39" t="s">
        <v>1794</v>
      </c>
      <c r="C246" s="39" t="s">
        <v>1507</v>
      </c>
      <c r="D246" s="39" t="s">
        <v>1067</v>
      </c>
      <c r="E246" s="39">
        <v>81</v>
      </c>
      <c r="F246" s="39">
        <v>1130325</v>
      </c>
      <c r="G246" s="39">
        <v>1130327</v>
      </c>
      <c r="H246" s="55" t="str">
        <f t="shared" si="8"/>
        <v>蔡＊麗雪</v>
      </c>
      <c r="I246" s="23" t="str">
        <f t="shared" si="9"/>
        <v>0＊025716</v>
      </c>
      <c r="J246" s="39">
        <v>1130326</v>
      </c>
      <c r="K246" s="39" t="s">
        <v>748</v>
      </c>
      <c r="L246" s="40" t="s">
        <v>721</v>
      </c>
      <c r="M246" s="1"/>
      <c r="N246" s="1"/>
      <c r="O246" s="1"/>
      <c r="P246" s="1"/>
      <c r="Q246" s="1"/>
      <c r="R246" s="1"/>
      <c r="S246" s="25"/>
      <c r="T246" s="25"/>
      <c r="U246" s="25"/>
      <c r="V246" s="25"/>
      <c r="W246" s="25" t="s">
        <v>9</v>
      </c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1"/>
      <c r="AK246" s="1"/>
      <c r="AL246" s="1"/>
      <c r="AM246" s="25"/>
      <c r="AN246" s="25"/>
      <c r="AO246" s="25"/>
      <c r="AP246" s="25"/>
      <c r="AQ246" s="25"/>
      <c r="AR246" s="1"/>
      <c r="AS246" s="25"/>
      <c r="AT246" s="25"/>
      <c r="AU246" s="25"/>
      <c r="AV246" s="25"/>
      <c r="AW246" s="25"/>
      <c r="AX246" s="36"/>
      <c r="AY246" s="25"/>
      <c r="AZ246" s="25"/>
      <c r="BA246" s="25"/>
      <c r="BB246" s="25"/>
      <c r="BC246" s="1"/>
      <c r="BD246" s="1"/>
      <c r="BE246" s="25"/>
      <c r="BF246" s="1"/>
      <c r="BG246" s="1"/>
      <c r="BH246" s="1"/>
      <c r="BI246" s="25" t="s">
        <v>1034</v>
      </c>
      <c r="BJ246" s="6"/>
    </row>
    <row r="247" spans="1:62" ht="31">
      <c r="A247" s="23">
        <v>243</v>
      </c>
      <c r="B247" s="39" t="s">
        <v>1087</v>
      </c>
      <c r="C247" s="39" t="s">
        <v>805</v>
      </c>
      <c r="D247" s="39" t="s">
        <v>1063</v>
      </c>
      <c r="E247" s="39">
        <v>42</v>
      </c>
      <c r="F247" s="39" t="s">
        <v>195</v>
      </c>
      <c r="G247" s="39" t="s">
        <v>195</v>
      </c>
      <c r="H247" s="55" t="str">
        <f t="shared" si="8"/>
        <v>殷＊裕</v>
      </c>
      <c r="I247" s="23" t="str">
        <f t="shared" si="9"/>
        <v>0＊299449</v>
      </c>
      <c r="J247" s="39">
        <v>1130326</v>
      </c>
      <c r="K247" s="39" t="s">
        <v>734</v>
      </c>
      <c r="L247" s="40" t="s">
        <v>721</v>
      </c>
      <c r="M247" s="1"/>
      <c r="N247" s="1"/>
      <c r="O247" s="1"/>
      <c r="P247" s="1"/>
      <c r="Q247" s="1"/>
      <c r="R247" s="1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1"/>
      <c r="AK247" s="1"/>
      <c r="AL247" s="1"/>
      <c r="AM247" s="25"/>
      <c r="AN247" s="25"/>
      <c r="AO247" s="25"/>
      <c r="AP247" s="25"/>
      <c r="AQ247" s="25"/>
      <c r="AR247" s="1"/>
      <c r="AS247" s="25"/>
      <c r="AT247" s="25"/>
      <c r="AU247" s="25"/>
      <c r="AV247" s="25"/>
      <c r="AW247" s="25"/>
      <c r="AX247" s="36"/>
      <c r="AY247" s="25"/>
      <c r="AZ247" s="25"/>
      <c r="BA247" s="25" t="s">
        <v>9</v>
      </c>
      <c r="BB247" s="25"/>
      <c r="BC247" s="1"/>
      <c r="BD247" s="1"/>
      <c r="BE247" s="25"/>
      <c r="BF247" s="1"/>
      <c r="BG247" s="1"/>
      <c r="BH247" s="1"/>
      <c r="BI247" s="25"/>
      <c r="BJ247" s="6"/>
    </row>
    <row r="248" spans="1:62" ht="17">
      <c r="A248" s="23">
        <v>244</v>
      </c>
      <c r="B248" s="39" t="s">
        <v>1795</v>
      </c>
      <c r="C248" s="39" t="s">
        <v>1508</v>
      </c>
      <c r="D248" s="39" t="s">
        <v>1067</v>
      </c>
      <c r="E248" s="39">
        <v>74</v>
      </c>
      <c r="F248" s="39" t="s">
        <v>195</v>
      </c>
      <c r="G248" s="39" t="s">
        <v>195</v>
      </c>
      <c r="H248" s="55" t="str">
        <f t="shared" si="8"/>
        <v>李＊秀</v>
      </c>
      <c r="I248" s="23" t="str">
        <f t="shared" si="9"/>
        <v>1＊236354</v>
      </c>
      <c r="J248" s="39">
        <v>1130326</v>
      </c>
      <c r="K248" s="39">
        <v>5760190</v>
      </c>
      <c r="L248" s="40" t="s">
        <v>721</v>
      </c>
      <c r="M248" s="1"/>
      <c r="N248" s="1"/>
      <c r="O248" s="1"/>
      <c r="P248" s="1"/>
      <c r="Q248" s="1"/>
      <c r="R248" s="1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1"/>
      <c r="AK248" s="1"/>
      <c r="AL248" s="1"/>
      <c r="AM248" s="25"/>
      <c r="AN248" s="25"/>
      <c r="AO248" s="25"/>
      <c r="AP248" s="25"/>
      <c r="AQ248" s="25"/>
      <c r="AR248" s="1"/>
      <c r="AS248" s="25"/>
      <c r="AT248" s="25"/>
      <c r="AU248" s="25"/>
      <c r="AV248" s="25"/>
      <c r="AW248" s="25"/>
      <c r="AX248" s="36"/>
      <c r="AY248" s="25"/>
      <c r="AZ248" s="25"/>
      <c r="BA248" s="25" t="s">
        <v>9</v>
      </c>
      <c r="BB248" s="25"/>
      <c r="BC248" s="1"/>
      <c r="BD248" s="1"/>
      <c r="BE248" s="25"/>
      <c r="BF248" s="1"/>
      <c r="BG248" s="1"/>
      <c r="BH248" s="1"/>
      <c r="BI248" s="25"/>
      <c r="BJ248" s="6"/>
    </row>
    <row r="249" spans="1:62" ht="31">
      <c r="A249" s="23">
        <v>245</v>
      </c>
      <c r="B249" s="39" t="s">
        <v>1796</v>
      </c>
      <c r="C249" s="39" t="s">
        <v>1509</v>
      </c>
      <c r="D249" s="39" t="s">
        <v>1067</v>
      </c>
      <c r="E249" s="39">
        <v>69</v>
      </c>
      <c r="F249" s="39" t="s">
        <v>195</v>
      </c>
      <c r="G249" s="39" t="s">
        <v>195</v>
      </c>
      <c r="H249" s="55" t="str">
        <f t="shared" si="8"/>
        <v>張＊金</v>
      </c>
      <c r="I249" s="23" t="str">
        <f t="shared" si="9"/>
        <v>1＊782064</v>
      </c>
      <c r="J249" s="39">
        <v>1130326</v>
      </c>
      <c r="K249" s="39" t="s">
        <v>734</v>
      </c>
      <c r="L249" s="40" t="s">
        <v>721</v>
      </c>
      <c r="M249" s="1"/>
      <c r="N249" s="1"/>
      <c r="O249" s="1"/>
      <c r="P249" s="1"/>
      <c r="Q249" s="1"/>
      <c r="R249" s="1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1"/>
      <c r="AK249" s="1"/>
      <c r="AL249" s="1"/>
      <c r="AM249" s="25"/>
      <c r="AN249" s="25"/>
      <c r="AO249" s="25"/>
      <c r="AP249" s="25"/>
      <c r="AQ249" s="25"/>
      <c r="AR249" s="1"/>
      <c r="AS249" s="25"/>
      <c r="AT249" s="25"/>
      <c r="AU249" s="25"/>
      <c r="AV249" s="25"/>
      <c r="AW249" s="25"/>
      <c r="AX249" s="36"/>
      <c r="AY249" s="25"/>
      <c r="AZ249" s="25"/>
      <c r="BA249" s="25" t="s">
        <v>9</v>
      </c>
      <c r="BB249" s="25"/>
      <c r="BC249" s="1"/>
      <c r="BD249" s="1"/>
      <c r="BE249" s="25"/>
      <c r="BF249" s="1"/>
      <c r="BG249" s="1"/>
      <c r="BH249" s="1"/>
      <c r="BI249" s="25"/>
      <c r="BJ249" s="6"/>
    </row>
    <row r="250" spans="1:62" ht="31">
      <c r="A250" s="23">
        <v>246</v>
      </c>
      <c r="B250" s="39" t="s">
        <v>1797</v>
      </c>
      <c r="C250" s="39" t="s">
        <v>1510</v>
      </c>
      <c r="D250" s="39" t="s">
        <v>1067</v>
      </c>
      <c r="E250" s="39">
        <v>70</v>
      </c>
      <c r="F250" s="39" t="s">
        <v>195</v>
      </c>
      <c r="G250" s="39" t="s">
        <v>195</v>
      </c>
      <c r="H250" s="55" t="str">
        <f t="shared" si="8"/>
        <v>吳＊雪蘭</v>
      </c>
      <c r="I250" s="23" t="str">
        <f t="shared" si="9"/>
        <v>1＊916382</v>
      </c>
      <c r="J250" s="39">
        <v>1130326</v>
      </c>
      <c r="K250" s="39" t="s">
        <v>734</v>
      </c>
      <c r="L250" s="40" t="s">
        <v>721</v>
      </c>
      <c r="M250" s="1"/>
      <c r="N250" s="1"/>
      <c r="O250" s="1"/>
      <c r="P250" s="1"/>
      <c r="Q250" s="1"/>
      <c r="R250" s="1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1"/>
      <c r="AK250" s="1"/>
      <c r="AL250" s="1"/>
      <c r="AM250" s="25"/>
      <c r="AN250" s="25"/>
      <c r="AO250" s="25"/>
      <c r="AP250" s="25"/>
      <c r="AQ250" s="25"/>
      <c r="AR250" s="1"/>
      <c r="AS250" s="25"/>
      <c r="AT250" s="25"/>
      <c r="AU250" s="25"/>
      <c r="AV250" s="25"/>
      <c r="AW250" s="25"/>
      <c r="AX250" s="36"/>
      <c r="AY250" s="25"/>
      <c r="AZ250" s="25"/>
      <c r="BA250" s="25" t="s">
        <v>9</v>
      </c>
      <c r="BB250" s="25"/>
      <c r="BC250" s="1"/>
      <c r="BD250" s="1"/>
      <c r="BE250" s="25"/>
      <c r="BF250" s="1"/>
      <c r="BG250" s="1"/>
      <c r="BH250" s="1"/>
      <c r="BI250" s="25"/>
      <c r="BJ250" s="6"/>
    </row>
    <row r="251" spans="1:62" ht="46.5">
      <c r="A251" s="23">
        <v>247</v>
      </c>
      <c r="B251" s="39" t="s">
        <v>1239</v>
      </c>
      <c r="C251" s="39" t="s">
        <v>962</v>
      </c>
      <c r="D251" s="39" t="s">
        <v>1063</v>
      </c>
      <c r="E251" s="39">
        <v>75</v>
      </c>
      <c r="F251" s="39" t="s">
        <v>887</v>
      </c>
      <c r="G251" s="39"/>
      <c r="H251" s="55" t="str">
        <f t="shared" si="8"/>
        <v>李＊貴</v>
      </c>
      <c r="I251" s="23" t="str">
        <f t="shared" si="9"/>
        <v>1＊959506</v>
      </c>
      <c r="J251" s="39">
        <v>1130326</v>
      </c>
      <c r="K251" s="39" t="s">
        <v>1909</v>
      </c>
      <c r="L251" s="40" t="s">
        <v>721</v>
      </c>
      <c r="M251" s="1"/>
      <c r="N251" s="1"/>
      <c r="O251" s="1"/>
      <c r="P251" s="1"/>
      <c r="Q251" s="1"/>
      <c r="R251" s="1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1"/>
      <c r="AK251" s="1"/>
      <c r="AL251" s="1"/>
      <c r="AM251" s="25"/>
      <c r="AN251" s="25"/>
      <c r="AO251" s="25"/>
      <c r="AP251" s="25"/>
      <c r="AQ251" s="25"/>
      <c r="AR251" s="1"/>
      <c r="AS251" s="25"/>
      <c r="AT251" s="25"/>
      <c r="AU251" s="25"/>
      <c r="AV251" s="25"/>
      <c r="AW251" s="25"/>
      <c r="AX251" s="36"/>
      <c r="AY251" s="25"/>
      <c r="AZ251" s="25"/>
      <c r="BA251" s="25"/>
      <c r="BB251" s="25"/>
      <c r="BC251" s="1"/>
      <c r="BD251" s="1"/>
      <c r="BE251" s="25"/>
      <c r="BF251" s="1"/>
      <c r="BG251" s="1"/>
      <c r="BH251" s="1"/>
      <c r="BI251" s="25" t="s">
        <v>1916</v>
      </c>
      <c r="BJ251" s="6"/>
    </row>
    <row r="252" spans="1:62" ht="46.5">
      <c r="A252" s="23">
        <v>248</v>
      </c>
      <c r="B252" s="39" t="s">
        <v>1798</v>
      </c>
      <c r="C252" s="39" t="s">
        <v>1511</v>
      </c>
      <c r="D252" s="39" t="s">
        <v>1063</v>
      </c>
      <c r="E252" s="39">
        <v>47</v>
      </c>
      <c r="F252" s="39" t="s">
        <v>195</v>
      </c>
      <c r="G252" s="39" t="s">
        <v>195</v>
      </c>
      <c r="H252" s="55" t="str">
        <f t="shared" si="8"/>
        <v>張＊淵</v>
      </c>
      <c r="I252" s="23" t="str">
        <f t="shared" si="9"/>
        <v>2＊564993</v>
      </c>
      <c r="J252" s="39">
        <v>1130326</v>
      </c>
      <c r="K252" s="39" t="s">
        <v>738</v>
      </c>
      <c r="L252" s="40" t="s">
        <v>721</v>
      </c>
      <c r="M252" s="1"/>
      <c r="N252" s="1"/>
      <c r="O252" s="1"/>
      <c r="P252" s="1"/>
      <c r="Q252" s="1"/>
      <c r="R252" s="1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1"/>
      <c r="AK252" s="1"/>
      <c r="AL252" s="1"/>
      <c r="AM252" s="25"/>
      <c r="AN252" s="25"/>
      <c r="AO252" s="25"/>
      <c r="AP252" s="25"/>
      <c r="AQ252" s="25"/>
      <c r="AR252" s="1"/>
      <c r="AS252" s="25"/>
      <c r="AT252" s="25"/>
      <c r="AU252" s="25"/>
      <c r="AV252" s="25"/>
      <c r="AW252" s="25"/>
      <c r="AX252" s="36"/>
      <c r="AY252" s="25" t="s">
        <v>9</v>
      </c>
      <c r="AZ252" s="25"/>
      <c r="BA252" s="25" t="s">
        <v>9</v>
      </c>
      <c r="BB252" s="25"/>
      <c r="BC252" s="1"/>
      <c r="BD252" s="1"/>
      <c r="BE252" s="25"/>
      <c r="BF252" s="1"/>
      <c r="BG252" s="1"/>
      <c r="BH252" s="1"/>
      <c r="BI252" s="25"/>
      <c r="BJ252" s="6"/>
    </row>
    <row r="253" spans="1:62" ht="31">
      <c r="A253" s="23">
        <v>249</v>
      </c>
      <c r="B253" s="39" t="s">
        <v>1799</v>
      </c>
      <c r="C253" s="39" t="s">
        <v>1512</v>
      </c>
      <c r="D253" s="39" t="s">
        <v>1067</v>
      </c>
      <c r="E253" s="39">
        <v>73</v>
      </c>
      <c r="F253" s="39" t="s">
        <v>195</v>
      </c>
      <c r="G253" s="39" t="s">
        <v>195</v>
      </c>
      <c r="H253" s="55" t="str">
        <f t="shared" si="8"/>
        <v>練＊鳳</v>
      </c>
      <c r="I253" s="23" t="str">
        <f t="shared" si="9"/>
        <v>2＊911756</v>
      </c>
      <c r="J253" s="39">
        <v>1130326</v>
      </c>
      <c r="K253" s="39" t="s">
        <v>734</v>
      </c>
      <c r="L253" s="40" t="s">
        <v>721</v>
      </c>
      <c r="M253" s="1"/>
      <c r="N253" s="1"/>
      <c r="O253" s="1"/>
      <c r="P253" s="1"/>
      <c r="Q253" s="1"/>
      <c r="R253" s="1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1"/>
      <c r="AK253" s="1"/>
      <c r="AL253" s="1"/>
      <c r="AM253" s="25"/>
      <c r="AN253" s="25"/>
      <c r="AO253" s="25"/>
      <c r="AP253" s="25"/>
      <c r="AQ253" s="25"/>
      <c r="AR253" s="1"/>
      <c r="AS253" s="25"/>
      <c r="AT253" s="25"/>
      <c r="AU253" s="25"/>
      <c r="AV253" s="25"/>
      <c r="AW253" s="25"/>
      <c r="AX253" s="36"/>
      <c r="AY253" s="25"/>
      <c r="AZ253" s="25"/>
      <c r="BA253" s="25" t="s">
        <v>9</v>
      </c>
      <c r="BB253" s="25"/>
      <c r="BC253" s="1"/>
      <c r="BD253" s="1"/>
      <c r="BE253" s="25"/>
      <c r="BF253" s="1"/>
      <c r="BG253" s="1"/>
      <c r="BH253" s="1"/>
      <c r="BI253" s="25"/>
      <c r="BJ253" s="6"/>
    </row>
    <row r="254" spans="1:62" ht="46.5">
      <c r="A254" s="23">
        <v>250</v>
      </c>
      <c r="B254" s="39" t="s">
        <v>1800</v>
      </c>
      <c r="C254" s="39" t="s">
        <v>1513</v>
      </c>
      <c r="D254" s="39" t="s">
        <v>1067</v>
      </c>
      <c r="E254" s="39">
        <v>92</v>
      </c>
      <c r="F254" s="39" t="s">
        <v>195</v>
      </c>
      <c r="G254" s="39" t="s">
        <v>195</v>
      </c>
      <c r="H254" s="55" t="str">
        <f t="shared" si="8"/>
        <v>張＊允</v>
      </c>
      <c r="I254" s="23" t="str">
        <f t="shared" si="9"/>
        <v>2＊331091</v>
      </c>
      <c r="J254" s="39">
        <v>1130326</v>
      </c>
      <c r="K254" s="39" t="s">
        <v>738</v>
      </c>
      <c r="L254" s="40" t="s">
        <v>721</v>
      </c>
      <c r="M254" s="1"/>
      <c r="N254" s="1"/>
      <c r="O254" s="1"/>
      <c r="P254" s="1"/>
      <c r="Q254" s="1"/>
      <c r="R254" s="1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1"/>
      <c r="AK254" s="1"/>
      <c r="AL254" s="1"/>
      <c r="AM254" s="25"/>
      <c r="AN254" s="25"/>
      <c r="AO254" s="25"/>
      <c r="AP254" s="25"/>
      <c r="AQ254" s="25"/>
      <c r="AR254" s="1"/>
      <c r="AS254" s="25"/>
      <c r="AT254" s="25"/>
      <c r="AU254" s="25"/>
      <c r="AV254" s="25"/>
      <c r="AW254" s="25"/>
      <c r="AX254" s="36"/>
      <c r="AY254" s="25"/>
      <c r="AZ254" s="25" t="s">
        <v>9</v>
      </c>
      <c r="BA254" s="25" t="s">
        <v>9</v>
      </c>
      <c r="BB254" s="25"/>
      <c r="BC254" s="1"/>
      <c r="BD254" s="1"/>
      <c r="BE254" s="25"/>
      <c r="BF254" s="1"/>
      <c r="BG254" s="1"/>
      <c r="BH254" s="1"/>
      <c r="BI254" s="25"/>
      <c r="BJ254" s="6"/>
    </row>
    <row r="255" spans="1:62" ht="31">
      <c r="A255" s="23">
        <v>251</v>
      </c>
      <c r="B255" s="39" t="s">
        <v>1801</v>
      </c>
      <c r="C255" s="39" t="s">
        <v>1514</v>
      </c>
      <c r="D255" s="39" t="s">
        <v>1067</v>
      </c>
      <c r="E255" s="39">
        <v>66</v>
      </c>
      <c r="F255" s="39" t="s">
        <v>195</v>
      </c>
      <c r="G255" s="39" t="s">
        <v>195</v>
      </c>
      <c r="H255" s="55" t="str">
        <f t="shared" si="8"/>
        <v>劉＊琴</v>
      </c>
      <c r="I255" s="23" t="str">
        <f t="shared" si="9"/>
        <v>2＊914714</v>
      </c>
      <c r="J255" s="39">
        <v>1130326</v>
      </c>
      <c r="K255" s="39" t="s">
        <v>734</v>
      </c>
      <c r="L255" s="40" t="s">
        <v>721</v>
      </c>
      <c r="M255" s="1"/>
      <c r="N255" s="1"/>
      <c r="O255" s="1"/>
      <c r="P255" s="1"/>
      <c r="Q255" s="1"/>
      <c r="R255" s="1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1"/>
      <c r="AK255" s="1"/>
      <c r="AL255" s="1"/>
      <c r="AM255" s="25"/>
      <c r="AN255" s="25"/>
      <c r="AO255" s="25"/>
      <c r="AP255" s="25"/>
      <c r="AQ255" s="25"/>
      <c r="AR255" s="1"/>
      <c r="AS255" s="25"/>
      <c r="AT255" s="25"/>
      <c r="AU255" s="25"/>
      <c r="AV255" s="25"/>
      <c r="AW255" s="25"/>
      <c r="AX255" s="36"/>
      <c r="AY255" s="25"/>
      <c r="AZ255" s="25"/>
      <c r="BA255" s="25" t="s">
        <v>9</v>
      </c>
      <c r="BB255" s="25"/>
      <c r="BC255" s="1"/>
      <c r="BD255" s="1"/>
      <c r="BE255" s="25"/>
      <c r="BF255" s="1"/>
      <c r="BG255" s="1"/>
      <c r="BH255" s="1"/>
      <c r="BI255" s="25"/>
      <c r="BJ255" s="6"/>
    </row>
    <row r="256" spans="1:62" ht="31">
      <c r="A256" s="23">
        <v>252</v>
      </c>
      <c r="B256" s="39" t="s">
        <v>1802</v>
      </c>
      <c r="C256" s="39" t="s">
        <v>1515</v>
      </c>
      <c r="D256" s="39" t="s">
        <v>1067</v>
      </c>
      <c r="E256" s="39">
        <v>74</v>
      </c>
      <c r="F256" s="39" t="s">
        <v>195</v>
      </c>
      <c r="G256" s="39" t="s">
        <v>195</v>
      </c>
      <c r="H256" s="55" t="str">
        <f t="shared" si="8"/>
        <v>宋＊雲</v>
      </c>
      <c r="I256" s="23" t="str">
        <f t="shared" si="9"/>
        <v>2＊365991</v>
      </c>
      <c r="J256" s="39">
        <v>1130326</v>
      </c>
      <c r="K256" s="39" t="s">
        <v>734</v>
      </c>
      <c r="L256" s="40" t="s">
        <v>721</v>
      </c>
      <c r="M256" s="1"/>
      <c r="N256" s="1"/>
      <c r="O256" s="1"/>
      <c r="P256" s="1"/>
      <c r="Q256" s="1"/>
      <c r="R256" s="1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1"/>
      <c r="AK256" s="1"/>
      <c r="AL256" s="1"/>
      <c r="AM256" s="25"/>
      <c r="AN256" s="25"/>
      <c r="AO256" s="25"/>
      <c r="AP256" s="25"/>
      <c r="AQ256" s="25"/>
      <c r="AR256" s="1"/>
      <c r="AS256" s="25"/>
      <c r="AT256" s="25"/>
      <c r="AU256" s="25"/>
      <c r="AV256" s="25"/>
      <c r="AW256" s="25"/>
      <c r="AX256" s="36"/>
      <c r="AY256" s="25"/>
      <c r="AZ256" s="25"/>
      <c r="BA256" s="25" t="s">
        <v>1879</v>
      </c>
      <c r="BB256" s="25"/>
      <c r="BC256" s="1"/>
      <c r="BD256" s="1"/>
      <c r="BE256" s="25" t="s">
        <v>736</v>
      </c>
      <c r="BF256" s="1"/>
      <c r="BG256" s="1"/>
      <c r="BH256" s="1"/>
      <c r="BI256" s="25"/>
      <c r="BJ256" s="6"/>
    </row>
    <row r="257" spans="1:62" ht="31">
      <c r="A257" s="23">
        <v>253</v>
      </c>
      <c r="B257" s="39" t="s">
        <v>1803</v>
      </c>
      <c r="C257" s="39" t="s">
        <v>1516</v>
      </c>
      <c r="D257" s="39" t="s">
        <v>1067</v>
      </c>
      <c r="E257" s="39">
        <v>83</v>
      </c>
      <c r="F257" s="39" t="s">
        <v>873</v>
      </c>
      <c r="G257" s="39">
        <v>1130307</v>
      </c>
      <c r="H257" s="55" t="str">
        <f t="shared" si="8"/>
        <v>劉＊秀嬌</v>
      </c>
      <c r="I257" s="23" t="str">
        <f t="shared" si="9"/>
        <v>0＊582786</v>
      </c>
      <c r="J257" s="39">
        <v>1130301</v>
      </c>
      <c r="K257" s="39" t="s">
        <v>753</v>
      </c>
      <c r="L257" s="39">
        <v>1173</v>
      </c>
      <c r="M257" s="1"/>
      <c r="N257" s="1"/>
      <c r="O257" s="1"/>
      <c r="P257" s="1"/>
      <c r="Q257" s="1"/>
      <c r="R257" s="1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1"/>
      <c r="AK257" s="1"/>
      <c r="AL257" s="1"/>
      <c r="AM257" s="25"/>
      <c r="AN257" s="25"/>
      <c r="AO257" s="25"/>
      <c r="AP257" s="25"/>
      <c r="AQ257" s="25"/>
      <c r="AR257" s="1" t="s">
        <v>9</v>
      </c>
      <c r="AS257" s="25"/>
      <c r="AT257" s="25"/>
      <c r="AU257" s="25"/>
      <c r="AV257" s="25"/>
      <c r="AW257" s="25"/>
      <c r="AX257" s="36"/>
      <c r="AY257" s="25"/>
      <c r="AZ257" s="25"/>
      <c r="BA257" s="25"/>
      <c r="BB257" s="25"/>
      <c r="BC257" s="1"/>
      <c r="BD257" s="1"/>
      <c r="BE257" s="25"/>
      <c r="BF257" s="1"/>
      <c r="BG257" s="1"/>
      <c r="BH257" s="1"/>
      <c r="BI257" s="25" t="s">
        <v>1034</v>
      </c>
      <c r="BJ257" s="6"/>
    </row>
    <row r="258" spans="1:62" ht="46.5">
      <c r="A258" s="23">
        <v>254</v>
      </c>
      <c r="B258" s="39" t="s">
        <v>1804</v>
      </c>
      <c r="C258" s="39" t="s">
        <v>1517</v>
      </c>
      <c r="D258" s="39" t="s">
        <v>1067</v>
      </c>
      <c r="E258" s="39">
        <v>90</v>
      </c>
      <c r="F258" s="39" t="s">
        <v>1448</v>
      </c>
      <c r="G258" s="39">
        <v>1130305</v>
      </c>
      <c r="H258" s="55" t="str">
        <f t="shared" si="8"/>
        <v>侯＊鶴</v>
      </c>
      <c r="I258" s="23" t="str">
        <f t="shared" si="9"/>
        <v>0＊126379</v>
      </c>
      <c r="J258" s="39">
        <v>1130304</v>
      </c>
      <c r="K258" s="39" t="s">
        <v>758</v>
      </c>
      <c r="L258" s="39">
        <v>1173</v>
      </c>
      <c r="M258" s="1"/>
      <c r="N258" s="1"/>
      <c r="O258" s="1"/>
      <c r="P258" s="1"/>
      <c r="Q258" s="1"/>
      <c r="R258" s="1"/>
      <c r="S258" s="25"/>
      <c r="T258" s="25"/>
      <c r="U258" s="25"/>
      <c r="V258" s="25" t="s">
        <v>9</v>
      </c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1"/>
      <c r="AK258" s="1"/>
      <c r="AL258" s="1"/>
      <c r="AM258" s="25"/>
      <c r="AN258" s="25"/>
      <c r="AO258" s="25"/>
      <c r="AP258" s="25"/>
      <c r="AQ258" s="25"/>
      <c r="AR258" s="1"/>
      <c r="AS258" s="25"/>
      <c r="AT258" s="25"/>
      <c r="AU258" s="25"/>
      <c r="AV258" s="25"/>
      <c r="AW258" s="25"/>
      <c r="AX258" s="36"/>
      <c r="AY258" s="25"/>
      <c r="AZ258" s="25"/>
      <c r="BA258" s="25"/>
      <c r="BB258" s="25"/>
      <c r="BC258" s="1"/>
      <c r="BD258" s="1"/>
      <c r="BE258" s="25"/>
      <c r="BF258" s="1"/>
      <c r="BG258" s="1"/>
      <c r="BH258" s="1"/>
      <c r="BI258" s="25" t="s">
        <v>1034</v>
      </c>
      <c r="BJ258" s="6"/>
    </row>
    <row r="259" spans="1:62" ht="46.5">
      <c r="A259" s="23">
        <v>255</v>
      </c>
      <c r="B259" s="39" t="s">
        <v>1258</v>
      </c>
      <c r="C259" s="39" t="s">
        <v>981</v>
      </c>
      <c r="D259" s="39" t="s">
        <v>1063</v>
      </c>
      <c r="E259" s="39">
        <v>91</v>
      </c>
      <c r="F259" s="39" t="s">
        <v>195</v>
      </c>
      <c r="G259" s="39" t="s">
        <v>195</v>
      </c>
      <c r="H259" s="55" t="str">
        <f t="shared" si="8"/>
        <v>曹＊文</v>
      </c>
      <c r="I259" s="23" t="str">
        <f t="shared" si="9"/>
        <v>0＊146384</v>
      </c>
      <c r="J259" s="39">
        <v>1130304</v>
      </c>
      <c r="K259" s="39" t="s">
        <v>741</v>
      </c>
      <c r="L259" s="39">
        <v>1173</v>
      </c>
      <c r="M259" s="1"/>
      <c r="N259" s="1"/>
      <c r="O259" s="1"/>
      <c r="P259" s="1"/>
      <c r="Q259" s="1"/>
      <c r="R259" s="1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1"/>
      <c r="AK259" s="1"/>
      <c r="AL259" s="1"/>
      <c r="AM259" s="25"/>
      <c r="AN259" s="25"/>
      <c r="AO259" s="25"/>
      <c r="AP259" s="25"/>
      <c r="AQ259" s="25"/>
      <c r="AR259" s="1"/>
      <c r="AS259" s="25"/>
      <c r="AT259" s="25"/>
      <c r="AU259" s="25"/>
      <c r="AV259" s="25"/>
      <c r="AW259" s="25"/>
      <c r="AX259" s="36"/>
      <c r="AY259" s="25"/>
      <c r="AZ259" s="25" t="s">
        <v>9</v>
      </c>
      <c r="BA259" s="25"/>
      <c r="BB259" s="25" t="s">
        <v>737</v>
      </c>
      <c r="BC259" s="1"/>
      <c r="BD259" s="1"/>
      <c r="BE259" s="25" t="s">
        <v>736</v>
      </c>
      <c r="BF259" s="1"/>
      <c r="BG259" s="1"/>
      <c r="BH259" s="1"/>
      <c r="BI259" s="25"/>
      <c r="BJ259" s="6"/>
    </row>
    <row r="260" spans="1:62" ht="31">
      <c r="A260" s="23">
        <v>256</v>
      </c>
      <c r="B260" s="39" t="s">
        <v>1805</v>
      </c>
      <c r="C260" s="39" t="s">
        <v>1518</v>
      </c>
      <c r="D260" s="39" t="s">
        <v>1063</v>
      </c>
      <c r="E260" s="39">
        <v>71</v>
      </c>
      <c r="F260" s="39" t="s">
        <v>195</v>
      </c>
      <c r="G260" s="39" t="s">
        <v>195</v>
      </c>
      <c r="H260" s="55" t="str">
        <f t="shared" si="8"/>
        <v>洪＊賢</v>
      </c>
      <c r="I260" s="23" t="str">
        <f t="shared" si="9"/>
        <v>1＊115900</v>
      </c>
      <c r="J260" s="39">
        <v>1130304</v>
      </c>
      <c r="K260" s="39" t="s">
        <v>734</v>
      </c>
      <c r="L260" s="39">
        <v>1173</v>
      </c>
      <c r="M260" s="1"/>
      <c r="N260" s="1"/>
      <c r="O260" s="1"/>
      <c r="P260" s="1"/>
      <c r="Q260" s="1"/>
      <c r="R260" s="1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1"/>
      <c r="AK260" s="1"/>
      <c r="AL260" s="1"/>
      <c r="AM260" s="25"/>
      <c r="AN260" s="25"/>
      <c r="AO260" s="25"/>
      <c r="AP260" s="25"/>
      <c r="AQ260" s="25"/>
      <c r="AR260" s="1"/>
      <c r="AS260" s="25"/>
      <c r="AT260" s="25"/>
      <c r="AU260" s="25"/>
      <c r="AV260" s="25"/>
      <c r="AW260" s="25"/>
      <c r="AX260" s="36"/>
      <c r="AY260" s="25"/>
      <c r="AZ260" s="25"/>
      <c r="BA260" s="25" t="s">
        <v>9</v>
      </c>
      <c r="BB260" s="25"/>
      <c r="BC260" s="1"/>
      <c r="BD260" s="1"/>
      <c r="BE260" s="25"/>
      <c r="BF260" s="1"/>
      <c r="BG260" s="1"/>
      <c r="BH260" s="1"/>
      <c r="BI260" s="25"/>
      <c r="BJ260" s="6"/>
    </row>
    <row r="261" spans="1:62" ht="31">
      <c r="A261" s="23">
        <v>257</v>
      </c>
      <c r="B261" s="39" t="s">
        <v>1806</v>
      </c>
      <c r="C261" s="39" t="s">
        <v>1519</v>
      </c>
      <c r="D261" s="39" t="s">
        <v>1067</v>
      </c>
      <c r="E261" s="39">
        <v>65</v>
      </c>
      <c r="F261" s="39" t="s">
        <v>195</v>
      </c>
      <c r="G261" s="39" t="s">
        <v>195</v>
      </c>
      <c r="H261" s="55" t="str">
        <f t="shared" si="8"/>
        <v>賴＊</v>
      </c>
      <c r="I261" s="23" t="str">
        <f t="shared" si="9"/>
        <v>1＊082500</v>
      </c>
      <c r="J261" s="39">
        <v>1130304</v>
      </c>
      <c r="K261" s="39" t="s">
        <v>734</v>
      </c>
      <c r="L261" s="39">
        <v>1173</v>
      </c>
      <c r="M261" s="1"/>
      <c r="N261" s="1"/>
      <c r="O261" s="1"/>
      <c r="P261" s="1"/>
      <c r="Q261" s="1"/>
      <c r="R261" s="1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1"/>
      <c r="AK261" s="1"/>
      <c r="AL261" s="1"/>
      <c r="AM261" s="25"/>
      <c r="AN261" s="25"/>
      <c r="AO261" s="25"/>
      <c r="AP261" s="25"/>
      <c r="AQ261" s="25"/>
      <c r="AR261" s="1"/>
      <c r="AS261" s="25"/>
      <c r="AT261" s="25"/>
      <c r="AU261" s="25"/>
      <c r="AV261" s="25"/>
      <c r="AW261" s="25"/>
      <c r="AX261" s="36"/>
      <c r="AY261" s="25"/>
      <c r="AZ261" s="25"/>
      <c r="BA261" s="25" t="s">
        <v>9</v>
      </c>
      <c r="BB261" s="25"/>
      <c r="BC261" s="1"/>
      <c r="BD261" s="1"/>
      <c r="BE261" s="25"/>
      <c r="BF261" s="1"/>
      <c r="BG261" s="1"/>
      <c r="BH261" s="1"/>
      <c r="BI261" s="25"/>
      <c r="BJ261" s="6"/>
    </row>
    <row r="262" spans="1:62" ht="62">
      <c r="A262" s="23">
        <v>258</v>
      </c>
      <c r="B262" s="39" t="s">
        <v>1807</v>
      </c>
      <c r="C262" s="39" t="s">
        <v>1520</v>
      </c>
      <c r="D262" s="39" t="s">
        <v>1067</v>
      </c>
      <c r="E262" s="39">
        <v>85</v>
      </c>
      <c r="F262" s="39" t="s">
        <v>873</v>
      </c>
      <c r="G262" s="39">
        <v>1130328</v>
      </c>
      <c r="H262" s="55" t="str">
        <f t="shared" si="8"/>
        <v>郭＊品</v>
      </c>
      <c r="I262" s="23" t="str">
        <f t="shared" si="9"/>
        <v>0＊143218</v>
      </c>
      <c r="J262" s="39">
        <v>1130306</v>
      </c>
      <c r="K262" s="39" t="s">
        <v>1055</v>
      </c>
      <c r="L262" s="39">
        <v>1173</v>
      </c>
      <c r="M262" s="1"/>
      <c r="N262" s="1"/>
      <c r="O262" s="1"/>
      <c r="P262" s="1"/>
      <c r="Q262" s="1"/>
      <c r="R262" s="1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1"/>
      <c r="AK262" s="1"/>
      <c r="AL262" s="1"/>
      <c r="AM262" s="25"/>
      <c r="AN262" s="25"/>
      <c r="AO262" s="25"/>
      <c r="AP262" s="25"/>
      <c r="AQ262" s="25"/>
      <c r="AR262" s="1"/>
      <c r="AS262" s="25"/>
      <c r="AT262" s="25"/>
      <c r="AU262" s="25"/>
      <c r="AV262" s="25" t="s">
        <v>9</v>
      </c>
      <c r="AW262" s="25"/>
      <c r="AX262" s="36"/>
      <c r="AY262" s="25"/>
      <c r="AZ262" s="25"/>
      <c r="BA262" s="25"/>
      <c r="BB262" s="25"/>
      <c r="BC262" s="1" t="s">
        <v>9</v>
      </c>
      <c r="BD262" s="1"/>
      <c r="BE262" s="25"/>
      <c r="BF262" s="1"/>
      <c r="BG262" s="1"/>
      <c r="BH262" s="1"/>
      <c r="BI262" s="25" t="s">
        <v>1034</v>
      </c>
      <c r="BJ262" s="6"/>
    </row>
    <row r="263" spans="1:62" ht="31">
      <c r="A263" s="23">
        <v>259</v>
      </c>
      <c r="B263" s="39" t="s">
        <v>1808</v>
      </c>
      <c r="C263" s="39" t="s">
        <v>387</v>
      </c>
      <c r="D263" s="39" t="s">
        <v>1063</v>
      </c>
      <c r="E263" s="39">
        <v>76</v>
      </c>
      <c r="F263" s="39" t="s">
        <v>195</v>
      </c>
      <c r="G263" s="39" t="s">
        <v>195</v>
      </c>
      <c r="H263" s="55" t="str">
        <f t="shared" si="8"/>
        <v>古＊泉</v>
      </c>
      <c r="I263" s="23" t="str">
        <f t="shared" si="9"/>
        <v>2＊438355</v>
      </c>
      <c r="J263" s="39">
        <v>1130306</v>
      </c>
      <c r="K263" s="39" t="s">
        <v>734</v>
      </c>
      <c r="L263" s="39">
        <v>1173</v>
      </c>
      <c r="M263" s="1"/>
      <c r="N263" s="1"/>
      <c r="O263" s="1"/>
      <c r="P263" s="1"/>
      <c r="Q263" s="1"/>
      <c r="R263" s="1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1"/>
      <c r="AK263" s="1"/>
      <c r="AL263" s="1"/>
      <c r="AM263" s="25"/>
      <c r="AN263" s="25"/>
      <c r="AO263" s="25"/>
      <c r="AP263" s="25"/>
      <c r="AQ263" s="25"/>
      <c r="AR263" s="1"/>
      <c r="AS263" s="25"/>
      <c r="AT263" s="25"/>
      <c r="AU263" s="25"/>
      <c r="AV263" s="25"/>
      <c r="AW263" s="25"/>
      <c r="AX263" s="36"/>
      <c r="AY263" s="25"/>
      <c r="AZ263" s="25"/>
      <c r="BA263" s="25" t="s">
        <v>9</v>
      </c>
      <c r="BB263" s="25"/>
      <c r="BC263" s="1"/>
      <c r="BD263" s="1"/>
      <c r="BE263" s="25"/>
      <c r="BF263" s="1"/>
      <c r="BG263" s="1"/>
      <c r="BH263" s="1"/>
      <c r="BI263" s="25"/>
      <c r="BJ263" s="6"/>
    </row>
    <row r="264" spans="1:62" ht="31">
      <c r="A264" s="23">
        <v>260</v>
      </c>
      <c r="B264" s="39" t="s">
        <v>1809</v>
      </c>
      <c r="C264" s="39" t="s">
        <v>1521</v>
      </c>
      <c r="D264" s="39" t="s">
        <v>1067</v>
      </c>
      <c r="E264" s="39">
        <v>70</v>
      </c>
      <c r="F264" s="39" t="s">
        <v>908</v>
      </c>
      <c r="G264" s="39">
        <v>1130313</v>
      </c>
      <c r="H264" s="55" t="str">
        <f t="shared" si="8"/>
        <v>鄭＊珠</v>
      </c>
      <c r="I264" s="23" t="str">
        <f t="shared" si="9"/>
        <v>1＊291482</v>
      </c>
      <c r="J264" s="39">
        <v>1130306</v>
      </c>
      <c r="K264" s="39" t="s">
        <v>734</v>
      </c>
      <c r="L264" s="39">
        <v>1173</v>
      </c>
      <c r="M264" s="1"/>
      <c r="N264" s="1"/>
      <c r="O264" s="1"/>
      <c r="P264" s="1"/>
      <c r="Q264" s="1"/>
      <c r="R264" s="1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1"/>
      <c r="AK264" s="1"/>
      <c r="AL264" s="1"/>
      <c r="AM264" s="25"/>
      <c r="AN264" s="25"/>
      <c r="AO264" s="25"/>
      <c r="AP264" s="25"/>
      <c r="AQ264" s="25"/>
      <c r="AR264" s="1"/>
      <c r="AS264" s="25"/>
      <c r="AT264" s="25"/>
      <c r="AU264" s="25"/>
      <c r="AV264" s="25"/>
      <c r="AW264" s="25"/>
      <c r="AX264" s="36"/>
      <c r="AY264" s="25"/>
      <c r="AZ264" s="25"/>
      <c r="BA264" s="25" t="s">
        <v>9</v>
      </c>
      <c r="BB264" s="25"/>
      <c r="BC264" s="1"/>
      <c r="BD264" s="1"/>
      <c r="BE264" s="25"/>
      <c r="BF264" s="1"/>
      <c r="BG264" s="1"/>
      <c r="BH264" s="1"/>
      <c r="BI264" s="25"/>
      <c r="BJ264" s="6"/>
    </row>
    <row r="265" spans="1:62" ht="17">
      <c r="A265" s="23">
        <v>261</v>
      </c>
      <c r="B265" s="39" t="s">
        <v>1810</v>
      </c>
      <c r="C265" s="39" t="s">
        <v>1522</v>
      </c>
      <c r="D265" s="39" t="s">
        <v>1067</v>
      </c>
      <c r="E265" s="39">
        <v>72</v>
      </c>
      <c r="F265" s="39">
        <v>1130306</v>
      </c>
      <c r="G265" s="39">
        <v>1130307</v>
      </c>
      <c r="H265" s="55" t="str">
        <f t="shared" si="8"/>
        <v>張＊珠</v>
      </c>
      <c r="I265" s="23" t="str">
        <f t="shared" si="9"/>
        <v>0＊442950</v>
      </c>
      <c r="J265" s="39">
        <v>1130307</v>
      </c>
      <c r="K265" s="39">
        <v>5761110</v>
      </c>
      <c r="L265" s="39">
        <v>1173</v>
      </c>
      <c r="M265" s="1"/>
      <c r="N265" s="1"/>
      <c r="O265" s="1"/>
      <c r="P265" s="1"/>
      <c r="Q265" s="1"/>
      <c r="R265" s="1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1"/>
      <c r="AK265" s="1"/>
      <c r="AL265" s="1"/>
      <c r="AM265" s="25"/>
      <c r="AN265" s="25"/>
      <c r="AO265" s="25"/>
      <c r="AP265" s="25"/>
      <c r="AQ265" s="25"/>
      <c r="AR265" s="1"/>
      <c r="AS265" s="25"/>
      <c r="AT265" s="25"/>
      <c r="AU265" s="25"/>
      <c r="AV265" s="25" t="s">
        <v>9</v>
      </c>
      <c r="AW265" s="25"/>
      <c r="AX265" s="36"/>
      <c r="AY265" s="25"/>
      <c r="AZ265" s="25"/>
      <c r="BA265" s="25"/>
      <c r="BB265" s="25"/>
      <c r="BC265" s="1"/>
      <c r="BD265" s="1"/>
      <c r="BE265" s="25"/>
      <c r="BF265" s="1"/>
      <c r="BG265" s="1"/>
      <c r="BH265" s="1"/>
      <c r="BI265" s="25"/>
      <c r="BJ265" s="6"/>
    </row>
    <row r="266" spans="1:62" ht="31">
      <c r="A266" s="23">
        <v>262</v>
      </c>
      <c r="B266" s="39" t="s">
        <v>1247</v>
      </c>
      <c r="C266" s="39" t="s">
        <v>134</v>
      </c>
      <c r="D266" s="39" t="s">
        <v>1067</v>
      </c>
      <c r="E266" s="39">
        <v>63</v>
      </c>
      <c r="F266" s="39" t="s">
        <v>195</v>
      </c>
      <c r="G266" s="39" t="s">
        <v>195</v>
      </c>
      <c r="H266" s="55" t="str">
        <f t="shared" si="8"/>
        <v>蕭＊穎</v>
      </c>
      <c r="I266" s="23" t="str">
        <f t="shared" si="9"/>
        <v>0＊725623</v>
      </c>
      <c r="J266" s="39">
        <v>1130307</v>
      </c>
      <c r="K266" s="39" t="s">
        <v>734</v>
      </c>
      <c r="L266" s="39">
        <v>1173</v>
      </c>
      <c r="M266" s="1"/>
      <c r="N266" s="1"/>
      <c r="O266" s="1"/>
      <c r="P266" s="1"/>
      <c r="Q266" s="1"/>
      <c r="R266" s="1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1"/>
      <c r="AK266" s="1"/>
      <c r="AL266" s="1"/>
      <c r="AM266" s="25"/>
      <c r="AN266" s="25"/>
      <c r="AO266" s="25"/>
      <c r="AP266" s="25"/>
      <c r="AQ266" s="25"/>
      <c r="AR266" s="1"/>
      <c r="AS266" s="25"/>
      <c r="AT266" s="25"/>
      <c r="AU266" s="25"/>
      <c r="AV266" s="25"/>
      <c r="AW266" s="25"/>
      <c r="AX266" s="36"/>
      <c r="AY266" s="25"/>
      <c r="AZ266" s="25"/>
      <c r="BA266" s="25" t="s">
        <v>9</v>
      </c>
      <c r="BB266" s="25"/>
      <c r="BC266" s="1"/>
      <c r="BD266" s="1"/>
      <c r="BE266" s="25" t="s">
        <v>736</v>
      </c>
      <c r="BF266" s="1"/>
      <c r="BG266" s="1"/>
      <c r="BH266" s="1"/>
      <c r="BI266" s="25"/>
      <c r="BJ266" s="6"/>
    </row>
    <row r="267" spans="1:62" ht="46.5">
      <c r="A267" s="23">
        <v>263</v>
      </c>
      <c r="B267" s="39" t="s">
        <v>1811</v>
      </c>
      <c r="C267" s="39" t="s">
        <v>1523</v>
      </c>
      <c r="D267" s="39" t="s">
        <v>1063</v>
      </c>
      <c r="E267" s="39">
        <v>88</v>
      </c>
      <c r="F267" s="39" t="s">
        <v>195</v>
      </c>
      <c r="G267" s="39" t="s">
        <v>195</v>
      </c>
      <c r="H267" s="55" t="str">
        <f t="shared" si="8"/>
        <v>鄭＊議</v>
      </c>
      <c r="I267" s="23" t="str">
        <f t="shared" si="9"/>
        <v>2＊569531</v>
      </c>
      <c r="J267" s="39">
        <v>1130307</v>
      </c>
      <c r="K267" s="39" t="s">
        <v>767</v>
      </c>
      <c r="L267" s="39">
        <v>1173</v>
      </c>
      <c r="M267" s="1"/>
      <c r="N267" s="1"/>
      <c r="O267" s="1"/>
      <c r="P267" s="1"/>
      <c r="Q267" s="1"/>
      <c r="R267" s="1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1"/>
      <c r="AK267" s="1"/>
      <c r="AL267" s="1"/>
      <c r="AM267" s="25"/>
      <c r="AN267" s="25"/>
      <c r="AO267" s="25"/>
      <c r="AP267" s="25"/>
      <c r="AQ267" s="25"/>
      <c r="AR267" s="1"/>
      <c r="AS267" s="25"/>
      <c r="AT267" s="25"/>
      <c r="AU267" s="25"/>
      <c r="AV267" s="25" t="s">
        <v>9</v>
      </c>
      <c r="AW267" s="25"/>
      <c r="AX267" s="36"/>
      <c r="AY267" s="25"/>
      <c r="AZ267" s="25"/>
      <c r="BA267" s="25"/>
      <c r="BB267" s="25"/>
      <c r="BC267" s="1" t="s">
        <v>9</v>
      </c>
      <c r="BD267" s="1"/>
      <c r="BE267" s="25"/>
      <c r="BF267" s="1"/>
      <c r="BG267" s="1"/>
      <c r="BH267" s="1"/>
      <c r="BI267" s="25"/>
      <c r="BJ267" s="6"/>
    </row>
    <row r="268" spans="1:62" ht="46.5">
      <c r="A268" s="23">
        <v>264</v>
      </c>
      <c r="B268" s="39" t="s">
        <v>1141</v>
      </c>
      <c r="C268" s="39" t="s">
        <v>856</v>
      </c>
      <c r="D268" s="39" t="s">
        <v>1067</v>
      </c>
      <c r="E268" s="39">
        <v>57</v>
      </c>
      <c r="F268" s="39" t="s">
        <v>195</v>
      </c>
      <c r="G268" s="39" t="s">
        <v>195</v>
      </c>
      <c r="H268" s="55" t="str">
        <f t="shared" si="8"/>
        <v>黃＊珠</v>
      </c>
      <c r="I268" s="23" t="str">
        <f t="shared" si="9"/>
        <v>0＊063183</v>
      </c>
      <c r="J268" s="39">
        <v>1130309</v>
      </c>
      <c r="K268" s="39" t="s">
        <v>738</v>
      </c>
      <c r="L268" s="39">
        <v>1173</v>
      </c>
      <c r="M268" s="1"/>
      <c r="N268" s="1"/>
      <c r="O268" s="1"/>
      <c r="P268" s="1"/>
      <c r="Q268" s="1"/>
      <c r="R268" s="1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1"/>
      <c r="AK268" s="1"/>
      <c r="AL268" s="1"/>
      <c r="AM268" s="25"/>
      <c r="AN268" s="25"/>
      <c r="AO268" s="25"/>
      <c r="AP268" s="25"/>
      <c r="AQ268" s="25"/>
      <c r="AR268" s="1"/>
      <c r="AS268" s="25"/>
      <c r="AT268" s="25"/>
      <c r="AU268" s="25"/>
      <c r="AV268" s="25"/>
      <c r="AW268" s="25"/>
      <c r="AX268" s="36"/>
      <c r="AY268" s="25"/>
      <c r="AZ268" s="25" t="s">
        <v>9</v>
      </c>
      <c r="BA268" s="25" t="s">
        <v>9</v>
      </c>
      <c r="BB268" s="25"/>
      <c r="BC268" s="1"/>
      <c r="BD268" s="1"/>
      <c r="BE268" s="25"/>
      <c r="BF268" s="1"/>
      <c r="BG268" s="1"/>
      <c r="BH268" s="1"/>
      <c r="BI268" s="25"/>
      <c r="BJ268" s="6"/>
    </row>
    <row r="269" spans="1:62" ht="46.5">
      <c r="A269" s="23">
        <v>265</v>
      </c>
      <c r="B269" s="39" t="s">
        <v>1267</v>
      </c>
      <c r="C269" s="39" t="s">
        <v>990</v>
      </c>
      <c r="D269" s="39" t="s">
        <v>1063</v>
      </c>
      <c r="E269" s="39">
        <v>74</v>
      </c>
      <c r="F269" s="39" t="s">
        <v>195</v>
      </c>
      <c r="G269" s="39" t="s">
        <v>195</v>
      </c>
      <c r="H269" s="55" t="str">
        <f t="shared" ref="H269:H332" si="10">REPLACE(B269,2,1,"＊")</f>
        <v>李＊基</v>
      </c>
      <c r="I269" s="23" t="str">
        <f t="shared" ref="I269:I332" si="11">REPLACE(C269,2,1,"＊")</f>
        <v>0＊127847</v>
      </c>
      <c r="J269" s="39">
        <v>1130309</v>
      </c>
      <c r="K269" s="39" t="s">
        <v>767</v>
      </c>
      <c r="L269" s="39">
        <v>1173</v>
      </c>
      <c r="M269" s="1"/>
      <c r="N269" s="1"/>
      <c r="O269" s="1"/>
      <c r="P269" s="1"/>
      <c r="Q269" s="1"/>
      <c r="R269" s="1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1"/>
      <c r="AK269" s="1"/>
      <c r="AL269" s="1"/>
      <c r="AM269" s="25"/>
      <c r="AN269" s="25"/>
      <c r="AO269" s="25"/>
      <c r="AP269" s="25"/>
      <c r="AQ269" s="25"/>
      <c r="AR269" s="1"/>
      <c r="AS269" s="25"/>
      <c r="AT269" s="25"/>
      <c r="AU269" s="25"/>
      <c r="AV269" s="25" t="s">
        <v>9</v>
      </c>
      <c r="AW269" s="25"/>
      <c r="AX269" s="36"/>
      <c r="AY269" s="25"/>
      <c r="AZ269" s="25"/>
      <c r="BA269" s="25"/>
      <c r="BB269" s="25"/>
      <c r="BC269" s="1" t="s">
        <v>9</v>
      </c>
      <c r="BD269" s="1"/>
      <c r="BE269" s="25"/>
      <c r="BF269" s="1"/>
      <c r="BG269" s="1"/>
      <c r="BH269" s="1"/>
      <c r="BI269" s="25"/>
      <c r="BJ269" s="6"/>
    </row>
    <row r="270" spans="1:62" ht="31">
      <c r="A270" s="23">
        <v>266</v>
      </c>
      <c r="B270" s="39" t="s">
        <v>1812</v>
      </c>
      <c r="C270" s="39" t="s">
        <v>1524</v>
      </c>
      <c r="D270" s="39" t="s">
        <v>1063</v>
      </c>
      <c r="E270" s="39">
        <v>86</v>
      </c>
      <c r="F270" s="39" t="s">
        <v>887</v>
      </c>
      <c r="G270" s="39"/>
      <c r="H270" s="55" t="str">
        <f t="shared" si="10"/>
        <v>張＊國</v>
      </c>
      <c r="I270" s="23" t="str">
        <f t="shared" si="11"/>
        <v>0＊924126</v>
      </c>
      <c r="J270" s="39">
        <v>1130311</v>
      </c>
      <c r="K270" s="39" t="s">
        <v>753</v>
      </c>
      <c r="L270" s="39">
        <v>1173</v>
      </c>
      <c r="M270" s="1"/>
      <c r="N270" s="1"/>
      <c r="O270" s="1"/>
      <c r="P270" s="1"/>
      <c r="Q270" s="1"/>
      <c r="R270" s="1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1"/>
      <c r="AK270" s="1"/>
      <c r="AL270" s="1"/>
      <c r="AM270" s="25"/>
      <c r="AN270" s="25"/>
      <c r="AO270" s="25"/>
      <c r="AP270" s="25"/>
      <c r="AQ270" s="25"/>
      <c r="AR270" s="1" t="s">
        <v>9</v>
      </c>
      <c r="AS270" s="25"/>
      <c r="AT270" s="25"/>
      <c r="AU270" s="25"/>
      <c r="AV270" s="25"/>
      <c r="AW270" s="25"/>
      <c r="AX270" s="36"/>
      <c r="AY270" s="25"/>
      <c r="AZ270" s="25"/>
      <c r="BA270" s="25"/>
      <c r="BB270" s="25"/>
      <c r="BC270" s="1"/>
      <c r="BD270" s="1"/>
      <c r="BE270" s="25"/>
      <c r="BF270" s="1"/>
      <c r="BG270" s="1"/>
      <c r="BH270" s="1"/>
      <c r="BI270" s="25" t="s">
        <v>1034</v>
      </c>
      <c r="BJ270" s="6"/>
    </row>
    <row r="271" spans="1:62" ht="62">
      <c r="A271" s="23">
        <v>267</v>
      </c>
      <c r="B271" s="39" t="s">
        <v>1272</v>
      </c>
      <c r="C271" s="39" t="s">
        <v>995</v>
      </c>
      <c r="D271" s="39" t="s">
        <v>1063</v>
      </c>
      <c r="E271" s="39">
        <v>90</v>
      </c>
      <c r="F271" s="39" t="s">
        <v>195</v>
      </c>
      <c r="G271" s="39" t="s">
        <v>195</v>
      </c>
      <c r="H271" s="55" t="str">
        <f t="shared" si="10"/>
        <v>林＊安</v>
      </c>
      <c r="I271" s="23" t="str">
        <f t="shared" si="11"/>
        <v>0＊087314</v>
      </c>
      <c r="J271" s="39">
        <v>1130311</v>
      </c>
      <c r="K271" s="39" t="s">
        <v>1055</v>
      </c>
      <c r="L271" s="39">
        <v>1173</v>
      </c>
      <c r="M271" s="1"/>
      <c r="N271" s="1"/>
      <c r="O271" s="1"/>
      <c r="P271" s="1"/>
      <c r="Q271" s="1"/>
      <c r="R271" s="1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1"/>
      <c r="AK271" s="1"/>
      <c r="AL271" s="1"/>
      <c r="AM271" s="25"/>
      <c r="AN271" s="25"/>
      <c r="AO271" s="25"/>
      <c r="AP271" s="25"/>
      <c r="AQ271" s="25"/>
      <c r="AR271" s="1"/>
      <c r="AS271" s="25"/>
      <c r="AT271" s="25"/>
      <c r="AU271" s="25"/>
      <c r="AV271" s="25" t="s">
        <v>9</v>
      </c>
      <c r="AW271" s="25"/>
      <c r="AX271" s="36"/>
      <c r="AY271" s="25"/>
      <c r="AZ271" s="25"/>
      <c r="BA271" s="25"/>
      <c r="BB271" s="25"/>
      <c r="BC271" s="1" t="s">
        <v>9</v>
      </c>
      <c r="BD271" s="1"/>
      <c r="BE271" s="25"/>
      <c r="BF271" s="1"/>
      <c r="BG271" s="1"/>
      <c r="BH271" s="1"/>
      <c r="BI271" s="25" t="s">
        <v>1034</v>
      </c>
      <c r="BJ271" s="6"/>
    </row>
    <row r="272" spans="1:62" ht="31">
      <c r="A272" s="23">
        <v>268</v>
      </c>
      <c r="B272" s="39" t="s">
        <v>1813</v>
      </c>
      <c r="C272" s="39" t="s">
        <v>1525</v>
      </c>
      <c r="D272" s="39" t="s">
        <v>1063</v>
      </c>
      <c r="E272" s="39">
        <v>80</v>
      </c>
      <c r="F272" s="39" t="s">
        <v>195</v>
      </c>
      <c r="G272" s="39" t="s">
        <v>195</v>
      </c>
      <c r="H272" s="55" t="str">
        <f t="shared" si="10"/>
        <v>陳＊雄</v>
      </c>
      <c r="I272" s="23" t="str">
        <f t="shared" si="11"/>
        <v>0＊685453</v>
      </c>
      <c r="J272" s="39">
        <v>1130311</v>
      </c>
      <c r="K272" s="39" t="s">
        <v>734</v>
      </c>
      <c r="L272" s="39">
        <v>1173</v>
      </c>
      <c r="M272" s="1"/>
      <c r="N272" s="1"/>
      <c r="O272" s="1"/>
      <c r="P272" s="1"/>
      <c r="Q272" s="1"/>
      <c r="R272" s="1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1"/>
      <c r="AK272" s="1"/>
      <c r="AL272" s="1"/>
      <c r="AM272" s="25"/>
      <c r="AN272" s="25"/>
      <c r="AO272" s="25"/>
      <c r="AP272" s="25"/>
      <c r="AQ272" s="25"/>
      <c r="AR272" s="1"/>
      <c r="AS272" s="25"/>
      <c r="AT272" s="25"/>
      <c r="AU272" s="25"/>
      <c r="AV272" s="25"/>
      <c r="AW272" s="25"/>
      <c r="AX272" s="36"/>
      <c r="AY272" s="25"/>
      <c r="AZ272" s="25"/>
      <c r="BA272" s="25" t="s">
        <v>9</v>
      </c>
      <c r="BB272" s="25"/>
      <c r="BC272" s="1"/>
      <c r="BD272" s="1"/>
      <c r="BE272" s="25" t="s">
        <v>736</v>
      </c>
      <c r="BF272" s="1"/>
      <c r="BG272" s="1"/>
      <c r="BH272" s="1"/>
      <c r="BI272" s="25"/>
      <c r="BJ272" s="6"/>
    </row>
    <row r="273" spans="1:62" ht="31">
      <c r="A273" s="23">
        <v>269</v>
      </c>
      <c r="B273" s="39" t="s">
        <v>1814</v>
      </c>
      <c r="C273" s="39" t="s">
        <v>1526</v>
      </c>
      <c r="D273" s="39" t="s">
        <v>1067</v>
      </c>
      <c r="E273" s="39">
        <v>80</v>
      </c>
      <c r="F273" s="39" t="s">
        <v>195</v>
      </c>
      <c r="G273" s="39" t="s">
        <v>195</v>
      </c>
      <c r="H273" s="55" t="str">
        <f t="shared" si="10"/>
        <v>陳＊</v>
      </c>
      <c r="I273" s="23" t="str">
        <f t="shared" si="11"/>
        <v>1＊149231</v>
      </c>
      <c r="J273" s="39">
        <v>1130311</v>
      </c>
      <c r="K273" s="39" t="s">
        <v>734</v>
      </c>
      <c r="L273" s="39">
        <v>1173</v>
      </c>
      <c r="M273" s="1"/>
      <c r="N273" s="1"/>
      <c r="O273" s="1"/>
      <c r="P273" s="1"/>
      <c r="Q273" s="1"/>
      <c r="R273" s="1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1"/>
      <c r="AK273" s="1"/>
      <c r="AL273" s="1"/>
      <c r="AM273" s="25"/>
      <c r="AN273" s="25"/>
      <c r="AO273" s="25"/>
      <c r="AP273" s="25"/>
      <c r="AQ273" s="25"/>
      <c r="AR273" s="1"/>
      <c r="AS273" s="25"/>
      <c r="AT273" s="25"/>
      <c r="AU273" s="25"/>
      <c r="AV273" s="25"/>
      <c r="AW273" s="25"/>
      <c r="AX273" s="36"/>
      <c r="AY273" s="25"/>
      <c r="AZ273" s="25"/>
      <c r="BA273" s="25" t="s">
        <v>9</v>
      </c>
      <c r="BB273" s="25"/>
      <c r="BC273" s="1"/>
      <c r="BD273" s="1"/>
      <c r="BE273" s="25"/>
      <c r="BF273" s="1"/>
      <c r="BG273" s="1"/>
      <c r="BH273" s="1"/>
      <c r="BI273" s="25"/>
      <c r="BJ273" s="6"/>
    </row>
    <row r="274" spans="1:62" ht="31">
      <c r="A274" s="23">
        <v>270</v>
      </c>
      <c r="B274" s="39" t="s">
        <v>1815</v>
      </c>
      <c r="C274" s="39" t="s">
        <v>1527</v>
      </c>
      <c r="D274" s="39" t="s">
        <v>1063</v>
      </c>
      <c r="E274" s="39">
        <v>61</v>
      </c>
      <c r="F274" s="39">
        <v>1130305</v>
      </c>
      <c r="G274" s="39"/>
      <c r="H274" s="55" t="str">
        <f t="shared" si="10"/>
        <v>吳＊得</v>
      </c>
      <c r="I274" s="23" t="str">
        <f t="shared" si="11"/>
        <v>1＊913719</v>
      </c>
      <c r="J274" s="39">
        <v>1130311</v>
      </c>
      <c r="K274" s="39" t="s">
        <v>753</v>
      </c>
      <c r="L274" s="39">
        <v>1173</v>
      </c>
      <c r="M274" s="1"/>
      <c r="N274" s="1"/>
      <c r="O274" s="1"/>
      <c r="P274" s="1"/>
      <c r="Q274" s="1"/>
      <c r="R274" s="1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1"/>
      <c r="AK274" s="1"/>
      <c r="AL274" s="1"/>
      <c r="AM274" s="25"/>
      <c r="AN274" s="25"/>
      <c r="AO274" s="25"/>
      <c r="AP274" s="25"/>
      <c r="AQ274" s="25"/>
      <c r="AR274" s="1" t="s">
        <v>9</v>
      </c>
      <c r="AS274" s="25"/>
      <c r="AT274" s="25"/>
      <c r="AU274" s="25"/>
      <c r="AV274" s="25"/>
      <c r="AW274" s="25"/>
      <c r="AX274" s="36"/>
      <c r="AY274" s="25"/>
      <c r="AZ274" s="25"/>
      <c r="BA274" s="25"/>
      <c r="BB274" s="25"/>
      <c r="BC274" s="1"/>
      <c r="BD274" s="1"/>
      <c r="BE274" s="25"/>
      <c r="BF274" s="1"/>
      <c r="BG274" s="1"/>
      <c r="BH274" s="1"/>
      <c r="BI274" s="25" t="s">
        <v>1034</v>
      </c>
      <c r="BJ274" s="6"/>
    </row>
    <row r="275" spans="1:62" ht="31">
      <c r="A275" s="23">
        <v>271</v>
      </c>
      <c r="B275" s="39" t="s">
        <v>1816</v>
      </c>
      <c r="C275" s="39" t="s">
        <v>1528</v>
      </c>
      <c r="D275" s="39" t="s">
        <v>1067</v>
      </c>
      <c r="E275" s="39">
        <v>85</v>
      </c>
      <c r="F275" s="39" t="s">
        <v>195</v>
      </c>
      <c r="G275" s="39" t="s">
        <v>195</v>
      </c>
      <c r="H275" s="55" t="str">
        <f t="shared" si="10"/>
        <v>許＊笑</v>
      </c>
      <c r="I275" s="23" t="str">
        <f t="shared" si="11"/>
        <v>0＊604293</v>
      </c>
      <c r="J275" s="39">
        <v>1130313</v>
      </c>
      <c r="K275" s="39" t="s">
        <v>734</v>
      </c>
      <c r="L275" s="39">
        <v>1173</v>
      </c>
      <c r="M275" s="1"/>
      <c r="N275" s="1"/>
      <c r="O275" s="1"/>
      <c r="P275" s="1"/>
      <c r="Q275" s="1"/>
      <c r="R275" s="1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1"/>
      <c r="AK275" s="1"/>
      <c r="AL275" s="1"/>
      <c r="AM275" s="25"/>
      <c r="AN275" s="25"/>
      <c r="AO275" s="25"/>
      <c r="AP275" s="25"/>
      <c r="AQ275" s="25"/>
      <c r="AR275" s="1"/>
      <c r="AS275" s="25"/>
      <c r="AT275" s="25"/>
      <c r="AU275" s="25"/>
      <c r="AV275" s="25"/>
      <c r="AW275" s="25"/>
      <c r="AX275" s="36"/>
      <c r="AY275" s="25"/>
      <c r="AZ275" s="25"/>
      <c r="BA275" s="25" t="s">
        <v>9</v>
      </c>
      <c r="BB275" s="25"/>
      <c r="BC275" s="1"/>
      <c r="BD275" s="1"/>
      <c r="BE275" s="25" t="s">
        <v>736</v>
      </c>
      <c r="BF275" s="1"/>
      <c r="BG275" s="1"/>
      <c r="BH275" s="1"/>
      <c r="BI275" s="25"/>
      <c r="BJ275" s="6"/>
    </row>
    <row r="276" spans="1:62" ht="17">
      <c r="A276" s="23">
        <v>272</v>
      </c>
      <c r="B276" s="39" t="s">
        <v>1817</v>
      </c>
      <c r="C276" s="39" t="s">
        <v>372</v>
      </c>
      <c r="D276" s="39" t="s">
        <v>1063</v>
      </c>
      <c r="E276" s="39">
        <v>73</v>
      </c>
      <c r="F276" s="39" t="s">
        <v>195</v>
      </c>
      <c r="G276" s="39" t="s">
        <v>195</v>
      </c>
      <c r="H276" s="55" t="str">
        <f t="shared" si="10"/>
        <v>吳＊隆</v>
      </c>
      <c r="I276" s="23" t="str">
        <f t="shared" si="11"/>
        <v>1＊461003</v>
      </c>
      <c r="J276" s="39">
        <v>1130313</v>
      </c>
      <c r="K276" s="39">
        <v>5761300</v>
      </c>
      <c r="L276" s="39">
        <v>1173</v>
      </c>
      <c r="M276" s="1"/>
      <c r="N276" s="1"/>
      <c r="O276" s="1"/>
      <c r="P276" s="1"/>
      <c r="Q276" s="1"/>
      <c r="R276" s="1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1"/>
      <c r="AK276" s="1"/>
      <c r="AL276" s="1"/>
      <c r="AM276" s="25"/>
      <c r="AN276" s="25"/>
      <c r="AO276" s="25"/>
      <c r="AP276" s="25"/>
      <c r="AQ276" s="25"/>
      <c r="AR276" s="1"/>
      <c r="AS276" s="25"/>
      <c r="AT276" s="25"/>
      <c r="AU276" s="25" t="s">
        <v>9</v>
      </c>
      <c r="AV276" s="25"/>
      <c r="AW276" s="25"/>
      <c r="AX276" s="36"/>
      <c r="AY276" s="25"/>
      <c r="AZ276" s="25"/>
      <c r="BA276" s="25"/>
      <c r="BB276" s="25"/>
      <c r="BC276" s="1"/>
      <c r="BD276" s="1"/>
      <c r="BE276" s="25"/>
      <c r="BF276" s="1"/>
      <c r="BG276" s="1"/>
      <c r="BH276" s="1"/>
      <c r="BI276" s="25"/>
      <c r="BJ276" s="6"/>
    </row>
    <row r="277" spans="1:62" ht="46.5">
      <c r="A277" s="23">
        <v>273</v>
      </c>
      <c r="B277" s="39" t="s">
        <v>1818</v>
      </c>
      <c r="C277" s="39" t="s">
        <v>1529</v>
      </c>
      <c r="D277" s="39" t="s">
        <v>1067</v>
      </c>
      <c r="E277" s="39">
        <v>96</v>
      </c>
      <c r="F277" s="39" t="s">
        <v>195</v>
      </c>
      <c r="G277" s="39" t="s">
        <v>195</v>
      </c>
      <c r="H277" s="55" t="str">
        <f t="shared" si="10"/>
        <v>陳＊金寶</v>
      </c>
      <c r="I277" s="23" t="str">
        <f t="shared" si="11"/>
        <v>1＊943299</v>
      </c>
      <c r="J277" s="39">
        <v>1130313</v>
      </c>
      <c r="K277" s="39" t="s">
        <v>767</v>
      </c>
      <c r="L277" s="39">
        <v>1173</v>
      </c>
      <c r="M277" s="1"/>
      <c r="N277" s="1"/>
      <c r="O277" s="1"/>
      <c r="P277" s="1"/>
      <c r="Q277" s="1"/>
      <c r="R277" s="1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1"/>
      <c r="AK277" s="1"/>
      <c r="AL277" s="1"/>
      <c r="AM277" s="25"/>
      <c r="AN277" s="25"/>
      <c r="AO277" s="25"/>
      <c r="AP277" s="25"/>
      <c r="AQ277" s="25"/>
      <c r="AR277" s="1"/>
      <c r="AS277" s="25"/>
      <c r="AT277" s="25"/>
      <c r="AU277" s="25"/>
      <c r="AV277" s="25" t="s">
        <v>9</v>
      </c>
      <c r="AW277" s="25"/>
      <c r="AX277" s="36"/>
      <c r="AY277" s="25"/>
      <c r="AZ277" s="25"/>
      <c r="BA277" s="25"/>
      <c r="BB277" s="25"/>
      <c r="BC277" s="1" t="s">
        <v>9</v>
      </c>
      <c r="BD277" s="1"/>
      <c r="BE277" s="25"/>
      <c r="BF277" s="1"/>
      <c r="BG277" s="1"/>
      <c r="BH277" s="1"/>
      <c r="BI277" s="25"/>
      <c r="BJ277" s="6"/>
    </row>
    <row r="278" spans="1:62" ht="31">
      <c r="A278" s="23">
        <v>274</v>
      </c>
      <c r="B278" s="39" t="s">
        <v>1642</v>
      </c>
      <c r="C278" s="39" t="s">
        <v>1377</v>
      </c>
      <c r="D278" s="39" t="s">
        <v>1063</v>
      </c>
      <c r="E278" s="39">
        <v>55</v>
      </c>
      <c r="F278" s="39">
        <v>1130311</v>
      </c>
      <c r="G278" s="39">
        <v>1130315</v>
      </c>
      <c r="H278" s="55" t="str">
        <f t="shared" si="10"/>
        <v>謝＊輝</v>
      </c>
      <c r="I278" s="23" t="str">
        <f t="shared" si="11"/>
        <v>1＊550742</v>
      </c>
      <c r="J278" s="39">
        <v>1130314</v>
      </c>
      <c r="K278" s="39" t="s">
        <v>752</v>
      </c>
      <c r="L278" s="39">
        <v>1173</v>
      </c>
      <c r="M278" s="1"/>
      <c r="N278" s="1"/>
      <c r="O278" s="1"/>
      <c r="P278" s="1"/>
      <c r="Q278" s="1"/>
      <c r="R278" s="1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1"/>
      <c r="AK278" s="1"/>
      <c r="AL278" s="1"/>
      <c r="AM278" s="25"/>
      <c r="AN278" s="25"/>
      <c r="AO278" s="25"/>
      <c r="AP278" s="25"/>
      <c r="AQ278" s="25"/>
      <c r="AR278" s="1"/>
      <c r="AS278" s="25"/>
      <c r="AT278" s="25"/>
      <c r="AU278" s="25"/>
      <c r="AV278" s="25" t="s">
        <v>9</v>
      </c>
      <c r="AW278" s="25"/>
      <c r="AX278" s="36"/>
      <c r="AY278" s="25"/>
      <c r="AZ278" s="25"/>
      <c r="BA278" s="25"/>
      <c r="BB278" s="25"/>
      <c r="BC278" s="1"/>
      <c r="BD278" s="1"/>
      <c r="BE278" s="25"/>
      <c r="BF278" s="1"/>
      <c r="BG278" s="1"/>
      <c r="BH278" s="1"/>
      <c r="BI278" s="25" t="s">
        <v>1034</v>
      </c>
      <c r="BJ278" s="6"/>
    </row>
    <row r="279" spans="1:62" ht="31">
      <c r="A279" s="23">
        <v>275</v>
      </c>
      <c r="B279" s="39" t="s">
        <v>1819</v>
      </c>
      <c r="C279" s="39" t="s">
        <v>1530</v>
      </c>
      <c r="D279" s="39" t="s">
        <v>1067</v>
      </c>
      <c r="E279" s="39">
        <v>70</v>
      </c>
      <c r="F279" s="39" t="s">
        <v>855</v>
      </c>
      <c r="G279" s="39">
        <v>1130331</v>
      </c>
      <c r="H279" s="55" t="str">
        <f t="shared" si="10"/>
        <v>張＊靜</v>
      </c>
      <c r="I279" s="23" t="str">
        <f t="shared" si="11"/>
        <v>0＊337637</v>
      </c>
      <c r="J279" s="39">
        <v>1130314</v>
      </c>
      <c r="K279" s="39" t="s">
        <v>753</v>
      </c>
      <c r="L279" s="39">
        <v>1173</v>
      </c>
      <c r="M279" s="1"/>
      <c r="N279" s="1"/>
      <c r="O279" s="1"/>
      <c r="P279" s="1"/>
      <c r="Q279" s="1"/>
      <c r="R279" s="1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1"/>
      <c r="AK279" s="1"/>
      <c r="AL279" s="1"/>
      <c r="AM279" s="25"/>
      <c r="AN279" s="25"/>
      <c r="AO279" s="25"/>
      <c r="AP279" s="25"/>
      <c r="AQ279" s="25"/>
      <c r="AR279" s="1" t="s">
        <v>9</v>
      </c>
      <c r="AS279" s="25"/>
      <c r="AT279" s="25"/>
      <c r="AU279" s="25"/>
      <c r="AV279" s="25"/>
      <c r="AW279" s="25"/>
      <c r="AX279" s="36"/>
      <c r="AY279" s="25"/>
      <c r="AZ279" s="25"/>
      <c r="BA279" s="25"/>
      <c r="BB279" s="25"/>
      <c r="BC279" s="1"/>
      <c r="BD279" s="1"/>
      <c r="BE279" s="25"/>
      <c r="BF279" s="1"/>
      <c r="BG279" s="1"/>
      <c r="BH279" s="1"/>
      <c r="BI279" s="25" t="s">
        <v>1034</v>
      </c>
      <c r="BJ279" s="6"/>
    </row>
    <row r="280" spans="1:62" ht="46.5">
      <c r="A280" s="23">
        <v>276</v>
      </c>
      <c r="B280" s="39" t="s">
        <v>1820</v>
      </c>
      <c r="C280" s="39" t="s">
        <v>1531</v>
      </c>
      <c r="D280" s="39" t="s">
        <v>1063</v>
      </c>
      <c r="E280" s="39">
        <v>82</v>
      </c>
      <c r="F280" s="39">
        <v>1130317</v>
      </c>
      <c r="G280" s="39">
        <v>1130324</v>
      </c>
      <c r="H280" s="55" t="str">
        <f t="shared" si="10"/>
        <v>洪＊方</v>
      </c>
      <c r="I280" s="23" t="str">
        <f t="shared" si="11"/>
        <v>0＊803354</v>
      </c>
      <c r="J280" s="39">
        <v>1130318</v>
      </c>
      <c r="K280" s="39" t="s">
        <v>748</v>
      </c>
      <c r="L280" s="39">
        <v>1173</v>
      </c>
      <c r="M280" s="1"/>
      <c r="N280" s="1"/>
      <c r="O280" s="1"/>
      <c r="P280" s="1"/>
      <c r="Q280" s="1"/>
      <c r="R280" s="1"/>
      <c r="S280" s="25"/>
      <c r="T280" s="25"/>
      <c r="U280" s="25"/>
      <c r="V280" s="25"/>
      <c r="W280" s="25" t="s">
        <v>9</v>
      </c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1"/>
      <c r="AK280" s="1"/>
      <c r="AL280" s="1"/>
      <c r="AM280" s="25"/>
      <c r="AN280" s="25"/>
      <c r="AO280" s="25"/>
      <c r="AP280" s="25"/>
      <c r="AQ280" s="25"/>
      <c r="AR280" s="1"/>
      <c r="AS280" s="25"/>
      <c r="AT280" s="25"/>
      <c r="AU280" s="25"/>
      <c r="AV280" s="25"/>
      <c r="AW280" s="25"/>
      <c r="AX280" s="36"/>
      <c r="AY280" s="25"/>
      <c r="AZ280" s="25"/>
      <c r="BA280" s="25"/>
      <c r="BB280" s="25"/>
      <c r="BC280" s="1"/>
      <c r="BD280" s="1"/>
      <c r="BE280" s="25"/>
      <c r="BF280" s="1"/>
      <c r="BG280" s="1"/>
      <c r="BH280" s="1"/>
      <c r="BI280" s="25" t="s">
        <v>1034</v>
      </c>
      <c r="BJ280" s="6"/>
    </row>
    <row r="281" spans="1:62" ht="46.5">
      <c r="A281" s="23">
        <v>277</v>
      </c>
      <c r="B281" s="39" t="s">
        <v>1821</v>
      </c>
      <c r="C281" s="39" t="s">
        <v>1532</v>
      </c>
      <c r="D281" s="39" t="s">
        <v>1067</v>
      </c>
      <c r="E281" s="39">
        <v>75</v>
      </c>
      <c r="F281" s="39" t="s">
        <v>195</v>
      </c>
      <c r="G281" s="39" t="s">
        <v>195</v>
      </c>
      <c r="H281" s="55" t="str">
        <f t="shared" si="10"/>
        <v>羅＊英</v>
      </c>
      <c r="I281" s="23" t="str">
        <f t="shared" si="11"/>
        <v>2＊342283</v>
      </c>
      <c r="J281" s="39">
        <v>1130318</v>
      </c>
      <c r="K281" s="39" t="s">
        <v>738</v>
      </c>
      <c r="L281" s="39">
        <v>1173</v>
      </c>
      <c r="M281" s="1"/>
      <c r="N281" s="1"/>
      <c r="O281" s="1"/>
      <c r="P281" s="1"/>
      <c r="Q281" s="1"/>
      <c r="R281" s="1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1"/>
      <c r="AK281" s="1"/>
      <c r="AL281" s="1"/>
      <c r="AM281" s="25"/>
      <c r="AN281" s="25"/>
      <c r="AO281" s="25"/>
      <c r="AP281" s="25"/>
      <c r="AQ281" s="25"/>
      <c r="AR281" s="1"/>
      <c r="AS281" s="25"/>
      <c r="AT281" s="25"/>
      <c r="AU281" s="25"/>
      <c r="AV281" s="25"/>
      <c r="AW281" s="25"/>
      <c r="AX281" s="36"/>
      <c r="AY281" s="25" t="s">
        <v>9</v>
      </c>
      <c r="AZ281" s="25"/>
      <c r="BA281" s="25" t="s">
        <v>9</v>
      </c>
      <c r="BB281" s="25"/>
      <c r="BC281" s="1"/>
      <c r="BD281" s="1"/>
      <c r="BE281" s="25"/>
      <c r="BF281" s="1"/>
      <c r="BG281" s="1"/>
      <c r="BH281" s="1"/>
      <c r="BI281" s="25"/>
      <c r="BJ281" s="6"/>
    </row>
    <row r="282" spans="1:62" ht="31">
      <c r="A282" s="23">
        <v>278</v>
      </c>
      <c r="B282" s="39" t="s">
        <v>1822</v>
      </c>
      <c r="C282" s="39" t="s">
        <v>1533</v>
      </c>
      <c r="D282" s="39" t="s">
        <v>1067</v>
      </c>
      <c r="E282" s="39">
        <v>74</v>
      </c>
      <c r="F282" s="39" t="s">
        <v>195</v>
      </c>
      <c r="G282" s="39" t="s">
        <v>195</v>
      </c>
      <c r="H282" s="55" t="str">
        <f t="shared" si="10"/>
        <v>許＊聰</v>
      </c>
      <c r="I282" s="23" t="str">
        <f t="shared" si="11"/>
        <v>2＊381788</v>
      </c>
      <c r="J282" s="39">
        <v>1130318</v>
      </c>
      <c r="K282" s="39" t="s">
        <v>734</v>
      </c>
      <c r="L282" s="39">
        <v>1173</v>
      </c>
      <c r="M282" s="1"/>
      <c r="N282" s="1"/>
      <c r="O282" s="1"/>
      <c r="P282" s="1"/>
      <c r="Q282" s="1"/>
      <c r="R282" s="1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1"/>
      <c r="AK282" s="1"/>
      <c r="AL282" s="1"/>
      <c r="AM282" s="25"/>
      <c r="AN282" s="25"/>
      <c r="AO282" s="25"/>
      <c r="AP282" s="25"/>
      <c r="AQ282" s="25"/>
      <c r="AR282" s="1"/>
      <c r="AS282" s="25"/>
      <c r="AT282" s="25"/>
      <c r="AU282" s="25"/>
      <c r="AV282" s="25"/>
      <c r="AW282" s="25"/>
      <c r="AX282" s="36"/>
      <c r="AY282" s="25"/>
      <c r="AZ282" s="25"/>
      <c r="BA282" s="25" t="s">
        <v>1899</v>
      </c>
      <c r="BB282" s="25"/>
      <c r="BC282" s="1"/>
      <c r="BD282" s="1"/>
      <c r="BE282" s="25"/>
      <c r="BF282" s="1"/>
      <c r="BG282" s="1"/>
      <c r="BH282" s="1"/>
      <c r="BI282" s="25"/>
      <c r="BJ282" s="6"/>
    </row>
    <row r="283" spans="1:62" ht="31">
      <c r="A283" s="23">
        <v>279</v>
      </c>
      <c r="B283" s="39" t="s">
        <v>1823</v>
      </c>
      <c r="C283" s="39" t="s">
        <v>1534</v>
      </c>
      <c r="D283" s="39" t="s">
        <v>1063</v>
      </c>
      <c r="E283" s="39">
        <v>87</v>
      </c>
      <c r="F283" s="39" t="s">
        <v>1448</v>
      </c>
      <c r="G283" s="39"/>
      <c r="H283" s="55" t="str">
        <f t="shared" si="10"/>
        <v>林＊金</v>
      </c>
      <c r="I283" s="23" t="str">
        <f t="shared" si="11"/>
        <v>0＊295807</v>
      </c>
      <c r="J283" s="39">
        <v>1130321</v>
      </c>
      <c r="K283" s="39" t="s">
        <v>752</v>
      </c>
      <c r="L283" s="39">
        <v>1173</v>
      </c>
      <c r="M283" s="1"/>
      <c r="N283" s="1"/>
      <c r="O283" s="1"/>
      <c r="P283" s="1"/>
      <c r="Q283" s="1"/>
      <c r="R283" s="1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1"/>
      <c r="AK283" s="1"/>
      <c r="AL283" s="1"/>
      <c r="AM283" s="25"/>
      <c r="AN283" s="25"/>
      <c r="AO283" s="25"/>
      <c r="AP283" s="25"/>
      <c r="AQ283" s="25"/>
      <c r="AR283" s="1"/>
      <c r="AS283" s="25"/>
      <c r="AT283" s="25"/>
      <c r="AU283" s="25"/>
      <c r="AV283" s="25" t="s">
        <v>9</v>
      </c>
      <c r="AW283" s="25"/>
      <c r="AX283" s="36"/>
      <c r="AY283" s="25"/>
      <c r="AZ283" s="25"/>
      <c r="BA283" s="25"/>
      <c r="BB283" s="25"/>
      <c r="BC283" s="1"/>
      <c r="BD283" s="1"/>
      <c r="BE283" s="25"/>
      <c r="BF283" s="1"/>
      <c r="BG283" s="1"/>
      <c r="BH283" s="1"/>
      <c r="BI283" s="25" t="s">
        <v>1034</v>
      </c>
      <c r="BJ283" s="6"/>
    </row>
    <row r="284" spans="1:62" ht="31">
      <c r="A284" s="23">
        <v>280</v>
      </c>
      <c r="B284" s="39" t="s">
        <v>1636</v>
      </c>
      <c r="C284" s="39" t="s">
        <v>1372</v>
      </c>
      <c r="D284" s="39" t="s">
        <v>1067</v>
      </c>
      <c r="E284" s="39">
        <v>74</v>
      </c>
      <c r="F284" s="39" t="s">
        <v>698</v>
      </c>
      <c r="G284" s="39"/>
      <c r="H284" s="55" t="str">
        <f t="shared" si="10"/>
        <v>蔡＊月鳳</v>
      </c>
      <c r="I284" s="23" t="str">
        <f t="shared" si="11"/>
        <v>1＊964312</v>
      </c>
      <c r="J284" s="39">
        <v>1130321</v>
      </c>
      <c r="K284" s="39" t="s">
        <v>753</v>
      </c>
      <c r="L284" s="39">
        <v>1173</v>
      </c>
      <c r="M284" s="1"/>
      <c r="N284" s="1"/>
      <c r="O284" s="1"/>
      <c r="P284" s="1"/>
      <c r="Q284" s="1"/>
      <c r="R284" s="1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1"/>
      <c r="AK284" s="1"/>
      <c r="AL284" s="1"/>
      <c r="AM284" s="25"/>
      <c r="AN284" s="25"/>
      <c r="AO284" s="25"/>
      <c r="AP284" s="25"/>
      <c r="AQ284" s="25"/>
      <c r="AR284" s="1" t="s">
        <v>9</v>
      </c>
      <c r="AS284" s="25"/>
      <c r="AT284" s="25"/>
      <c r="AU284" s="25"/>
      <c r="AV284" s="25"/>
      <c r="AW284" s="25"/>
      <c r="AX284" s="36"/>
      <c r="AY284" s="25"/>
      <c r="AZ284" s="25"/>
      <c r="BA284" s="25"/>
      <c r="BB284" s="25"/>
      <c r="BC284" s="1"/>
      <c r="BD284" s="1"/>
      <c r="BE284" s="25"/>
      <c r="BF284" s="1"/>
      <c r="BG284" s="1"/>
      <c r="BH284" s="1"/>
      <c r="BI284" s="25" t="s">
        <v>1034</v>
      </c>
      <c r="BJ284" s="6"/>
    </row>
    <row r="285" spans="1:62" ht="31">
      <c r="A285" s="23">
        <v>281</v>
      </c>
      <c r="B285" s="39" t="s">
        <v>1247</v>
      </c>
      <c r="C285" s="39" t="s">
        <v>134</v>
      </c>
      <c r="D285" s="39" t="s">
        <v>1067</v>
      </c>
      <c r="E285" s="39">
        <v>63</v>
      </c>
      <c r="F285" s="39" t="s">
        <v>195</v>
      </c>
      <c r="G285" s="39" t="s">
        <v>195</v>
      </c>
      <c r="H285" s="55" t="str">
        <f t="shared" si="10"/>
        <v>蕭＊穎</v>
      </c>
      <c r="I285" s="23" t="str">
        <f t="shared" si="11"/>
        <v>0＊725623</v>
      </c>
      <c r="J285" s="39">
        <v>1130321</v>
      </c>
      <c r="K285" s="39" t="s">
        <v>734</v>
      </c>
      <c r="L285" s="39">
        <v>1173</v>
      </c>
      <c r="M285" s="1"/>
      <c r="N285" s="1"/>
      <c r="O285" s="1"/>
      <c r="P285" s="1"/>
      <c r="Q285" s="1"/>
      <c r="R285" s="1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1"/>
      <c r="AK285" s="1"/>
      <c r="AL285" s="1"/>
      <c r="AM285" s="25"/>
      <c r="AN285" s="25"/>
      <c r="AO285" s="25"/>
      <c r="AP285" s="25"/>
      <c r="AQ285" s="25"/>
      <c r="AR285" s="1"/>
      <c r="AS285" s="25"/>
      <c r="AT285" s="25"/>
      <c r="AU285" s="25"/>
      <c r="AV285" s="25"/>
      <c r="AW285" s="25"/>
      <c r="AX285" s="36"/>
      <c r="AY285" s="25"/>
      <c r="AZ285" s="25"/>
      <c r="BA285" s="25" t="s">
        <v>9</v>
      </c>
      <c r="BB285" s="25"/>
      <c r="BC285" s="1"/>
      <c r="BD285" s="1"/>
      <c r="BE285" s="25"/>
      <c r="BF285" s="1"/>
      <c r="BG285" s="1"/>
      <c r="BH285" s="1"/>
      <c r="BI285" s="25"/>
      <c r="BJ285" s="6"/>
    </row>
    <row r="286" spans="1:62" ht="46.5">
      <c r="A286" s="23">
        <v>282</v>
      </c>
      <c r="B286" s="39" t="s">
        <v>1820</v>
      </c>
      <c r="C286" s="39" t="s">
        <v>1531</v>
      </c>
      <c r="D286" s="39" t="s">
        <v>1063</v>
      </c>
      <c r="E286" s="39">
        <v>82</v>
      </c>
      <c r="F286" s="39">
        <v>1130317</v>
      </c>
      <c r="G286" s="39">
        <v>1130324</v>
      </c>
      <c r="H286" s="55" t="str">
        <f t="shared" si="10"/>
        <v>洪＊方</v>
      </c>
      <c r="I286" s="23" t="str">
        <f t="shared" si="11"/>
        <v>0＊803354</v>
      </c>
      <c r="J286" s="39">
        <v>1130322</v>
      </c>
      <c r="K286" s="39" t="s">
        <v>748</v>
      </c>
      <c r="L286" s="39">
        <v>1173</v>
      </c>
      <c r="M286" s="1"/>
      <c r="N286" s="1"/>
      <c r="O286" s="1"/>
      <c r="P286" s="1"/>
      <c r="Q286" s="1"/>
      <c r="R286" s="1"/>
      <c r="S286" s="25"/>
      <c r="T286" s="25"/>
      <c r="U286" s="25"/>
      <c r="V286" s="25"/>
      <c r="W286" s="25" t="s">
        <v>9</v>
      </c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1"/>
      <c r="AK286" s="1"/>
      <c r="AL286" s="1"/>
      <c r="AM286" s="25"/>
      <c r="AN286" s="25"/>
      <c r="AO286" s="25"/>
      <c r="AP286" s="25"/>
      <c r="AQ286" s="25"/>
      <c r="AR286" s="1"/>
      <c r="AS286" s="25"/>
      <c r="AT286" s="25"/>
      <c r="AU286" s="25"/>
      <c r="AV286" s="25"/>
      <c r="AW286" s="25"/>
      <c r="AX286" s="36"/>
      <c r="AY286" s="25"/>
      <c r="AZ286" s="25"/>
      <c r="BA286" s="25"/>
      <c r="BB286" s="25"/>
      <c r="BC286" s="1"/>
      <c r="BD286" s="1"/>
      <c r="BE286" s="25"/>
      <c r="BF286" s="1"/>
      <c r="BG286" s="1"/>
      <c r="BH286" s="1"/>
      <c r="BI286" s="25" t="s">
        <v>1034</v>
      </c>
      <c r="BJ286" s="6"/>
    </row>
    <row r="287" spans="1:62" ht="46.5">
      <c r="A287" s="23">
        <v>283</v>
      </c>
      <c r="B287" s="39" t="s">
        <v>1304</v>
      </c>
      <c r="C287" s="39" t="s">
        <v>226</v>
      </c>
      <c r="D287" s="39" t="s">
        <v>1067</v>
      </c>
      <c r="E287" s="39">
        <v>88</v>
      </c>
      <c r="F287" s="39" t="s">
        <v>195</v>
      </c>
      <c r="G287" s="39" t="s">
        <v>195</v>
      </c>
      <c r="H287" s="55" t="str">
        <f t="shared" si="10"/>
        <v>林＊緣</v>
      </c>
      <c r="I287" s="23" t="str">
        <f t="shared" si="11"/>
        <v>1＊461601</v>
      </c>
      <c r="J287" s="39">
        <v>1130323</v>
      </c>
      <c r="K287" s="39" t="s">
        <v>738</v>
      </c>
      <c r="L287" s="39">
        <v>1173</v>
      </c>
      <c r="M287" s="1"/>
      <c r="N287" s="1"/>
      <c r="O287" s="1"/>
      <c r="P287" s="1"/>
      <c r="Q287" s="1"/>
      <c r="R287" s="1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1"/>
      <c r="AK287" s="1"/>
      <c r="AL287" s="1"/>
      <c r="AM287" s="25"/>
      <c r="AN287" s="25"/>
      <c r="AO287" s="25"/>
      <c r="AP287" s="25"/>
      <c r="AQ287" s="25"/>
      <c r="AR287" s="1"/>
      <c r="AS287" s="25"/>
      <c r="AT287" s="25"/>
      <c r="AU287" s="25"/>
      <c r="AV287" s="25"/>
      <c r="AW287" s="25"/>
      <c r="AX287" s="36"/>
      <c r="AY287" s="25"/>
      <c r="AZ287" s="25" t="s">
        <v>9</v>
      </c>
      <c r="BA287" s="25" t="s">
        <v>1899</v>
      </c>
      <c r="BB287" s="25"/>
      <c r="BC287" s="1"/>
      <c r="BD287" s="1"/>
      <c r="BE287" s="25"/>
      <c r="BF287" s="1"/>
      <c r="BG287" s="1"/>
      <c r="BH287" s="1"/>
      <c r="BI287" s="25"/>
      <c r="BJ287" s="6"/>
    </row>
    <row r="288" spans="1:62" ht="46.5">
      <c r="A288" s="23">
        <v>284</v>
      </c>
      <c r="B288" s="39" t="s">
        <v>1802</v>
      </c>
      <c r="C288" s="39" t="s">
        <v>1515</v>
      </c>
      <c r="D288" s="39" t="s">
        <v>1067</v>
      </c>
      <c r="E288" s="39">
        <v>74</v>
      </c>
      <c r="F288" s="39" t="s">
        <v>195</v>
      </c>
      <c r="G288" s="39" t="s">
        <v>195</v>
      </c>
      <c r="H288" s="55" t="str">
        <f t="shared" si="10"/>
        <v>宋＊雲</v>
      </c>
      <c r="I288" s="23" t="str">
        <f t="shared" si="11"/>
        <v>2＊365991</v>
      </c>
      <c r="J288" s="39">
        <v>1130323</v>
      </c>
      <c r="K288" s="39" t="s">
        <v>741</v>
      </c>
      <c r="L288" s="39">
        <v>1173</v>
      </c>
      <c r="M288" s="1"/>
      <c r="N288" s="1"/>
      <c r="O288" s="1"/>
      <c r="P288" s="1"/>
      <c r="Q288" s="1"/>
      <c r="R288" s="1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1"/>
      <c r="AK288" s="1"/>
      <c r="AL288" s="1"/>
      <c r="AM288" s="25"/>
      <c r="AN288" s="25"/>
      <c r="AO288" s="25"/>
      <c r="AP288" s="25"/>
      <c r="AQ288" s="25"/>
      <c r="AR288" s="1"/>
      <c r="AS288" s="25"/>
      <c r="AT288" s="25"/>
      <c r="AU288" s="25"/>
      <c r="AV288" s="25"/>
      <c r="AW288" s="25"/>
      <c r="AX288" s="36"/>
      <c r="AY288" s="25"/>
      <c r="AZ288" s="25" t="s">
        <v>9</v>
      </c>
      <c r="BA288" s="25"/>
      <c r="BB288" s="25" t="s">
        <v>1879</v>
      </c>
      <c r="BC288" s="1"/>
      <c r="BD288" s="1"/>
      <c r="BE288" s="25"/>
      <c r="BF288" s="1"/>
      <c r="BG288" s="1"/>
      <c r="BH288" s="1"/>
      <c r="BI288" s="25"/>
      <c r="BJ288" s="6"/>
    </row>
    <row r="289" spans="1:62" ht="31">
      <c r="A289" s="23">
        <v>285</v>
      </c>
      <c r="B289" s="39" t="s">
        <v>1115</v>
      </c>
      <c r="C289" s="39" t="s">
        <v>344</v>
      </c>
      <c r="D289" s="39" t="s">
        <v>1063</v>
      </c>
      <c r="E289" s="39">
        <v>57</v>
      </c>
      <c r="F289" s="39" t="s">
        <v>195</v>
      </c>
      <c r="G289" s="39" t="s">
        <v>195</v>
      </c>
      <c r="H289" s="55" t="str">
        <f t="shared" si="10"/>
        <v>蔡＊堅</v>
      </c>
      <c r="I289" s="23" t="str">
        <f t="shared" si="11"/>
        <v>2＊270748</v>
      </c>
      <c r="J289" s="39">
        <v>1130327</v>
      </c>
      <c r="K289" s="39" t="s">
        <v>734</v>
      </c>
      <c r="L289" s="39">
        <v>1173</v>
      </c>
      <c r="M289" s="1"/>
      <c r="N289" s="1"/>
      <c r="O289" s="1"/>
      <c r="P289" s="1"/>
      <c r="Q289" s="1"/>
      <c r="R289" s="1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1"/>
      <c r="AK289" s="1"/>
      <c r="AL289" s="1"/>
      <c r="AM289" s="25"/>
      <c r="AN289" s="25"/>
      <c r="AO289" s="25"/>
      <c r="AP289" s="25"/>
      <c r="AQ289" s="25"/>
      <c r="AR289" s="1"/>
      <c r="AS289" s="25"/>
      <c r="AT289" s="25"/>
      <c r="AU289" s="25"/>
      <c r="AV289" s="25"/>
      <c r="AW289" s="25"/>
      <c r="AX289" s="36"/>
      <c r="AY289" s="25"/>
      <c r="AZ289" s="25"/>
      <c r="BA289" s="25" t="s">
        <v>9</v>
      </c>
      <c r="BB289" s="25"/>
      <c r="BC289" s="1"/>
      <c r="BD289" s="1"/>
      <c r="BE289" s="25"/>
      <c r="BF289" s="1"/>
      <c r="BG289" s="1"/>
      <c r="BH289" s="1"/>
      <c r="BI289" s="25"/>
      <c r="BJ289" s="6"/>
    </row>
    <row r="290" spans="1:62" ht="46.5">
      <c r="A290" s="23">
        <v>286</v>
      </c>
      <c r="B290" s="39" t="s">
        <v>1806</v>
      </c>
      <c r="C290" s="39" t="s">
        <v>1519</v>
      </c>
      <c r="D290" s="39" t="s">
        <v>1067</v>
      </c>
      <c r="E290" s="39">
        <v>65</v>
      </c>
      <c r="F290" s="39" t="s">
        <v>195</v>
      </c>
      <c r="G290" s="39" t="s">
        <v>195</v>
      </c>
      <c r="H290" s="55" t="str">
        <f t="shared" si="10"/>
        <v>賴＊</v>
      </c>
      <c r="I290" s="23" t="str">
        <f t="shared" si="11"/>
        <v>1＊082500</v>
      </c>
      <c r="J290" s="39">
        <v>1130328</v>
      </c>
      <c r="K290" s="39" t="s">
        <v>738</v>
      </c>
      <c r="L290" s="39">
        <v>1173</v>
      </c>
      <c r="M290" s="1"/>
      <c r="N290" s="1"/>
      <c r="O290" s="1"/>
      <c r="P290" s="1"/>
      <c r="Q290" s="1"/>
      <c r="R290" s="1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1"/>
      <c r="AK290" s="1"/>
      <c r="AL290" s="1"/>
      <c r="AM290" s="25"/>
      <c r="AN290" s="25"/>
      <c r="AO290" s="25"/>
      <c r="AP290" s="25"/>
      <c r="AQ290" s="25"/>
      <c r="AR290" s="1"/>
      <c r="AS290" s="25"/>
      <c r="AT290" s="25"/>
      <c r="AU290" s="25"/>
      <c r="AV290" s="25"/>
      <c r="AW290" s="25"/>
      <c r="AX290" s="36"/>
      <c r="AY290" s="25"/>
      <c r="AZ290" s="25" t="s">
        <v>9</v>
      </c>
      <c r="BA290" s="25" t="s">
        <v>9</v>
      </c>
      <c r="BB290" s="25"/>
      <c r="BC290" s="1"/>
      <c r="BD290" s="1"/>
      <c r="BE290" s="25"/>
      <c r="BF290" s="1"/>
      <c r="BG290" s="1"/>
      <c r="BH290" s="1"/>
      <c r="BI290" s="25"/>
      <c r="BJ290" s="6"/>
    </row>
    <row r="291" spans="1:62" ht="31">
      <c r="A291" s="23">
        <v>287</v>
      </c>
      <c r="B291" s="39" t="s">
        <v>1278</v>
      </c>
      <c r="C291" s="39" t="s">
        <v>999</v>
      </c>
      <c r="D291" s="39" t="s">
        <v>1067</v>
      </c>
      <c r="E291" s="39">
        <v>62</v>
      </c>
      <c r="F291" s="39" t="s">
        <v>195</v>
      </c>
      <c r="G291" s="39" t="s">
        <v>195</v>
      </c>
      <c r="H291" s="55" t="str">
        <f t="shared" si="10"/>
        <v>許＊庭</v>
      </c>
      <c r="I291" s="23" t="str">
        <f t="shared" si="11"/>
        <v>1＊158689</v>
      </c>
      <c r="J291" s="39">
        <v>1130302</v>
      </c>
      <c r="K291" s="39" t="s">
        <v>752</v>
      </c>
      <c r="L291" s="39">
        <v>1551</v>
      </c>
      <c r="M291" s="1"/>
      <c r="N291" s="1"/>
      <c r="O291" s="1"/>
      <c r="P291" s="1"/>
      <c r="Q291" s="1"/>
      <c r="R291" s="1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1"/>
      <c r="AK291" s="1"/>
      <c r="AL291" s="1"/>
      <c r="AM291" s="25"/>
      <c r="AN291" s="25"/>
      <c r="AO291" s="25"/>
      <c r="AP291" s="25"/>
      <c r="AQ291" s="25"/>
      <c r="AR291" s="1"/>
      <c r="AS291" s="25"/>
      <c r="AT291" s="25"/>
      <c r="AU291" s="25"/>
      <c r="AV291" s="25" t="s">
        <v>9</v>
      </c>
      <c r="AW291" s="25"/>
      <c r="AX291" s="36"/>
      <c r="AY291" s="25"/>
      <c r="AZ291" s="25"/>
      <c r="BA291" s="25"/>
      <c r="BB291" s="25"/>
      <c r="BC291" s="1"/>
      <c r="BD291" s="1"/>
      <c r="BE291" s="25"/>
      <c r="BF291" s="1"/>
      <c r="BG291" s="1"/>
      <c r="BH291" s="1"/>
      <c r="BI291" s="25" t="s">
        <v>1034</v>
      </c>
      <c r="BJ291" s="6"/>
    </row>
    <row r="292" spans="1:62" ht="46.5">
      <c r="A292" s="23">
        <v>288</v>
      </c>
      <c r="B292" s="39" t="s">
        <v>1824</v>
      </c>
      <c r="C292" s="39" t="s">
        <v>1535</v>
      </c>
      <c r="D292" s="39" t="s">
        <v>1063</v>
      </c>
      <c r="E292" s="39">
        <v>68</v>
      </c>
      <c r="F292" s="39" t="s">
        <v>195</v>
      </c>
      <c r="G292" s="39" t="s">
        <v>195</v>
      </c>
      <c r="H292" s="55" t="str">
        <f t="shared" si="10"/>
        <v>林＊禮</v>
      </c>
      <c r="I292" s="23" t="str">
        <f t="shared" si="11"/>
        <v>2＊416904</v>
      </c>
      <c r="J292" s="39">
        <v>1130302</v>
      </c>
      <c r="K292" s="39" t="s">
        <v>738</v>
      </c>
      <c r="L292" s="39">
        <v>1551</v>
      </c>
      <c r="M292" s="1"/>
      <c r="N292" s="1"/>
      <c r="O292" s="1"/>
      <c r="P292" s="1"/>
      <c r="Q292" s="1"/>
      <c r="R292" s="1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1"/>
      <c r="AK292" s="1"/>
      <c r="AL292" s="1"/>
      <c r="AM292" s="25"/>
      <c r="AN292" s="25"/>
      <c r="AO292" s="25"/>
      <c r="AP292" s="25"/>
      <c r="AQ292" s="25"/>
      <c r="AR292" s="1"/>
      <c r="AS292" s="25"/>
      <c r="AT292" s="25"/>
      <c r="AU292" s="25"/>
      <c r="AV292" s="25"/>
      <c r="AW292" s="25"/>
      <c r="AX292" s="36"/>
      <c r="AY292" s="25"/>
      <c r="AZ292" s="25" t="s">
        <v>9</v>
      </c>
      <c r="BA292" s="25" t="s">
        <v>9</v>
      </c>
      <c r="BB292" s="25"/>
      <c r="BC292" s="1"/>
      <c r="BD292" s="1"/>
      <c r="BE292" s="25"/>
      <c r="BF292" s="1"/>
      <c r="BG292" s="1"/>
      <c r="BH292" s="1"/>
      <c r="BI292" s="25"/>
      <c r="BJ292" s="6"/>
    </row>
    <row r="293" spans="1:62" ht="46.5">
      <c r="A293" s="23">
        <v>289</v>
      </c>
      <c r="B293" s="39" t="s">
        <v>1825</v>
      </c>
      <c r="C293" s="39" t="s">
        <v>1536</v>
      </c>
      <c r="D293" s="39" t="s">
        <v>1067</v>
      </c>
      <c r="E293" s="39">
        <v>78</v>
      </c>
      <c r="F293" s="39" t="s">
        <v>195</v>
      </c>
      <c r="G293" s="39" t="s">
        <v>195</v>
      </c>
      <c r="H293" s="55" t="str">
        <f t="shared" si="10"/>
        <v>許＊美玉</v>
      </c>
      <c r="I293" s="23" t="str">
        <f t="shared" si="11"/>
        <v>2＊565351</v>
      </c>
      <c r="J293" s="39">
        <v>1130302</v>
      </c>
      <c r="K293" s="39" t="s">
        <v>738</v>
      </c>
      <c r="L293" s="39">
        <v>1551</v>
      </c>
      <c r="M293" s="1"/>
      <c r="N293" s="1"/>
      <c r="O293" s="1"/>
      <c r="P293" s="1"/>
      <c r="Q293" s="1"/>
      <c r="R293" s="1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1"/>
      <c r="AK293" s="1"/>
      <c r="AL293" s="1"/>
      <c r="AM293" s="25"/>
      <c r="AN293" s="25"/>
      <c r="AO293" s="25"/>
      <c r="AP293" s="25"/>
      <c r="AQ293" s="25"/>
      <c r="AR293" s="1"/>
      <c r="AS293" s="25"/>
      <c r="AT293" s="25"/>
      <c r="AU293" s="25"/>
      <c r="AV293" s="25"/>
      <c r="AW293" s="25"/>
      <c r="AX293" s="36"/>
      <c r="AY293" s="25"/>
      <c r="AZ293" s="25" t="s">
        <v>9</v>
      </c>
      <c r="BA293" s="25" t="s">
        <v>9</v>
      </c>
      <c r="BB293" s="25"/>
      <c r="BC293" s="1"/>
      <c r="BD293" s="1"/>
      <c r="BE293" s="25"/>
      <c r="BF293" s="1"/>
      <c r="BG293" s="1"/>
      <c r="BH293" s="1"/>
      <c r="BI293" s="25"/>
      <c r="BJ293" s="6"/>
    </row>
    <row r="294" spans="1:62" ht="62">
      <c r="A294" s="23">
        <v>290</v>
      </c>
      <c r="B294" s="39" t="s">
        <v>1592</v>
      </c>
      <c r="C294" s="39" t="s">
        <v>1333</v>
      </c>
      <c r="D294" s="39" t="s">
        <v>1067</v>
      </c>
      <c r="E294" s="39">
        <v>67</v>
      </c>
      <c r="F294" s="39">
        <v>1130303</v>
      </c>
      <c r="G294" s="39">
        <v>1130306</v>
      </c>
      <c r="H294" s="55" t="str">
        <f t="shared" si="10"/>
        <v>張＊雪</v>
      </c>
      <c r="I294" s="23" t="str">
        <f t="shared" si="11"/>
        <v>2＊562836</v>
      </c>
      <c r="J294" s="39">
        <v>1130304</v>
      </c>
      <c r="K294" s="39" t="s">
        <v>1055</v>
      </c>
      <c r="L294" s="39">
        <v>1551</v>
      </c>
      <c r="M294" s="1"/>
      <c r="N294" s="1"/>
      <c r="O294" s="1"/>
      <c r="P294" s="1"/>
      <c r="Q294" s="1"/>
      <c r="R294" s="1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1"/>
      <c r="AK294" s="1"/>
      <c r="AL294" s="1"/>
      <c r="AM294" s="25"/>
      <c r="AN294" s="25"/>
      <c r="AO294" s="25"/>
      <c r="AP294" s="25"/>
      <c r="AQ294" s="25"/>
      <c r="AR294" s="1"/>
      <c r="AS294" s="25"/>
      <c r="AT294" s="25"/>
      <c r="AU294" s="25"/>
      <c r="AV294" s="25" t="s">
        <v>9</v>
      </c>
      <c r="AW294" s="25"/>
      <c r="AX294" s="36"/>
      <c r="AY294" s="25"/>
      <c r="AZ294" s="25"/>
      <c r="BA294" s="25"/>
      <c r="BB294" s="25"/>
      <c r="BC294" s="1" t="s">
        <v>9</v>
      </c>
      <c r="BD294" s="1"/>
      <c r="BE294" s="25"/>
      <c r="BF294" s="1"/>
      <c r="BG294" s="1"/>
      <c r="BH294" s="1"/>
      <c r="BI294" s="25" t="s">
        <v>1034</v>
      </c>
      <c r="BJ294" s="6"/>
    </row>
    <row r="295" spans="1:62" ht="17">
      <c r="A295" s="23">
        <v>291</v>
      </c>
      <c r="B295" s="39" t="s">
        <v>1286</v>
      </c>
      <c r="C295" s="39" t="s">
        <v>1006</v>
      </c>
      <c r="D295" s="39" t="s">
        <v>1063</v>
      </c>
      <c r="E295" s="39">
        <v>87</v>
      </c>
      <c r="F295" s="39" t="s">
        <v>195</v>
      </c>
      <c r="G295" s="39" t="s">
        <v>195</v>
      </c>
      <c r="H295" s="55" t="str">
        <f t="shared" si="10"/>
        <v>廖＊福</v>
      </c>
      <c r="I295" s="23" t="str">
        <f t="shared" si="11"/>
        <v>2＊088084</v>
      </c>
      <c r="J295" s="39">
        <v>1130304</v>
      </c>
      <c r="K295" s="39">
        <v>5761300</v>
      </c>
      <c r="L295" s="39">
        <v>1551</v>
      </c>
      <c r="M295" s="1"/>
      <c r="N295" s="1"/>
      <c r="O295" s="1"/>
      <c r="P295" s="1"/>
      <c r="Q295" s="1"/>
      <c r="R295" s="1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1"/>
      <c r="AK295" s="1"/>
      <c r="AL295" s="1"/>
      <c r="AM295" s="25"/>
      <c r="AN295" s="25"/>
      <c r="AO295" s="25"/>
      <c r="AP295" s="25"/>
      <c r="AQ295" s="25"/>
      <c r="AR295" s="1"/>
      <c r="AS295" s="25"/>
      <c r="AT295" s="25"/>
      <c r="AU295" s="25" t="s">
        <v>9</v>
      </c>
      <c r="AV295" s="25"/>
      <c r="AW295" s="25"/>
      <c r="AX295" s="36"/>
      <c r="AY295" s="25"/>
      <c r="AZ295" s="25"/>
      <c r="BA295" s="25"/>
      <c r="BB295" s="25"/>
      <c r="BC295" s="1"/>
      <c r="BD295" s="1"/>
      <c r="BE295" s="25"/>
      <c r="BF295" s="1"/>
      <c r="BG295" s="1"/>
      <c r="BH295" s="1"/>
      <c r="BI295" s="25"/>
      <c r="BJ295" s="6"/>
    </row>
    <row r="296" spans="1:62" ht="17">
      <c r="A296" s="23">
        <v>292</v>
      </c>
      <c r="B296" s="39" t="s">
        <v>1826</v>
      </c>
      <c r="C296" s="39" t="s">
        <v>680</v>
      </c>
      <c r="D296" s="39" t="s">
        <v>1063</v>
      </c>
      <c r="E296" s="39">
        <v>87</v>
      </c>
      <c r="F296" s="39" t="s">
        <v>195</v>
      </c>
      <c r="G296" s="39" t="s">
        <v>195</v>
      </c>
      <c r="H296" s="55" t="str">
        <f t="shared" si="10"/>
        <v>林＊寬</v>
      </c>
      <c r="I296" s="23" t="str">
        <f t="shared" si="11"/>
        <v>1＊555166</v>
      </c>
      <c r="J296" s="39">
        <v>1130306</v>
      </c>
      <c r="K296" s="39">
        <v>5761300</v>
      </c>
      <c r="L296" s="39">
        <v>1551</v>
      </c>
      <c r="M296" s="1"/>
      <c r="N296" s="1"/>
      <c r="O296" s="1"/>
      <c r="P296" s="1"/>
      <c r="Q296" s="1"/>
      <c r="R296" s="1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1"/>
      <c r="AK296" s="1"/>
      <c r="AL296" s="1"/>
      <c r="AM296" s="25"/>
      <c r="AN296" s="25"/>
      <c r="AO296" s="25"/>
      <c r="AP296" s="25"/>
      <c r="AQ296" s="25"/>
      <c r="AR296" s="1"/>
      <c r="AS296" s="25"/>
      <c r="AT296" s="25"/>
      <c r="AU296" s="25" t="s">
        <v>9</v>
      </c>
      <c r="AV296" s="25"/>
      <c r="AW296" s="25"/>
      <c r="AX296" s="36"/>
      <c r="AY296" s="25"/>
      <c r="AZ296" s="25"/>
      <c r="BA296" s="25"/>
      <c r="BB296" s="25"/>
      <c r="BC296" s="1"/>
      <c r="BD296" s="1"/>
      <c r="BE296" s="25"/>
      <c r="BF296" s="1"/>
      <c r="BG296" s="1"/>
      <c r="BH296" s="1"/>
      <c r="BI296" s="25"/>
      <c r="BJ296" s="6"/>
    </row>
    <row r="297" spans="1:62" ht="46.5">
      <c r="A297" s="23">
        <v>293</v>
      </c>
      <c r="B297" s="39" t="s">
        <v>1827</v>
      </c>
      <c r="C297" s="39" t="s">
        <v>1537</v>
      </c>
      <c r="D297" s="39" t="s">
        <v>1063</v>
      </c>
      <c r="E297" s="39">
        <v>70</v>
      </c>
      <c r="F297" s="39" t="s">
        <v>1538</v>
      </c>
      <c r="G297" s="39">
        <v>1130314</v>
      </c>
      <c r="H297" s="55" t="str">
        <f t="shared" si="10"/>
        <v>陳＊結</v>
      </c>
      <c r="I297" s="23" t="str">
        <f t="shared" si="11"/>
        <v>1＊097233</v>
      </c>
      <c r="J297" s="39">
        <v>1130307</v>
      </c>
      <c r="K297" s="39" t="s">
        <v>748</v>
      </c>
      <c r="L297" s="39">
        <v>1551</v>
      </c>
      <c r="M297" s="1"/>
      <c r="N297" s="1"/>
      <c r="O297" s="1"/>
      <c r="P297" s="1"/>
      <c r="Q297" s="1"/>
      <c r="R297" s="1"/>
      <c r="S297" s="25"/>
      <c r="T297" s="25"/>
      <c r="U297" s="25"/>
      <c r="V297" s="25"/>
      <c r="W297" s="25" t="s">
        <v>9</v>
      </c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1"/>
      <c r="AK297" s="1"/>
      <c r="AL297" s="1"/>
      <c r="AM297" s="25"/>
      <c r="AN297" s="25"/>
      <c r="AO297" s="25"/>
      <c r="AP297" s="25"/>
      <c r="AQ297" s="25"/>
      <c r="AR297" s="1"/>
      <c r="AS297" s="25"/>
      <c r="AT297" s="25"/>
      <c r="AU297" s="25"/>
      <c r="AV297" s="25"/>
      <c r="AW297" s="25"/>
      <c r="AX297" s="36"/>
      <c r="AY297" s="25"/>
      <c r="AZ297" s="25"/>
      <c r="BA297" s="25"/>
      <c r="BB297" s="25"/>
      <c r="BC297" s="1"/>
      <c r="BD297" s="1"/>
      <c r="BE297" s="25"/>
      <c r="BF297" s="1"/>
      <c r="BG297" s="1"/>
      <c r="BH297" s="1"/>
      <c r="BI297" s="25" t="s">
        <v>1034</v>
      </c>
      <c r="BJ297" s="6"/>
    </row>
    <row r="298" spans="1:62" ht="31">
      <c r="A298" s="23">
        <v>294</v>
      </c>
      <c r="B298" s="39" t="s">
        <v>1828</v>
      </c>
      <c r="C298" s="39" t="s">
        <v>1539</v>
      </c>
      <c r="D298" s="39" t="s">
        <v>1063</v>
      </c>
      <c r="E298" s="39">
        <v>70</v>
      </c>
      <c r="F298" s="39">
        <v>1130305</v>
      </c>
      <c r="G298" s="39">
        <v>1130312</v>
      </c>
      <c r="H298" s="55" t="str">
        <f t="shared" si="10"/>
        <v>黃＊誠</v>
      </c>
      <c r="I298" s="23" t="str">
        <f t="shared" si="11"/>
        <v>0＊704489</v>
      </c>
      <c r="J298" s="39">
        <v>1130307</v>
      </c>
      <c r="K298" s="39" t="s">
        <v>752</v>
      </c>
      <c r="L298" s="39">
        <v>1551</v>
      </c>
      <c r="M298" s="1"/>
      <c r="N298" s="1"/>
      <c r="O298" s="1"/>
      <c r="P298" s="1"/>
      <c r="Q298" s="1"/>
      <c r="R298" s="1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1"/>
      <c r="AK298" s="1"/>
      <c r="AL298" s="1"/>
      <c r="AM298" s="25"/>
      <c r="AN298" s="25"/>
      <c r="AO298" s="25"/>
      <c r="AP298" s="25"/>
      <c r="AQ298" s="25"/>
      <c r="AR298" s="1"/>
      <c r="AS298" s="25"/>
      <c r="AT298" s="25"/>
      <c r="AU298" s="25"/>
      <c r="AV298" s="25" t="s">
        <v>9</v>
      </c>
      <c r="AW298" s="25"/>
      <c r="AX298" s="36"/>
      <c r="AY298" s="25"/>
      <c r="AZ298" s="25"/>
      <c r="BA298" s="25"/>
      <c r="BB298" s="25"/>
      <c r="BC298" s="1"/>
      <c r="BD298" s="1"/>
      <c r="BE298" s="25"/>
      <c r="BF298" s="1"/>
      <c r="BG298" s="1"/>
      <c r="BH298" s="1"/>
      <c r="BI298" s="25" t="s">
        <v>1034</v>
      </c>
      <c r="BJ298" s="6"/>
    </row>
    <row r="299" spans="1:62" ht="31">
      <c r="A299" s="23">
        <v>295</v>
      </c>
      <c r="B299" s="39" t="s">
        <v>1653</v>
      </c>
      <c r="C299" s="39" t="s">
        <v>1391</v>
      </c>
      <c r="D299" s="39" t="s">
        <v>1063</v>
      </c>
      <c r="E299" s="39">
        <v>58</v>
      </c>
      <c r="F299" s="39">
        <v>1130310</v>
      </c>
      <c r="G299" s="39">
        <v>1130316</v>
      </c>
      <c r="H299" s="55" t="str">
        <f t="shared" si="10"/>
        <v>徐＊正</v>
      </c>
      <c r="I299" s="23" t="str">
        <f t="shared" si="11"/>
        <v>1＊035134</v>
      </c>
      <c r="J299" s="39">
        <v>1130311</v>
      </c>
      <c r="K299" s="39" t="s">
        <v>752</v>
      </c>
      <c r="L299" s="39">
        <v>1551</v>
      </c>
      <c r="M299" s="1"/>
      <c r="N299" s="1"/>
      <c r="O299" s="1"/>
      <c r="P299" s="1"/>
      <c r="Q299" s="1"/>
      <c r="R299" s="1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1"/>
      <c r="AK299" s="1"/>
      <c r="AL299" s="1"/>
      <c r="AM299" s="25"/>
      <c r="AN299" s="25"/>
      <c r="AO299" s="25"/>
      <c r="AP299" s="25"/>
      <c r="AQ299" s="25"/>
      <c r="AR299" s="1"/>
      <c r="AS299" s="25"/>
      <c r="AT299" s="25"/>
      <c r="AU299" s="25"/>
      <c r="AV299" s="25" t="s">
        <v>9</v>
      </c>
      <c r="AW299" s="25"/>
      <c r="AX299" s="36"/>
      <c r="AY299" s="25"/>
      <c r="AZ299" s="25"/>
      <c r="BA299" s="25"/>
      <c r="BB299" s="25"/>
      <c r="BC299" s="1"/>
      <c r="BD299" s="1"/>
      <c r="BE299" s="25"/>
      <c r="BF299" s="1"/>
      <c r="BG299" s="1"/>
      <c r="BH299" s="1"/>
      <c r="BI299" s="25" t="s">
        <v>1034</v>
      </c>
      <c r="BJ299" s="6"/>
    </row>
    <row r="300" spans="1:62" ht="31">
      <c r="A300" s="23">
        <v>296</v>
      </c>
      <c r="B300" s="39" t="s">
        <v>1829</v>
      </c>
      <c r="C300" s="39" t="s">
        <v>1540</v>
      </c>
      <c r="D300" s="39" t="s">
        <v>1067</v>
      </c>
      <c r="E300" s="39">
        <v>88</v>
      </c>
      <c r="F300" s="39">
        <v>1130302</v>
      </c>
      <c r="G300" s="39">
        <v>1130316</v>
      </c>
      <c r="H300" s="55" t="str">
        <f t="shared" si="10"/>
        <v>孫＊素雲</v>
      </c>
      <c r="I300" s="23" t="str">
        <f t="shared" si="11"/>
        <v>0＊991842</v>
      </c>
      <c r="J300" s="39">
        <v>1130311</v>
      </c>
      <c r="K300" s="39" t="s">
        <v>752</v>
      </c>
      <c r="L300" s="39">
        <v>1551</v>
      </c>
      <c r="M300" s="1"/>
      <c r="N300" s="1"/>
      <c r="O300" s="1"/>
      <c r="P300" s="1"/>
      <c r="Q300" s="1"/>
      <c r="R300" s="1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1"/>
      <c r="AK300" s="1"/>
      <c r="AL300" s="1"/>
      <c r="AM300" s="25"/>
      <c r="AN300" s="25"/>
      <c r="AO300" s="25"/>
      <c r="AP300" s="25"/>
      <c r="AQ300" s="25"/>
      <c r="AR300" s="1"/>
      <c r="AS300" s="25"/>
      <c r="AT300" s="25"/>
      <c r="AU300" s="25"/>
      <c r="AV300" s="25" t="s">
        <v>9</v>
      </c>
      <c r="AW300" s="25"/>
      <c r="AX300" s="36"/>
      <c r="AY300" s="25"/>
      <c r="AZ300" s="25"/>
      <c r="BA300" s="25"/>
      <c r="BB300" s="25"/>
      <c r="BC300" s="1"/>
      <c r="BD300" s="1"/>
      <c r="BE300" s="25"/>
      <c r="BF300" s="1"/>
      <c r="BG300" s="1"/>
      <c r="BH300" s="1"/>
      <c r="BI300" s="25" t="s">
        <v>1034</v>
      </c>
      <c r="BJ300" s="6"/>
    </row>
    <row r="301" spans="1:62" ht="46.5">
      <c r="A301" s="23">
        <v>297</v>
      </c>
      <c r="B301" s="39" t="s">
        <v>1830</v>
      </c>
      <c r="C301" s="39" t="s">
        <v>1541</v>
      </c>
      <c r="D301" s="39" t="s">
        <v>1067</v>
      </c>
      <c r="E301" s="39">
        <v>60</v>
      </c>
      <c r="F301" s="39" t="s">
        <v>195</v>
      </c>
      <c r="G301" s="39" t="s">
        <v>195</v>
      </c>
      <c r="H301" s="55" t="str">
        <f t="shared" si="10"/>
        <v>羅＊琪</v>
      </c>
      <c r="I301" s="23" t="str">
        <f t="shared" si="11"/>
        <v>1＊953894</v>
      </c>
      <c r="J301" s="39">
        <v>1130311</v>
      </c>
      <c r="K301" s="39" t="s">
        <v>767</v>
      </c>
      <c r="L301" s="39">
        <v>1551</v>
      </c>
      <c r="M301" s="1"/>
      <c r="N301" s="1"/>
      <c r="O301" s="1"/>
      <c r="P301" s="1"/>
      <c r="Q301" s="1"/>
      <c r="R301" s="1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1"/>
      <c r="AK301" s="1"/>
      <c r="AL301" s="1"/>
      <c r="AM301" s="25"/>
      <c r="AN301" s="25"/>
      <c r="AO301" s="25"/>
      <c r="AP301" s="25"/>
      <c r="AQ301" s="25"/>
      <c r="AR301" s="1"/>
      <c r="AS301" s="25"/>
      <c r="AT301" s="25"/>
      <c r="AU301" s="25"/>
      <c r="AV301" s="25" t="s">
        <v>9</v>
      </c>
      <c r="AW301" s="25"/>
      <c r="AX301" s="36"/>
      <c r="AY301" s="25"/>
      <c r="AZ301" s="25"/>
      <c r="BA301" s="25"/>
      <c r="BB301" s="25"/>
      <c r="BC301" s="1" t="s">
        <v>9</v>
      </c>
      <c r="BD301" s="1"/>
      <c r="BE301" s="25"/>
      <c r="BF301" s="1"/>
      <c r="BG301" s="1"/>
      <c r="BH301" s="1"/>
      <c r="BI301" s="25"/>
      <c r="BJ301" s="6"/>
    </row>
    <row r="302" spans="1:62" ht="31">
      <c r="A302" s="23">
        <v>298</v>
      </c>
      <c r="B302" s="39" t="s">
        <v>1831</v>
      </c>
      <c r="C302" s="39" t="s">
        <v>1542</v>
      </c>
      <c r="D302" s="39" t="s">
        <v>1067</v>
      </c>
      <c r="E302" s="39">
        <v>82</v>
      </c>
      <c r="F302" s="39">
        <v>1130308</v>
      </c>
      <c r="G302" s="39"/>
      <c r="H302" s="55" t="str">
        <f t="shared" si="10"/>
        <v>呂＊子</v>
      </c>
      <c r="I302" s="23" t="str">
        <f t="shared" si="11"/>
        <v>2＊006552</v>
      </c>
      <c r="J302" s="39">
        <v>1130321</v>
      </c>
      <c r="K302" s="39" t="s">
        <v>753</v>
      </c>
      <c r="L302" s="39">
        <v>1551</v>
      </c>
      <c r="M302" s="1"/>
      <c r="N302" s="1"/>
      <c r="O302" s="1"/>
      <c r="P302" s="1"/>
      <c r="Q302" s="1"/>
      <c r="R302" s="1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1"/>
      <c r="AK302" s="1"/>
      <c r="AL302" s="1"/>
      <c r="AM302" s="25"/>
      <c r="AN302" s="25"/>
      <c r="AO302" s="25"/>
      <c r="AP302" s="25"/>
      <c r="AQ302" s="25"/>
      <c r="AR302" s="1" t="s">
        <v>9</v>
      </c>
      <c r="AS302" s="25"/>
      <c r="AT302" s="25"/>
      <c r="AU302" s="25"/>
      <c r="AV302" s="25"/>
      <c r="AW302" s="25"/>
      <c r="AX302" s="36"/>
      <c r="AY302" s="25"/>
      <c r="AZ302" s="25"/>
      <c r="BA302" s="25"/>
      <c r="BB302" s="25"/>
      <c r="BC302" s="1"/>
      <c r="BD302" s="1"/>
      <c r="BE302" s="25"/>
      <c r="BF302" s="1"/>
      <c r="BG302" s="1"/>
      <c r="BH302" s="1"/>
      <c r="BI302" s="25" t="s">
        <v>1034</v>
      </c>
      <c r="BJ302" s="6"/>
    </row>
    <row r="303" spans="1:62" ht="46.5">
      <c r="A303" s="23">
        <v>299</v>
      </c>
      <c r="B303" s="39" t="s">
        <v>1832</v>
      </c>
      <c r="C303" s="39" t="s">
        <v>1543</v>
      </c>
      <c r="D303" s="39" t="s">
        <v>1063</v>
      </c>
      <c r="E303" s="39">
        <v>78</v>
      </c>
      <c r="F303" s="39" t="s">
        <v>195</v>
      </c>
      <c r="G303" s="39" t="s">
        <v>195</v>
      </c>
      <c r="H303" s="55" t="str">
        <f t="shared" si="10"/>
        <v>林＊榮</v>
      </c>
      <c r="I303" s="23" t="str">
        <f t="shared" si="11"/>
        <v>0＊580913</v>
      </c>
      <c r="J303" s="39">
        <v>1130321</v>
      </c>
      <c r="K303" s="39" t="s">
        <v>738</v>
      </c>
      <c r="L303" s="39">
        <v>1551</v>
      </c>
      <c r="M303" s="1"/>
      <c r="N303" s="1"/>
      <c r="O303" s="1"/>
      <c r="P303" s="1"/>
      <c r="Q303" s="1"/>
      <c r="R303" s="1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1"/>
      <c r="AK303" s="1"/>
      <c r="AL303" s="1"/>
      <c r="AM303" s="25"/>
      <c r="AN303" s="25"/>
      <c r="AO303" s="25"/>
      <c r="AP303" s="25"/>
      <c r="AQ303" s="25"/>
      <c r="AR303" s="1"/>
      <c r="AS303" s="25"/>
      <c r="AT303" s="25"/>
      <c r="AU303" s="25"/>
      <c r="AV303" s="25"/>
      <c r="AW303" s="25"/>
      <c r="AX303" s="36"/>
      <c r="AY303" s="25"/>
      <c r="AZ303" s="25" t="s">
        <v>9</v>
      </c>
      <c r="BA303" s="25" t="s">
        <v>9</v>
      </c>
      <c r="BB303" s="25"/>
      <c r="BC303" s="1"/>
      <c r="BD303" s="1"/>
      <c r="BE303" s="25"/>
      <c r="BF303" s="1"/>
      <c r="BG303" s="1"/>
      <c r="BH303" s="1"/>
      <c r="BI303" s="25"/>
      <c r="BJ303" s="6"/>
    </row>
    <row r="304" spans="1:62" ht="46.5">
      <c r="A304" s="23">
        <v>300</v>
      </c>
      <c r="B304" s="39" t="s">
        <v>1284</v>
      </c>
      <c r="C304" s="39" t="s">
        <v>1004</v>
      </c>
      <c r="D304" s="39" t="s">
        <v>1063</v>
      </c>
      <c r="E304" s="39">
        <v>82</v>
      </c>
      <c r="F304" s="39" t="s">
        <v>195</v>
      </c>
      <c r="G304" s="39" t="s">
        <v>195</v>
      </c>
      <c r="H304" s="55" t="str">
        <f t="shared" si="10"/>
        <v>黃＊三</v>
      </c>
      <c r="I304" s="23" t="str">
        <f t="shared" si="11"/>
        <v>2＊080604</v>
      </c>
      <c r="J304" s="39">
        <v>1130322</v>
      </c>
      <c r="K304" s="39" t="s">
        <v>767</v>
      </c>
      <c r="L304" s="39">
        <v>1551</v>
      </c>
      <c r="M304" s="1"/>
      <c r="N304" s="1"/>
      <c r="O304" s="1"/>
      <c r="P304" s="1"/>
      <c r="Q304" s="1"/>
      <c r="R304" s="1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1"/>
      <c r="AK304" s="1"/>
      <c r="AL304" s="1"/>
      <c r="AM304" s="25"/>
      <c r="AN304" s="25"/>
      <c r="AO304" s="25"/>
      <c r="AP304" s="25"/>
      <c r="AQ304" s="25"/>
      <c r="AR304" s="1"/>
      <c r="AS304" s="25"/>
      <c r="AT304" s="25"/>
      <c r="AU304" s="25"/>
      <c r="AV304" s="25" t="s">
        <v>9</v>
      </c>
      <c r="AW304" s="25"/>
      <c r="AX304" s="36"/>
      <c r="AY304" s="25"/>
      <c r="AZ304" s="25"/>
      <c r="BA304" s="25"/>
      <c r="BB304" s="25"/>
      <c r="BC304" s="1" t="s">
        <v>9</v>
      </c>
      <c r="BD304" s="1"/>
      <c r="BE304" s="25"/>
      <c r="BF304" s="1"/>
      <c r="BG304" s="1"/>
      <c r="BH304" s="1"/>
      <c r="BI304" s="25"/>
      <c r="BJ304" s="6"/>
    </row>
    <row r="305" spans="1:62" ht="17">
      <c r="A305" s="23">
        <v>301</v>
      </c>
      <c r="B305" s="39" t="s">
        <v>1246</v>
      </c>
      <c r="C305" s="39" t="s">
        <v>969</v>
      </c>
      <c r="D305" s="39" t="s">
        <v>1063</v>
      </c>
      <c r="E305" s="39">
        <v>67</v>
      </c>
      <c r="F305" s="39">
        <v>1130324</v>
      </c>
      <c r="G305" s="39"/>
      <c r="H305" s="55" t="str">
        <f t="shared" si="10"/>
        <v>鄭＊成</v>
      </c>
      <c r="I305" s="23" t="str">
        <f t="shared" si="11"/>
        <v>0＊891850</v>
      </c>
      <c r="J305" s="39">
        <v>1130325</v>
      </c>
      <c r="K305" s="39">
        <v>5761300</v>
      </c>
      <c r="L305" s="39">
        <v>1551</v>
      </c>
      <c r="M305" s="1"/>
      <c r="N305" s="1"/>
      <c r="O305" s="1"/>
      <c r="P305" s="1"/>
      <c r="Q305" s="1"/>
      <c r="R305" s="1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1"/>
      <c r="AK305" s="1"/>
      <c r="AL305" s="1"/>
      <c r="AM305" s="25"/>
      <c r="AN305" s="25"/>
      <c r="AO305" s="25"/>
      <c r="AP305" s="25"/>
      <c r="AQ305" s="25"/>
      <c r="AR305" s="1"/>
      <c r="AS305" s="25"/>
      <c r="AT305" s="25"/>
      <c r="AU305" s="25" t="s">
        <v>9</v>
      </c>
      <c r="AV305" s="25"/>
      <c r="AW305" s="25"/>
      <c r="AX305" s="36"/>
      <c r="AY305" s="25"/>
      <c r="AZ305" s="25"/>
      <c r="BA305" s="25"/>
      <c r="BB305" s="25"/>
      <c r="BC305" s="1"/>
      <c r="BD305" s="1"/>
      <c r="BE305" s="25"/>
      <c r="BF305" s="1"/>
      <c r="BG305" s="1"/>
      <c r="BH305" s="1"/>
      <c r="BI305" s="25"/>
      <c r="BJ305" s="6"/>
    </row>
    <row r="306" spans="1:62" ht="31">
      <c r="A306" s="23">
        <v>302</v>
      </c>
      <c r="B306" s="39" t="s">
        <v>1833</v>
      </c>
      <c r="C306" s="39" t="s">
        <v>1544</v>
      </c>
      <c r="D306" s="39" t="s">
        <v>1063</v>
      </c>
      <c r="E306" s="39">
        <v>86</v>
      </c>
      <c r="F306" s="39">
        <v>1130317</v>
      </c>
      <c r="G306" s="39">
        <v>1130328</v>
      </c>
      <c r="H306" s="55" t="str">
        <f t="shared" si="10"/>
        <v>林＊成</v>
      </c>
      <c r="I306" s="23" t="str">
        <f t="shared" si="11"/>
        <v>1＊220678</v>
      </c>
      <c r="J306" s="39">
        <v>1130325</v>
      </c>
      <c r="K306" s="39" t="s">
        <v>753</v>
      </c>
      <c r="L306" s="39">
        <v>1551</v>
      </c>
      <c r="M306" s="1"/>
      <c r="N306" s="1"/>
      <c r="O306" s="1"/>
      <c r="P306" s="1"/>
      <c r="Q306" s="1"/>
      <c r="R306" s="1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1"/>
      <c r="AK306" s="1"/>
      <c r="AL306" s="1"/>
      <c r="AM306" s="25"/>
      <c r="AN306" s="25"/>
      <c r="AO306" s="25"/>
      <c r="AP306" s="25"/>
      <c r="AQ306" s="25"/>
      <c r="AR306" s="1" t="s">
        <v>9</v>
      </c>
      <c r="AS306" s="25"/>
      <c r="AT306" s="25"/>
      <c r="AU306" s="25"/>
      <c r="AV306" s="25"/>
      <c r="AW306" s="25"/>
      <c r="AX306" s="36"/>
      <c r="AY306" s="25"/>
      <c r="AZ306" s="25"/>
      <c r="BA306" s="25"/>
      <c r="BB306" s="25"/>
      <c r="BC306" s="1"/>
      <c r="BD306" s="1"/>
      <c r="BE306" s="25"/>
      <c r="BF306" s="1"/>
      <c r="BG306" s="1"/>
      <c r="BH306" s="1"/>
      <c r="BI306" s="25" t="s">
        <v>1034</v>
      </c>
      <c r="BJ306" s="6"/>
    </row>
    <row r="307" spans="1:62" ht="31">
      <c r="A307" s="23">
        <v>303</v>
      </c>
      <c r="B307" s="39" t="s">
        <v>1834</v>
      </c>
      <c r="C307" s="39" t="s">
        <v>1545</v>
      </c>
      <c r="D307" s="39" t="s">
        <v>1063</v>
      </c>
      <c r="E307" s="39">
        <v>74</v>
      </c>
      <c r="F307" s="39" t="s">
        <v>195</v>
      </c>
      <c r="G307" s="39" t="s">
        <v>195</v>
      </c>
      <c r="H307" s="55" t="str">
        <f t="shared" si="10"/>
        <v>楊＊吉</v>
      </c>
      <c r="I307" s="23" t="str">
        <f t="shared" si="11"/>
        <v>2＊502821</v>
      </c>
      <c r="J307" s="39">
        <v>1130325</v>
      </c>
      <c r="K307" s="39" t="s">
        <v>734</v>
      </c>
      <c r="L307" s="39">
        <v>1551</v>
      </c>
      <c r="M307" s="1"/>
      <c r="N307" s="1"/>
      <c r="O307" s="1"/>
      <c r="P307" s="1"/>
      <c r="Q307" s="1"/>
      <c r="R307" s="1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1"/>
      <c r="AK307" s="1"/>
      <c r="AL307" s="1"/>
      <c r="AM307" s="25"/>
      <c r="AN307" s="25"/>
      <c r="AO307" s="25"/>
      <c r="AP307" s="25"/>
      <c r="AQ307" s="25"/>
      <c r="AR307" s="1"/>
      <c r="AS307" s="25"/>
      <c r="AT307" s="25"/>
      <c r="AU307" s="25"/>
      <c r="AV307" s="25"/>
      <c r="AW307" s="25"/>
      <c r="AX307" s="36"/>
      <c r="AY307" s="25"/>
      <c r="AZ307" s="25"/>
      <c r="BA307" s="25" t="s">
        <v>9</v>
      </c>
      <c r="BB307" s="25"/>
      <c r="BC307" s="1"/>
      <c r="BD307" s="1"/>
      <c r="BE307" s="25"/>
      <c r="BF307" s="1"/>
      <c r="BG307" s="1"/>
      <c r="BH307" s="1"/>
      <c r="BI307" s="25"/>
      <c r="BJ307" s="6"/>
    </row>
    <row r="308" spans="1:62" ht="31">
      <c r="A308" s="23">
        <v>304</v>
      </c>
      <c r="B308" s="39" t="s">
        <v>1835</v>
      </c>
      <c r="C308" s="39" t="s">
        <v>1546</v>
      </c>
      <c r="D308" s="39" t="s">
        <v>1063</v>
      </c>
      <c r="E308" s="39">
        <v>78</v>
      </c>
      <c r="F308" s="39">
        <v>1130309</v>
      </c>
      <c r="G308" s="39"/>
      <c r="H308" s="55" t="str">
        <f t="shared" si="10"/>
        <v>魏＊</v>
      </c>
      <c r="I308" s="23" t="str">
        <f t="shared" si="11"/>
        <v>0＊724957</v>
      </c>
      <c r="J308" s="39">
        <v>1130327</v>
      </c>
      <c r="K308" s="39" t="s">
        <v>752</v>
      </c>
      <c r="L308" s="39">
        <v>1551</v>
      </c>
      <c r="M308" s="1"/>
      <c r="N308" s="1"/>
      <c r="O308" s="1"/>
      <c r="P308" s="1"/>
      <c r="Q308" s="1"/>
      <c r="R308" s="1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1"/>
      <c r="AK308" s="1"/>
      <c r="AL308" s="1"/>
      <c r="AM308" s="25"/>
      <c r="AN308" s="25"/>
      <c r="AO308" s="25"/>
      <c r="AP308" s="25"/>
      <c r="AQ308" s="25"/>
      <c r="AR308" s="1"/>
      <c r="AS308" s="25"/>
      <c r="AT308" s="25"/>
      <c r="AU308" s="25"/>
      <c r="AV308" s="25" t="s">
        <v>9</v>
      </c>
      <c r="AW308" s="25"/>
      <c r="AX308" s="36"/>
      <c r="AY308" s="25"/>
      <c r="AZ308" s="25"/>
      <c r="BA308" s="25"/>
      <c r="BB308" s="25"/>
      <c r="BC308" s="1"/>
      <c r="BD308" s="1"/>
      <c r="BE308" s="25"/>
      <c r="BF308" s="1"/>
      <c r="BG308" s="1"/>
      <c r="BH308" s="1"/>
      <c r="BI308" s="25" t="s">
        <v>1034</v>
      </c>
      <c r="BJ308" s="6"/>
    </row>
    <row r="309" spans="1:62" ht="46.5">
      <c r="A309" s="23">
        <v>305</v>
      </c>
      <c r="B309" s="39" t="s">
        <v>1836</v>
      </c>
      <c r="C309" s="39" t="s">
        <v>1547</v>
      </c>
      <c r="D309" s="39" t="s">
        <v>1067</v>
      </c>
      <c r="E309" s="39">
        <v>75</v>
      </c>
      <c r="F309" s="39" t="s">
        <v>853</v>
      </c>
      <c r="G309" s="39">
        <v>1130305</v>
      </c>
      <c r="H309" s="55" t="str">
        <f t="shared" si="10"/>
        <v>陳＊惠</v>
      </c>
      <c r="I309" s="23" t="str">
        <f t="shared" si="11"/>
        <v>1＊182620</v>
      </c>
      <c r="J309" s="39">
        <v>1130301</v>
      </c>
      <c r="K309" s="39" t="s">
        <v>767</v>
      </c>
      <c r="L309" s="39">
        <v>1410</v>
      </c>
      <c r="M309" s="1"/>
      <c r="N309" s="1"/>
      <c r="O309" s="1"/>
      <c r="P309" s="1"/>
      <c r="Q309" s="1"/>
      <c r="R309" s="1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1"/>
      <c r="AK309" s="1"/>
      <c r="AL309" s="1"/>
      <c r="AM309" s="25"/>
      <c r="AN309" s="25"/>
      <c r="AO309" s="25"/>
      <c r="AP309" s="25"/>
      <c r="AQ309" s="25"/>
      <c r="AR309" s="1"/>
      <c r="AS309" s="25"/>
      <c r="AT309" s="25"/>
      <c r="AU309" s="25"/>
      <c r="AV309" s="25" t="s">
        <v>9</v>
      </c>
      <c r="AW309" s="25"/>
      <c r="AX309" s="36"/>
      <c r="AY309" s="25"/>
      <c r="AZ309" s="25"/>
      <c r="BA309" s="25"/>
      <c r="BB309" s="25"/>
      <c r="BC309" s="1" t="s">
        <v>9</v>
      </c>
      <c r="BD309" s="1"/>
      <c r="BE309" s="25"/>
      <c r="BF309" s="1"/>
      <c r="BG309" s="1"/>
      <c r="BH309" s="1"/>
      <c r="BI309" s="25"/>
      <c r="BJ309" s="6"/>
    </row>
    <row r="310" spans="1:62" ht="31">
      <c r="A310" s="23">
        <v>306</v>
      </c>
      <c r="B310" s="39" t="s">
        <v>1837</v>
      </c>
      <c r="C310" s="39" t="s">
        <v>1548</v>
      </c>
      <c r="D310" s="39" t="s">
        <v>1067</v>
      </c>
      <c r="E310" s="39">
        <v>84</v>
      </c>
      <c r="F310" s="39" t="s">
        <v>195</v>
      </c>
      <c r="G310" s="39" t="s">
        <v>195</v>
      </c>
      <c r="H310" s="55" t="str">
        <f t="shared" si="10"/>
        <v>王＊嬌</v>
      </c>
      <c r="I310" s="23" t="str">
        <f t="shared" si="11"/>
        <v>0＊910581</v>
      </c>
      <c r="J310" s="39">
        <v>1130301</v>
      </c>
      <c r="K310" s="39" t="s">
        <v>751</v>
      </c>
      <c r="L310" s="39">
        <v>1410</v>
      </c>
      <c r="M310" s="1"/>
      <c r="N310" s="1"/>
      <c r="O310" s="1"/>
      <c r="P310" s="1"/>
      <c r="Q310" s="1"/>
      <c r="R310" s="1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1"/>
      <c r="AK310" s="1"/>
      <c r="AL310" s="1"/>
      <c r="AM310" s="25"/>
      <c r="AN310" s="25"/>
      <c r="AO310" s="25"/>
      <c r="AP310" s="25"/>
      <c r="AQ310" s="25"/>
      <c r="AR310" s="1"/>
      <c r="AS310" s="25"/>
      <c r="AT310" s="25"/>
      <c r="AU310" s="25"/>
      <c r="AV310" s="25"/>
      <c r="AW310" s="25"/>
      <c r="AX310" s="36"/>
      <c r="AY310" s="25"/>
      <c r="AZ310" s="25"/>
      <c r="BA310" s="25"/>
      <c r="BB310" s="25"/>
      <c r="BC310" s="1" t="s">
        <v>9</v>
      </c>
      <c r="BD310" s="1"/>
      <c r="BE310" s="25"/>
      <c r="BF310" s="1"/>
      <c r="BG310" s="1"/>
      <c r="BH310" s="1"/>
      <c r="BI310" s="25"/>
      <c r="BJ310" s="6"/>
    </row>
    <row r="311" spans="1:62" ht="46.5">
      <c r="A311" s="23">
        <v>307</v>
      </c>
      <c r="B311" s="39" t="s">
        <v>1667</v>
      </c>
      <c r="C311" s="39" t="s">
        <v>1403</v>
      </c>
      <c r="D311" s="39" t="s">
        <v>1067</v>
      </c>
      <c r="E311" s="39">
        <v>85</v>
      </c>
      <c r="F311" s="39">
        <v>1130304</v>
      </c>
      <c r="G311" s="39">
        <v>1130307</v>
      </c>
      <c r="H311" s="55" t="str">
        <f t="shared" si="10"/>
        <v>張＊雪子</v>
      </c>
      <c r="I311" s="23" t="str">
        <f t="shared" si="11"/>
        <v>0＊133367</v>
      </c>
      <c r="J311" s="39">
        <v>1130304</v>
      </c>
      <c r="K311" s="48" t="s">
        <v>1917</v>
      </c>
      <c r="L311" s="39">
        <v>1410</v>
      </c>
      <c r="M311" s="1"/>
      <c r="N311" s="1"/>
      <c r="O311" s="1"/>
      <c r="P311" s="1"/>
      <c r="Q311" s="1"/>
      <c r="R311" s="1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1"/>
      <c r="AK311" s="1"/>
      <c r="AL311" s="1"/>
      <c r="AM311" s="25"/>
      <c r="AN311" s="25"/>
      <c r="AO311" s="25"/>
      <c r="AP311" s="25"/>
      <c r="AQ311" s="25"/>
      <c r="AR311" s="1"/>
      <c r="AS311" s="25"/>
      <c r="AT311" s="25"/>
      <c r="AU311" s="25"/>
      <c r="AV311" s="49" t="s">
        <v>9</v>
      </c>
      <c r="AW311" s="25"/>
      <c r="AX311" s="36"/>
      <c r="AY311" s="25"/>
      <c r="AZ311" s="25"/>
      <c r="BA311" s="25"/>
      <c r="BB311" s="25"/>
      <c r="BC311" s="1"/>
      <c r="BD311" s="1"/>
      <c r="BE311" s="25"/>
      <c r="BF311" s="1"/>
      <c r="BG311" s="1"/>
      <c r="BH311" s="1"/>
      <c r="BI311" s="25" t="s">
        <v>1034</v>
      </c>
      <c r="BJ311" s="6"/>
    </row>
    <row r="312" spans="1:62" ht="46.5">
      <c r="A312" s="23">
        <v>308</v>
      </c>
      <c r="B312" s="39" t="s">
        <v>1838</v>
      </c>
      <c r="C312" s="39" t="s">
        <v>1549</v>
      </c>
      <c r="D312" s="39" t="s">
        <v>1063</v>
      </c>
      <c r="E312" s="39">
        <v>54</v>
      </c>
      <c r="F312" s="39" t="s">
        <v>898</v>
      </c>
      <c r="G312" s="39">
        <v>1130315</v>
      </c>
      <c r="H312" s="55" t="str">
        <f t="shared" si="10"/>
        <v>江＊聖</v>
      </c>
      <c r="I312" s="23" t="str">
        <f t="shared" si="11"/>
        <v>1＊623348</v>
      </c>
      <c r="J312" s="39">
        <v>1130304</v>
      </c>
      <c r="K312" s="39">
        <v>5761081</v>
      </c>
      <c r="L312" s="39">
        <v>1410</v>
      </c>
      <c r="M312" s="1"/>
      <c r="N312" s="1"/>
      <c r="O312" s="1"/>
      <c r="P312" s="1"/>
      <c r="Q312" s="1"/>
      <c r="R312" s="1"/>
      <c r="S312" s="25" t="s">
        <v>1910</v>
      </c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1"/>
      <c r="AK312" s="1"/>
      <c r="AL312" s="1"/>
      <c r="AM312" s="25"/>
      <c r="AN312" s="25"/>
      <c r="AO312" s="25"/>
      <c r="AP312" s="25"/>
      <c r="AQ312" s="25"/>
      <c r="AR312" s="1"/>
      <c r="AS312" s="25"/>
      <c r="AT312" s="25"/>
      <c r="AU312" s="25"/>
      <c r="AV312" s="25"/>
      <c r="AW312" s="25"/>
      <c r="AX312" s="36"/>
      <c r="AY312" s="25"/>
      <c r="AZ312" s="25"/>
      <c r="BA312" s="25"/>
      <c r="BB312" s="25"/>
      <c r="BC312" s="1"/>
      <c r="BD312" s="1"/>
      <c r="BE312" s="25"/>
      <c r="BF312" s="1"/>
      <c r="BG312" s="1"/>
      <c r="BH312" s="1"/>
      <c r="BI312" s="25"/>
      <c r="BJ312" s="6"/>
    </row>
    <row r="313" spans="1:62" ht="31">
      <c r="A313" s="23">
        <v>309</v>
      </c>
      <c r="B313" s="39" t="s">
        <v>1839</v>
      </c>
      <c r="C313" s="39" t="s">
        <v>1550</v>
      </c>
      <c r="D313" s="39" t="s">
        <v>1067</v>
      </c>
      <c r="E313" s="39">
        <v>75</v>
      </c>
      <c r="F313" s="39" t="s">
        <v>855</v>
      </c>
      <c r="G313" s="39">
        <v>1130307</v>
      </c>
      <c r="H313" s="55" t="str">
        <f t="shared" si="10"/>
        <v>李＊裡</v>
      </c>
      <c r="I313" s="23" t="str">
        <f t="shared" si="11"/>
        <v>0＊145562</v>
      </c>
      <c r="J313" s="39">
        <v>1130306</v>
      </c>
      <c r="K313" s="39" t="s">
        <v>752</v>
      </c>
      <c r="L313" s="39">
        <v>1410</v>
      </c>
      <c r="M313" s="1"/>
      <c r="N313" s="1"/>
      <c r="O313" s="1"/>
      <c r="P313" s="1"/>
      <c r="Q313" s="1"/>
      <c r="R313" s="1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1"/>
      <c r="AK313" s="1"/>
      <c r="AL313" s="1"/>
      <c r="AM313" s="25"/>
      <c r="AN313" s="25"/>
      <c r="AO313" s="25"/>
      <c r="AP313" s="25"/>
      <c r="AQ313" s="25"/>
      <c r="AR313" s="1"/>
      <c r="AS313" s="25"/>
      <c r="AT313" s="25"/>
      <c r="AU313" s="25"/>
      <c r="AV313" s="25" t="s">
        <v>9</v>
      </c>
      <c r="AW313" s="25"/>
      <c r="AX313" s="36"/>
      <c r="AY313" s="25"/>
      <c r="AZ313" s="25"/>
      <c r="BA313" s="25"/>
      <c r="BB313" s="25"/>
      <c r="BC313" s="1"/>
      <c r="BD313" s="1"/>
      <c r="BE313" s="25"/>
      <c r="BF313" s="1"/>
      <c r="BG313" s="1"/>
      <c r="BH313" s="1"/>
      <c r="BI313" s="25" t="s">
        <v>1034</v>
      </c>
      <c r="BJ313" s="6"/>
    </row>
    <row r="314" spans="1:62" ht="31">
      <c r="A314" s="23">
        <v>310</v>
      </c>
      <c r="B314" s="39" t="s">
        <v>1840</v>
      </c>
      <c r="C314" s="39" t="s">
        <v>1551</v>
      </c>
      <c r="D314" s="39" t="s">
        <v>1067</v>
      </c>
      <c r="E314" s="39">
        <v>72</v>
      </c>
      <c r="F314" s="39" t="s">
        <v>891</v>
      </c>
      <c r="G314" s="39">
        <v>1130307</v>
      </c>
      <c r="H314" s="55" t="str">
        <f t="shared" si="10"/>
        <v>李＊玉</v>
      </c>
      <c r="I314" s="23" t="str">
        <f t="shared" si="11"/>
        <v>2＊565735</v>
      </c>
      <c r="J314" s="39">
        <v>1130306</v>
      </c>
      <c r="K314" s="39" t="s">
        <v>752</v>
      </c>
      <c r="L314" s="39">
        <v>1410</v>
      </c>
      <c r="M314" s="1"/>
      <c r="N314" s="1"/>
      <c r="O314" s="1"/>
      <c r="P314" s="1"/>
      <c r="Q314" s="1"/>
      <c r="R314" s="1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1"/>
      <c r="AK314" s="1"/>
      <c r="AL314" s="1"/>
      <c r="AM314" s="25"/>
      <c r="AN314" s="25"/>
      <c r="AO314" s="25"/>
      <c r="AP314" s="25"/>
      <c r="AQ314" s="25"/>
      <c r="AR314" s="1"/>
      <c r="AS314" s="25"/>
      <c r="AT314" s="25"/>
      <c r="AU314" s="25"/>
      <c r="AV314" s="25" t="s">
        <v>9</v>
      </c>
      <c r="AW314" s="25"/>
      <c r="AX314" s="36"/>
      <c r="AY314" s="25"/>
      <c r="AZ314" s="25"/>
      <c r="BA314" s="25"/>
      <c r="BB314" s="25"/>
      <c r="BC314" s="1"/>
      <c r="BD314" s="1"/>
      <c r="BE314" s="25"/>
      <c r="BF314" s="1"/>
      <c r="BG314" s="1"/>
      <c r="BH314" s="1"/>
      <c r="BI314" s="25" t="s">
        <v>1034</v>
      </c>
      <c r="BJ314" s="6"/>
    </row>
    <row r="315" spans="1:62" ht="62">
      <c r="A315" s="23">
        <v>311</v>
      </c>
      <c r="B315" s="39" t="s">
        <v>1646</v>
      </c>
      <c r="C315" s="39" t="s">
        <v>1384</v>
      </c>
      <c r="D315" s="39" t="s">
        <v>1067</v>
      </c>
      <c r="E315" s="39">
        <v>83</v>
      </c>
      <c r="F315" s="39">
        <v>1130301</v>
      </c>
      <c r="G315" s="39"/>
      <c r="H315" s="55" t="str">
        <f t="shared" si="10"/>
        <v>郭＊</v>
      </c>
      <c r="I315" s="23" t="str">
        <f t="shared" si="11"/>
        <v>1＊660478</v>
      </c>
      <c r="J315" s="39">
        <v>1130306</v>
      </c>
      <c r="K315" s="39" t="s">
        <v>764</v>
      </c>
      <c r="L315" s="39">
        <v>1410</v>
      </c>
      <c r="M315" s="1"/>
      <c r="N315" s="1"/>
      <c r="O315" s="1"/>
      <c r="P315" s="1"/>
      <c r="Q315" s="1"/>
      <c r="R315" s="1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1"/>
      <c r="AK315" s="1"/>
      <c r="AL315" s="1"/>
      <c r="AM315" s="25"/>
      <c r="AN315" s="25"/>
      <c r="AO315" s="25"/>
      <c r="AP315" s="25"/>
      <c r="AQ315" s="25"/>
      <c r="AR315" s="1" t="s">
        <v>9</v>
      </c>
      <c r="AS315" s="25"/>
      <c r="AT315" s="25"/>
      <c r="AU315" s="25"/>
      <c r="AV315" s="25"/>
      <c r="AW315" s="25"/>
      <c r="AX315" s="36"/>
      <c r="AY315" s="25"/>
      <c r="AZ315" s="25"/>
      <c r="BA315" s="25"/>
      <c r="BB315" s="25"/>
      <c r="BC315" s="1" t="s">
        <v>9</v>
      </c>
      <c r="BD315" s="1"/>
      <c r="BE315" s="25"/>
      <c r="BF315" s="1"/>
      <c r="BG315" s="1"/>
      <c r="BH315" s="1"/>
      <c r="BI315" s="25" t="s">
        <v>1034</v>
      </c>
      <c r="BJ315" s="6"/>
    </row>
    <row r="316" spans="1:62" ht="31">
      <c r="A316" s="23">
        <v>312</v>
      </c>
      <c r="B316" s="39" t="s">
        <v>1841</v>
      </c>
      <c r="C316" s="39" t="s">
        <v>1552</v>
      </c>
      <c r="D316" s="39" t="s">
        <v>1067</v>
      </c>
      <c r="E316" s="39">
        <v>58</v>
      </c>
      <c r="F316" s="39" t="s">
        <v>855</v>
      </c>
      <c r="G316" s="39">
        <v>1130320</v>
      </c>
      <c r="H316" s="55" t="str">
        <f t="shared" si="10"/>
        <v>蘇＊娥</v>
      </c>
      <c r="I316" s="23" t="str">
        <f t="shared" si="11"/>
        <v>2＊011346</v>
      </c>
      <c r="J316" s="39">
        <v>1130306</v>
      </c>
      <c r="K316" s="39" t="s">
        <v>753</v>
      </c>
      <c r="L316" s="39">
        <v>1410</v>
      </c>
      <c r="M316" s="1"/>
      <c r="N316" s="1"/>
      <c r="O316" s="1"/>
      <c r="P316" s="1"/>
      <c r="Q316" s="1"/>
      <c r="R316" s="1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1"/>
      <c r="AK316" s="1"/>
      <c r="AL316" s="1"/>
      <c r="AM316" s="25"/>
      <c r="AN316" s="25"/>
      <c r="AO316" s="25"/>
      <c r="AP316" s="25"/>
      <c r="AQ316" s="25"/>
      <c r="AR316" s="1" t="s">
        <v>9</v>
      </c>
      <c r="AS316" s="25"/>
      <c r="AT316" s="25"/>
      <c r="AU316" s="25"/>
      <c r="AV316" s="25"/>
      <c r="AW316" s="25"/>
      <c r="AX316" s="36"/>
      <c r="AY316" s="25"/>
      <c r="AZ316" s="25"/>
      <c r="BA316" s="25"/>
      <c r="BB316" s="25"/>
      <c r="BC316" s="1"/>
      <c r="BD316" s="1"/>
      <c r="BE316" s="25"/>
      <c r="BF316" s="1"/>
      <c r="BG316" s="1"/>
      <c r="BH316" s="1"/>
      <c r="BI316" s="25" t="s">
        <v>1034</v>
      </c>
      <c r="BJ316" s="6"/>
    </row>
    <row r="317" spans="1:62" ht="31">
      <c r="A317" s="23">
        <v>313</v>
      </c>
      <c r="B317" s="39" t="s">
        <v>1842</v>
      </c>
      <c r="C317" s="39" t="s">
        <v>1553</v>
      </c>
      <c r="D317" s="39" t="s">
        <v>1067</v>
      </c>
      <c r="E317" s="39">
        <v>44</v>
      </c>
      <c r="F317" s="39" t="s">
        <v>195</v>
      </c>
      <c r="G317" s="39" t="s">
        <v>195</v>
      </c>
      <c r="H317" s="55" t="str">
        <f t="shared" si="10"/>
        <v>姜＊君</v>
      </c>
      <c r="I317" s="23" t="str">
        <f t="shared" si="11"/>
        <v>1＊681634</v>
      </c>
      <c r="J317" s="39">
        <v>1130306</v>
      </c>
      <c r="K317" s="39" t="s">
        <v>734</v>
      </c>
      <c r="L317" s="39">
        <v>1410</v>
      </c>
      <c r="M317" s="1"/>
      <c r="N317" s="1"/>
      <c r="O317" s="1"/>
      <c r="P317" s="1"/>
      <c r="Q317" s="1"/>
      <c r="R317" s="1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1"/>
      <c r="AK317" s="1"/>
      <c r="AL317" s="1"/>
      <c r="AM317" s="25"/>
      <c r="AN317" s="25"/>
      <c r="AO317" s="25"/>
      <c r="AP317" s="25"/>
      <c r="AQ317" s="25"/>
      <c r="AR317" s="1"/>
      <c r="AS317" s="25"/>
      <c r="AT317" s="25"/>
      <c r="AU317" s="25"/>
      <c r="AV317" s="25"/>
      <c r="AW317" s="25"/>
      <c r="AX317" s="36"/>
      <c r="AY317" s="25"/>
      <c r="AZ317" s="25"/>
      <c r="BA317" s="25" t="s">
        <v>9</v>
      </c>
      <c r="BB317" s="25"/>
      <c r="BC317" s="1"/>
      <c r="BD317" s="1"/>
      <c r="BE317" s="25"/>
      <c r="BF317" s="1"/>
      <c r="BG317" s="1"/>
      <c r="BH317" s="1"/>
      <c r="BI317" s="25"/>
      <c r="BJ317" s="6"/>
    </row>
    <row r="318" spans="1:62" ht="46.5">
      <c r="A318" s="23">
        <v>314</v>
      </c>
      <c r="B318" s="39" t="s">
        <v>1313</v>
      </c>
      <c r="C318" s="39" t="s">
        <v>247</v>
      </c>
      <c r="D318" s="39" t="s">
        <v>1067</v>
      </c>
      <c r="E318" s="39">
        <v>77</v>
      </c>
      <c r="F318" s="39" t="s">
        <v>195</v>
      </c>
      <c r="G318" s="39" t="s">
        <v>195</v>
      </c>
      <c r="H318" s="55" t="str">
        <f t="shared" si="10"/>
        <v>陳＊</v>
      </c>
      <c r="I318" s="23" t="str">
        <f t="shared" si="11"/>
        <v>1＊496877</v>
      </c>
      <c r="J318" s="39">
        <v>1130306</v>
      </c>
      <c r="K318" s="39" t="s">
        <v>767</v>
      </c>
      <c r="L318" s="39">
        <v>1410</v>
      </c>
      <c r="M318" s="1"/>
      <c r="N318" s="1"/>
      <c r="O318" s="1"/>
      <c r="P318" s="1"/>
      <c r="Q318" s="1"/>
      <c r="R318" s="1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1"/>
      <c r="AK318" s="1"/>
      <c r="AL318" s="1"/>
      <c r="AM318" s="25"/>
      <c r="AN318" s="25"/>
      <c r="AO318" s="25"/>
      <c r="AP318" s="25"/>
      <c r="AQ318" s="25"/>
      <c r="AR318" s="1"/>
      <c r="AS318" s="25"/>
      <c r="AT318" s="25"/>
      <c r="AU318" s="25"/>
      <c r="AV318" s="25" t="s">
        <v>9</v>
      </c>
      <c r="AW318" s="25"/>
      <c r="AX318" s="36"/>
      <c r="AY318" s="25"/>
      <c r="AZ318" s="25"/>
      <c r="BA318" s="25"/>
      <c r="BB318" s="25"/>
      <c r="BC318" s="1"/>
      <c r="BD318" s="1"/>
      <c r="BE318" s="25"/>
      <c r="BF318" s="1"/>
      <c r="BG318" s="1"/>
      <c r="BH318" s="1"/>
      <c r="BI318" s="25" t="s">
        <v>1034</v>
      </c>
      <c r="BJ318" s="6"/>
    </row>
    <row r="319" spans="1:62" ht="31">
      <c r="A319" s="23">
        <v>315</v>
      </c>
      <c r="B319" s="39" t="s">
        <v>1843</v>
      </c>
      <c r="C319" s="39" t="s">
        <v>1554</v>
      </c>
      <c r="D319" s="39" t="s">
        <v>1067</v>
      </c>
      <c r="E319" s="39">
        <v>70</v>
      </c>
      <c r="F319" s="39" t="s">
        <v>195</v>
      </c>
      <c r="G319" s="39" t="s">
        <v>195</v>
      </c>
      <c r="H319" s="55" t="str">
        <f t="shared" si="10"/>
        <v>林＊芬</v>
      </c>
      <c r="I319" s="23" t="str">
        <f t="shared" si="11"/>
        <v>1＊818781</v>
      </c>
      <c r="J319" s="39">
        <v>1130306</v>
      </c>
      <c r="K319" s="39" t="s">
        <v>734</v>
      </c>
      <c r="L319" s="39">
        <v>1410</v>
      </c>
      <c r="M319" s="1"/>
      <c r="N319" s="1"/>
      <c r="O319" s="1"/>
      <c r="P319" s="1"/>
      <c r="Q319" s="1"/>
      <c r="R319" s="1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1"/>
      <c r="AK319" s="1"/>
      <c r="AL319" s="1"/>
      <c r="AM319" s="25"/>
      <c r="AN319" s="25"/>
      <c r="AO319" s="25"/>
      <c r="AP319" s="25"/>
      <c r="AQ319" s="25"/>
      <c r="AR319" s="1"/>
      <c r="AS319" s="25"/>
      <c r="AT319" s="25"/>
      <c r="AU319" s="25"/>
      <c r="AV319" s="25"/>
      <c r="AW319" s="25"/>
      <c r="AX319" s="36"/>
      <c r="AY319" s="25"/>
      <c r="AZ319" s="25"/>
      <c r="BA319" s="25" t="s">
        <v>9</v>
      </c>
      <c r="BB319" s="25"/>
      <c r="BC319" s="1"/>
      <c r="BD319" s="1"/>
      <c r="BE319" s="25"/>
      <c r="BF319" s="1"/>
      <c r="BG319" s="1"/>
      <c r="BH319" s="1"/>
      <c r="BI319" s="25"/>
      <c r="BJ319" s="6"/>
    </row>
    <row r="320" spans="1:62" ht="46.5">
      <c r="A320" s="23">
        <v>316</v>
      </c>
      <c r="B320" s="39" t="s">
        <v>1844</v>
      </c>
      <c r="C320" s="39" t="s">
        <v>350</v>
      </c>
      <c r="D320" s="39" t="s">
        <v>1063</v>
      </c>
      <c r="E320" s="39">
        <v>66</v>
      </c>
      <c r="F320" s="39" t="s">
        <v>869</v>
      </c>
      <c r="G320" s="39">
        <v>1130309</v>
      </c>
      <c r="H320" s="55" t="str">
        <f t="shared" si="10"/>
        <v>范＊萬</v>
      </c>
      <c r="I320" s="23" t="str">
        <f t="shared" si="11"/>
        <v>1＊536520</v>
      </c>
      <c r="J320" s="39">
        <v>1130306</v>
      </c>
      <c r="K320" s="39" t="s">
        <v>748</v>
      </c>
      <c r="L320" s="39">
        <v>1410</v>
      </c>
      <c r="M320" s="1"/>
      <c r="N320" s="1"/>
      <c r="O320" s="1"/>
      <c r="P320" s="1"/>
      <c r="Q320" s="1"/>
      <c r="R320" s="1"/>
      <c r="S320" s="25"/>
      <c r="T320" s="25"/>
      <c r="U320" s="25"/>
      <c r="V320" s="25"/>
      <c r="W320" s="25" t="s">
        <v>9</v>
      </c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1"/>
      <c r="AK320" s="1"/>
      <c r="AL320" s="1"/>
      <c r="AM320" s="25"/>
      <c r="AN320" s="25"/>
      <c r="AO320" s="25"/>
      <c r="AP320" s="25"/>
      <c r="AQ320" s="25"/>
      <c r="AR320" s="1"/>
      <c r="AS320" s="25"/>
      <c r="AT320" s="25"/>
      <c r="AU320" s="25"/>
      <c r="AV320" s="25"/>
      <c r="AW320" s="25"/>
      <c r="AX320" s="36"/>
      <c r="AY320" s="25"/>
      <c r="AZ320" s="25"/>
      <c r="BA320" s="25"/>
      <c r="BB320" s="25"/>
      <c r="BC320" s="1"/>
      <c r="BD320" s="1"/>
      <c r="BE320" s="25"/>
      <c r="BF320" s="1"/>
      <c r="BG320" s="1"/>
      <c r="BH320" s="1"/>
      <c r="BI320" s="25" t="s">
        <v>1034</v>
      </c>
      <c r="BJ320" s="6"/>
    </row>
    <row r="321" spans="1:62" ht="31">
      <c r="A321" s="23">
        <v>317</v>
      </c>
      <c r="B321" s="39" t="s">
        <v>1844</v>
      </c>
      <c r="C321" s="39" t="s">
        <v>350</v>
      </c>
      <c r="D321" s="39" t="s">
        <v>1063</v>
      </c>
      <c r="E321" s="39">
        <v>66</v>
      </c>
      <c r="F321" s="39" t="s">
        <v>869</v>
      </c>
      <c r="G321" s="39">
        <v>1130309</v>
      </c>
      <c r="H321" s="55" t="str">
        <f t="shared" si="10"/>
        <v>范＊萬</v>
      </c>
      <c r="I321" s="23" t="str">
        <f t="shared" si="11"/>
        <v>1＊536520</v>
      </c>
      <c r="J321" s="39">
        <v>1130308</v>
      </c>
      <c r="K321" s="39" t="s">
        <v>732</v>
      </c>
      <c r="L321" s="39">
        <v>1410</v>
      </c>
      <c r="M321" s="1"/>
      <c r="N321" s="1"/>
      <c r="O321" s="1"/>
      <c r="P321" s="1"/>
      <c r="Q321" s="1"/>
      <c r="R321" s="1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1"/>
      <c r="AK321" s="1"/>
      <c r="AL321" s="1"/>
      <c r="AM321" s="25"/>
      <c r="AN321" s="25"/>
      <c r="AO321" s="25"/>
      <c r="AP321" s="25"/>
      <c r="AQ321" s="25"/>
      <c r="AR321" s="1"/>
      <c r="AS321" s="25"/>
      <c r="AT321" s="25"/>
      <c r="AU321" s="25"/>
      <c r="AV321" s="25"/>
      <c r="AW321" s="25"/>
      <c r="AX321" s="36"/>
      <c r="AY321" s="25"/>
      <c r="AZ321" s="25"/>
      <c r="BA321" s="25"/>
      <c r="BB321" s="25" t="s">
        <v>1911</v>
      </c>
      <c r="BC321" s="1"/>
      <c r="BD321" s="1"/>
      <c r="BE321" s="25"/>
      <c r="BF321" s="1"/>
      <c r="BG321" s="1"/>
      <c r="BH321" s="1"/>
      <c r="BI321" s="25"/>
      <c r="BJ321" s="6"/>
    </row>
    <row r="322" spans="1:62" ht="31">
      <c r="A322" s="23">
        <v>318</v>
      </c>
      <c r="B322" s="39" t="s">
        <v>1845</v>
      </c>
      <c r="C322" s="39" t="s">
        <v>1555</v>
      </c>
      <c r="D322" s="39" t="s">
        <v>1067</v>
      </c>
      <c r="E322" s="39">
        <v>68</v>
      </c>
      <c r="F322" s="39">
        <v>1130307</v>
      </c>
      <c r="G322" s="39">
        <v>1130309</v>
      </c>
      <c r="H322" s="55" t="str">
        <f t="shared" si="10"/>
        <v>楊＊英</v>
      </c>
      <c r="I322" s="23" t="str">
        <f t="shared" si="11"/>
        <v>2＊086066</v>
      </c>
      <c r="J322" s="39">
        <v>1130308</v>
      </c>
      <c r="K322" s="39" t="s">
        <v>752</v>
      </c>
      <c r="L322" s="39">
        <v>1410</v>
      </c>
      <c r="M322" s="1"/>
      <c r="N322" s="1"/>
      <c r="O322" s="1"/>
      <c r="P322" s="1"/>
      <c r="Q322" s="1"/>
      <c r="R322" s="1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1"/>
      <c r="AK322" s="1"/>
      <c r="AL322" s="1"/>
      <c r="AM322" s="25"/>
      <c r="AN322" s="25"/>
      <c r="AO322" s="25"/>
      <c r="AP322" s="25"/>
      <c r="AQ322" s="25"/>
      <c r="AR322" s="1"/>
      <c r="AS322" s="25"/>
      <c r="AT322" s="25"/>
      <c r="AU322" s="25"/>
      <c r="AV322" s="25" t="s">
        <v>9</v>
      </c>
      <c r="AW322" s="25"/>
      <c r="AX322" s="36"/>
      <c r="AY322" s="25"/>
      <c r="AZ322" s="25"/>
      <c r="BA322" s="25"/>
      <c r="BB322" s="25"/>
      <c r="BC322" s="1"/>
      <c r="BD322" s="1"/>
      <c r="BE322" s="25"/>
      <c r="BF322" s="1"/>
      <c r="BG322" s="1"/>
      <c r="BH322" s="1"/>
      <c r="BI322" s="25" t="s">
        <v>1034</v>
      </c>
      <c r="BJ322" s="6"/>
    </row>
    <row r="323" spans="1:62" ht="63.5">
      <c r="A323" s="23">
        <v>319</v>
      </c>
      <c r="B323" s="39" t="s">
        <v>1846</v>
      </c>
      <c r="C323" s="39" t="s">
        <v>1556</v>
      </c>
      <c r="D323" s="39" t="s">
        <v>1067</v>
      </c>
      <c r="E323" s="39">
        <v>96</v>
      </c>
      <c r="F323" s="39">
        <v>1130307</v>
      </c>
      <c r="G323" s="39">
        <v>1130315</v>
      </c>
      <c r="H323" s="55" t="str">
        <f t="shared" si="10"/>
        <v>李＊玉嬌</v>
      </c>
      <c r="I323" s="23" t="str">
        <f t="shared" si="11"/>
        <v>0＊305478</v>
      </c>
      <c r="J323" s="39">
        <v>1130309</v>
      </c>
      <c r="K323" s="39" t="s">
        <v>1912</v>
      </c>
      <c r="L323" s="39">
        <v>1410</v>
      </c>
      <c r="M323" s="1"/>
      <c r="N323" s="1"/>
      <c r="O323" s="1"/>
      <c r="P323" s="1"/>
      <c r="Q323" s="1"/>
      <c r="R323" s="1"/>
      <c r="S323" s="25"/>
      <c r="T323" s="25"/>
      <c r="U323" s="25"/>
      <c r="V323" s="25"/>
      <c r="W323" s="25" t="s">
        <v>9</v>
      </c>
      <c r="X323" s="25"/>
      <c r="Y323" s="25"/>
      <c r="Z323" s="25" t="s">
        <v>1918</v>
      </c>
      <c r="AA323" s="25"/>
      <c r="AB323" s="25" t="s">
        <v>1919</v>
      </c>
      <c r="AC323" s="25"/>
      <c r="AD323" s="25"/>
      <c r="AE323" s="25"/>
      <c r="AF323" s="25"/>
      <c r="AG323" s="25"/>
      <c r="AH323" s="25"/>
      <c r="AI323" s="25"/>
      <c r="AJ323" s="1"/>
      <c r="AK323" s="1"/>
      <c r="AL323" s="1"/>
      <c r="AM323" s="25"/>
      <c r="AN323" s="25"/>
      <c r="AO323" s="25"/>
      <c r="AP323" s="25"/>
      <c r="AQ323" s="25"/>
      <c r="AR323" s="1"/>
      <c r="AS323" s="25"/>
      <c r="AT323" s="25"/>
      <c r="AU323" s="25"/>
      <c r="AV323" s="25"/>
      <c r="AW323" s="25"/>
      <c r="AX323" s="36"/>
      <c r="AY323" s="25"/>
      <c r="AZ323" s="25"/>
      <c r="BA323" s="25"/>
      <c r="BB323" s="25"/>
      <c r="BC323" s="1"/>
      <c r="BD323" s="1"/>
      <c r="BE323" s="25"/>
      <c r="BF323" s="1"/>
      <c r="BG323" s="1"/>
      <c r="BH323" s="1"/>
      <c r="BI323" s="25" t="s">
        <v>1034</v>
      </c>
      <c r="BJ323" s="6"/>
    </row>
    <row r="324" spans="1:62" ht="46.5">
      <c r="A324" s="23">
        <v>320</v>
      </c>
      <c r="B324" s="39" t="s">
        <v>1668</v>
      </c>
      <c r="C324" s="39" t="s">
        <v>1404</v>
      </c>
      <c r="D324" s="39" t="s">
        <v>1063</v>
      </c>
      <c r="E324" s="39">
        <v>76</v>
      </c>
      <c r="F324" s="39" t="s">
        <v>195</v>
      </c>
      <c r="G324" s="39" t="s">
        <v>195</v>
      </c>
      <c r="H324" s="55" t="str">
        <f t="shared" si="10"/>
        <v>郭＊陣</v>
      </c>
      <c r="I324" s="23" t="str">
        <f t="shared" si="11"/>
        <v>0＊181319</v>
      </c>
      <c r="J324" s="39">
        <v>1130311</v>
      </c>
      <c r="K324" s="39" t="s">
        <v>767</v>
      </c>
      <c r="L324" s="39">
        <v>1410</v>
      </c>
      <c r="M324" s="1"/>
      <c r="N324" s="1"/>
      <c r="O324" s="1"/>
      <c r="P324" s="1"/>
      <c r="Q324" s="1"/>
      <c r="R324" s="1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1"/>
      <c r="AK324" s="1"/>
      <c r="AL324" s="1"/>
      <c r="AM324" s="25"/>
      <c r="AN324" s="25"/>
      <c r="AO324" s="25"/>
      <c r="AP324" s="25"/>
      <c r="AQ324" s="25"/>
      <c r="AR324" s="1"/>
      <c r="AS324" s="25"/>
      <c r="AT324" s="25"/>
      <c r="AU324" s="25"/>
      <c r="AV324" s="25" t="s">
        <v>9</v>
      </c>
      <c r="AW324" s="25"/>
      <c r="AX324" s="36"/>
      <c r="AY324" s="25"/>
      <c r="AZ324" s="25"/>
      <c r="BA324" s="25"/>
      <c r="BB324" s="25"/>
      <c r="BC324" s="1" t="s">
        <v>9</v>
      </c>
      <c r="BD324" s="1"/>
      <c r="BE324" s="25"/>
      <c r="BF324" s="1"/>
      <c r="BG324" s="1"/>
      <c r="BH324" s="1"/>
      <c r="BI324" s="25"/>
      <c r="BJ324" s="6"/>
    </row>
    <row r="325" spans="1:62" ht="17">
      <c r="A325" s="23">
        <v>321</v>
      </c>
      <c r="B325" s="39" t="s">
        <v>1304</v>
      </c>
      <c r="C325" s="39" t="s">
        <v>226</v>
      </c>
      <c r="D325" s="39" t="s">
        <v>1067</v>
      </c>
      <c r="E325" s="39">
        <v>88</v>
      </c>
      <c r="F325" s="39" t="s">
        <v>195</v>
      </c>
      <c r="G325" s="39" t="s">
        <v>195</v>
      </c>
      <c r="H325" s="55" t="str">
        <f t="shared" si="10"/>
        <v>林＊緣</v>
      </c>
      <c r="I325" s="23" t="str">
        <f t="shared" si="11"/>
        <v>1＊461601</v>
      </c>
      <c r="J325" s="39">
        <v>1130311</v>
      </c>
      <c r="K325" s="39">
        <v>5761300</v>
      </c>
      <c r="L325" s="39">
        <v>1410</v>
      </c>
      <c r="M325" s="1"/>
      <c r="N325" s="1"/>
      <c r="O325" s="1"/>
      <c r="P325" s="1"/>
      <c r="Q325" s="1"/>
      <c r="R325" s="1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1"/>
      <c r="AK325" s="1"/>
      <c r="AL325" s="1"/>
      <c r="AM325" s="25"/>
      <c r="AN325" s="25"/>
      <c r="AO325" s="25"/>
      <c r="AP325" s="25"/>
      <c r="AQ325" s="25"/>
      <c r="AR325" s="1"/>
      <c r="AS325" s="25"/>
      <c r="AT325" s="25"/>
      <c r="AU325" s="25" t="s">
        <v>9</v>
      </c>
      <c r="AV325" s="25"/>
      <c r="AW325" s="25"/>
      <c r="AX325" s="36"/>
      <c r="AY325" s="25"/>
      <c r="AZ325" s="25"/>
      <c r="BA325" s="25"/>
      <c r="BB325" s="25"/>
      <c r="BC325" s="1"/>
      <c r="BD325" s="1"/>
      <c r="BE325" s="25"/>
      <c r="BF325" s="1"/>
      <c r="BG325" s="1"/>
      <c r="BH325" s="1"/>
      <c r="BI325" s="25"/>
      <c r="BJ325" s="6"/>
    </row>
    <row r="326" spans="1:62" ht="31">
      <c r="A326" s="23">
        <v>322</v>
      </c>
      <c r="B326" s="39" t="s">
        <v>1847</v>
      </c>
      <c r="C326" s="39" t="s">
        <v>1557</v>
      </c>
      <c r="D326" s="39" t="s">
        <v>1067</v>
      </c>
      <c r="E326" s="39">
        <v>82</v>
      </c>
      <c r="F326" s="39">
        <v>1130307</v>
      </c>
      <c r="G326" s="39">
        <v>1130318</v>
      </c>
      <c r="H326" s="55" t="str">
        <f t="shared" si="10"/>
        <v>李＊阿春</v>
      </c>
      <c r="I326" s="23" t="str">
        <f t="shared" si="11"/>
        <v>0＊199767</v>
      </c>
      <c r="J326" s="39">
        <v>1130312</v>
      </c>
      <c r="K326" s="39" t="s">
        <v>753</v>
      </c>
      <c r="L326" s="39">
        <v>1410</v>
      </c>
      <c r="M326" s="1"/>
      <c r="N326" s="1"/>
      <c r="O326" s="1"/>
      <c r="P326" s="1"/>
      <c r="Q326" s="1"/>
      <c r="R326" s="1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1"/>
      <c r="AK326" s="1"/>
      <c r="AL326" s="1"/>
      <c r="AM326" s="25"/>
      <c r="AN326" s="25"/>
      <c r="AO326" s="25"/>
      <c r="AP326" s="25"/>
      <c r="AQ326" s="25"/>
      <c r="AR326" s="1" t="s">
        <v>9</v>
      </c>
      <c r="AS326" s="25"/>
      <c r="AT326" s="25"/>
      <c r="AU326" s="25"/>
      <c r="AV326" s="25"/>
      <c r="AW326" s="25"/>
      <c r="AX326" s="36"/>
      <c r="AY326" s="25"/>
      <c r="AZ326" s="25"/>
      <c r="BA326" s="25"/>
      <c r="BB326" s="25"/>
      <c r="BC326" s="1"/>
      <c r="BD326" s="1"/>
      <c r="BE326" s="25"/>
      <c r="BF326" s="1"/>
      <c r="BG326" s="1"/>
      <c r="BH326" s="1"/>
      <c r="BI326" s="25" t="s">
        <v>1034</v>
      </c>
      <c r="BJ326" s="6"/>
    </row>
    <row r="327" spans="1:62" ht="62">
      <c r="A327" s="23">
        <v>323</v>
      </c>
      <c r="B327" s="39" t="s">
        <v>1281</v>
      </c>
      <c r="C327" s="39" t="s">
        <v>1002</v>
      </c>
      <c r="D327" s="39" t="s">
        <v>1063</v>
      </c>
      <c r="E327" s="39">
        <v>71</v>
      </c>
      <c r="F327" s="39">
        <v>1130302</v>
      </c>
      <c r="G327" s="39">
        <v>1130317</v>
      </c>
      <c r="H327" s="55" t="str">
        <f t="shared" si="10"/>
        <v>張＊中</v>
      </c>
      <c r="I327" s="23" t="str">
        <f t="shared" si="11"/>
        <v>0＊845916</v>
      </c>
      <c r="J327" s="39">
        <v>1130313</v>
      </c>
      <c r="K327" s="39" t="s">
        <v>1055</v>
      </c>
      <c r="L327" s="39">
        <v>1410</v>
      </c>
      <c r="M327" s="1"/>
      <c r="N327" s="1"/>
      <c r="O327" s="1"/>
      <c r="P327" s="1"/>
      <c r="Q327" s="1"/>
      <c r="R327" s="1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1"/>
      <c r="AK327" s="1"/>
      <c r="AL327" s="1"/>
      <c r="AM327" s="25"/>
      <c r="AN327" s="25"/>
      <c r="AO327" s="25"/>
      <c r="AP327" s="25"/>
      <c r="AQ327" s="25"/>
      <c r="AR327" s="1"/>
      <c r="AS327" s="25"/>
      <c r="AT327" s="25"/>
      <c r="AU327" s="25"/>
      <c r="AV327" s="25" t="s">
        <v>9</v>
      </c>
      <c r="AW327" s="25"/>
      <c r="AX327" s="36"/>
      <c r="AY327" s="25"/>
      <c r="AZ327" s="25"/>
      <c r="BA327" s="25"/>
      <c r="BB327" s="25"/>
      <c r="BC327" s="1" t="s">
        <v>9</v>
      </c>
      <c r="BD327" s="1"/>
      <c r="BE327" s="25"/>
      <c r="BF327" s="1"/>
      <c r="BG327" s="1"/>
      <c r="BH327" s="1"/>
      <c r="BI327" s="25" t="s">
        <v>1034</v>
      </c>
      <c r="BJ327" s="6"/>
    </row>
    <row r="328" spans="1:62" ht="46.5">
      <c r="A328" s="23">
        <v>324</v>
      </c>
      <c r="B328" s="39" t="s">
        <v>1848</v>
      </c>
      <c r="C328" s="39" t="s">
        <v>184</v>
      </c>
      <c r="D328" s="39" t="s">
        <v>1067</v>
      </c>
      <c r="E328" s="39">
        <v>80</v>
      </c>
      <c r="F328" s="39" t="s">
        <v>195</v>
      </c>
      <c r="G328" s="39" t="s">
        <v>195</v>
      </c>
      <c r="H328" s="55" t="str">
        <f t="shared" si="10"/>
        <v>陳＊枝</v>
      </c>
      <c r="I328" s="23" t="str">
        <f t="shared" si="11"/>
        <v>0＊020929</v>
      </c>
      <c r="J328" s="39">
        <v>1130313</v>
      </c>
      <c r="K328" s="39" t="s">
        <v>1913</v>
      </c>
      <c r="L328" s="39">
        <v>1410</v>
      </c>
      <c r="M328" s="1"/>
      <c r="N328" s="1"/>
      <c r="O328" s="1"/>
      <c r="P328" s="1"/>
      <c r="Q328" s="1"/>
      <c r="R328" s="1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1"/>
      <c r="AK328" s="1"/>
      <c r="AL328" s="1"/>
      <c r="AM328" s="25"/>
      <c r="AN328" s="25"/>
      <c r="AO328" s="25"/>
      <c r="AP328" s="25"/>
      <c r="AQ328" s="25"/>
      <c r="AR328" s="1"/>
      <c r="AS328" s="25"/>
      <c r="AT328" s="25"/>
      <c r="AU328" s="25" t="s">
        <v>9</v>
      </c>
      <c r="AV328" s="25"/>
      <c r="AW328" s="25"/>
      <c r="AX328" s="36"/>
      <c r="AY328" s="25"/>
      <c r="AZ328" s="25"/>
      <c r="BA328" s="25" t="s">
        <v>9</v>
      </c>
      <c r="BB328" s="25"/>
      <c r="BC328" s="1"/>
      <c r="BD328" s="1"/>
      <c r="BE328" s="25"/>
      <c r="BF328" s="1"/>
      <c r="BG328" s="1"/>
      <c r="BH328" s="1"/>
      <c r="BI328" s="25"/>
      <c r="BJ328" s="6"/>
    </row>
    <row r="329" spans="1:62" ht="46.5">
      <c r="A329" s="23">
        <v>325</v>
      </c>
      <c r="B329" s="39" t="s">
        <v>1849</v>
      </c>
      <c r="C329" s="39" t="s">
        <v>1558</v>
      </c>
      <c r="D329" s="39" t="s">
        <v>1067</v>
      </c>
      <c r="E329" s="39">
        <v>66</v>
      </c>
      <c r="F329" s="39" t="s">
        <v>195</v>
      </c>
      <c r="G329" s="39" t="s">
        <v>195</v>
      </c>
      <c r="H329" s="55" t="str">
        <f t="shared" si="10"/>
        <v>王＊月桃</v>
      </c>
      <c r="I329" s="23" t="str">
        <f t="shared" si="11"/>
        <v>0＊219881</v>
      </c>
      <c r="J329" s="39">
        <v>1130313</v>
      </c>
      <c r="K329" s="39" t="s">
        <v>767</v>
      </c>
      <c r="L329" s="39">
        <v>1410</v>
      </c>
      <c r="M329" s="1"/>
      <c r="N329" s="1"/>
      <c r="O329" s="1"/>
      <c r="P329" s="1"/>
      <c r="Q329" s="1"/>
      <c r="R329" s="1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1"/>
      <c r="AK329" s="1"/>
      <c r="AL329" s="1"/>
      <c r="AM329" s="25"/>
      <c r="AN329" s="25"/>
      <c r="AO329" s="25"/>
      <c r="AP329" s="25"/>
      <c r="AQ329" s="25"/>
      <c r="AR329" s="1"/>
      <c r="AS329" s="25"/>
      <c r="AT329" s="25"/>
      <c r="AU329" s="25"/>
      <c r="AV329" s="25" t="s">
        <v>9</v>
      </c>
      <c r="AW329" s="25"/>
      <c r="AX329" s="36"/>
      <c r="AY329" s="25"/>
      <c r="AZ329" s="25"/>
      <c r="BA329" s="25"/>
      <c r="BB329" s="25"/>
      <c r="BC329" s="1" t="s">
        <v>9</v>
      </c>
      <c r="BD329" s="1"/>
      <c r="BE329" s="25"/>
      <c r="BF329" s="1"/>
      <c r="BG329" s="1"/>
      <c r="BH329" s="1"/>
      <c r="BI329" s="25"/>
      <c r="BJ329" s="6"/>
    </row>
    <row r="330" spans="1:62" ht="31">
      <c r="A330" s="23">
        <v>326</v>
      </c>
      <c r="B330" s="39" t="s">
        <v>1850</v>
      </c>
      <c r="C330" s="39" t="s">
        <v>1559</v>
      </c>
      <c r="D330" s="39" t="s">
        <v>1067</v>
      </c>
      <c r="E330" s="39">
        <v>68</v>
      </c>
      <c r="F330" s="39" t="s">
        <v>195</v>
      </c>
      <c r="G330" s="39" t="s">
        <v>195</v>
      </c>
      <c r="H330" s="55" t="str">
        <f t="shared" si="10"/>
        <v>許＊理</v>
      </c>
      <c r="I330" s="23" t="str">
        <f t="shared" si="11"/>
        <v>1＊221643</v>
      </c>
      <c r="J330" s="39">
        <v>1130313</v>
      </c>
      <c r="K330" s="39" t="s">
        <v>734</v>
      </c>
      <c r="L330" s="39">
        <v>1410</v>
      </c>
      <c r="M330" s="1"/>
      <c r="N330" s="1"/>
      <c r="O330" s="1"/>
      <c r="P330" s="1"/>
      <c r="Q330" s="1"/>
      <c r="R330" s="1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1"/>
      <c r="AK330" s="1"/>
      <c r="AL330" s="1"/>
      <c r="AM330" s="25"/>
      <c r="AN330" s="25"/>
      <c r="AO330" s="25"/>
      <c r="AP330" s="25"/>
      <c r="AQ330" s="25"/>
      <c r="AR330" s="1"/>
      <c r="AS330" s="25"/>
      <c r="AT330" s="25"/>
      <c r="AU330" s="25"/>
      <c r="AV330" s="25"/>
      <c r="AW330" s="25"/>
      <c r="AX330" s="36"/>
      <c r="AY330" s="25"/>
      <c r="AZ330" s="25"/>
      <c r="BA330" s="25" t="s">
        <v>9</v>
      </c>
      <c r="BB330" s="25"/>
      <c r="BC330" s="1"/>
      <c r="BD330" s="1"/>
      <c r="BE330" s="25"/>
      <c r="BF330" s="1"/>
      <c r="BG330" s="1"/>
      <c r="BH330" s="1"/>
      <c r="BI330" s="25"/>
      <c r="BJ330" s="6"/>
    </row>
    <row r="331" spans="1:62" ht="31">
      <c r="A331" s="23">
        <v>327</v>
      </c>
      <c r="B331" s="39" t="s">
        <v>1851</v>
      </c>
      <c r="C331" s="39" t="s">
        <v>1560</v>
      </c>
      <c r="D331" s="39" t="s">
        <v>1067</v>
      </c>
      <c r="E331" s="39">
        <v>67</v>
      </c>
      <c r="F331" s="39" t="s">
        <v>195</v>
      </c>
      <c r="G331" s="39" t="s">
        <v>195</v>
      </c>
      <c r="H331" s="55" t="str">
        <f t="shared" si="10"/>
        <v>羅＊瑾</v>
      </c>
      <c r="I331" s="23" t="str">
        <f t="shared" si="11"/>
        <v>1＊239109</v>
      </c>
      <c r="J331" s="39">
        <v>1130313</v>
      </c>
      <c r="K331" s="39" t="s">
        <v>732</v>
      </c>
      <c r="L331" s="39">
        <v>1410</v>
      </c>
      <c r="M331" s="1"/>
      <c r="N331" s="1"/>
      <c r="O331" s="1"/>
      <c r="P331" s="1"/>
      <c r="Q331" s="1"/>
      <c r="R331" s="1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1"/>
      <c r="AK331" s="1"/>
      <c r="AL331" s="1"/>
      <c r="AM331" s="25"/>
      <c r="AN331" s="25"/>
      <c r="AO331" s="25"/>
      <c r="AP331" s="25"/>
      <c r="AQ331" s="25"/>
      <c r="AR331" s="1"/>
      <c r="AS331" s="25"/>
      <c r="AT331" s="25"/>
      <c r="AU331" s="25"/>
      <c r="AV331" s="25"/>
      <c r="AW331" s="25"/>
      <c r="AX331" s="36"/>
      <c r="AY331" s="25"/>
      <c r="AZ331" s="25"/>
      <c r="BA331" s="25"/>
      <c r="BB331" s="25" t="s">
        <v>1899</v>
      </c>
      <c r="BC331" s="1"/>
      <c r="BD331" s="1"/>
      <c r="BE331" s="25"/>
      <c r="BF331" s="1"/>
      <c r="BG331" s="1"/>
      <c r="BH331" s="1"/>
      <c r="BI331" s="25"/>
      <c r="BJ331" s="6"/>
    </row>
    <row r="332" spans="1:62" ht="46.5">
      <c r="A332" s="23">
        <v>328</v>
      </c>
      <c r="B332" s="39" t="s">
        <v>1852</v>
      </c>
      <c r="C332" s="39" t="s">
        <v>1561</v>
      </c>
      <c r="D332" s="39" t="s">
        <v>1063</v>
      </c>
      <c r="E332" s="39">
        <v>61</v>
      </c>
      <c r="F332" s="39" t="s">
        <v>195</v>
      </c>
      <c r="G332" s="39" t="s">
        <v>195</v>
      </c>
      <c r="H332" s="55" t="str">
        <f t="shared" si="10"/>
        <v>曾＊強</v>
      </c>
      <c r="I332" s="23" t="str">
        <f t="shared" si="11"/>
        <v>2＊735114</v>
      </c>
      <c r="J332" s="39">
        <v>1130313</v>
      </c>
      <c r="K332" s="39" t="s">
        <v>754</v>
      </c>
      <c r="L332" s="39">
        <v>1410</v>
      </c>
      <c r="M332" s="1"/>
      <c r="N332" s="1"/>
      <c r="O332" s="1"/>
      <c r="P332" s="1"/>
      <c r="Q332" s="1"/>
      <c r="R332" s="1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1"/>
      <c r="AK332" s="1"/>
      <c r="AL332" s="1"/>
      <c r="AM332" s="25"/>
      <c r="AN332" s="25"/>
      <c r="AO332" s="25"/>
      <c r="AP332" s="25"/>
      <c r="AQ332" s="25"/>
      <c r="AR332" s="1"/>
      <c r="AS332" s="25"/>
      <c r="AT332" s="25"/>
      <c r="AU332" s="25"/>
      <c r="AV332" s="25"/>
      <c r="AW332" s="25"/>
      <c r="AX332" s="36"/>
      <c r="AY332" s="25"/>
      <c r="AZ332" s="25"/>
      <c r="BA332" s="25" t="s">
        <v>9</v>
      </c>
      <c r="BB332" s="25"/>
      <c r="BC332" s="1"/>
      <c r="BD332" s="1"/>
      <c r="BE332" s="25"/>
      <c r="BF332" s="1"/>
      <c r="BG332" s="1"/>
      <c r="BH332" s="1"/>
      <c r="BI332" s="25" t="s">
        <v>1043</v>
      </c>
      <c r="BJ332" s="6"/>
    </row>
    <row r="333" spans="1:62" ht="46.5">
      <c r="A333" s="23">
        <v>329</v>
      </c>
      <c r="B333" s="39" t="s">
        <v>1297</v>
      </c>
      <c r="C333" s="39" t="s">
        <v>1014</v>
      </c>
      <c r="D333" s="39" t="s">
        <v>1063</v>
      </c>
      <c r="E333" s="39">
        <v>52</v>
      </c>
      <c r="F333" s="39">
        <v>1130314</v>
      </c>
      <c r="G333" s="39">
        <v>1130316</v>
      </c>
      <c r="H333" s="55" t="str">
        <f t="shared" ref="H333:H367" si="12">REPLACE(B333,2,1,"＊")</f>
        <v>王＊宏</v>
      </c>
      <c r="I333" s="23" t="str">
        <f t="shared" ref="I333:I367" si="13">REPLACE(C333,2,1,"＊")</f>
        <v>0＊152512</v>
      </c>
      <c r="J333" s="39">
        <v>1130315</v>
      </c>
      <c r="K333" s="39" t="s">
        <v>748</v>
      </c>
      <c r="L333" s="39">
        <v>1410</v>
      </c>
      <c r="M333" s="1"/>
      <c r="N333" s="1"/>
      <c r="O333" s="1"/>
      <c r="P333" s="1"/>
      <c r="Q333" s="1"/>
      <c r="R333" s="1"/>
      <c r="S333" s="25"/>
      <c r="T333" s="25"/>
      <c r="U333" s="25"/>
      <c r="V333" s="25"/>
      <c r="W333" s="25" t="s">
        <v>9</v>
      </c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1"/>
      <c r="AK333" s="1"/>
      <c r="AL333" s="1"/>
      <c r="AM333" s="25"/>
      <c r="AN333" s="25"/>
      <c r="AO333" s="25"/>
      <c r="AP333" s="25"/>
      <c r="AQ333" s="25"/>
      <c r="AR333" s="1"/>
      <c r="AS333" s="25"/>
      <c r="AT333" s="25"/>
      <c r="AU333" s="25"/>
      <c r="AV333" s="25"/>
      <c r="AW333" s="25"/>
      <c r="AX333" s="36"/>
      <c r="AY333" s="25"/>
      <c r="AZ333" s="25"/>
      <c r="BA333" s="25"/>
      <c r="BB333" s="25"/>
      <c r="BC333" s="1"/>
      <c r="BD333" s="1"/>
      <c r="BE333" s="25"/>
      <c r="BF333" s="1"/>
      <c r="BG333" s="1"/>
      <c r="BH333" s="1"/>
      <c r="BI333" s="25" t="s">
        <v>1034</v>
      </c>
      <c r="BJ333" s="6"/>
    </row>
    <row r="334" spans="1:62" ht="31">
      <c r="A334" s="23">
        <v>330</v>
      </c>
      <c r="B334" s="39" t="s">
        <v>1853</v>
      </c>
      <c r="C334" s="39" t="s">
        <v>1562</v>
      </c>
      <c r="D334" s="39" t="s">
        <v>1067</v>
      </c>
      <c r="E334" s="39">
        <v>81</v>
      </c>
      <c r="F334" s="39" t="s">
        <v>195</v>
      </c>
      <c r="G334" s="39" t="s">
        <v>195</v>
      </c>
      <c r="H334" s="55" t="str">
        <f t="shared" si="12"/>
        <v>江＊美月</v>
      </c>
      <c r="I334" s="23" t="str">
        <f t="shared" si="13"/>
        <v>0＊441871</v>
      </c>
      <c r="J334" s="39">
        <v>1130315</v>
      </c>
      <c r="K334" s="39" t="s">
        <v>732</v>
      </c>
      <c r="L334" s="39">
        <v>1410</v>
      </c>
      <c r="M334" s="1"/>
      <c r="N334" s="1"/>
      <c r="O334" s="1"/>
      <c r="P334" s="1"/>
      <c r="Q334" s="1"/>
      <c r="R334" s="1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1"/>
      <c r="AK334" s="1"/>
      <c r="AL334" s="1"/>
      <c r="AM334" s="25"/>
      <c r="AN334" s="25"/>
      <c r="AO334" s="25"/>
      <c r="AP334" s="25"/>
      <c r="AQ334" s="25"/>
      <c r="AR334" s="1"/>
      <c r="AS334" s="25"/>
      <c r="AT334" s="25"/>
      <c r="AU334" s="25"/>
      <c r="AV334" s="25"/>
      <c r="AW334" s="25"/>
      <c r="AX334" s="36"/>
      <c r="AY334" s="25"/>
      <c r="AZ334" s="25"/>
      <c r="BA334" s="25"/>
      <c r="BB334" s="25" t="s">
        <v>1899</v>
      </c>
      <c r="BC334" s="1"/>
      <c r="BD334" s="1"/>
      <c r="BE334" s="25"/>
      <c r="BF334" s="1"/>
      <c r="BG334" s="1"/>
      <c r="BH334" s="1"/>
      <c r="BI334" s="25"/>
      <c r="BJ334" s="6"/>
    </row>
    <row r="335" spans="1:62" ht="31">
      <c r="A335" s="23">
        <v>331</v>
      </c>
      <c r="B335" s="39" t="s">
        <v>1854</v>
      </c>
      <c r="C335" s="39" t="s">
        <v>1563</v>
      </c>
      <c r="D335" s="39" t="s">
        <v>1067</v>
      </c>
      <c r="E335" s="39">
        <v>80</v>
      </c>
      <c r="F335" s="39" t="s">
        <v>195</v>
      </c>
      <c r="G335" s="39" t="s">
        <v>195</v>
      </c>
      <c r="H335" s="55" t="str">
        <f t="shared" si="12"/>
        <v>余＊寶秀</v>
      </c>
      <c r="I335" s="23" t="str">
        <f t="shared" si="13"/>
        <v>1＊995920</v>
      </c>
      <c r="J335" s="39">
        <v>1130315</v>
      </c>
      <c r="K335" s="39" t="s">
        <v>734</v>
      </c>
      <c r="L335" s="39">
        <v>1410</v>
      </c>
      <c r="M335" s="1"/>
      <c r="N335" s="1"/>
      <c r="O335" s="1"/>
      <c r="P335" s="1"/>
      <c r="Q335" s="1"/>
      <c r="R335" s="1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1"/>
      <c r="AK335" s="1"/>
      <c r="AL335" s="1"/>
      <c r="AM335" s="25"/>
      <c r="AN335" s="25"/>
      <c r="AO335" s="25"/>
      <c r="AP335" s="25"/>
      <c r="AQ335" s="25"/>
      <c r="AR335" s="1"/>
      <c r="AS335" s="25"/>
      <c r="AT335" s="25"/>
      <c r="AU335" s="25"/>
      <c r="AV335" s="25"/>
      <c r="AW335" s="25"/>
      <c r="AX335" s="36"/>
      <c r="AY335" s="25"/>
      <c r="AZ335" s="25"/>
      <c r="BA335" s="25" t="s">
        <v>9</v>
      </c>
      <c r="BB335" s="25"/>
      <c r="BC335" s="1"/>
      <c r="BD335" s="1"/>
      <c r="BE335" s="25"/>
      <c r="BF335" s="1"/>
      <c r="BG335" s="1"/>
      <c r="BH335" s="1"/>
      <c r="BI335" s="25"/>
      <c r="BJ335" s="6"/>
    </row>
    <row r="336" spans="1:62" ht="31">
      <c r="A336" s="23">
        <v>332</v>
      </c>
      <c r="B336" s="39" t="s">
        <v>1855</v>
      </c>
      <c r="C336" s="39" t="s">
        <v>1564</v>
      </c>
      <c r="D336" s="39" t="s">
        <v>1063</v>
      </c>
      <c r="E336" s="39">
        <v>85</v>
      </c>
      <c r="F336" s="39">
        <v>1130315</v>
      </c>
      <c r="G336" s="39">
        <v>1130319</v>
      </c>
      <c r="H336" s="55" t="str">
        <f t="shared" si="12"/>
        <v>余＊生</v>
      </c>
      <c r="I336" s="23" t="str">
        <f t="shared" si="13"/>
        <v>1＊452237</v>
      </c>
      <c r="J336" s="39">
        <v>1130316</v>
      </c>
      <c r="K336" s="39" t="s">
        <v>752</v>
      </c>
      <c r="L336" s="39">
        <v>1410</v>
      </c>
      <c r="M336" s="1"/>
      <c r="N336" s="1"/>
      <c r="O336" s="1"/>
      <c r="P336" s="1"/>
      <c r="Q336" s="1"/>
      <c r="R336" s="1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1"/>
      <c r="AK336" s="1"/>
      <c r="AL336" s="1"/>
      <c r="AM336" s="25"/>
      <c r="AN336" s="25"/>
      <c r="AO336" s="25"/>
      <c r="AP336" s="25"/>
      <c r="AQ336" s="25"/>
      <c r="AR336" s="1"/>
      <c r="AS336" s="25"/>
      <c r="AT336" s="25"/>
      <c r="AU336" s="25"/>
      <c r="AV336" s="25" t="s">
        <v>9</v>
      </c>
      <c r="AW336" s="25"/>
      <c r="AX336" s="36"/>
      <c r="AY336" s="25"/>
      <c r="AZ336" s="25"/>
      <c r="BA336" s="25"/>
      <c r="BB336" s="25"/>
      <c r="BC336" s="1"/>
      <c r="BD336" s="1"/>
      <c r="BE336" s="25"/>
      <c r="BF336" s="1"/>
      <c r="BG336" s="1"/>
      <c r="BH336" s="1"/>
      <c r="BI336" s="25" t="s">
        <v>1034</v>
      </c>
      <c r="BJ336" s="6"/>
    </row>
    <row r="337" spans="1:62" ht="31">
      <c r="A337" s="23">
        <v>333</v>
      </c>
      <c r="B337" s="39" t="s">
        <v>1856</v>
      </c>
      <c r="C337" s="39" t="s">
        <v>1565</v>
      </c>
      <c r="D337" s="39" t="s">
        <v>1067</v>
      </c>
      <c r="E337" s="39">
        <v>43</v>
      </c>
      <c r="F337" s="39">
        <v>1130315</v>
      </c>
      <c r="G337" s="39">
        <v>1130318</v>
      </c>
      <c r="H337" s="55" t="str">
        <f t="shared" si="12"/>
        <v>徐＊珊</v>
      </c>
      <c r="I337" s="23" t="str">
        <f t="shared" si="13"/>
        <v>2＊069390</v>
      </c>
      <c r="J337" s="39">
        <v>1130316</v>
      </c>
      <c r="K337" s="39" t="s">
        <v>752</v>
      </c>
      <c r="L337" s="39">
        <v>1410</v>
      </c>
      <c r="M337" s="1"/>
      <c r="N337" s="1"/>
      <c r="O337" s="1"/>
      <c r="P337" s="1"/>
      <c r="Q337" s="1"/>
      <c r="R337" s="1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1"/>
      <c r="AK337" s="1"/>
      <c r="AL337" s="1"/>
      <c r="AM337" s="25"/>
      <c r="AN337" s="25"/>
      <c r="AO337" s="25"/>
      <c r="AP337" s="25"/>
      <c r="AQ337" s="25"/>
      <c r="AR337" s="1"/>
      <c r="AS337" s="25"/>
      <c r="AT337" s="25"/>
      <c r="AU337" s="25"/>
      <c r="AV337" s="25" t="s">
        <v>9</v>
      </c>
      <c r="AW337" s="25"/>
      <c r="AX337" s="36"/>
      <c r="AY337" s="25"/>
      <c r="AZ337" s="25"/>
      <c r="BA337" s="25"/>
      <c r="BB337" s="25"/>
      <c r="BC337" s="1"/>
      <c r="BD337" s="1"/>
      <c r="BE337" s="25"/>
      <c r="BF337" s="1"/>
      <c r="BG337" s="1"/>
      <c r="BH337" s="1"/>
      <c r="BI337" s="25" t="s">
        <v>1034</v>
      </c>
      <c r="BJ337" s="6"/>
    </row>
    <row r="338" spans="1:62" ht="46.5">
      <c r="A338" s="23">
        <v>334</v>
      </c>
      <c r="B338" s="39" t="s">
        <v>1277</v>
      </c>
      <c r="C338" s="39" t="s">
        <v>126</v>
      </c>
      <c r="D338" s="39" t="s">
        <v>1067</v>
      </c>
      <c r="E338" s="39">
        <v>76</v>
      </c>
      <c r="F338" s="39">
        <v>1130313</v>
      </c>
      <c r="G338" s="39">
        <v>1130323</v>
      </c>
      <c r="H338" s="55" t="str">
        <f t="shared" si="12"/>
        <v>廖＊秀貞</v>
      </c>
      <c r="I338" s="23" t="str">
        <f t="shared" si="13"/>
        <v>0＊844437</v>
      </c>
      <c r="J338" s="39">
        <v>1130316</v>
      </c>
      <c r="K338" s="39" t="s">
        <v>738</v>
      </c>
      <c r="L338" s="39">
        <v>1410</v>
      </c>
      <c r="M338" s="1"/>
      <c r="N338" s="1"/>
      <c r="O338" s="1"/>
      <c r="P338" s="1"/>
      <c r="Q338" s="1"/>
      <c r="R338" s="1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1"/>
      <c r="AK338" s="1"/>
      <c r="AL338" s="1"/>
      <c r="AM338" s="25"/>
      <c r="AN338" s="25"/>
      <c r="AO338" s="25"/>
      <c r="AP338" s="25"/>
      <c r="AQ338" s="25"/>
      <c r="AR338" s="1"/>
      <c r="AS338" s="25"/>
      <c r="AT338" s="25"/>
      <c r="AU338" s="25"/>
      <c r="AV338" s="25"/>
      <c r="AW338" s="25"/>
      <c r="AX338" s="36"/>
      <c r="AY338" s="25"/>
      <c r="AZ338" s="25" t="s">
        <v>9</v>
      </c>
      <c r="BA338" s="25" t="s">
        <v>9</v>
      </c>
      <c r="BB338" s="25"/>
      <c r="BC338" s="1"/>
      <c r="BD338" s="1"/>
      <c r="BE338" s="25"/>
      <c r="BF338" s="1"/>
      <c r="BG338" s="1"/>
      <c r="BH338" s="1"/>
      <c r="BI338" s="25"/>
      <c r="BJ338" s="6"/>
    </row>
    <row r="339" spans="1:62" ht="31">
      <c r="A339" s="23">
        <v>335</v>
      </c>
      <c r="B339" s="39" t="s">
        <v>1857</v>
      </c>
      <c r="C339" s="39" t="s">
        <v>1566</v>
      </c>
      <c r="D339" s="39" t="s">
        <v>1067</v>
      </c>
      <c r="E339" s="39">
        <v>87</v>
      </c>
      <c r="F339" s="39">
        <v>1130316</v>
      </c>
      <c r="G339" s="39">
        <v>1130320</v>
      </c>
      <c r="H339" s="55" t="str">
        <f t="shared" si="12"/>
        <v>曹＊銀針</v>
      </c>
      <c r="I339" s="23" t="str">
        <f t="shared" si="13"/>
        <v>0＊422732</v>
      </c>
      <c r="J339" s="39">
        <v>1130318</v>
      </c>
      <c r="K339" s="39" t="s">
        <v>752</v>
      </c>
      <c r="L339" s="39">
        <v>1410</v>
      </c>
      <c r="M339" s="1"/>
      <c r="N339" s="1"/>
      <c r="O339" s="1"/>
      <c r="P339" s="1"/>
      <c r="Q339" s="1"/>
      <c r="R339" s="1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1"/>
      <c r="AK339" s="1"/>
      <c r="AL339" s="1"/>
      <c r="AM339" s="25"/>
      <c r="AN339" s="25"/>
      <c r="AO339" s="25"/>
      <c r="AP339" s="25"/>
      <c r="AQ339" s="25"/>
      <c r="AR339" s="1"/>
      <c r="AS339" s="25"/>
      <c r="AT339" s="25"/>
      <c r="AU339" s="25"/>
      <c r="AV339" s="25" t="s">
        <v>9</v>
      </c>
      <c r="AW339" s="25"/>
      <c r="AX339" s="36"/>
      <c r="AY339" s="25"/>
      <c r="AZ339" s="25"/>
      <c r="BA339" s="25"/>
      <c r="BB339" s="25"/>
      <c r="BC339" s="1"/>
      <c r="BD339" s="1"/>
      <c r="BE339" s="25"/>
      <c r="BF339" s="1"/>
      <c r="BG339" s="1"/>
      <c r="BH339" s="1"/>
      <c r="BI339" s="25" t="s">
        <v>1034</v>
      </c>
      <c r="BJ339" s="6"/>
    </row>
    <row r="340" spans="1:62" ht="31">
      <c r="A340" s="23">
        <v>336</v>
      </c>
      <c r="B340" s="39" t="s">
        <v>1858</v>
      </c>
      <c r="C340" s="39" t="s">
        <v>1567</v>
      </c>
      <c r="D340" s="39" t="s">
        <v>1063</v>
      </c>
      <c r="E340" s="39">
        <v>81</v>
      </c>
      <c r="F340" s="39" t="s">
        <v>195</v>
      </c>
      <c r="G340" s="39" t="s">
        <v>195</v>
      </c>
      <c r="H340" s="55" t="str">
        <f t="shared" si="12"/>
        <v>林＊基</v>
      </c>
      <c r="I340" s="23" t="str">
        <f t="shared" si="13"/>
        <v>0＊634151</v>
      </c>
      <c r="J340" s="39">
        <v>1130318</v>
      </c>
      <c r="K340" s="39" t="s">
        <v>734</v>
      </c>
      <c r="L340" s="39">
        <v>1410</v>
      </c>
      <c r="M340" s="1"/>
      <c r="N340" s="1"/>
      <c r="O340" s="1"/>
      <c r="P340" s="1"/>
      <c r="Q340" s="1"/>
      <c r="R340" s="1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1"/>
      <c r="AK340" s="1"/>
      <c r="AL340" s="1"/>
      <c r="AM340" s="25"/>
      <c r="AN340" s="25"/>
      <c r="AO340" s="25"/>
      <c r="AP340" s="25"/>
      <c r="AQ340" s="25"/>
      <c r="AR340" s="1"/>
      <c r="AS340" s="25"/>
      <c r="AT340" s="25"/>
      <c r="AU340" s="25"/>
      <c r="AV340" s="25"/>
      <c r="AW340" s="25"/>
      <c r="AX340" s="36"/>
      <c r="AY340" s="25"/>
      <c r="AZ340" s="25"/>
      <c r="BA340" s="25" t="s">
        <v>9</v>
      </c>
      <c r="BB340" s="25"/>
      <c r="BC340" s="1"/>
      <c r="BD340" s="1"/>
      <c r="BE340" s="25"/>
      <c r="BF340" s="1"/>
      <c r="BG340" s="1"/>
      <c r="BH340" s="1"/>
      <c r="BI340" s="25"/>
      <c r="BJ340" s="6"/>
    </row>
    <row r="341" spans="1:62" ht="17">
      <c r="A341" s="23">
        <v>337</v>
      </c>
      <c r="B341" s="39" t="s">
        <v>1859</v>
      </c>
      <c r="C341" s="39" t="s">
        <v>1568</v>
      </c>
      <c r="D341" s="39" t="s">
        <v>1063</v>
      </c>
      <c r="E341" s="39">
        <v>70</v>
      </c>
      <c r="F341" s="39" t="s">
        <v>195</v>
      </c>
      <c r="G341" s="39" t="s">
        <v>195</v>
      </c>
      <c r="H341" s="55" t="str">
        <f t="shared" si="12"/>
        <v>陳＊實</v>
      </c>
      <c r="I341" s="23" t="str">
        <f t="shared" si="13"/>
        <v>1＊788622</v>
      </c>
      <c r="J341" s="39">
        <v>1130318</v>
      </c>
      <c r="K341" s="39">
        <v>5761300</v>
      </c>
      <c r="L341" s="39">
        <v>1410</v>
      </c>
      <c r="M341" s="1"/>
      <c r="N341" s="1"/>
      <c r="O341" s="1"/>
      <c r="P341" s="1"/>
      <c r="Q341" s="1"/>
      <c r="R341" s="1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1"/>
      <c r="AK341" s="1"/>
      <c r="AL341" s="1"/>
      <c r="AM341" s="25"/>
      <c r="AN341" s="25"/>
      <c r="AO341" s="25"/>
      <c r="AP341" s="25"/>
      <c r="AQ341" s="25"/>
      <c r="AR341" s="1"/>
      <c r="AS341" s="25"/>
      <c r="AT341" s="25"/>
      <c r="AU341" s="25" t="s">
        <v>9</v>
      </c>
      <c r="AV341" s="25"/>
      <c r="AW341" s="25"/>
      <c r="AX341" s="36"/>
      <c r="AY341" s="25"/>
      <c r="AZ341" s="25"/>
      <c r="BA341" s="25"/>
      <c r="BB341" s="25"/>
      <c r="BC341" s="1"/>
      <c r="BD341" s="1"/>
      <c r="BE341" s="25"/>
      <c r="BF341" s="1"/>
      <c r="BG341" s="1"/>
      <c r="BH341" s="1"/>
      <c r="BI341" s="25"/>
      <c r="BJ341" s="6"/>
    </row>
    <row r="342" spans="1:62" ht="77.5">
      <c r="A342" s="23">
        <v>338</v>
      </c>
      <c r="B342" s="39" t="s">
        <v>1079</v>
      </c>
      <c r="C342" s="39" t="s">
        <v>798</v>
      </c>
      <c r="D342" s="39" t="s">
        <v>1067</v>
      </c>
      <c r="E342" s="39">
        <v>73</v>
      </c>
      <c r="F342" s="39" t="s">
        <v>195</v>
      </c>
      <c r="G342" s="39" t="s">
        <v>195</v>
      </c>
      <c r="H342" s="55" t="str">
        <f t="shared" si="12"/>
        <v>張＊華</v>
      </c>
      <c r="I342" s="23" t="str">
        <f t="shared" si="13"/>
        <v>2＊703807</v>
      </c>
      <c r="J342" s="39">
        <v>1130318</v>
      </c>
      <c r="K342" s="39" t="s">
        <v>763</v>
      </c>
      <c r="L342" s="39">
        <v>1410</v>
      </c>
      <c r="M342" s="1"/>
      <c r="N342" s="1"/>
      <c r="O342" s="1"/>
      <c r="P342" s="1"/>
      <c r="Q342" s="1"/>
      <c r="R342" s="1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1"/>
      <c r="AK342" s="1"/>
      <c r="AL342" s="1"/>
      <c r="AM342" s="25"/>
      <c r="AN342" s="25"/>
      <c r="AO342" s="25"/>
      <c r="AP342" s="25"/>
      <c r="AQ342" s="25"/>
      <c r="AR342" s="1"/>
      <c r="AS342" s="25"/>
      <c r="AT342" s="25"/>
      <c r="AU342" s="25"/>
      <c r="AV342" s="25" t="s">
        <v>9</v>
      </c>
      <c r="AW342" s="25"/>
      <c r="AX342" s="36"/>
      <c r="AY342" s="25"/>
      <c r="AZ342" s="25" t="s">
        <v>9</v>
      </c>
      <c r="BA342" s="25" t="s">
        <v>1879</v>
      </c>
      <c r="BB342" s="25"/>
      <c r="BC342" s="1"/>
      <c r="BD342" s="1"/>
      <c r="BE342" s="25"/>
      <c r="BF342" s="1"/>
      <c r="BG342" s="1"/>
      <c r="BH342" s="1"/>
      <c r="BI342" s="25" t="s">
        <v>1034</v>
      </c>
      <c r="BJ342" s="6"/>
    </row>
    <row r="343" spans="1:62" ht="46.5">
      <c r="A343" s="23">
        <v>339</v>
      </c>
      <c r="B343" s="39" t="s">
        <v>1860</v>
      </c>
      <c r="C343" s="39" t="s">
        <v>1569</v>
      </c>
      <c r="D343" s="39" t="s">
        <v>1063</v>
      </c>
      <c r="E343" s="39">
        <v>64</v>
      </c>
      <c r="F343" s="39">
        <v>1130319</v>
      </c>
      <c r="G343" s="39">
        <v>1130322</v>
      </c>
      <c r="H343" s="55" t="str">
        <f t="shared" si="12"/>
        <v>林＊豪</v>
      </c>
      <c r="I343" s="23" t="str">
        <f t="shared" si="13"/>
        <v>0＊666646</v>
      </c>
      <c r="J343" s="39">
        <v>1130320</v>
      </c>
      <c r="K343" s="39" t="s">
        <v>758</v>
      </c>
      <c r="L343" s="39">
        <v>1410</v>
      </c>
      <c r="M343" s="1"/>
      <c r="N343" s="1"/>
      <c r="O343" s="1"/>
      <c r="P343" s="1"/>
      <c r="Q343" s="1"/>
      <c r="R343" s="1"/>
      <c r="S343" s="25"/>
      <c r="T343" s="25"/>
      <c r="U343" s="25"/>
      <c r="V343" s="25" t="s">
        <v>9</v>
      </c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1"/>
      <c r="AK343" s="1"/>
      <c r="AL343" s="1"/>
      <c r="AM343" s="25"/>
      <c r="AN343" s="25"/>
      <c r="AO343" s="25"/>
      <c r="AP343" s="25"/>
      <c r="AQ343" s="25"/>
      <c r="AR343" s="1"/>
      <c r="AS343" s="25"/>
      <c r="AT343" s="25"/>
      <c r="AU343" s="25"/>
      <c r="AV343" s="25"/>
      <c r="AW343" s="25"/>
      <c r="AX343" s="36"/>
      <c r="AY343" s="25"/>
      <c r="AZ343" s="25"/>
      <c r="BA343" s="25"/>
      <c r="BB343" s="25"/>
      <c r="BC343" s="1"/>
      <c r="BD343" s="1"/>
      <c r="BE343" s="25"/>
      <c r="BF343" s="1"/>
      <c r="BG343" s="1"/>
      <c r="BH343" s="1"/>
      <c r="BI343" s="25" t="s">
        <v>1034</v>
      </c>
      <c r="BJ343" s="6"/>
    </row>
    <row r="344" spans="1:62" ht="31">
      <c r="A344" s="23">
        <v>340</v>
      </c>
      <c r="B344" s="39" t="s">
        <v>1861</v>
      </c>
      <c r="C344" s="39" t="s">
        <v>1570</v>
      </c>
      <c r="D344" s="39" t="s">
        <v>1063</v>
      </c>
      <c r="E344" s="39">
        <v>89</v>
      </c>
      <c r="F344" s="39" t="s">
        <v>195</v>
      </c>
      <c r="G344" s="39" t="s">
        <v>195</v>
      </c>
      <c r="H344" s="55" t="str">
        <f t="shared" si="12"/>
        <v>蔡＊洪</v>
      </c>
      <c r="I344" s="23" t="str">
        <f t="shared" si="13"/>
        <v>1＊561471</v>
      </c>
      <c r="J344" s="39">
        <v>1130320</v>
      </c>
      <c r="K344" s="39" t="s">
        <v>732</v>
      </c>
      <c r="L344" s="39">
        <v>1410</v>
      </c>
      <c r="M344" s="1"/>
      <c r="N344" s="1"/>
      <c r="O344" s="1"/>
      <c r="P344" s="1"/>
      <c r="Q344" s="1"/>
      <c r="R344" s="1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1"/>
      <c r="AK344" s="1"/>
      <c r="AL344" s="1"/>
      <c r="AM344" s="25"/>
      <c r="AN344" s="25"/>
      <c r="AO344" s="25"/>
      <c r="AP344" s="25"/>
      <c r="AQ344" s="25"/>
      <c r="AR344" s="1"/>
      <c r="AS344" s="25"/>
      <c r="AT344" s="25"/>
      <c r="AU344" s="25"/>
      <c r="AV344" s="25"/>
      <c r="AW344" s="25"/>
      <c r="AX344" s="36"/>
      <c r="AY344" s="25"/>
      <c r="AZ344" s="25"/>
      <c r="BA344" s="25"/>
      <c r="BB344" s="25" t="s">
        <v>1899</v>
      </c>
      <c r="BC344" s="1"/>
      <c r="BD344" s="1"/>
      <c r="BE344" s="25"/>
      <c r="BF344" s="1"/>
      <c r="BG344" s="1"/>
      <c r="BH344" s="1"/>
      <c r="BI344" s="25"/>
      <c r="BJ344" s="6"/>
    </row>
    <row r="345" spans="1:62" ht="31">
      <c r="A345" s="23">
        <v>341</v>
      </c>
      <c r="B345" s="39" t="s">
        <v>1862</v>
      </c>
      <c r="C345" s="39" t="s">
        <v>1571</v>
      </c>
      <c r="D345" s="39" t="s">
        <v>1067</v>
      </c>
      <c r="E345" s="39">
        <v>68</v>
      </c>
      <c r="F345" s="39" t="s">
        <v>195</v>
      </c>
      <c r="G345" s="39" t="s">
        <v>195</v>
      </c>
      <c r="H345" s="55" t="str">
        <f t="shared" si="12"/>
        <v>蔡＊秀援</v>
      </c>
      <c r="I345" s="23" t="str">
        <f t="shared" si="13"/>
        <v>2＊842217</v>
      </c>
      <c r="J345" s="39">
        <v>1130320</v>
      </c>
      <c r="K345" s="39" t="s">
        <v>734</v>
      </c>
      <c r="L345" s="39">
        <v>1410</v>
      </c>
      <c r="M345" s="1"/>
      <c r="N345" s="1"/>
      <c r="O345" s="1"/>
      <c r="P345" s="1"/>
      <c r="Q345" s="1"/>
      <c r="R345" s="1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1"/>
      <c r="AK345" s="1"/>
      <c r="AL345" s="1"/>
      <c r="AM345" s="25"/>
      <c r="AN345" s="25"/>
      <c r="AO345" s="25"/>
      <c r="AP345" s="25"/>
      <c r="AQ345" s="25"/>
      <c r="AR345" s="1"/>
      <c r="AS345" s="25"/>
      <c r="AT345" s="25"/>
      <c r="AU345" s="25"/>
      <c r="AV345" s="25"/>
      <c r="AW345" s="25"/>
      <c r="AX345" s="36"/>
      <c r="AY345" s="25"/>
      <c r="AZ345" s="25"/>
      <c r="BA345" s="25" t="s">
        <v>9</v>
      </c>
      <c r="BB345" s="25"/>
      <c r="BC345" s="1"/>
      <c r="BD345" s="1"/>
      <c r="BE345" s="25" t="s">
        <v>736</v>
      </c>
      <c r="BF345" s="1"/>
      <c r="BG345" s="1"/>
      <c r="BH345" s="1"/>
      <c r="BI345" s="25"/>
      <c r="BJ345" s="6"/>
    </row>
    <row r="346" spans="1:62" ht="31">
      <c r="A346" s="23">
        <v>342</v>
      </c>
      <c r="B346" s="39" t="s">
        <v>1863</v>
      </c>
      <c r="C346" s="39" t="s">
        <v>1572</v>
      </c>
      <c r="D346" s="39" t="s">
        <v>1067</v>
      </c>
      <c r="E346" s="39">
        <v>87</v>
      </c>
      <c r="F346" s="39">
        <v>1130320</v>
      </c>
      <c r="G346" s="39"/>
      <c r="H346" s="55" t="str">
        <f t="shared" si="12"/>
        <v>陳＊美雲</v>
      </c>
      <c r="I346" s="23" t="str">
        <f t="shared" si="13"/>
        <v>0＊447912</v>
      </c>
      <c r="J346" s="39">
        <v>1130322</v>
      </c>
      <c r="K346" s="39" t="s">
        <v>753</v>
      </c>
      <c r="L346" s="39">
        <v>1410</v>
      </c>
      <c r="M346" s="1"/>
      <c r="N346" s="1"/>
      <c r="O346" s="1"/>
      <c r="P346" s="1"/>
      <c r="Q346" s="1"/>
      <c r="R346" s="1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1"/>
      <c r="AK346" s="1"/>
      <c r="AL346" s="1"/>
      <c r="AM346" s="25"/>
      <c r="AN346" s="25"/>
      <c r="AO346" s="25"/>
      <c r="AP346" s="25"/>
      <c r="AQ346" s="25"/>
      <c r="AR346" s="1" t="s">
        <v>9</v>
      </c>
      <c r="AS346" s="25"/>
      <c r="AT346" s="25"/>
      <c r="AU346" s="25"/>
      <c r="AV346" s="25"/>
      <c r="AW346" s="25"/>
      <c r="AX346" s="36"/>
      <c r="AY346" s="25"/>
      <c r="AZ346" s="25"/>
      <c r="BA346" s="25"/>
      <c r="BB346" s="25"/>
      <c r="BC346" s="1"/>
      <c r="BD346" s="1"/>
      <c r="BE346" s="25"/>
      <c r="BF346" s="1"/>
      <c r="BG346" s="1"/>
      <c r="BH346" s="1"/>
      <c r="BI346" s="25" t="s">
        <v>1034</v>
      </c>
      <c r="BJ346" s="6"/>
    </row>
    <row r="347" spans="1:62" ht="31">
      <c r="A347" s="23">
        <v>343</v>
      </c>
      <c r="B347" s="39" t="s">
        <v>1864</v>
      </c>
      <c r="C347" s="39" t="s">
        <v>119</v>
      </c>
      <c r="D347" s="39" t="s">
        <v>1063</v>
      </c>
      <c r="E347" s="39">
        <v>90</v>
      </c>
      <c r="F347" s="39" t="s">
        <v>195</v>
      </c>
      <c r="G347" s="39" t="s">
        <v>195</v>
      </c>
      <c r="H347" s="55" t="str">
        <f t="shared" si="12"/>
        <v>林＊標</v>
      </c>
      <c r="I347" s="23" t="str">
        <f t="shared" si="13"/>
        <v>0＊262314</v>
      </c>
      <c r="J347" s="39">
        <v>1130322</v>
      </c>
      <c r="K347" s="39" t="s">
        <v>734</v>
      </c>
      <c r="L347" s="39">
        <v>1410</v>
      </c>
      <c r="M347" s="1"/>
      <c r="N347" s="1"/>
      <c r="O347" s="1"/>
      <c r="P347" s="1"/>
      <c r="Q347" s="1"/>
      <c r="R347" s="1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1"/>
      <c r="AK347" s="1"/>
      <c r="AL347" s="1"/>
      <c r="AM347" s="25"/>
      <c r="AN347" s="25"/>
      <c r="AO347" s="25"/>
      <c r="AP347" s="25"/>
      <c r="AQ347" s="25"/>
      <c r="AR347" s="1"/>
      <c r="AS347" s="25"/>
      <c r="AT347" s="25"/>
      <c r="AU347" s="25"/>
      <c r="AV347" s="25"/>
      <c r="AW347" s="25"/>
      <c r="AX347" s="36"/>
      <c r="AY347" s="25"/>
      <c r="AZ347" s="25"/>
      <c r="BA347" s="25" t="s">
        <v>9</v>
      </c>
      <c r="BB347" s="25"/>
      <c r="BC347" s="1"/>
      <c r="BD347" s="1"/>
      <c r="BE347" s="25"/>
      <c r="BF347" s="1"/>
      <c r="BG347" s="1"/>
      <c r="BH347" s="1"/>
      <c r="BI347" s="25"/>
      <c r="BJ347" s="6"/>
    </row>
    <row r="348" spans="1:62" ht="17">
      <c r="A348" s="23">
        <v>344</v>
      </c>
      <c r="B348" s="39" t="s">
        <v>1865</v>
      </c>
      <c r="C348" s="39" t="s">
        <v>1573</v>
      </c>
      <c r="D348" s="39" t="s">
        <v>1063</v>
      </c>
      <c r="E348" s="39">
        <v>69</v>
      </c>
      <c r="F348" s="39" t="s">
        <v>195</v>
      </c>
      <c r="G348" s="39" t="s">
        <v>195</v>
      </c>
      <c r="H348" s="55" t="str">
        <f t="shared" si="12"/>
        <v>姜＊元</v>
      </c>
      <c r="I348" s="23" t="str">
        <f t="shared" si="13"/>
        <v>2＊776923</v>
      </c>
      <c r="J348" s="39">
        <v>1130322</v>
      </c>
      <c r="K348" s="39">
        <v>5761300</v>
      </c>
      <c r="L348" s="39">
        <v>1410</v>
      </c>
      <c r="M348" s="1"/>
      <c r="N348" s="1"/>
      <c r="O348" s="1"/>
      <c r="P348" s="1"/>
      <c r="Q348" s="1"/>
      <c r="R348" s="1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1"/>
      <c r="AK348" s="1"/>
      <c r="AL348" s="1"/>
      <c r="AM348" s="25"/>
      <c r="AN348" s="25"/>
      <c r="AO348" s="25"/>
      <c r="AP348" s="25"/>
      <c r="AQ348" s="25"/>
      <c r="AR348" s="1"/>
      <c r="AS348" s="25"/>
      <c r="AT348" s="25"/>
      <c r="AU348" s="25" t="s">
        <v>9</v>
      </c>
      <c r="AV348" s="25"/>
      <c r="AW348" s="25"/>
      <c r="AX348" s="36"/>
      <c r="AY348" s="25"/>
      <c r="AZ348" s="25"/>
      <c r="BA348" s="25"/>
      <c r="BB348" s="25"/>
      <c r="BC348" s="1"/>
      <c r="BD348" s="1"/>
      <c r="BE348" s="25"/>
      <c r="BF348" s="1"/>
      <c r="BG348" s="1"/>
      <c r="BH348" s="1"/>
      <c r="BI348" s="25"/>
      <c r="BJ348" s="6"/>
    </row>
    <row r="349" spans="1:62" ht="31">
      <c r="A349" s="23">
        <v>345</v>
      </c>
      <c r="B349" s="39" t="s">
        <v>1866</v>
      </c>
      <c r="C349" s="39" t="s">
        <v>1574</v>
      </c>
      <c r="D349" s="39" t="s">
        <v>1063</v>
      </c>
      <c r="E349" s="39">
        <v>69</v>
      </c>
      <c r="F349" s="39">
        <v>1130318</v>
      </c>
      <c r="G349" s="39"/>
      <c r="H349" s="55" t="str">
        <f t="shared" si="12"/>
        <v>游＊源</v>
      </c>
      <c r="I349" s="23" t="str">
        <f t="shared" si="13"/>
        <v>2＊584139</v>
      </c>
      <c r="J349" s="39">
        <v>1130322</v>
      </c>
      <c r="K349" s="39">
        <v>5761081</v>
      </c>
      <c r="L349" s="39">
        <v>1410</v>
      </c>
      <c r="M349" s="1"/>
      <c r="N349" s="1"/>
      <c r="O349" s="1"/>
      <c r="P349" s="1"/>
      <c r="Q349" s="1"/>
      <c r="R349" s="1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1"/>
      <c r="AK349" s="1"/>
      <c r="AL349" s="1"/>
      <c r="AM349" s="25"/>
      <c r="AN349" s="25"/>
      <c r="AO349" s="25"/>
      <c r="AP349" s="25"/>
      <c r="AQ349" s="25"/>
      <c r="AR349" s="1"/>
      <c r="AS349" s="25"/>
      <c r="AT349" s="25"/>
      <c r="AU349" s="25"/>
      <c r="AV349" s="25"/>
      <c r="AW349" s="25"/>
      <c r="AX349" s="36"/>
      <c r="AY349" s="25"/>
      <c r="AZ349" s="25"/>
      <c r="BA349" s="25"/>
      <c r="BB349" s="25"/>
      <c r="BC349" s="1"/>
      <c r="BD349" s="1"/>
      <c r="BE349" s="25"/>
      <c r="BF349" s="1"/>
      <c r="BG349" s="1"/>
      <c r="BH349" s="1"/>
      <c r="BI349" s="25" t="s">
        <v>1043</v>
      </c>
      <c r="BJ349" s="6"/>
    </row>
    <row r="350" spans="1:62" ht="31">
      <c r="A350" s="23">
        <v>346</v>
      </c>
      <c r="B350" s="39" t="s">
        <v>1867</v>
      </c>
      <c r="C350" s="39" t="s">
        <v>1575</v>
      </c>
      <c r="D350" s="39" t="s">
        <v>1067</v>
      </c>
      <c r="E350" s="39">
        <v>81</v>
      </c>
      <c r="F350" s="39">
        <v>1130321</v>
      </c>
      <c r="G350" s="39"/>
      <c r="H350" s="55" t="str">
        <f t="shared" si="12"/>
        <v>李＊秀玉</v>
      </c>
      <c r="I350" s="23" t="str">
        <f t="shared" si="13"/>
        <v>0＊467020</v>
      </c>
      <c r="J350" s="39">
        <v>1130325</v>
      </c>
      <c r="K350" s="39" t="s">
        <v>753</v>
      </c>
      <c r="L350" s="39">
        <v>1410</v>
      </c>
      <c r="M350" s="1"/>
      <c r="N350" s="1"/>
      <c r="O350" s="1"/>
      <c r="P350" s="1"/>
      <c r="Q350" s="1"/>
      <c r="R350" s="1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1"/>
      <c r="AK350" s="1"/>
      <c r="AL350" s="1"/>
      <c r="AM350" s="25"/>
      <c r="AN350" s="25"/>
      <c r="AO350" s="25"/>
      <c r="AP350" s="25"/>
      <c r="AQ350" s="25"/>
      <c r="AR350" s="1" t="s">
        <v>9</v>
      </c>
      <c r="AS350" s="25"/>
      <c r="AT350" s="25"/>
      <c r="AU350" s="25"/>
      <c r="AV350" s="25"/>
      <c r="AW350" s="25"/>
      <c r="AX350" s="36"/>
      <c r="AY350" s="25"/>
      <c r="AZ350" s="25"/>
      <c r="BA350" s="25"/>
      <c r="BB350" s="25"/>
      <c r="BC350" s="1"/>
      <c r="BD350" s="1"/>
      <c r="BE350" s="25"/>
      <c r="BF350" s="1"/>
      <c r="BG350" s="1"/>
      <c r="BH350" s="1"/>
      <c r="BI350" s="25" t="s">
        <v>1034</v>
      </c>
      <c r="BJ350" s="6"/>
    </row>
    <row r="351" spans="1:62" ht="17">
      <c r="A351" s="23">
        <v>347</v>
      </c>
      <c r="B351" s="39" t="s">
        <v>1271</v>
      </c>
      <c r="C351" s="39" t="s">
        <v>994</v>
      </c>
      <c r="D351" s="39" t="s">
        <v>1067</v>
      </c>
      <c r="E351" s="39">
        <v>50</v>
      </c>
      <c r="F351" s="39" t="s">
        <v>195</v>
      </c>
      <c r="G351" s="39" t="s">
        <v>195</v>
      </c>
      <c r="H351" s="55" t="str">
        <f t="shared" si="12"/>
        <v>黃＊蓉</v>
      </c>
      <c r="I351" s="23" t="str">
        <f t="shared" si="13"/>
        <v>0＊589807</v>
      </c>
      <c r="J351" s="39">
        <v>1130325</v>
      </c>
      <c r="K351" s="39">
        <v>5761300</v>
      </c>
      <c r="L351" s="39">
        <v>1410</v>
      </c>
      <c r="M351" s="1"/>
      <c r="N351" s="1"/>
      <c r="O351" s="1"/>
      <c r="P351" s="1"/>
      <c r="Q351" s="1"/>
      <c r="R351" s="1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1"/>
      <c r="AK351" s="1"/>
      <c r="AL351" s="1"/>
      <c r="AM351" s="25"/>
      <c r="AN351" s="25"/>
      <c r="AO351" s="25"/>
      <c r="AP351" s="25"/>
      <c r="AQ351" s="25"/>
      <c r="AR351" s="1"/>
      <c r="AS351" s="25"/>
      <c r="AT351" s="25"/>
      <c r="AU351" s="25" t="s">
        <v>9</v>
      </c>
      <c r="AV351" s="25"/>
      <c r="AW351" s="25"/>
      <c r="AX351" s="36"/>
      <c r="AY351" s="25"/>
      <c r="AZ351" s="25"/>
      <c r="BA351" s="25"/>
      <c r="BB351" s="25"/>
      <c r="BC351" s="1"/>
      <c r="BD351" s="1"/>
      <c r="BE351" s="25"/>
      <c r="BF351" s="1"/>
      <c r="BG351" s="1"/>
      <c r="BH351" s="1"/>
      <c r="BI351" s="25"/>
      <c r="BJ351" s="6"/>
    </row>
    <row r="352" spans="1:62" ht="31">
      <c r="A352" s="23">
        <v>348</v>
      </c>
      <c r="B352" s="39" t="s">
        <v>1868</v>
      </c>
      <c r="C352" s="39" t="s">
        <v>223</v>
      </c>
      <c r="D352" s="39" t="s">
        <v>1063</v>
      </c>
      <c r="E352" s="39">
        <v>59</v>
      </c>
      <c r="F352" s="39" t="s">
        <v>195</v>
      </c>
      <c r="G352" s="39" t="s">
        <v>195</v>
      </c>
      <c r="H352" s="55" t="str">
        <f t="shared" si="12"/>
        <v>朱＊隆</v>
      </c>
      <c r="I352" s="23" t="str">
        <f t="shared" si="13"/>
        <v>2＊269558</v>
      </c>
      <c r="J352" s="39">
        <v>1130325</v>
      </c>
      <c r="K352" s="39" t="s">
        <v>732</v>
      </c>
      <c r="L352" s="39">
        <v>1410</v>
      </c>
      <c r="M352" s="1"/>
      <c r="N352" s="1"/>
      <c r="O352" s="1"/>
      <c r="P352" s="1"/>
      <c r="Q352" s="1"/>
      <c r="R352" s="1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1"/>
      <c r="AK352" s="1"/>
      <c r="AL352" s="1"/>
      <c r="AM352" s="25"/>
      <c r="AN352" s="25"/>
      <c r="AO352" s="25"/>
      <c r="AP352" s="25"/>
      <c r="AQ352" s="25"/>
      <c r="AR352" s="1"/>
      <c r="AS352" s="25"/>
      <c r="AT352" s="25"/>
      <c r="AU352" s="25"/>
      <c r="AV352" s="25"/>
      <c r="AW352" s="25"/>
      <c r="AX352" s="36"/>
      <c r="AY352" s="25"/>
      <c r="AZ352" s="25"/>
      <c r="BA352" s="25"/>
      <c r="BB352" s="25" t="s">
        <v>1879</v>
      </c>
      <c r="BC352" s="1"/>
      <c r="BD352" s="1"/>
      <c r="BE352" s="25"/>
      <c r="BF352" s="1"/>
      <c r="BG352" s="1"/>
      <c r="BH352" s="1"/>
      <c r="BI352" s="25"/>
      <c r="BJ352" s="6"/>
    </row>
    <row r="353" spans="1:62" ht="31">
      <c r="A353" s="23">
        <v>349</v>
      </c>
      <c r="B353" s="39" t="s">
        <v>1206</v>
      </c>
      <c r="C353" s="39" t="s">
        <v>1576</v>
      </c>
      <c r="D353" s="39" t="s">
        <v>1067</v>
      </c>
      <c r="E353" s="39">
        <v>61</v>
      </c>
      <c r="F353" s="39">
        <v>1130323</v>
      </c>
      <c r="G353" s="39">
        <v>1130330</v>
      </c>
      <c r="H353" s="55" t="str">
        <f t="shared" si="12"/>
        <v>黃＊香</v>
      </c>
      <c r="I353" s="23" t="str">
        <f t="shared" si="13"/>
        <v>1＊710456</v>
      </c>
      <c r="J353" s="39">
        <v>1130326</v>
      </c>
      <c r="K353" s="39" t="s">
        <v>752</v>
      </c>
      <c r="L353" s="39">
        <v>1410</v>
      </c>
      <c r="M353" s="1"/>
      <c r="N353" s="1"/>
      <c r="O353" s="1"/>
      <c r="P353" s="1"/>
      <c r="Q353" s="1"/>
      <c r="R353" s="1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1"/>
      <c r="AK353" s="1"/>
      <c r="AL353" s="1"/>
      <c r="AM353" s="25"/>
      <c r="AN353" s="25"/>
      <c r="AO353" s="25"/>
      <c r="AP353" s="25"/>
      <c r="AQ353" s="25"/>
      <c r="AR353" s="1"/>
      <c r="AS353" s="25"/>
      <c r="AT353" s="25"/>
      <c r="AU353" s="25"/>
      <c r="AV353" s="25" t="s">
        <v>9</v>
      </c>
      <c r="AW353" s="25"/>
      <c r="AX353" s="36"/>
      <c r="AY353" s="25"/>
      <c r="AZ353" s="25"/>
      <c r="BA353" s="25"/>
      <c r="BB353" s="25"/>
      <c r="BC353" s="1"/>
      <c r="BD353" s="1"/>
      <c r="BE353" s="25"/>
      <c r="BF353" s="1"/>
      <c r="BG353" s="1"/>
      <c r="BH353" s="1"/>
      <c r="BI353" s="25" t="s">
        <v>1034</v>
      </c>
      <c r="BJ353" s="6"/>
    </row>
    <row r="354" spans="1:62" ht="17">
      <c r="A354" s="23">
        <v>350</v>
      </c>
      <c r="B354" s="39" t="s">
        <v>1869</v>
      </c>
      <c r="C354" s="39" t="s">
        <v>1577</v>
      </c>
      <c r="D354" s="39" t="s">
        <v>1063</v>
      </c>
      <c r="E354" s="39">
        <v>78</v>
      </c>
      <c r="F354" s="39" t="s">
        <v>195</v>
      </c>
      <c r="G354" s="39" t="s">
        <v>195</v>
      </c>
      <c r="H354" s="55" t="str">
        <f t="shared" si="12"/>
        <v>姜＊文</v>
      </c>
      <c r="I354" s="23" t="str">
        <f t="shared" si="13"/>
        <v>0＊019526</v>
      </c>
      <c r="J354" s="39">
        <v>1130326</v>
      </c>
      <c r="K354" s="39">
        <v>5761300</v>
      </c>
      <c r="L354" s="39">
        <v>1410</v>
      </c>
      <c r="M354" s="1"/>
      <c r="N354" s="1"/>
      <c r="O354" s="1"/>
      <c r="P354" s="1"/>
      <c r="Q354" s="1"/>
      <c r="R354" s="1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1"/>
      <c r="AK354" s="1"/>
      <c r="AL354" s="1"/>
      <c r="AM354" s="25"/>
      <c r="AN354" s="25"/>
      <c r="AO354" s="25"/>
      <c r="AP354" s="25"/>
      <c r="AQ354" s="25"/>
      <c r="AR354" s="1"/>
      <c r="AS354" s="25"/>
      <c r="AT354" s="25"/>
      <c r="AU354" s="25" t="s">
        <v>9</v>
      </c>
      <c r="AV354" s="25"/>
      <c r="AW354" s="25"/>
      <c r="AX354" s="36"/>
      <c r="AY354" s="25"/>
      <c r="AZ354" s="25"/>
      <c r="BA354" s="25"/>
      <c r="BB354" s="25"/>
      <c r="BC354" s="1"/>
      <c r="BD354" s="1"/>
      <c r="BE354" s="25"/>
      <c r="BF354" s="1"/>
      <c r="BG354" s="1"/>
      <c r="BH354" s="1"/>
      <c r="BI354" s="25"/>
      <c r="BJ354" s="6"/>
    </row>
    <row r="355" spans="1:62" ht="31">
      <c r="A355" s="23">
        <v>351</v>
      </c>
      <c r="B355" s="39" t="s">
        <v>1663</v>
      </c>
      <c r="C355" s="39" t="s">
        <v>1399</v>
      </c>
      <c r="D355" s="39" t="s">
        <v>1063</v>
      </c>
      <c r="E355" s="39">
        <v>53</v>
      </c>
      <c r="F355" s="39">
        <v>1130317</v>
      </c>
      <c r="G355" s="39"/>
      <c r="H355" s="55" t="str">
        <f t="shared" si="12"/>
        <v>周＊鴻</v>
      </c>
      <c r="I355" s="23" t="str">
        <f t="shared" si="13"/>
        <v>0＊524755</v>
      </c>
      <c r="J355" s="39">
        <v>1130326</v>
      </c>
      <c r="K355" s="39" t="s">
        <v>753</v>
      </c>
      <c r="L355" s="39">
        <v>1410</v>
      </c>
      <c r="M355" s="1"/>
      <c r="N355" s="1"/>
      <c r="O355" s="1"/>
      <c r="P355" s="1"/>
      <c r="Q355" s="1"/>
      <c r="R355" s="1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1"/>
      <c r="AK355" s="1"/>
      <c r="AL355" s="1"/>
      <c r="AM355" s="25"/>
      <c r="AN355" s="25"/>
      <c r="AO355" s="25"/>
      <c r="AP355" s="25"/>
      <c r="AQ355" s="25"/>
      <c r="AR355" s="1" t="s">
        <v>9</v>
      </c>
      <c r="AS355" s="25"/>
      <c r="AT355" s="25"/>
      <c r="AU355" s="25"/>
      <c r="AV355" s="25"/>
      <c r="AW355" s="25"/>
      <c r="AX355" s="36"/>
      <c r="AY355" s="25"/>
      <c r="AZ355" s="25"/>
      <c r="BA355" s="25"/>
      <c r="BB355" s="25"/>
      <c r="BC355" s="1"/>
      <c r="BD355" s="1"/>
      <c r="BE355" s="25"/>
      <c r="BF355" s="1"/>
      <c r="BG355" s="1"/>
      <c r="BH355" s="1"/>
      <c r="BI355" s="25" t="s">
        <v>1034</v>
      </c>
      <c r="BJ355" s="6"/>
    </row>
    <row r="356" spans="1:62" ht="62">
      <c r="A356" s="23">
        <v>352</v>
      </c>
      <c r="B356" s="39" t="s">
        <v>1637</v>
      </c>
      <c r="C356" s="39" t="s">
        <v>1373</v>
      </c>
      <c r="D356" s="39" t="s">
        <v>1067</v>
      </c>
      <c r="E356" s="39">
        <v>63</v>
      </c>
      <c r="F356" s="39" t="s">
        <v>975</v>
      </c>
      <c r="G356" s="39"/>
      <c r="H356" s="55" t="str">
        <f t="shared" si="12"/>
        <v>蕭＊足</v>
      </c>
      <c r="I356" s="23" t="str">
        <f t="shared" si="13"/>
        <v>1＊785347</v>
      </c>
      <c r="J356" s="39">
        <v>1130327</v>
      </c>
      <c r="K356" s="39" t="s">
        <v>764</v>
      </c>
      <c r="L356" s="39">
        <v>1410</v>
      </c>
      <c r="M356" s="1"/>
      <c r="N356" s="1"/>
      <c r="O356" s="1"/>
      <c r="P356" s="1"/>
      <c r="Q356" s="1"/>
      <c r="R356" s="1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1"/>
      <c r="AK356" s="1"/>
      <c r="AL356" s="1"/>
      <c r="AM356" s="25"/>
      <c r="AN356" s="25"/>
      <c r="AO356" s="25"/>
      <c r="AP356" s="25"/>
      <c r="AQ356" s="25"/>
      <c r="AR356" s="1" t="s">
        <v>9</v>
      </c>
      <c r="AS356" s="25"/>
      <c r="AT356" s="25"/>
      <c r="AU356" s="25"/>
      <c r="AV356" s="25"/>
      <c r="AW356" s="25"/>
      <c r="AX356" s="36"/>
      <c r="AY356" s="25"/>
      <c r="AZ356" s="25"/>
      <c r="BA356" s="25"/>
      <c r="BB356" s="25"/>
      <c r="BC356" s="1" t="s">
        <v>9</v>
      </c>
      <c r="BD356" s="1"/>
      <c r="BE356" s="25"/>
      <c r="BF356" s="1"/>
      <c r="BG356" s="1"/>
      <c r="BH356" s="1"/>
      <c r="BI356" s="25" t="s">
        <v>1034</v>
      </c>
      <c r="BJ356" s="6"/>
    </row>
    <row r="357" spans="1:62" ht="31">
      <c r="A357" s="23">
        <v>353</v>
      </c>
      <c r="B357" s="39" t="s">
        <v>1870</v>
      </c>
      <c r="C357" s="39" t="s">
        <v>641</v>
      </c>
      <c r="D357" s="39" t="s">
        <v>1063</v>
      </c>
      <c r="E357" s="39">
        <v>90</v>
      </c>
      <c r="F357" s="39">
        <v>1130308</v>
      </c>
      <c r="G357" s="39"/>
      <c r="H357" s="55" t="str">
        <f t="shared" si="12"/>
        <v>張＊友</v>
      </c>
      <c r="I357" s="23" t="str">
        <f t="shared" si="13"/>
        <v>1＊099411</v>
      </c>
      <c r="J357" s="39">
        <v>1130327</v>
      </c>
      <c r="K357" s="39" t="s">
        <v>753</v>
      </c>
      <c r="L357" s="39">
        <v>1410</v>
      </c>
      <c r="M357" s="1"/>
      <c r="N357" s="1"/>
      <c r="O357" s="1"/>
      <c r="P357" s="1"/>
      <c r="Q357" s="1"/>
      <c r="R357" s="1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1"/>
      <c r="AK357" s="1"/>
      <c r="AL357" s="1"/>
      <c r="AM357" s="25"/>
      <c r="AN357" s="25"/>
      <c r="AO357" s="25"/>
      <c r="AP357" s="25"/>
      <c r="AQ357" s="25"/>
      <c r="AR357" s="1" t="s">
        <v>9</v>
      </c>
      <c r="AS357" s="25"/>
      <c r="AT357" s="25"/>
      <c r="AU357" s="25"/>
      <c r="AV357" s="25"/>
      <c r="AW357" s="25"/>
      <c r="AX357" s="36"/>
      <c r="AY357" s="25"/>
      <c r="AZ357" s="25"/>
      <c r="BA357" s="25"/>
      <c r="BB357" s="25"/>
      <c r="BC357" s="1"/>
      <c r="BD357" s="1"/>
      <c r="BE357" s="25"/>
      <c r="BF357" s="1"/>
      <c r="BG357" s="1"/>
      <c r="BH357" s="1"/>
      <c r="BI357" s="25" t="s">
        <v>1034</v>
      </c>
      <c r="BJ357" s="6"/>
    </row>
    <row r="358" spans="1:62" ht="31">
      <c r="A358" s="23">
        <v>354</v>
      </c>
      <c r="B358" s="39" t="s">
        <v>1303</v>
      </c>
      <c r="C358" s="39" t="s">
        <v>1018</v>
      </c>
      <c r="D358" s="39" t="s">
        <v>1063</v>
      </c>
      <c r="E358" s="39">
        <v>72</v>
      </c>
      <c r="F358" s="39" t="s">
        <v>195</v>
      </c>
      <c r="G358" s="39" t="s">
        <v>195</v>
      </c>
      <c r="H358" s="55" t="str">
        <f t="shared" si="12"/>
        <v>劉＊生</v>
      </c>
      <c r="I358" s="23" t="str">
        <f t="shared" si="13"/>
        <v>0＊706151</v>
      </c>
      <c r="J358" s="39">
        <v>1130327</v>
      </c>
      <c r="K358" s="39" t="s">
        <v>732</v>
      </c>
      <c r="L358" s="39">
        <v>1410</v>
      </c>
      <c r="M358" s="1"/>
      <c r="N358" s="1"/>
      <c r="O358" s="1"/>
      <c r="P358" s="1"/>
      <c r="Q358" s="1"/>
      <c r="R358" s="1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1"/>
      <c r="AK358" s="1"/>
      <c r="AL358" s="1"/>
      <c r="AM358" s="25"/>
      <c r="AN358" s="25"/>
      <c r="AO358" s="25"/>
      <c r="AP358" s="25"/>
      <c r="AQ358" s="25"/>
      <c r="AR358" s="1"/>
      <c r="AS358" s="25"/>
      <c r="AT358" s="25"/>
      <c r="AU358" s="25"/>
      <c r="AV358" s="25"/>
      <c r="AW358" s="25"/>
      <c r="AX358" s="36"/>
      <c r="AY358" s="25"/>
      <c r="AZ358" s="25"/>
      <c r="BA358" s="25"/>
      <c r="BB358" s="25" t="s">
        <v>1899</v>
      </c>
      <c r="BC358" s="1"/>
      <c r="BD358" s="1"/>
      <c r="BE358" s="25"/>
      <c r="BF358" s="1"/>
      <c r="BG358" s="1"/>
      <c r="BH358" s="1"/>
      <c r="BI358" s="25"/>
      <c r="BJ358" s="6"/>
    </row>
    <row r="359" spans="1:62" ht="31">
      <c r="A359" s="23">
        <v>355</v>
      </c>
      <c r="B359" s="39" t="s">
        <v>1871</v>
      </c>
      <c r="C359" s="39" t="s">
        <v>501</v>
      </c>
      <c r="D359" s="39" t="s">
        <v>1067</v>
      </c>
      <c r="E359" s="39">
        <v>53</v>
      </c>
      <c r="F359" s="39" t="s">
        <v>195</v>
      </c>
      <c r="G359" s="39" t="s">
        <v>195</v>
      </c>
      <c r="H359" s="55" t="str">
        <f t="shared" si="12"/>
        <v>李＊忻</v>
      </c>
      <c r="I359" s="23" t="str">
        <f t="shared" si="13"/>
        <v>1＊824096</v>
      </c>
      <c r="J359" s="39">
        <v>1130327</v>
      </c>
      <c r="K359" s="39" t="s">
        <v>734</v>
      </c>
      <c r="L359" s="39">
        <v>1410</v>
      </c>
      <c r="M359" s="1"/>
      <c r="N359" s="1"/>
      <c r="O359" s="1"/>
      <c r="P359" s="1"/>
      <c r="Q359" s="1"/>
      <c r="R359" s="1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1"/>
      <c r="AK359" s="1"/>
      <c r="AL359" s="1"/>
      <c r="AM359" s="25"/>
      <c r="AN359" s="25"/>
      <c r="AO359" s="25"/>
      <c r="AP359" s="25"/>
      <c r="AQ359" s="25"/>
      <c r="AR359" s="1"/>
      <c r="AS359" s="25"/>
      <c r="AT359" s="25"/>
      <c r="AU359" s="25"/>
      <c r="AV359" s="25"/>
      <c r="AW359" s="25"/>
      <c r="AX359" s="36"/>
      <c r="AY359" s="25"/>
      <c r="AZ359" s="25"/>
      <c r="BA359" s="25" t="s">
        <v>9</v>
      </c>
      <c r="BB359" s="25"/>
      <c r="BC359" s="1"/>
      <c r="BD359" s="1"/>
      <c r="BE359" s="25"/>
      <c r="BF359" s="1"/>
      <c r="BG359" s="1"/>
      <c r="BH359" s="1"/>
      <c r="BI359" s="25"/>
      <c r="BJ359" s="6"/>
    </row>
    <row r="360" spans="1:62" ht="46.5">
      <c r="A360" s="23">
        <v>356</v>
      </c>
      <c r="B360" s="39" t="s">
        <v>1872</v>
      </c>
      <c r="C360" s="39" t="s">
        <v>358</v>
      </c>
      <c r="D360" s="39" t="s">
        <v>1067</v>
      </c>
      <c r="E360" s="39">
        <v>77</v>
      </c>
      <c r="F360" s="39" t="s">
        <v>195</v>
      </c>
      <c r="G360" s="39" t="s">
        <v>195</v>
      </c>
      <c r="H360" s="55" t="str">
        <f t="shared" si="12"/>
        <v>陳＊鸞</v>
      </c>
      <c r="I360" s="23" t="str">
        <f t="shared" si="13"/>
        <v>2＊738529</v>
      </c>
      <c r="J360" s="39">
        <v>1130327</v>
      </c>
      <c r="K360" s="39" t="s">
        <v>756</v>
      </c>
      <c r="L360" s="39">
        <v>1410</v>
      </c>
      <c r="M360" s="1"/>
      <c r="N360" s="1"/>
      <c r="O360" s="1"/>
      <c r="P360" s="1"/>
      <c r="Q360" s="1"/>
      <c r="R360" s="1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1"/>
      <c r="AK360" s="1"/>
      <c r="AL360" s="1"/>
      <c r="AM360" s="25"/>
      <c r="AN360" s="25"/>
      <c r="AO360" s="25"/>
      <c r="AP360" s="25"/>
      <c r="AQ360" s="25"/>
      <c r="AR360" s="1"/>
      <c r="AS360" s="25"/>
      <c r="AT360" s="25"/>
      <c r="AU360" s="25"/>
      <c r="AV360" s="25"/>
      <c r="AW360" s="25"/>
      <c r="AX360" s="36"/>
      <c r="AY360" s="25"/>
      <c r="AZ360" s="25"/>
      <c r="BA360" s="25" t="s">
        <v>9</v>
      </c>
      <c r="BB360" s="25"/>
      <c r="BC360" s="1"/>
      <c r="BD360" s="1"/>
      <c r="BE360" s="25"/>
      <c r="BF360" s="1" t="s">
        <v>760</v>
      </c>
      <c r="BG360" s="1"/>
      <c r="BH360" s="1"/>
      <c r="BI360" s="25"/>
      <c r="BJ360" s="6"/>
    </row>
    <row r="361" spans="1:62" ht="31">
      <c r="A361" s="23">
        <v>357</v>
      </c>
      <c r="B361" s="39" t="s">
        <v>1873</v>
      </c>
      <c r="C361" s="39" t="s">
        <v>508</v>
      </c>
      <c r="D361" s="39" t="s">
        <v>1063</v>
      </c>
      <c r="E361" s="39">
        <v>65</v>
      </c>
      <c r="F361" s="39" t="s">
        <v>195</v>
      </c>
      <c r="G361" s="39" t="s">
        <v>195</v>
      </c>
      <c r="H361" s="55" t="str">
        <f t="shared" si="12"/>
        <v>花＊源</v>
      </c>
      <c r="I361" s="23" t="str">
        <f t="shared" si="13"/>
        <v>2＊486837</v>
      </c>
      <c r="J361" s="39">
        <v>1130327</v>
      </c>
      <c r="K361" s="39" t="s">
        <v>734</v>
      </c>
      <c r="L361" s="39">
        <v>1410</v>
      </c>
      <c r="M361" s="1"/>
      <c r="N361" s="1"/>
      <c r="O361" s="1"/>
      <c r="P361" s="1"/>
      <c r="Q361" s="1"/>
      <c r="R361" s="1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1"/>
      <c r="AK361" s="1"/>
      <c r="AL361" s="1"/>
      <c r="AM361" s="25"/>
      <c r="AN361" s="25"/>
      <c r="AO361" s="25"/>
      <c r="AP361" s="25"/>
      <c r="AQ361" s="25"/>
      <c r="AR361" s="1"/>
      <c r="AS361" s="25"/>
      <c r="AT361" s="25"/>
      <c r="AU361" s="25"/>
      <c r="AV361" s="25"/>
      <c r="AW361" s="25"/>
      <c r="AX361" s="36"/>
      <c r="AY361" s="25"/>
      <c r="AZ361" s="25"/>
      <c r="BA361" s="25" t="s">
        <v>9</v>
      </c>
      <c r="BB361" s="25"/>
      <c r="BC361" s="1"/>
      <c r="BD361" s="1"/>
      <c r="BE361" s="25"/>
      <c r="BF361" s="1"/>
      <c r="BG361" s="1"/>
      <c r="BH361" s="1"/>
      <c r="BI361" s="25"/>
      <c r="BJ361" s="6"/>
    </row>
    <row r="362" spans="1:62" ht="31">
      <c r="A362" s="23">
        <v>358</v>
      </c>
      <c r="B362" s="39" t="s">
        <v>1874</v>
      </c>
      <c r="C362" s="39" t="s">
        <v>1578</v>
      </c>
      <c r="D362" s="39" t="s">
        <v>1063</v>
      </c>
      <c r="E362" s="39">
        <v>77</v>
      </c>
      <c r="F362" s="39">
        <v>1130317</v>
      </c>
      <c r="G362" s="39"/>
      <c r="H362" s="55" t="str">
        <f t="shared" si="12"/>
        <v>呂＊凱</v>
      </c>
      <c r="I362" s="23" t="str">
        <f t="shared" si="13"/>
        <v>0＊559532</v>
      </c>
      <c r="J362" s="39">
        <v>1130327</v>
      </c>
      <c r="K362" s="39" t="s">
        <v>753</v>
      </c>
      <c r="L362" s="39">
        <v>1410</v>
      </c>
      <c r="M362" s="1"/>
      <c r="N362" s="1"/>
      <c r="O362" s="1"/>
      <c r="P362" s="1"/>
      <c r="Q362" s="1"/>
      <c r="R362" s="1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1"/>
      <c r="AK362" s="1"/>
      <c r="AL362" s="1"/>
      <c r="AM362" s="25"/>
      <c r="AN362" s="25"/>
      <c r="AO362" s="25"/>
      <c r="AP362" s="25"/>
      <c r="AQ362" s="25"/>
      <c r="AR362" s="1" t="s">
        <v>9</v>
      </c>
      <c r="AS362" s="25"/>
      <c r="AT362" s="25"/>
      <c r="AU362" s="25"/>
      <c r="AV362" s="25"/>
      <c r="AW362" s="25"/>
      <c r="AX362" s="36"/>
      <c r="AY362" s="25"/>
      <c r="AZ362" s="25"/>
      <c r="BA362" s="25"/>
      <c r="BB362" s="25"/>
      <c r="BC362" s="1"/>
      <c r="BD362" s="1"/>
      <c r="BE362" s="25"/>
      <c r="BF362" s="1"/>
      <c r="BG362" s="1"/>
      <c r="BH362" s="1"/>
      <c r="BI362" s="25" t="s">
        <v>1034</v>
      </c>
      <c r="BJ362" s="6"/>
    </row>
    <row r="363" spans="1:62" ht="46.5">
      <c r="A363" s="23">
        <v>359</v>
      </c>
      <c r="B363" s="39" t="s">
        <v>1875</v>
      </c>
      <c r="C363" s="39" t="s">
        <v>1579</v>
      </c>
      <c r="D363" s="39" t="s">
        <v>1067</v>
      </c>
      <c r="E363" s="39">
        <v>61</v>
      </c>
      <c r="F363" s="39">
        <v>1130325</v>
      </c>
      <c r="G363" s="39"/>
      <c r="H363" s="55" t="str">
        <f t="shared" si="12"/>
        <v>黃＊娟</v>
      </c>
      <c r="I363" s="23" t="str">
        <f t="shared" si="13"/>
        <v>2＊839456</v>
      </c>
      <c r="J363" s="39">
        <v>1130329</v>
      </c>
      <c r="K363" s="39" t="s">
        <v>748</v>
      </c>
      <c r="L363" s="39">
        <v>1410</v>
      </c>
      <c r="M363" s="1"/>
      <c r="N363" s="1"/>
      <c r="O363" s="1"/>
      <c r="P363" s="1"/>
      <c r="Q363" s="1"/>
      <c r="R363" s="1"/>
      <c r="S363" s="25"/>
      <c r="T363" s="25"/>
      <c r="U363" s="25"/>
      <c r="V363" s="25"/>
      <c r="W363" s="25" t="s">
        <v>9</v>
      </c>
      <c r="X363" s="25"/>
      <c r="Y363" s="25"/>
      <c r="Z363" s="25"/>
      <c r="AA363" s="25"/>
      <c r="AB363" s="25" t="s">
        <v>1914</v>
      </c>
      <c r="AC363" s="25"/>
      <c r="AD363" s="25"/>
      <c r="AE363" s="25"/>
      <c r="AF363" s="25"/>
      <c r="AG363" s="25"/>
      <c r="AH363" s="25"/>
      <c r="AI363" s="25"/>
      <c r="AJ363" s="1"/>
      <c r="AK363" s="1"/>
      <c r="AL363" s="1"/>
      <c r="AM363" s="25"/>
      <c r="AN363" s="25"/>
      <c r="AO363" s="25"/>
      <c r="AP363" s="25"/>
      <c r="AQ363" s="25"/>
      <c r="AR363" s="1"/>
      <c r="AS363" s="25"/>
      <c r="AT363" s="25"/>
      <c r="AU363" s="25"/>
      <c r="AV363" s="25"/>
      <c r="AW363" s="25"/>
      <c r="AX363" s="36"/>
      <c r="AY363" s="25"/>
      <c r="AZ363" s="25"/>
      <c r="BA363" s="25"/>
      <c r="BB363" s="25"/>
      <c r="BC363" s="1"/>
      <c r="BD363" s="1"/>
      <c r="BE363" s="25"/>
      <c r="BF363" s="1"/>
      <c r="BG363" s="1"/>
      <c r="BH363" s="1"/>
      <c r="BI363" s="25" t="s">
        <v>1034</v>
      </c>
      <c r="BJ363" s="6"/>
    </row>
    <row r="364" spans="1:62" ht="62">
      <c r="A364" s="23">
        <v>360</v>
      </c>
      <c r="B364" s="39" t="s">
        <v>1876</v>
      </c>
      <c r="C364" s="39" t="s">
        <v>1580</v>
      </c>
      <c r="D364" s="39" t="s">
        <v>1067</v>
      </c>
      <c r="E364" s="39">
        <v>61</v>
      </c>
      <c r="F364" s="39">
        <v>1130319</v>
      </c>
      <c r="G364" s="39"/>
      <c r="H364" s="55" t="str">
        <f t="shared" si="12"/>
        <v>郭＊碧</v>
      </c>
      <c r="I364" s="23" t="str">
        <f t="shared" si="13"/>
        <v>0＊842293</v>
      </c>
      <c r="J364" s="39">
        <v>1130329</v>
      </c>
      <c r="K364" s="39" t="s">
        <v>764</v>
      </c>
      <c r="L364" s="39">
        <v>1410</v>
      </c>
      <c r="M364" s="1"/>
      <c r="N364" s="1"/>
      <c r="O364" s="1"/>
      <c r="P364" s="1"/>
      <c r="Q364" s="1"/>
      <c r="R364" s="1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1"/>
      <c r="AK364" s="1"/>
      <c r="AL364" s="1"/>
      <c r="AM364" s="25"/>
      <c r="AN364" s="25"/>
      <c r="AO364" s="25"/>
      <c r="AP364" s="25"/>
      <c r="AQ364" s="25"/>
      <c r="AR364" s="1" t="s">
        <v>9</v>
      </c>
      <c r="AS364" s="25"/>
      <c r="AT364" s="25"/>
      <c r="AU364" s="25"/>
      <c r="AV364" s="25"/>
      <c r="AW364" s="25"/>
      <c r="AX364" s="36"/>
      <c r="AY364" s="25"/>
      <c r="AZ364" s="25"/>
      <c r="BA364" s="25"/>
      <c r="BB364" s="25"/>
      <c r="BC364" s="1" t="s">
        <v>9</v>
      </c>
      <c r="BD364" s="1"/>
      <c r="BE364" s="25"/>
      <c r="BF364" s="1"/>
      <c r="BG364" s="1"/>
      <c r="BH364" s="1"/>
      <c r="BI364" s="25" t="s">
        <v>1034</v>
      </c>
      <c r="BJ364" s="6"/>
    </row>
    <row r="365" spans="1:62" ht="31">
      <c r="A365" s="23">
        <v>361</v>
      </c>
      <c r="B365" s="39" t="s">
        <v>1313</v>
      </c>
      <c r="C365" s="39" t="s">
        <v>247</v>
      </c>
      <c r="D365" s="39" t="s">
        <v>1067</v>
      </c>
      <c r="E365" s="39">
        <v>77</v>
      </c>
      <c r="F365" s="39" t="s">
        <v>195</v>
      </c>
      <c r="G365" s="39" t="s">
        <v>195</v>
      </c>
      <c r="H365" s="55" t="str">
        <f t="shared" si="12"/>
        <v>陳＊</v>
      </c>
      <c r="I365" s="23" t="str">
        <f t="shared" si="13"/>
        <v>1＊496877</v>
      </c>
      <c r="J365" s="39">
        <v>1130329</v>
      </c>
      <c r="K365" s="39" t="s">
        <v>734</v>
      </c>
      <c r="L365" s="39">
        <v>1410</v>
      </c>
      <c r="M365" s="1"/>
      <c r="N365" s="1"/>
      <c r="O365" s="1"/>
      <c r="P365" s="1"/>
      <c r="Q365" s="1"/>
      <c r="R365" s="1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1"/>
      <c r="AK365" s="1"/>
      <c r="AL365" s="1"/>
      <c r="AM365" s="25"/>
      <c r="AN365" s="25"/>
      <c r="AO365" s="25"/>
      <c r="AP365" s="25"/>
      <c r="AQ365" s="25"/>
      <c r="AR365" s="1"/>
      <c r="AS365" s="25"/>
      <c r="AT365" s="25"/>
      <c r="AU365" s="25"/>
      <c r="AV365" s="25"/>
      <c r="AW365" s="25"/>
      <c r="AX365" s="36"/>
      <c r="AY365" s="25"/>
      <c r="AZ365" s="25"/>
      <c r="BA365" s="25" t="s">
        <v>9</v>
      </c>
      <c r="BB365" s="25"/>
      <c r="BC365" s="1"/>
      <c r="BD365" s="1"/>
      <c r="BE365" s="25"/>
      <c r="BF365" s="1"/>
      <c r="BG365" s="1"/>
      <c r="BH365" s="1"/>
      <c r="BI365" s="25"/>
      <c r="BJ365" s="6"/>
    </row>
    <row r="366" spans="1:62" ht="31">
      <c r="A366" s="23">
        <v>362</v>
      </c>
      <c r="B366" s="39" t="s">
        <v>1877</v>
      </c>
      <c r="C366" s="39" t="s">
        <v>1581</v>
      </c>
      <c r="D366" s="39" t="s">
        <v>1067</v>
      </c>
      <c r="E366" s="39">
        <v>71</v>
      </c>
      <c r="F366" s="39">
        <v>1130305</v>
      </c>
      <c r="G366" s="39"/>
      <c r="H366" s="55" t="str">
        <f t="shared" si="12"/>
        <v>李＊麗華</v>
      </c>
      <c r="I366" s="23" t="str">
        <f t="shared" si="13"/>
        <v>2＊512877</v>
      </c>
      <c r="J366" s="39">
        <v>1130329</v>
      </c>
      <c r="K366" s="39" t="s">
        <v>753</v>
      </c>
      <c r="L366" s="39">
        <v>1410</v>
      </c>
      <c r="M366" s="1"/>
      <c r="N366" s="1"/>
      <c r="O366" s="1"/>
      <c r="P366" s="1"/>
      <c r="Q366" s="1"/>
      <c r="R366" s="1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1"/>
      <c r="AK366" s="1"/>
      <c r="AL366" s="1"/>
      <c r="AM366" s="25"/>
      <c r="AN366" s="25"/>
      <c r="AO366" s="25"/>
      <c r="AP366" s="25"/>
      <c r="AQ366" s="25"/>
      <c r="AR366" s="1" t="s">
        <v>9</v>
      </c>
      <c r="AS366" s="25"/>
      <c r="AT366" s="25"/>
      <c r="AU366" s="25"/>
      <c r="AV366" s="25"/>
      <c r="AW366" s="25"/>
      <c r="AX366" s="36"/>
      <c r="AY366" s="25"/>
      <c r="AZ366" s="25"/>
      <c r="BA366" s="25"/>
      <c r="BB366" s="25"/>
      <c r="BC366" s="1"/>
      <c r="BD366" s="1"/>
      <c r="BE366" s="25"/>
      <c r="BF366" s="1"/>
      <c r="BG366" s="1"/>
      <c r="BH366" s="1"/>
      <c r="BI366" s="25" t="s">
        <v>1034</v>
      </c>
      <c r="BJ366" s="6"/>
    </row>
    <row r="367" spans="1:62" ht="31">
      <c r="A367" s="23">
        <v>363</v>
      </c>
      <c r="B367" s="39" t="s">
        <v>1878</v>
      </c>
      <c r="C367" s="39" t="s">
        <v>1582</v>
      </c>
      <c r="D367" s="39" t="s">
        <v>1063</v>
      </c>
      <c r="E367" s="39">
        <v>56</v>
      </c>
      <c r="F367" s="39" t="s">
        <v>195</v>
      </c>
      <c r="G367" s="39" t="s">
        <v>195</v>
      </c>
      <c r="H367" s="55" t="str">
        <f t="shared" si="12"/>
        <v>葉＊青</v>
      </c>
      <c r="I367" s="23" t="str">
        <f t="shared" si="13"/>
        <v>1＊997780</v>
      </c>
      <c r="J367" s="39">
        <v>1130330</v>
      </c>
      <c r="K367" s="39" t="s">
        <v>752</v>
      </c>
      <c r="L367" s="39">
        <v>1410</v>
      </c>
      <c r="M367" s="1"/>
      <c r="N367" s="1"/>
      <c r="O367" s="1"/>
      <c r="P367" s="1"/>
      <c r="Q367" s="1"/>
      <c r="R367" s="1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1"/>
      <c r="AK367" s="1"/>
      <c r="AL367" s="1"/>
      <c r="AM367" s="25"/>
      <c r="AN367" s="25"/>
      <c r="AO367" s="25"/>
      <c r="AP367" s="25"/>
      <c r="AQ367" s="25"/>
      <c r="AR367" s="1"/>
      <c r="AS367" s="25"/>
      <c r="AT367" s="25"/>
      <c r="AU367" s="25"/>
      <c r="AV367" s="25" t="s">
        <v>9</v>
      </c>
      <c r="AW367" s="25"/>
      <c r="AX367" s="36"/>
      <c r="AY367" s="25"/>
      <c r="AZ367" s="25"/>
      <c r="BA367" s="25"/>
      <c r="BB367" s="25"/>
      <c r="BC367" s="1"/>
      <c r="BD367" s="1"/>
      <c r="BE367" s="25"/>
      <c r="BF367" s="1"/>
      <c r="BG367" s="1"/>
      <c r="BH367" s="1"/>
      <c r="BI367" s="25" t="s">
        <v>1034</v>
      </c>
      <c r="BJ367" s="6"/>
    </row>
    <row r="368" spans="1:62" ht="17">
      <c r="A368" s="9"/>
      <c r="B368" s="16"/>
      <c r="C368" s="16"/>
      <c r="D368" s="16"/>
      <c r="E368" s="16"/>
      <c r="F368" s="16"/>
      <c r="G368" s="16"/>
      <c r="H368" s="16"/>
      <c r="I368" s="16"/>
      <c r="J368" s="16"/>
      <c r="K368" s="17"/>
      <c r="L368" s="18" t="s">
        <v>1321</v>
      </c>
      <c r="M368" s="45">
        <f t="shared" ref="M368:R368" si="14">COUNTIF(M5:M367,"V")+COUNTIF(M5:M367,"Bil.")*2</f>
        <v>0</v>
      </c>
      <c r="N368" s="45">
        <f t="shared" si="14"/>
        <v>2</v>
      </c>
      <c r="O368" s="45">
        <f t="shared" si="14"/>
        <v>0</v>
      </c>
      <c r="P368" s="45">
        <f t="shared" si="14"/>
        <v>3</v>
      </c>
      <c r="Q368" s="45">
        <f t="shared" si="14"/>
        <v>7</v>
      </c>
      <c r="R368" s="45">
        <f t="shared" si="14"/>
        <v>6</v>
      </c>
      <c r="S368" s="45">
        <f>COUNTIF(S5:S367,"V")+1</f>
        <v>1</v>
      </c>
      <c r="T368" s="45">
        <f>COUNTIF(T5:T367,"V")+1</f>
        <v>1</v>
      </c>
      <c r="U368" s="45">
        <f>COUNTIF(U5:U367,"V")</f>
        <v>0</v>
      </c>
      <c r="V368" s="45">
        <f>COUNTIF(V5:V367,"V")</f>
        <v>3</v>
      </c>
      <c r="W368" s="45">
        <f>COUNTIF(W5:W367,"V")</f>
        <v>17</v>
      </c>
      <c r="X368" s="45">
        <f>COUNTIF(X5:X367,"V")</f>
        <v>1</v>
      </c>
      <c r="Y368" s="45">
        <f>COUNTIF(Y5:Y367,"V")+1</f>
        <v>1</v>
      </c>
      <c r="Z368" s="45">
        <f>COUNTIF(Z5:Z367,"V")+1</f>
        <v>1</v>
      </c>
      <c r="AA368" s="45">
        <f>COUNTIF(AA5:AA367,"V")</f>
        <v>0</v>
      </c>
      <c r="AB368" s="45">
        <f>COUNTIF(AB5:AB367,"V")+5</f>
        <v>5</v>
      </c>
      <c r="AC368" s="45">
        <f>COUNTIF(AC5:AC367,"V")</f>
        <v>0</v>
      </c>
      <c r="AD368" s="45">
        <f>COUNTIF(AD5:AD367,"V")</f>
        <v>0</v>
      </c>
      <c r="AE368" s="45">
        <f>COUNTIF(AE5:AE367,"V")</f>
        <v>1</v>
      </c>
      <c r="AF368" s="45">
        <f>COUNTIF(AF5:AF367,"V")+1</f>
        <v>1</v>
      </c>
      <c r="AG368" s="45">
        <f>COUNTIF(AG5:AG367,"V")</f>
        <v>0</v>
      </c>
      <c r="AH368" s="45">
        <f>COUNTIF(AH5:AH367,"V")</f>
        <v>1</v>
      </c>
      <c r="AI368" s="45">
        <f>COUNTIF(AI5:AI367,"V")</f>
        <v>0</v>
      </c>
      <c r="AJ368" s="45">
        <f>COUNTIF(AJ5:AJ367,"V")</f>
        <v>0</v>
      </c>
      <c r="AK368" s="45">
        <f>COUNTIF(AK5:AK367,"V")+1</f>
        <v>1</v>
      </c>
      <c r="AL368" s="45">
        <f t="shared" ref="AL368:AZ368" si="15">COUNTIF(AL5:AL367,"V")</f>
        <v>0</v>
      </c>
      <c r="AM368" s="45">
        <f t="shared" si="15"/>
        <v>1</v>
      </c>
      <c r="AN368" s="45">
        <f t="shared" si="15"/>
        <v>0</v>
      </c>
      <c r="AO368" s="45">
        <f t="shared" si="15"/>
        <v>0</v>
      </c>
      <c r="AP368" s="45">
        <f t="shared" si="15"/>
        <v>0</v>
      </c>
      <c r="AQ368" s="45">
        <f t="shared" si="15"/>
        <v>0</v>
      </c>
      <c r="AR368" s="45">
        <f t="shared" si="15"/>
        <v>22</v>
      </c>
      <c r="AS368" s="45">
        <f t="shared" si="15"/>
        <v>2</v>
      </c>
      <c r="AT368" s="45">
        <f t="shared" si="15"/>
        <v>19</v>
      </c>
      <c r="AU368" s="45">
        <f t="shared" si="15"/>
        <v>20</v>
      </c>
      <c r="AV368" s="45">
        <f t="shared" si="15"/>
        <v>58</v>
      </c>
      <c r="AW368" s="45">
        <f t="shared" si="15"/>
        <v>6</v>
      </c>
      <c r="AX368" s="45">
        <f t="shared" si="15"/>
        <v>31</v>
      </c>
      <c r="AY368" s="45">
        <f t="shared" si="15"/>
        <v>5</v>
      </c>
      <c r="AZ368" s="45">
        <f t="shared" si="15"/>
        <v>24</v>
      </c>
      <c r="BA368" s="45">
        <f>COUNTIF(BA5:BA367,"V")+9</f>
        <v>129</v>
      </c>
      <c r="BB368" s="45">
        <f>COUNTIF(BB5:BB367,"V")+37</f>
        <v>37</v>
      </c>
      <c r="BC368" s="45">
        <f>COUNTIF(BC5:BC367,"V")</f>
        <v>19</v>
      </c>
      <c r="BD368" s="45">
        <f>COUNTIF(BD5:BD367,"V")</f>
        <v>0</v>
      </c>
      <c r="BE368" s="45">
        <f>COUNTIF(BE5:BE367,"V")+16</f>
        <v>16</v>
      </c>
      <c r="BF368" s="45">
        <f>COUNTIF(BF5:BF367,"V")+4</f>
        <v>4</v>
      </c>
      <c r="BG368" s="45">
        <f>COUNTIF(BG5:BG367,"V")</f>
        <v>3</v>
      </c>
      <c r="BH368" s="45">
        <f>COUNTIF(BH5:BH367,"V")</f>
        <v>1</v>
      </c>
      <c r="BI368" s="45">
        <f>COUNTIF(BI5:BI367,"V")+102</f>
        <v>102</v>
      </c>
      <c r="BJ368" s="6"/>
    </row>
    <row r="369" spans="1:62" ht="15.65" customHeight="1">
      <c r="A369" s="8"/>
      <c r="B369" s="8"/>
      <c r="C369" s="8"/>
      <c r="D369" s="8"/>
      <c r="E369" s="8"/>
      <c r="F369" s="8"/>
      <c r="G369" s="8"/>
      <c r="H369" s="20"/>
      <c r="I369" s="20"/>
      <c r="J369" s="20"/>
      <c r="K369" s="22"/>
      <c r="L369" s="20"/>
      <c r="M369" s="20"/>
      <c r="N369" s="20"/>
      <c r="O369" s="20"/>
      <c r="P369" s="20"/>
      <c r="Q369" s="20"/>
      <c r="R369" s="20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6"/>
    </row>
    <row r="370" spans="1:6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19"/>
      <c r="L370" s="8"/>
      <c r="M370" s="8"/>
      <c r="N370" s="8"/>
      <c r="O370" s="8"/>
      <c r="P370" s="8"/>
      <c r="Q370" s="8"/>
      <c r="R370" s="8"/>
      <c r="S370" s="146" t="s">
        <v>1920</v>
      </c>
      <c r="T370" s="146" t="s">
        <v>1920</v>
      </c>
      <c r="U370" s="33"/>
      <c r="V370" s="33"/>
      <c r="W370" s="33"/>
      <c r="X370" s="33"/>
      <c r="Y370" s="146" t="s">
        <v>1921</v>
      </c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146" t="s">
        <v>1879</v>
      </c>
      <c r="BB370" s="146" t="s">
        <v>1879</v>
      </c>
      <c r="BC370" s="33"/>
      <c r="BD370" s="33"/>
      <c r="BE370" s="33"/>
      <c r="BF370" s="33"/>
      <c r="BG370" s="33"/>
      <c r="BH370" s="33"/>
      <c r="BI370" s="50" t="s">
        <v>1034</v>
      </c>
      <c r="BJ370" s="6"/>
    </row>
    <row r="371" spans="1:6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19"/>
      <c r="L371" s="8"/>
      <c r="M371" s="8"/>
      <c r="N371" s="8"/>
      <c r="O371" s="8"/>
      <c r="P371" s="8"/>
      <c r="Q371" s="8"/>
      <c r="R371" s="8"/>
      <c r="S371" s="156"/>
      <c r="T371" s="156"/>
      <c r="U371" s="33"/>
      <c r="V371" s="33"/>
      <c r="W371" s="33"/>
      <c r="X371" s="33"/>
      <c r="Y371" s="147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156"/>
      <c r="BB371" s="156"/>
      <c r="BC371" s="33"/>
      <c r="BD371" s="33"/>
      <c r="BE371" s="33"/>
      <c r="BF371" s="33"/>
      <c r="BG371" s="33"/>
      <c r="BH371" s="33"/>
      <c r="BI371" s="51">
        <f>COUNTIF(BI5:BI367,"*ECHO*")</f>
        <v>93</v>
      </c>
      <c r="BJ371" s="6"/>
    </row>
    <row r="372" spans="1:62" ht="3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19"/>
      <c r="L372" s="8"/>
      <c r="M372" s="8"/>
      <c r="N372" s="8"/>
      <c r="O372" s="8"/>
      <c r="P372" s="8"/>
      <c r="Q372" s="8"/>
      <c r="R372" s="8"/>
      <c r="S372" s="33"/>
      <c r="T372" s="33"/>
      <c r="U372" s="33"/>
      <c r="V372" s="33"/>
      <c r="W372" s="33"/>
      <c r="X372" s="33"/>
      <c r="Y372" s="28" t="s">
        <v>1922</v>
      </c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7">
        <f>COUNTIF(BA5:BA367,"Central vein")+COUNTIF(BA5:BA367,"*S*")</f>
        <v>9</v>
      </c>
      <c r="BB372" s="37">
        <f>COUNTIF(BB5:BB367,"*v*")</f>
        <v>30</v>
      </c>
      <c r="BC372" s="33"/>
      <c r="BD372" s="33"/>
      <c r="BE372" s="33"/>
      <c r="BF372" s="33"/>
      <c r="BG372" s="33"/>
      <c r="BH372" s="33"/>
      <c r="BI372" s="50" t="s">
        <v>1043</v>
      </c>
      <c r="BJ372" s="6"/>
    </row>
    <row r="373" spans="1:6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19"/>
      <c r="L373" s="8"/>
      <c r="M373" s="8"/>
      <c r="N373" s="8"/>
      <c r="O373" s="8"/>
      <c r="P373" s="8"/>
      <c r="Q373" s="8"/>
      <c r="R373" s="8"/>
      <c r="S373" s="33"/>
      <c r="T373" s="33"/>
      <c r="U373" s="33"/>
      <c r="V373" s="33"/>
      <c r="W373" s="33"/>
      <c r="X373" s="33"/>
      <c r="Y373" s="52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53">
        <f>COUNTIF(BA5:BA367,"V")</f>
        <v>120</v>
      </c>
      <c r="BB373" s="53">
        <f>COUNTIF(BB5:BB367,"*a.*")</f>
        <v>7</v>
      </c>
      <c r="BC373" s="33"/>
      <c r="BD373" s="33"/>
      <c r="BE373" s="33"/>
      <c r="BF373" s="33"/>
      <c r="BG373" s="33"/>
      <c r="BH373" s="33"/>
      <c r="BI373" s="54">
        <f>COUNTIF(BI5:BI367,"*Exploration vascular*")</f>
        <v>5</v>
      </c>
      <c r="BJ373" s="6"/>
    </row>
    <row r="374" spans="1:62" ht="3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19"/>
      <c r="L374" s="8"/>
      <c r="M374" s="8"/>
      <c r="N374" s="8"/>
      <c r="O374" s="8"/>
      <c r="P374" s="8"/>
      <c r="Q374" s="8"/>
      <c r="R374" s="8"/>
      <c r="S374" s="33"/>
      <c r="T374" s="33"/>
      <c r="U374" s="33"/>
      <c r="V374" s="33"/>
      <c r="W374" s="33"/>
      <c r="X374" s="33"/>
      <c r="Y374" s="52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51" t="s">
        <v>1923</v>
      </c>
      <c r="BJ374" s="6"/>
    </row>
    <row r="375" spans="1:6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19"/>
      <c r="L375" s="8"/>
      <c r="M375" s="8"/>
      <c r="N375" s="8"/>
      <c r="O375" s="8"/>
      <c r="P375" s="8"/>
      <c r="Q375" s="8"/>
      <c r="R375" s="8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51">
        <f>COUNTIF(BI5:BI367,"*wound*")</f>
        <v>2</v>
      </c>
      <c r="BJ375" s="6"/>
    </row>
    <row r="376" spans="1:62" ht="3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19"/>
      <c r="L376" s="8"/>
      <c r="M376" s="8"/>
      <c r="N376" s="8"/>
      <c r="O376" s="8"/>
      <c r="P376" s="8"/>
      <c r="Q376" s="8"/>
      <c r="R376" s="8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50" t="s">
        <v>1882</v>
      </c>
      <c r="BJ376" s="6"/>
    </row>
    <row r="377" spans="1:6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19"/>
      <c r="L377" s="8"/>
      <c r="M377" s="8"/>
      <c r="N377" s="8"/>
      <c r="O377" s="8"/>
      <c r="P377" s="8"/>
      <c r="Q377" s="8"/>
      <c r="R377" s="8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54">
        <f>COUNTIF(BI5:BI367,"* aneurysm*")</f>
        <v>2</v>
      </c>
      <c r="BJ377" s="6"/>
    </row>
    <row r="378" spans="1:6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19"/>
      <c r="L378" s="8"/>
      <c r="M378" s="8"/>
      <c r="N378" s="8"/>
      <c r="O378" s="8"/>
      <c r="P378" s="8"/>
      <c r="Q378" s="8"/>
      <c r="R378" s="8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51" t="s">
        <v>1924</v>
      </c>
      <c r="BJ378" s="6"/>
    </row>
    <row r="379" spans="1:6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19"/>
      <c r="L379" s="8"/>
      <c r="M379" s="8"/>
      <c r="N379" s="8"/>
      <c r="O379" s="8"/>
      <c r="P379" s="8"/>
      <c r="Q379" s="8"/>
      <c r="R379" s="8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54">
        <f>COUNTIF(BI5:BI367,"* TAE*")</f>
        <v>1</v>
      </c>
      <c r="BJ379" s="6"/>
    </row>
    <row r="380" spans="1:6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19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6"/>
    </row>
    <row r="381" spans="1:6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19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6"/>
    </row>
    <row r="382" spans="1:62" ht="17">
      <c r="A382" s="6"/>
      <c r="B382" s="6"/>
      <c r="C382" s="3"/>
      <c r="D382" s="6"/>
      <c r="E382" s="6"/>
      <c r="F382" s="6"/>
      <c r="G382" s="6"/>
      <c r="H382" s="21"/>
      <c r="I382" s="3"/>
      <c r="J382" s="4"/>
      <c r="K382" s="5"/>
      <c r="L382" s="5"/>
      <c r="M382" s="6" t="s">
        <v>1322</v>
      </c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10"/>
      <c r="BJ382" s="6"/>
    </row>
    <row r="383" spans="1:62" ht="17">
      <c r="A383" s="6"/>
      <c r="B383" s="6"/>
      <c r="C383" s="5"/>
      <c r="D383" s="6"/>
      <c r="E383" s="6"/>
      <c r="F383" s="6"/>
      <c r="G383" s="6"/>
      <c r="H383" s="55" t="str">
        <f>REPLACE(B383,2,1,"＊")</f>
        <v>＊</v>
      </c>
      <c r="I383" s="23" t="str">
        <f>REPLACE(C383,2,1,"＊")</f>
        <v>＊</v>
      </c>
      <c r="J383" s="6"/>
      <c r="L383" s="5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10"/>
      <c r="BJ383" s="6"/>
    </row>
    <row r="384" spans="1:62">
      <c r="A384" s="6"/>
      <c r="B384" s="6"/>
      <c r="C384" s="3"/>
      <c r="D384" s="6"/>
      <c r="E384" s="6"/>
      <c r="F384" s="6"/>
      <c r="G384" s="6"/>
      <c r="H384" s="6"/>
      <c r="I384" s="3"/>
      <c r="J384" s="4"/>
      <c r="L384" s="5"/>
      <c r="M384" s="136" t="s">
        <v>1323</v>
      </c>
      <c r="N384" s="13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10"/>
      <c r="BJ384" s="6"/>
    </row>
    <row r="385" spans="1:62">
      <c r="A385" s="6"/>
      <c r="B385" s="6"/>
      <c r="C385" s="6"/>
      <c r="D385" s="6"/>
      <c r="E385" s="6"/>
      <c r="F385" s="6"/>
      <c r="G385" s="6"/>
      <c r="I385" s="6"/>
      <c r="J385" s="6"/>
      <c r="L385" s="5"/>
      <c r="M385" s="6"/>
      <c r="N385" s="6"/>
      <c r="O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10"/>
      <c r="BJ385" s="6"/>
    </row>
    <row r="386" spans="1:62">
      <c r="C386" s="6"/>
      <c r="H386" s="136" t="s">
        <v>1324</v>
      </c>
      <c r="I386" s="136"/>
      <c r="J386" s="6"/>
      <c r="R386" s="6"/>
    </row>
    <row r="387" spans="1:62">
      <c r="C387" s="6"/>
      <c r="H387" s="136"/>
      <c r="I387" s="136"/>
      <c r="J387" s="6"/>
      <c r="R387" s="6"/>
    </row>
    <row r="388" spans="1:62">
      <c r="H388" s="136"/>
      <c r="I388" s="136"/>
      <c r="R388" s="6"/>
    </row>
    <row r="389" spans="1:62">
      <c r="H389" s="6"/>
      <c r="R389" s="6"/>
    </row>
    <row r="390" spans="1:62">
      <c r="H390" s="6"/>
      <c r="R390" s="6"/>
    </row>
    <row r="391" spans="1:62">
      <c r="R391" s="6"/>
    </row>
    <row r="392" spans="1:62">
      <c r="R392" s="6"/>
    </row>
    <row r="393" spans="1:62">
      <c r="R393" s="6"/>
    </row>
    <row r="394" spans="1:62">
      <c r="R394" s="6"/>
    </row>
    <row r="395" spans="1:62">
      <c r="R395" s="6"/>
    </row>
    <row r="396" spans="1:62">
      <c r="R396" s="6"/>
    </row>
    <row r="397" spans="1:62">
      <c r="R397" s="6"/>
    </row>
    <row r="398" spans="1:62">
      <c r="R398" s="6"/>
    </row>
    <row r="399" spans="1:62">
      <c r="R399" s="6"/>
    </row>
    <row r="400" spans="1:62">
      <c r="R400" s="6"/>
    </row>
    <row r="401" spans="18:18">
      <c r="R401" s="8"/>
    </row>
    <row r="402" spans="18:18">
      <c r="R402" s="6"/>
    </row>
    <row r="403" spans="18:18">
      <c r="R403" s="6"/>
    </row>
    <row r="404" spans="18:18">
      <c r="R404" s="6"/>
    </row>
    <row r="405" spans="18:18">
      <c r="R405" s="6"/>
    </row>
    <row r="406" spans="18:18">
      <c r="R406" s="7"/>
    </row>
    <row r="407" spans="18:18">
      <c r="R407" s="7"/>
    </row>
    <row r="408" spans="18:18">
      <c r="R408" s="7"/>
    </row>
  </sheetData>
  <mergeCells count="62">
    <mergeCell ref="BA370:BA371"/>
    <mergeCell ref="BB370:BB371"/>
    <mergeCell ref="S370:S371"/>
    <mergeCell ref="T370:T371"/>
    <mergeCell ref="Y370:Y371"/>
    <mergeCell ref="M384:N384"/>
    <mergeCell ref="H386:I388"/>
    <mergeCell ref="AW3:AX3"/>
    <mergeCell ref="AY3:AZ3"/>
    <mergeCell ref="BA3:BB3"/>
    <mergeCell ref="AH3:AI3"/>
    <mergeCell ref="AJ3:AJ4"/>
    <mergeCell ref="AK3:AK4"/>
    <mergeCell ref="AL3:AL4"/>
    <mergeCell ref="AM3:AN3"/>
    <mergeCell ref="AO3:AQ3"/>
    <mergeCell ref="S2:T3"/>
    <mergeCell ref="U2:AB2"/>
    <mergeCell ref="AC2:AD3"/>
    <mergeCell ref="U3:U4"/>
    <mergeCell ref="V3:W3"/>
    <mergeCell ref="Z3:Z4"/>
    <mergeCell ref="AH1:AQ1"/>
    <mergeCell ref="AR1:BG1"/>
    <mergeCell ref="AH2:AQ2"/>
    <mergeCell ref="AR2:AR4"/>
    <mergeCell ref="AS2:AT3"/>
    <mergeCell ref="AU2:AV3"/>
    <mergeCell ref="AW2:BG2"/>
    <mergeCell ref="BF3:BF4"/>
    <mergeCell ref="BG3:BG4"/>
    <mergeCell ref="BC3:BC4"/>
    <mergeCell ref="BD3:BD4"/>
    <mergeCell ref="BE3:BE4"/>
    <mergeCell ref="BH1:BH4"/>
    <mergeCell ref="BI1:BI4"/>
    <mergeCell ref="M2:M4"/>
    <mergeCell ref="N2:N4"/>
    <mergeCell ref="O2:O4"/>
    <mergeCell ref="P2:P4"/>
    <mergeCell ref="AE2:AG2"/>
    <mergeCell ref="AA3:AA4"/>
    <mergeCell ref="AB3:AB4"/>
    <mergeCell ref="AE3:AG3"/>
    <mergeCell ref="M1:R1"/>
    <mergeCell ref="S1:AG1"/>
    <mergeCell ref="Q2:Q4"/>
    <mergeCell ref="R2:R4"/>
    <mergeCell ref="X3:X4"/>
    <mergeCell ref="Y3:Y4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</mergeCells>
  <phoneticPr fontId="9" type="noConversion"/>
  <pageMargins left="0.19685039370078741" right="0" top="0.43307086614173229" bottom="0.31496062992125984" header="0.23622047244094491" footer="0"/>
  <pageSetup paperSize="9" scale="38" fitToHeight="0" orientation="landscape" r:id="rId1"/>
  <headerFooter>
    <oddHeader xml:space="preserve">&amp;C&amp;"標楷體,粗體"&amp;24新光醫院 113 年 3 月份心臟血管外科年度手術人數申報表&amp;R   </oddHeader>
    <oddFooter>&amp;R&amp;P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BJ327"/>
  <sheetViews>
    <sheetView zoomScale="70" zoomScaleNormal="70" zoomScaleSheetLayoutView="55" workbookViewId="0">
      <pane xSplit="11" ySplit="4" topLeftCell="Z272" activePane="bottomRight" state="frozen"/>
      <selection pane="topRight" activeCell="J1" sqref="J1"/>
      <selection pane="bottomLeft" activeCell="A5" sqref="A5"/>
      <selection pane="bottomRight" activeCell="AB288" sqref="AB288"/>
    </sheetView>
  </sheetViews>
  <sheetFormatPr defaultColWidth="14.81640625" defaultRowHeight="15.5"/>
  <cols>
    <col min="1" max="1" width="6.36328125" style="7" bestFit="1" customWidth="1"/>
    <col min="2" max="2" width="10.81640625" style="7" hidden="1" customWidth="1"/>
    <col min="3" max="3" width="11.36328125" style="7" hidden="1" customWidth="1"/>
    <col min="4" max="4" width="4.08984375" style="7" hidden="1" customWidth="1"/>
    <col min="5" max="5" width="6.36328125" style="7" hidden="1" customWidth="1"/>
    <col min="6" max="7" width="12.1796875" style="7" hidden="1" customWidth="1"/>
    <col min="8" max="8" width="10.81640625" style="7" customWidth="1"/>
    <col min="9" max="9" width="11.90625" style="7" customWidth="1"/>
    <col min="10" max="10" width="9.6328125" style="7" bestFit="1" customWidth="1"/>
    <col min="11" max="11" width="10.36328125" style="6" customWidth="1"/>
    <col min="12" max="12" width="6.90625" style="7" bestFit="1" customWidth="1"/>
    <col min="13" max="13" width="9.6328125" style="2" bestFit="1" customWidth="1"/>
    <col min="14" max="14" width="6.453125" style="2" bestFit="1" customWidth="1"/>
    <col min="15" max="15" width="4.36328125" style="2" bestFit="1" customWidth="1"/>
    <col min="16" max="16" width="5.90625" style="2" bestFit="1" customWidth="1"/>
    <col min="17" max="17" width="5.453125" style="2" bestFit="1" customWidth="1"/>
    <col min="18" max="18" width="9.54296875" style="2" bestFit="1" customWidth="1"/>
    <col min="19" max="19" width="5.81640625" style="2" bestFit="1" customWidth="1"/>
    <col min="20" max="20" width="4.453125" style="2" bestFit="1" customWidth="1"/>
    <col min="21" max="21" width="5.81640625" style="2" bestFit="1" customWidth="1"/>
    <col min="22" max="22" width="2.90625" style="2" bestFit="1" customWidth="1"/>
    <col min="23" max="23" width="3.1796875" style="2" bestFit="1" customWidth="1"/>
    <col min="24" max="24" width="3.81640625" style="2" bestFit="1" customWidth="1"/>
    <col min="25" max="25" width="8.36328125" style="2" customWidth="1"/>
    <col min="26" max="26" width="10.1796875" style="2" customWidth="1"/>
    <col min="27" max="27" width="7.81640625" style="2" bestFit="1" customWidth="1"/>
    <col min="28" max="28" width="9.81640625" style="2" customWidth="1"/>
    <col min="29" max="29" width="5.81640625" style="2" bestFit="1" customWidth="1"/>
    <col min="30" max="30" width="5.54296875" style="2" bestFit="1" customWidth="1"/>
    <col min="31" max="31" width="5.81640625" style="2" bestFit="1" customWidth="1"/>
    <col min="32" max="32" width="6.54296875" style="2" bestFit="1" customWidth="1"/>
    <col min="33" max="33" width="7.453125" style="2" customWidth="1"/>
    <col min="34" max="34" width="2.90625" style="2" bestFit="1" customWidth="1"/>
    <col min="35" max="35" width="3.1796875" style="2" bestFit="1" customWidth="1"/>
    <col min="36" max="36" width="3.81640625" style="2" bestFit="1" customWidth="1"/>
    <col min="37" max="37" width="4.6328125" style="2" bestFit="1" customWidth="1"/>
    <col min="38" max="38" width="5" style="2" bestFit="1" customWidth="1"/>
    <col min="39" max="39" width="3" style="2" bestFit="1" customWidth="1"/>
    <col min="40" max="40" width="2.81640625" style="2" bestFit="1" customWidth="1"/>
    <col min="41" max="41" width="5.81640625" style="2" bestFit="1" customWidth="1"/>
    <col min="42" max="42" width="6.54296875" style="2" bestFit="1" customWidth="1"/>
    <col min="43" max="43" width="7.08984375" style="2" customWidth="1"/>
    <col min="44" max="44" width="6.6328125" style="2" bestFit="1" customWidth="1"/>
    <col min="45" max="45" width="3" style="2" bestFit="1" customWidth="1"/>
    <col min="46" max="48" width="4.453125" style="2" bestFit="1" customWidth="1"/>
    <col min="49" max="49" width="3.81640625" style="2" bestFit="1" customWidth="1"/>
    <col min="50" max="50" width="4.6328125" style="2" bestFit="1" customWidth="1"/>
    <col min="51" max="51" width="5.81640625" style="2" bestFit="1" customWidth="1"/>
    <col min="52" max="52" width="5.08984375" style="2" bestFit="1" customWidth="1"/>
    <col min="53" max="54" width="8.36328125" style="2" customWidth="1"/>
    <col min="55" max="55" width="3.81640625" style="2" bestFit="1" customWidth="1"/>
    <col min="56" max="56" width="4.6328125" style="2" bestFit="1" customWidth="1"/>
    <col min="57" max="57" width="5" style="2" bestFit="1" customWidth="1"/>
    <col min="58" max="58" width="5.81640625" style="2" bestFit="1" customWidth="1"/>
    <col min="59" max="59" width="9.453125" style="2" bestFit="1" customWidth="1"/>
    <col min="60" max="60" width="6" style="2" bestFit="1" customWidth="1"/>
    <col min="61" max="61" width="14.54296875" style="2" customWidth="1"/>
    <col min="62" max="62" width="3.1796875" style="2" bestFit="1" customWidth="1"/>
    <col min="63" max="16384" width="14.81640625" style="2"/>
  </cols>
  <sheetData>
    <row r="1" spans="1:62" ht="15.65" customHeight="1">
      <c r="A1" s="115" t="s">
        <v>0</v>
      </c>
      <c r="B1" s="115" t="s">
        <v>1</v>
      </c>
      <c r="C1" s="117" t="s">
        <v>45</v>
      </c>
      <c r="D1" s="134" t="s">
        <v>2</v>
      </c>
      <c r="E1" s="134" t="s">
        <v>3</v>
      </c>
      <c r="F1" s="134" t="s">
        <v>52</v>
      </c>
      <c r="G1" s="134" t="s">
        <v>53</v>
      </c>
      <c r="H1" s="115" t="s">
        <v>1</v>
      </c>
      <c r="I1" s="117" t="s">
        <v>45</v>
      </c>
      <c r="J1" s="119" t="s">
        <v>46</v>
      </c>
      <c r="K1" s="113" t="s">
        <v>47</v>
      </c>
      <c r="L1" s="113" t="s">
        <v>50</v>
      </c>
      <c r="M1" s="125" t="s">
        <v>4</v>
      </c>
      <c r="N1" s="126"/>
      <c r="O1" s="126"/>
      <c r="P1" s="126"/>
      <c r="Q1" s="126"/>
      <c r="R1" s="127"/>
      <c r="S1" s="121" t="s">
        <v>5</v>
      </c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1"/>
      <c r="AI1" s="122"/>
      <c r="AJ1" s="122"/>
      <c r="AK1" s="122"/>
      <c r="AL1" s="122"/>
      <c r="AM1" s="122"/>
      <c r="AN1" s="122"/>
      <c r="AO1" s="122"/>
      <c r="AP1" s="122"/>
      <c r="AQ1" s="122"/>
      <c r="AR1" s="126"/>
      <c r="AS1" s="126"/>
      <c r="AT1" s="126"/>
      <c r="AU1" s="126"/>
      <c r="AV1" s="126"/>
      <c r="AW1" s="126"/>
      <c r="AX1" s="126"/>
      <c r="AY1" s="126"/>
      <c r="AZ1" s="126"/>
      <c r="BA1" s="126"/>
      <c r="BB1" s="126"/>
      <c r="BC1" s="126"/>
      <c r="BD1" s="126"/>
      <c r="BE1" s="126"/>
      <c r="BF1" s="126"/>
      <c r="BG1" s="127"/>
      <c r="BH1" s="121" t="s">
        <v>7</v>
      </c>
      <c r="BI1" s="121" t="s">
        <v>8</v>
      </c>
      <c r="BJ1" s="6" t="s">
        <v>9</v>
      </c>
    </row>
    <row r="2" spans="1:62">
      <c r="A2" s="116"/>
      <c r="B2" s="133"/>
      <c r="C2" s="118"/>
      <c r="D2" s="135"/>
      <c r="E2" s="135"/>
      <c r="F2" s="135"/>
      <c r="G2" s="135"/>
      <c r="H2" s="116"/>
      <c r="I2" s="118"/>
      <c r="J2" s="116"/>
      <c r="K2" s="133"/>
      <c r="L2" s="116"/>
      <c r="M2" s="123" t="s">
        <v>51</v>
      </c>
      <c r="N2" s="124" t="s">
        <v>10</v>
      </c>
      <c r="O2" s="123" t="s">
        <v>11</v>
      </c>
      <c r="P2" s="123" t="s">
        <v>12</v>
      </c>
      <c r="Q2" s="123" t="s">
        <v>13</v>
      </c>
      <c r="R2" s="128" t="s">
        <v>49</v>
      </c>
      <c r="S2" s="123" t="s">
        <v>14</v>
      </c>
      <c r="T2" s="122"/>
      <c r="U2" s="123" t="s">
        <v>15</v>
      </c>
      <c r="V2" s="122"/>
      <c r="W2" s="122"/>
      <c r="X2" s="122"/>
      <c r="Y2" s="122"/>
      <c r="Z2" s="122"/>
      <c r="AA2" s="122"/>
      <c r="AB2" s="122"/>
      <c r="AC2" s="123" t="s">
        <v>16</v>
      </c>
      <c r="AD2" s="122"/>
      <c r="AE2" s="123" t="s">
        <v>17</v>
      </c>
      <c r="AF2" s="122"/>
      <c r="AG2" s="122"/>
      <c r="AH2" s="123" t="s">
        <v>18</v>
      </c>
      <c r="AI2" s="122"/>
      <c r="AJ2" s="122"/>
      <c r="AK2" s="122"/>
      <c r="AL2" s="122"/>
      <c r="AM2" s="122"/>
      <c r="AN2" s="122"/>
      <c r="AO2" s="122"/>
      <c r="AP2" s="122"/>
      <c r="AQ2" s="122"/>
      <c r="AR2" s="123" t="s">
        <v>19</v>
      </c>
      <c r="AS2" s="123" t="s">
        <v>20</v>
      </c>
      <c r="AT2" s="122"/>
      <c r="AU2" s="123" t="s">
        <v>48</v>
      </c>
      <c r="AV2" s="122"/>
      <c r="AW2" s="123" t="s">
        <v>21</v>
      </c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6"/>
    </row>
    <row r="3" spans="1:62">
      <c r="A3" s="116"/>
      <c r="B3" s="133"/>
      <c r="C3" s="118"/>
      <c r="D3" s="135"/>
      <c r="E3" s="135"/>
      <c r="F3" s="135"/>
      <c r="G3" s="135"/>
      <c r="H3" s="116"/>
      <c r="I3" s="118"/>
      <c r="J3" s="116"/>
      <c r="K3" s="133"/>
      <c r="L3" s="116"/>
      <c r="M3" s="122"/>
      <c r="N3" s="122"/>
      <c r="O3" s="122"/>
      <c r="P3" s="122"/>
      <c r="Q3" s="122"/>
      <c r="R3" s="129"/>
      <c r="S3" s="122"/>
      <c r="T3" s="122"/>
      <c r="U3" s="123" t="s">
        <v>22</v>
      </c>
      <c r="V3" s="123" t="s">
        <v>23</v>
      </c>
      <c r="W3" s="122"/>
      <c r="X3" s="123" t="s">
        <v>24</v>
      </c>
      <c r="Y3" s="123" t="s">
        <v>25</v>
      </c>
      <c r="Z3" s="123" t="s">
        <v>26</v>
      </c>
      <c r="AA3" s="123" t="s">
        <v>27</v>
      </c>
      <c r="AB3" s="123" t="s">
        <v>28</v>
      </c>
      <c r="AC3" s="122"/>
      <c r="AD3" s="122"/>
      <c r="AE3" s="123" t="s">
        <v>29</v>
      </c>
      <c r="AF3" s="122"/>
      <c r="AG3" s="122"/>
      <c r="AH3" s="123" t="s">
        <v>23</v>
      </c>
      <c r="AI3" s="122"/>
      <c r="AJ3" s="123" t="s">
        <v>24</v>
      </c>
      <c r="AK3" s="123" t="s">
        <v>25</v>
      </c>
      <c r="AL3" s="123" t="s">
        <v>28</v>
      </c>
      <c r="AM3" s="123" t="s">
        <v>30</v>
      </c>
      <c r="AN3" s="122"/>
      <c r="AO3" s="123" t="s">
        <v>29</v>
      </c>
      <c r="AP3" s="122"/>
      <c r="AQ3" s="122"/>
      <c r="AR3" s="122"/>
      <c r="AS3" s="122"/>
      <c r="AT3" s="122"/>
      <c r="AU3" s="122"/>
      <c r="AV3" s="122"/>
      <c r="AW3" s="123" t="s">
        <v>31</v>
      </c>
      <c r="AX3" s="122"/>
      <c r="AY3" s="123" t="s">
        <v>29</v>
      </c>
      <c r="AZ3" s="122"/>
      <c r="BA3" s="123" t="s">
        <v>23</v>
      </c>
      <c r="BB3" s="122"/>
      <c r="BC3" s="123" t="s">
        <v>24</v>
      </c>
      <c r="BD3" s="123" t="s">
        <v>25</v>
      </c>
      <c r="BE3" s="123" t="s">
        <v>28</v>
      </c>
      <c r="BF3" s="123" t="s">
        <v>32</v>
      </c>
      <c r="BG3" s="123" t="s">
        <v>33</v>
      </c>
      <c r="BH3" s="122"/>
      <c r="BI3" s="122"/>
      <c r="BJ3" s="6"/>
    </row>
    <row r="4" spans="1:62" ht="46.5">
      <c r="A4" s="116"/>
      <c r="B4" s="133"/>
      <c r="C4" s="118"/>
      <c r="D4" s="135"/>
      <c r="E4" s="135"/>
      <c r="F4" s="135"/>
      <c r="G4" s="135"/>
      <c r="H4" s="116"/>
      <c r="I4" s="118"/>
      <c r="J4" s="116"/>
      <c r="K4" s="133"/>
      <c r="L4" s="116"/>
      <c r="M4" s="132"/>
      <c r="N4" s="132"/>
      <c r="O4" s="132"/>
      <c r="P4" s="132"/>
      <c r="Q4" s="132"/>
      <c r="R4" s="129"/>
      <c r="S4" s="24" t="s">
        <v>22</v>
      </c>
      <c r="T4" s="24" t="s">
        <v>34</v>
      </c>
      <c r="U4" s="132"/>
      <c r="V4" s="24" t="s">
        <v>35</v>
      </c>
      <c r="W4" s="24" t="s">
        <v>36</v>
      </c>
      <c r="X4" s="132"/>
      <c r="Y4" s="132"/>
      <c r="Z4" s="132"/>
      <c r="AA4" s="132"/>
      <c r="AB4" s="132"/>
      <c r="AC4" s="24" t="s">
        <v>22</v>
      </c>
      <c r="AD4" s="24" t="s">
        <v>37</v>
      </c>
      <c r="AE4" s="24" t="s">
        <v>22</v>
      </c>
      <c r="AF4" s="24" t="s">
        <v>38</v>
      </c>
      <c r="AG4" s="24" t="s">
        <v>774</v>
      </c>
      <c r="AH4" s="24" t="s">
        <v>35</v>
      </c>
      <c r="AI4" s="24" t="s">
        <v>36</v>
      </c>
      <c r="AJ4" s="132"/>
      <c r="AK4" s="132"/>
      <c r="AL4" s="132"/>
      <c r="AM4" s="24" t="s">
        <v>40</v>
      </c>
      <c r="AN4" s="24" t="s">
        <v>41</v>
      </c>
      <c r="AO4" s="24" t="s">
        <v>22</v>
      </c>
      <c r="AP4" s="24" t="s">
        <v>38</v>
      </c>
      <c r="AQ4" s="24" t="s">
        <v>772</v>
      </c>
      <c r="AR4" s="132"/>
      <c r="AS4" s="24" t="s">
        <v>40</v>
      </c>
      <c r="AT4" s="24" t="s">
        <v>41</v>
      </c>
      <c r="AU4" s="24" t="s">
        <v>40</v>
      </c>
      <c r="AV4" s="24" t="s">
        <v>41</v>
      </c>
      <c r="AW4" s="24" t="s">
        <v>42</v>
      </c>
      <c r="AX4" s="24" t="s">
        <v>43</v>
      </c>
      <c r="AY4" s="24" t="s">
        <v>22</v>
      </c>
      <c r="AZ4" s="24" t="s">
        <v>44</v>
      </c>
      <c r="BA4" s="24" t="s">
        <v>35</v>
      </c>
      <c r="BB4" s="24" t="s">
        <v>36</v>
      </c>
      <c r="BC4" s="132"/>
      <c r="BD4" s="132"/>
      <c r="BE4" s="132"/>
      <c r="BF4" s="132"/>
      <c r="BG4" s="132"/>
      <c r="BH4" s="132"/>
      <c r="BI4" s="132"/>
      <c r="BJ4" s="6"/>
    </row>
    <row r="5" spans="1:62" ht="31">
      <c r="A5" s="23">
        <v>1</v>
      </c>
      <c r="B5" s="39" t="s">
        <v>1062</v>
      </c>
      <c r="C5" s="39" t="s">
        <v>776</v>
      </c>
      <c r="D5" s="39" t="s">
        <v>1063</v>
      </c>
      <c r="E5" s="39">
        <v>54</v>
      </c>
      <c r="F5" s="39" t="s">
        <v>413</v>
      </c>
      <c r="G5" s="39" t="s">
        <v>777</v>
      </c>
      <c r="H5" s="23" t="str">
        <f t="shared" ref="H5:H68" si="0">REPLACE(B5,2,1,"＊")</f>
        <v>劉＊成</v>
      </c>
      <c r="I5" s="23" t="str">
        <f t="shared" ref="I5:I68" si="1">REPLACE(C5,2,1,"＊")</f>
        <v>1＊568121</v>
      </c>
      <c r="J5" s="39">
        <v>1130201</v>
      </c>
      <c r="K5" s="39" t="s">
        <v>1033</v>
      </c>
      <c r="L5" s="39">
        <v>1058</v>
      </c>
      <c r="M5" s="1"/>
      <c r="N5" s="1"/>
      <c r="O5" s="1"/>
      <c r="P5" s="1"/>
      <c r="Q5" s="1"/>
      <c r="R5" s="1"/>
      <c r="S5" s="25"/>
      <c r="T5" s="25"/>
      <c r="U5" s="25"/>
      <c r="V5" s="25"/>
      <c r="W5" s="25" t="s">
        <v>9</v>
      </c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1"/>
      <c r="AK5" s="1"/>
      <c r="AL5" s="1"/>
      <c r="AM5" s="25"/>
      <c r="AN5" s="25"/>
      <c r="AO5" s="25"/>
      <c r="AP5" s="25"/>
      <c r="AQ5" s="25"/>
      <c r="AR5" s="1"/>
      <c r="AS5" s="25"/>
      <c r="AT5" s="25"/>
      <c r="AU5" s="25"/>
      <c r="AV5" s="25"/>
      <c r="AW5" s="25"/>
      <c r="AX5" s="36"/>
      <c r="AY5" s="25"/>
      <c r="AZ5" s="25"/>
      <c r="BA5" s="1"/>
      <c r="BB5" s="25"/>
      <c r="BC5" s="1"/>
      <c r="BD5" s="1"/>
      <c r="BE5" s="25"/>
      <c r="BF5" s="1"/>
      <c r="BG5" s="1"/>
      <c r="BH5" s="1"/>
      <c r="BI5" s="25" t="s">
        <v>1034</v>
      </c>
      <c r="BJ5" s="6"/>
    </row>
    <row r="6" spans="1:62" ht="31">
      <c r="A6" s="23">
        <v>2</v>
      </c>
      <c r="B6" s="39" t="s">
        <v>1064</v>
      </c>
      <c r="C6" s="39" t="s">
        <v>778</v>
      </c>
      <c r="D6" s="39" t="s">
        <v>1063</v>
      </c>
      <c r="E6" s="39">
        <v>72</v>
      </c>
      <c r="F6" s="39" t="s">
        <v>413</v>
      </c>
      <c r="G6" s="39" t="s">
        <v>777</v>
      </c>
      <c r="H6" s="23" t="str">
        <f t="shared" si="0"/>
        <v>胡＊耀</v>
      </c>
      <c r="I6" s="23" t="str">
        <f t="shared" si="1"/>
        <v>0＊500539</v>
      </c>
      <c r="J6" s="39">
        <v>1130201</v>
      </c>
      <c r="K6" s="39" t="s">
        <v>1033</v>
      </c>
      <c r="L6" s="39">
        <v>1058</v>
      </c>
      <c r="M6" s="1"/>
      <c r="N6" s="1"/>
      <c r="O6" s="1"/>
      <c r="P6" s="1"/>
      <c r="Q6" s="1"/>
      <c r="R6" s="1"/>
      <c r="S6" s="25"/>
      <c r="T6" s="25"/>
      <c r="U6" s="25"/>
      <c r="V6" s="25"/>
      <c r="W6" s="25" t="s">
        <v>9</v>
      </c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1"/>
      <c r="AK6" s="1"/>
      <c r="AL6" s="1"/>
      <c r="AM6" s="25"/>
      <c r="AN6" s="25"/>
      <c r="AO6" s="25"/>
      <c r="AP6" s="25"/>
      <c r="AQ6" s="25"/>
      <c r="AR6" s="1"/>
      <c r="AS6" s="25"/>
      <c r="AT6" s="25"/>
      <c r="AU6" s="25"/>
      <c r="AV6" s="25"/>
      <c r="AW6" s="25"/>
      <c r="AX6" s="36"/>
      <c r="AY6" s="25"/>
      <c r="AZ6" s="25"/>
      <c r="BA6" s="1"/>
      <c r="BB6" s="25"/>
      <c r="BC6" s="1"/>
      <c r="BD6" s="1"/>
      <c r="BE6" s="25"/>
      <c r="BF6" s="1"/>
      <c r="BG6" s="1"/>
      <c r="BH6" s="1"/>
      <c r="BI6" s="25" t="s">
        <v>1034</v>
      </c>
      <c r="BJ6" s="6"/>
    </row>
    <row r="7" spans="1:62" ht="17">
      <c r="A7" s="23">
        <v>3</v>
      </c>
      <c r="B7" s="39" t="s">
        <v>1065</v>
      </c>
      <c r="C7" s="39" t="s">
        <v>779</v>
      </c>
      <c r="D7" s="39" t="s">
        <v>1063</v>
      </c>
      <c r="E7" s="39">
        <v>60</v>
      </c>
      <c r="F7" s="39"/>
      <c r="G7" s="39"/>
      <c r="H7" s="23" t="str">
        <f t="shared" si="0"/>
        <v>廖＊春</v>
      </c>
      <c r="I7" s="23" t="str">
        <f t="shared" si="1"/>
        <v>0＊604365</v>
      </c>
      <c r="J7" s="39">
        <v>1130208</v>
      </c>
      <c r="K7" s="39" t="s">
        <v>70</v>
      </c>
      <c r="L7" s="39">
        <v>1058</v>
      </c>
      <c r="M7" s="1"/>
      <c r="N7" s="1"/>
      <c r="O7" s="1"/>
      <c r="P7" s="1"/>
      <c r="Q7" s="1"/>
      <c r="R7" s="1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1"/>
      <c r="AK7" s="1"/>
      <c r="AL7" s="1"/>
      <c r="AM7" s="25"/>
      <c r="AN7" s="25"/>
      <c r="AO7" s="25"/>
      <c r="AP7" s="25"/>
      <c r="AQ7" s="25"/>
      <c r="AR7" s="1"/>
      <c r="AS7" s="25"/>
      <c r="AT7" s="25" t="s">
        <v>9</v>
      </c>
      <c r="AU7" s="25"/>
      <c r="AV7" s="25"/>
      <c r="AW7" s="25"/>
      <c r="AX7" s="36"/>
      <c r="AY7" s="25"/>
      <c r="AZ7" s="25"/>
      <c r="BA7" s="1"/>
      <c r="BB7" s="25"/>
      <c r="BC7" s="1"/>
      <c r="BD7" s="1"/>
      <c r="BE7" s="25"/>
      <c r="BF7" s="1"/>
      <c r="BG7" s="1"/>
      <c r="BH7" s="1"/>
      <c r="BI7" s="25"/>
      <c r="BJ7" s="6"/>
    </row>
    <row r="8" spans="1:62" ht="46.5">
      <c r="A8" s="23">
        <v>4</v>
      </c>
      <c r="B8" s="39" t="s">
        <v>1066</v>
      </c>
      <c r="C8" s="39" t="s">
        <v>780</v>
      </c>
      <c r="D8" s="39" t="s">
        <v>1067</v>
      </c>
      <c r="E8" s="39">
        <v>47</v>
      </c>
      <c r="F8" s="39" t="s">
        <v>781</v>
      </c>
      <c r="G8" s="39" t="s">
        <v>782</v>
      </c>
      <c r="H8" s="23" t="str">
        <f t="shared" si="0"/>
        <v>李＊萱</v>
      </c>
      <c r="I8" s="23" t="str">
        <f t="shared" si="1"/>
        <v>0＊507553</v>
      </c>
      <c r="J8" s="39">
        <v>1130215</v>
      </c>
      <c r="K8" s="39" t="s">
        <v>1035</v>
      </c>
      <c r="L8" s="39">
        <v>1058</v>
      </c>
      <c r="M8" s="1"/>
      <c r="N8" s="1"/>
      <c r="O8" s="1"/>
      <c r="P8" s="1"/>
      <c r="Q8" s="1" t="s">
        <v>716</v>
      </c>
      <c r="R8" s="1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1"/>
      <c r="AK8" s="1"/>
      <c r="AL8" s="1"/>
      <c r="AM8" s="25"/>
      <c r="AN8" s="25"/>
      <c r="AO8" s="25"/>
      <c r="AP8" s="25"/>
      <c r="AQ8" s="25"/>
      <c r="AR8" s="1"/>
      <c r="AS8" s="25"/>
      <c r="AT8" s="25"/>
      <c r="AU8" s="25"/>
      <c r="AV8" s="25"/>
      <c r="AW8" s="25"/>
      <c r="AX8" s="36"/>
      <c r="AY8" s="25"/>
      <c r="AZ8" s="25"/>
      <c r="BA8" s="25"/>
      <c r="BB8" s="25"/>
      <c r="BC8" s="1"/>
      <c r="BD8" s="1"/>
      <c r="BE8" s="25"/>
      <c r="BF8" s="1"/>
      <c r="BG8" s="1"/>
      <c r="BH8" s="1"/>
      <c r="BI8" s="25" t="s">
        <v>1034</v>
      </c>
      <c r="BJ8" s="6"/>
    </row>
    <row r="9" spans="1:62" ht="31">
      <c r="A9" s="23">
        <v>5</v>
      </c>
      <c r="B9" s="39" t="s">
        <v>1068</v>
      </c>
      <c r="C9" s="39" t="s">
        <v>403</v>
      </c>
      <c r="D9" s="39" t="s">
        <v>1063</v>
      </c>
      <c r="E9" s="39">
        <v>32</v>
      </c>
      <c r="F9" s="39" t="s">
        <v>783</v>
      </c>
      <c r="G9" s="39" t="s">
        <v>784</v>
      </c>
      <c r="H9" s="23" t="str">
        <f t="shared" si="0"/>
        <v>施＊翔</v>
      </c>
      <c r="I9" s="23" t="str">
        <f t="shared" si="1"/>
        <v>2＊310527</v>
      </c>
      <c r="J9" s="39">
        <v>1130222</v>
      </c>
      <c r="K9" s="39" t="s">
        <v>717</v>
      </c>
      <c r="L9" s="39">
        <v>1058</v>
      </c>
      <c r="M9" s="1"/>
      <c r="N9" s="1"/>
      <c r="O9" s="1"/>
      <c r="P9" s="1"/>
      <c r="Q9" s="1" t="s">
        <v>9</v>
      </c>
      <c r="R9" s="1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1"/>
      <c r="AK9" s="1"/>
      <c r="AL9" s="1"/>
      <c r="AM9" s="25"/>
      <c r="AN9" s="25"/>
      <c r="AO9" s="25"/>
      <c r="AP9" s="25"/>
      <c r="AQ9" s="25"/>
      <c r="AR9" s="1"/>
      <c r="AS9" s="25"/>
      <c r="AT9" s="25"/>
      <c r="AU9" s="25"/>
      <c r="AV9" s="25"/>
      <c r="AW9" s="25"/>
      <c r="AX9" s="36"/>
      <c r="AY9" s="25"/>
      <c r="AZ9" s="25"/>
      <c r="BA9" s="25"/>
      <c r="BB9" s="25"/>
      <c r="BC9" s="1"/>
      <c r="BD9" s="1"/>
      <c r="BE9" s="25"/>
      <c r="BF9" s="1"/>
      <c r="BG9" s="1"/>
      <c r="BH9" s="1"/>
      <c r="BI9" s="25" t="s">
        <v>1034</v>
      </c>
      <c r="BJ9" s="6"/>
    </row>
    <row r="10" spans="1:62" ht="17">
      <c r="A10" s="23">
        <v>6</v>
      </c>
      <c r="B10" s="39" t="s">
        <v>1069</v>
      </c>
      <c r="C10" s="39" t="s">
        <v>785</v>
      </c>
      <c r="D10" s="39" t="s">
        <v>1067</v>
      </c>
      <c r="E10" s="39">
        <v>55</v>
      </c>
      <c r="F10" s="39"/>
      <c r="G10" s="39"/>
      <c r="H10" s="23" t="str">
        <f t="shared" si="0"/>
        <v>黃＊穎</v>
      </c>
      <c r="I10" s="23" t="str">
        <f t="shared" si="1"/>
        <v>1＊847463</v>
      </c>
      <c r="J10" s="39">
        <v>1130222</v>
      </c>
      <c r="K10" s="39" t="s">
        <v>70</v>
      </c>
      <c r="L10" s="39">
        <v>1058</v>
      </c>
      <c r="M10" s="1"/>
      <c r="N10" s="1"/>
      <c r="O10" s="1"/>
      <c r="P10" s="1"/>
      <c r="Q10" s="1"/>
      <c r="R10" s="1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1"/>
      <c r="AK10" s="1"/>
      <c r="AL10" s="1"/>
      <c r="AM10" s="25"/>
      <c r="AN10" s="25"/>
      <c r="AO10" s="25"/>
      <c r="AP10" s="25"/>
      <c r="AQ10" s="25"/>
      <c r="AR10" s="1"/>
      <c r="AS10" s="25" t="s">
        <v>9</v>
      </c>
      <c r="AT10" s="25"/>
      <c r="AU10" s="25"/>
      <c r="AV10" s="25"/>
      <c r="AW10" s="25"/>
      <c r="AX10" s="36"/>
      <c r="AY10" s="25"/>
      <c r="AZ10" s="25"/>
      <c r="BA10" s="25"/>
      <c r="BB10" s="25"/>
      <c r="BC10" s="1"/>
      <c r="BD10" s="1"/>
      <c r="BE10" s="25"/>
      <c r="BF10" s="1"/>
      <c r="BG10" s="1"/>
      <c r="BH10" s="1"/>
      <c r="BI10" s="25"/>
      <c r="BJ10" s="6"/>
    </row>
    <row r="11" spans="1:62" ht="17">
      <c r="A11" s="23">
        <v>7</v>
      </c>
      <c r="B11" s="39" t="s">
        <v>1070</v>
      </c>
      <c r="C11" s="39" t="s">
        <v>786</v>
      </c>
      <c r="D11" s="39" t="s">
        <v>1063</v>
      </c>
      <c r="E11" s="39">
        <v>66</v>
      </c>
      <c r="F11" s="39"/>
      <c r="G11" s="39"/>
      <c r="H11" s="23" t="str">
        <f t="shared" si="0"/>
        <v>蔡＊智</v>
      </c>
      <c r="I11" s="23" t="str">
        <f t="shared" si="1"/>
        <v>2＊532248</v>
      </c>
      <c r="J11" s="39">
        <v>1130222</v>
      </c>
      <c r="K11" s="39" t="s">
        <v>70</v>
      </c>
      <c r="L11" s="39">
        <v>1058</v>
      </c>
      <c r="M11" s="1"/>
      <c r="N11" s="1"/>
      <c r="O11" s="1"/>
      <c r="P11" s="1"/>
      <c r="Q11" s="1"/>
      <c r="R11" s="1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1"/>
      <c r="AK11" s="1"/>
      <c r="AL11" s="1"/>
      <c r="AM11" s="25"/>
      <c r="AN11" s="25"/>
      <c r="AO11" s="25"/>
      <c r="AP11" s="25"/>
      <c r="AQ11" s="25"/>
      <c r="AR11" s="1"/>
      <c r="AS11" s="25"/>
      <c r="AT11" s="25" t="s">
        <v>9</v>
      </c>
      <c r="AU11" s="25"/>
      <c r="AV11" s="25"/>
      <c r="AW11" s="25"/>
      <c r="AX11" s="36"/>
      <c r="AY11" s="25"/>
      <c r="AZ11" s="25"/>
      <c r="BA11" s="25"/>
      <c r="BB11" s="25"/>
      <c r="BC11" s="1"/>
      <c r="BD11" s="1"/>
      <c r="BE11" s="25"/>
      <c r="BF11" s="1"/>
      <c r="BG11" s="1"/>
      <c r="BH11" s="1"/>
      <c r="BI11" s="25"/>
      <c r="BJ11" s="6"/>
    </row>
    <row r="12" spans="1:62" ht="17">
      <c r="A12" s="23">
        <v>8</v>
      </c>
      <c r="B12" s="39" t="s">
        <v>1071</v>
      </c>
      <c r="C12" s="39" t="s">
        <v>787</v>
      </c>
      <c r="D12" s="39" t="s">
        <v>1063</v>
      </c>
      <c r="E12" s="39">
        <v>55</v>
      </c>
      <c r="F12" s="39"/>
      <c r="G12" s="39"/>
      <c r="H12" s="23" t="str">
        <f t="shared" si="0"/>
        <v>王＊煌</v>
      </c>
      <c r="I12" s="23" t="str">
        <f t="shared" si="1"/>
        <v>0＊469486</v>
      </c>
      <c r="J12" s="39">
        <v>1130229</v>
      </c>
      <c r="K12" s="39" t="s">
        <v>70</v>
      </c>
      <c r="L12" s="39">
        <v>1058</v>
      </c>
      <c r="M12" s="1"/>
      <c r="N12" s="1"/>
      <c r="O12" s="1"/>
      <c r="P12" s="1"/>
      <c r="Q12" s="1"/>
      <c r="R12" s="1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1"/>
      <c r="AK12" s="1"/>
      <c r="AL12" s="1"/>
      <c r="AM12" s="25"/>
      <c r="AN12" s="25"/>
      <c r="AO12" s="25"/>
      <c r="AP12" s="25"/>
      <c r="AQ12" s="25"/>
      <c r="AR12" s="1"/>
      <c r="AS12" s="25"/>
      <c r="AT12" s="25" t="s">
        <v>9</v>
      </c>
      <c r="AU12" s="25"/>
      <c r="AV12" s="25"/>
      <c r="AW12" s="25"/>
      <c r="AX12" s="36"/>
      <c r="AY12" s="25"/>
      <c r="AZ12" s="25"/>
      <c r="BA12" s="25"/>
      <c r="BB12" s="25"/>
      <c r="BC12" s="1"/>
      <c r="BD12" s="1"/>
      <c r="BE12" s="25"/>
      <c r="BF12" s="1"/>
      <c r="BG12" s="1"/>
      <c r="BH12" s="1"/>
      <c r="BI12" s="25"/>
      <c r="BJ12" s="6"/>
    </row>
    <row r="13" spans="1:62" ht="31">
      <c r="A13" s="23">
        <v>9</v>
      </c>
      <c r="B13" s="39" t="s">
        <v>1072</v>
      </c>
      <c r="C13" s="39" t="s">
        <v>789</v>
      </c>
      <c r="D13" s="39" t="s">
        <v>1063</v>
      </c>
      <c r="E13" s="39">
        <v>82</v>
      </c>
      <c r="F13" s="39"/>
      <c r="G13" s="39"/>
      <c r="H13" s="23" t="str">
        <f t="shared" si="0"/>
        <v>潘＊輔</v>
      </c>
      <c r="I13" s="23" t="str">
        <f t="shared" si="1"/>
        <v>1＊642388</v>
      </c>
      <c r="J13" s="39">
        <v>1130206</v>
      </c>
      <c r="K13" s="39" t="s">
        <v>1036</v>
      </c>
      <c r="L13" s="39">
        <v>1125</v>
      </c>
      <c r="M13" s="1"/>
      <c r="N13" s="1"/>
      <c r="O13" s="1"/>
      <c r="P13" s="1"/>
      <c r="Q13" s="1"/>
      <c r="R13" s="1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1"/>
      <c r="AK13" s="1"/>
      <c r="AL13" s="1"/>
      <c r="AM13" s="25"/>
      <c r="AN13" s="25"/>
      <c r="AO13" s="25"/>
      <c r="AP13" s="25"/>
      <c r="AQ13" s="25"/>
      <c r="AR13" s="1"/>
      <c r="AS13" s="25"/>
      <c r="AT13" s="25"/>
      <c r="AU13" s="25"/>
      <c r="AV13" s="25"/>
      <c r="AW13" s="25"/>
      <c r="AX13" s="36"/>
      <c r="AY13" s="25"/>
      <c r="AZ13" s="25" t="s">
        <v>9</v>
      </c>
      <c r="BA13" s="25"/>
      <c r="BB13" s="25" t="s">
        <v>1037</v>
      </c>
      <c r="BC13" s="1"/>
      <c r="BD13" s="1"/>
      <c r="BE13" s="25"/>
      <c r="BF13" s="1"/>
      <c r="BG13" s="1"/>
      <c r="BH13" s="1"/>
      <c r="BI13" s="25"/>
      <c r="BJ13" s="6"/>
    </row>
    <row r="14" spans="1:62" ht="17">
      <c r="A14" s="23">
        <v>10</v>
      </c>
      <c r="B14" s="39" t="s">
        <v>1073</v>
      </c>
      <c r="C14" s="39" t="s">
        <v>430</v>
      </c>
      <c r="D14" s="39" t="s">
        <v>1063</v>
      </c>
      <c r="E14" s="39">
        <v>61</v>
      </c>
      <c r="F14" s="39"/>
      <c r="G14" s="39"/>
      <c r="H14" s="23" t="str">
        <f t="shared" si="0"/>
        <v>錢＊慶</v>
      </c>
      <c r="I14" s="23" t="str">
        <f t="shared" si="1"/>
        <v>2＊268178</v>
      </c>
      <c r="J14" s="39">
        <v>1130220</v>
      </c>
      <c r="K14" s="39" t="s">
        <v>77</v>
      </c>
      <c r="L14" s="39">
        <v>1125</v>
      </c>
      <c r="M14" s="1"/>
      <c r="N14" s="1"/>
      <c r="O14" s="1"/>
      <c r="P14" s="1"/>
      <c r="Q14" s="1"/>
      <c r="R14" s="1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1"/>
      <c r="AK14" s="1"/>
      <c r="AL14" s="1"/>
      <c r="AM14" s="25"/>
      <c r="AN14" s="25"/>
      <c r="AO14" s="25"/>
      <c r="AP14" s="25"/>
      <c r="AQ14" s="25"/>
      <c r="AR14" s="1"/>
      <c r="AS14" s="25"/>
      <c r="AT14" s="25"/>
      <c r="AU14" s="25"/>
      <c r="AV14" s="25"/>
      <c r="AW14" s="25"/>
      <c r="AX14" s="36"/>
      <c r="AY14" s="25"/>
      <c r="AZ14" s="25"/>
      <c r="BA14" s="25"/>
      <c r="BB14" s="25"/>
      <c r="BC14" s="1"/>
      <c r="BD14" s="1"/>
      <c r="BE14" s="1"/>
      <c r="BF14" s="1"/>
      <c r="BG14" s="1" t="s">
        <v>9</v>
      </c>
      <c r="BH14" s="1"/>
      <c r="BI14" s="25"/>
      <c r="BJ14" s="6"/>
    </row>
    <row r="15" spans="1:62" ht="17">
      <c r="A15" s="23">
        <v>11</v>
      </c>
      <c r="B15" s="39" t="s">
        <v>1074</v>
      </c>
      <c r="C15" s="39" t="s">
        <v>663</v>
      </c>
      <c r="D15" s="39" t="s">
        <v>1063</v>
      </c>
      <c r="E15" s="39">
        <v>74</v>
      </c>
      <c r="F15" s="39"/>
      <c r="G15" s="39"/>
      <c r="H15" s="23" t="str">
        <f t="shared" si="0"/>
        <v>李＊雄</v>
      </c>
      <c r="I15" s="23" t="str">
        <f t="shared" si="1"/>
        <v>1＊459132</v>
      </c>
      <c r="J15" s="39">
        <v>1130220</v>
      </c>
      <c r="K15" s="39" t="s">
        <v>72</v>
      </c>
      <c r="L15" s="39">
        <v>1125</v>
      </c>
      <c r="M15" s="1"/>
      <c r="N15" s="1"/>
      <c r="O15" s="1"/>
      <c r="P15" s="1"/>
      <c r="Q15" s="1"/>
      <c r="R15" s="1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1"/>
      <c r="AK15" s="1"/>
      <c r="AL15" s="1"/>
      <c r="AM15" s="25"/>
      <c r="AN15" s="25"/>
      <c r="AO15" s="25"/>
      <c r="AP15" s="25"/>
      <c r="AQ15" s="25"/>
      <c r="AR15" s="1"/>
      <c r="AS15" s="25"/>
      <c r="AT15" s="25"/>
      <c r="AU15" s="25"/>
      <c r="AV15" s="25"/>
      <c r="AW15" s="25"/>
      <c r="AX15" s="36" t="s">
        <v>9</v>
      </c>
      <c r="AY15" s="25"/>
      <c r="AZ15" s="25"/>
      <c r="BA15" s="25"/>
      <c r="BB15" s="25"/>
      <c r="BC15" s="1"/>
      <c r="BD15" s="1"/>
      <c r="BE15" s="25"/>
      <c r="BF15" s="1"/>
      <c r="BG15" s="1"/>
      <c r="BH15" s="1"/>
      <c r="BI15" s="25"/>
      <c r="BJ15" s="6"/>
    </row>
    <row r="16" spans="1:62" ht="17">
      <c r="A16" s="23">
        <v>12</v>
      </c>
      <c r="B16" s="39" t="s">
        <v>1075</v>
      </c>
      <c r="C16" s="39" t="s">
        <v>791</v>
      </c>
      <c r="D16" s="39" t="s">
        <v>1067</v>
      </c>
      <c r="E16" s="39">
        <v>78</v>
      </c>
      <c r="F16" s="39"/>
      <c r="G16" s="39"/>
      <c r="H16" s="23" t="str">
        <f t="shared" si="0"/>
        <v>蔡＊烏綢</v>
      </c>
      <c r="I16" s="23" t="str">
        <f t="shared" si="1"/>
        <v>2＊354686</v>
      </c>
      <c r="J16" s="39">
        <v>1130220</v>
      </c>
      <c r="K16" s="39" t="s">
        <v>72</v>
      </c>
      <c r="L16" s="39">
        <v>1125</v>
      </c>
      <c r="M16" s="1"/>
      <c r="N16" s="1"/>
      <c r="O16" s="1"/>
      <c r="P16" s="1"/>
      <c r="Q16" s="1"/>
      <c r="R16" s="1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1"/>
      <c r="AK16" s="1"/>
      <c r="AL16" s="1"/>
      <c r="AM16" s="25"/>
      <c r="AN16" s="25"/>
      <c r="AO16" s="25"/>
      <c r="AP16" s="25"/>
      <c r="AQ16" s="25"/>
      <c r="AR16" s="1"/>
      <c r="AS16" s="25"/>
      <c r="AT16" s="25"/>
      <c r="AU16" s="25"/>
      <c r="AV16" s="25"/>
      <c r="AW16" s="25"/>
      <c r="AX16" s="36" t="s">
        <v>9</v>
      </c>
      <c r="AY16" s="25"/>
      <c r="AZ16" s="25"/>
      <c r="BA16" s="1"/>
      <c r="BB16" s="25"/>
      <c r="BC16" s="1"/>
      <c r="BD16" s="1"/>
      <c r="BE16" s="25"/>
      <c r="BF16" s="1"/>
      <c r="BG16" s="1"/>
      <c r="BH16" s="1"/>
      <c r="BI16" s="25"/>
      <c r="BJ16" s="6"/>
    </row>
    <row r="17" spans="1:62" ht="17">
      <c r="A17" s="23">
        <v>13</v>
      </c>
      <c r="B17" s="39" t="s">
        <v>1076</v>
      </c>
      <c r="C17" s="39" t="s">
        <v>531</v>
      </c>
      <c r="D17" s="39" t="s">
        <v>1067</v>
      </c>
      <c r="E17" s="39">
        <v>55</v>
      </c>
      <c r="F17" s="39"/>
      <c r="G17" s="39"/>
      <c r="H17" s="23" t="str">
        <f t="shared" si="0"/>
        <v>劉＊娟</v>
      </c>
      <c r="I17" s="23" t="str">
        <f t="shared" si="1"/>
        <v>0＊781869</v>
      </c>
      <c r="J17" s="39">
        <v>1130220</v>
      </c>
      <c r="K17" s="39" t="s">
        <v>80</v>
      </c>
      <c r="L17" s="39">
        <v>1125</v>
      </c>
      <c r="M17" s="1"/>
      <c r="N17" s="1"/>
      <c r="O17" s="1"/>
      <c r="P17" s="1"/>
      <c r="Q17" s="1"/>
      <c r="R17" s="1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1"/>
      <c r="AK17" s="1"/>
      <c r="AL17" s="1"/>
      <c r="AM17" s="25"/>
      <c r="AN17" s="25"/>
      <c r="AO17" s="25"/>
      <c r="AP17" s="25"/>
      <c r="AQ17" s="25"/>
      <c r="AR17" s="1"/>
      <c r="AS17" s="25"/>
      <c r="AT17" s="25"/>
      <c r="AU17" s="25"/>
      <c r="AV17" s="25"/>
      <c r="AW17" s="25" t="s">
        <v>9</v>
      </c>
      <c r="AX17" s="36"/>
      <c r="AY17" s="25"/>
      <c r="AZ17" s="25"/>
      <c r="BA17" s="25"/>
      <c r="BB17" s="25"/>
      <c r="BC17" s="1"/>
      <c r="BD17" s="1"/>
      <c r="BE17" s="25"/>
      <c r="BF17" s="1"/>
      <c r="BG17" s="1"/>
      <c r="BH17" s="1"/>
      <c r="BI17" s="25"/>
      <c r="BJ17" s="6"/>
    </row>
    <row r="18" spans="1:62" ht="46.5">
      <c r="A18" s="23">
        <v>14</v>
      </c>
      <c r="B18" s="39" t="s">
        <v>1077</v>
      </c>
      <c r="C18" s="39" t="s">
        <v>792</v>
      </c>
      <c r="D18" s="39" t="s">
        <v>1067</v>
      </c>
      <c r="E18" s="39">
        <v>84</v>
      </c>
      <c r="F18" s="39" t="s">
        <v>793</v>
      </c>
      <c r="G18" s="39" t="s">
        <v>794</v>
      </c>
      <c r="H18" s="23" t="str">
        <f t="shared" si="0"/>
        <v>張＊滿英</v>
      </c>
      <c r="I18" s="23" t="str">
        <f t="shared" si="1"/>
        <v>1＊106808</v>
      </c>
      <c r="J18" s="39">
        <v>1130226</v>
      </c>
      <c r="K18" s="39" t="s">
        <v>1038</v>
      </c>
      <c r="L18" s="39">
        <v>1125</v>
      </c>
      <c r="M18" s="1"/>
      <c r="N18" s="1"/>
      <c r="O18" s="1"/>
      <c r="P18" s="1"/>
      <c r="Q18" s="1"/>
      <c r="R18" s="1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1"/>
      <c r="AK18" s="1"/>
      <c r="AL18" s="1"/>
      <c r="AM18" s="25"/>
      <c r="AN18" s="25"/>
      <c r="AO18" s="25"/>
      <c r="AP18" s="25"/>
      <c r="AQ18" s="25"/>
      <c r="AR18" s="1"/>
      <c r="AS18" s="25"/>
      <c r="AT18" s="25"/>
      <c r="AU18" s="25"/>
      <c r="AV18" s="25" t="s">
        <v>9</v>
      </c>
      <c r="AW18" s="25"/>
      <c r="AX18" s="36"/>
      <c r="AY18" s="25"/>
      <c r="AZ18" s="25"/>
      <c r="BA18" s="25"/>
      <c r="BB18" s="25"/>
      <c r="BC18" s="1"/>
      <c r="BD18" s="1"/>
      <c r="BE18" s="25"/>
      <c r="BF18" s="1"/>
      <c r="BG18" s="1"/>
      <c r="BH18" s="1"/>
      <c r="BI18" s="25" t="s">
        <v>1039</v>
      </c>
      <c r="BJ18" s="6"/>
    </row>
    <row r="19" spans="1:62" ht="31">
      <c r="A19" s="23">
        <v>15</v>
      </c>
      <c r="B19" s="39" t="s">
        <v>1078</v>
      </c>
      <c r="C19" s="39" t="s">
        <v>795</v>
      </c>
      <c r="D19" s="39" t="s">
        <v>1067</v>
      </c>
      <c r="E19" s="39">
        <v>63</v>
      </c>
      <c r="F19" s="39" t="s">
        <v>796</v>
      </c>
      <c r="G19" s="39" t="s">
        <v>797</v>
      </c>
      <c r="H19" s="23" t="str">
        <f t="shared" si="0"/>
        <v>楊＊皇汝</v>
      </c>
      <c r="I19" s="23" t="str">
        <f t="shared" si="1"/>
        <v>0＊050711</v>
      </c>
      <c r="J19" s="39">
        <v>1130227</v>
      </c>
      <c r="K19" s="39" t="s">
        <v>1040</v>
      </c>
      <c r="L19" s="39">
        <v>1125</v>
      </c>
      <c r="M19" s="1"/>
      <c r="N19" s="1" t="s">
        <v>9</v>
      </c>
      <c r="O19" s="1"/>
      <c r="P19" s="1" t="s">
        <v>9</v>
      </c>
      <c r="Q19" s="1"/>
      <c r="R19" s="1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1"/>
      <c r="AK19" s="1"/>
      <c r="AL19" s="1"/>
      <c r="AM19" s="25"/>
      <c r="AN19" s="25"/>
      <c r="AO19" s="25"/>
      <c r="AP19" s="25"/>
      <c r="AQ19" s="25"/>
      <c r="AR19" s="1"/>
      <c r="AS19" s="25"/>
      <c r="AT19" s="25"/>
      <c r="AU19" s="25"/>
      <c r="AV19" s="25"/>
      <c r="AW19" s="25"/>
      <c r="AX19" s="36"/>
      <c r="AY19" s="25"/>
      <c r="AZ19" s="25"/>
      <c r="BA19" s="25"/>
      <c r="BB19" s="25"/>
      <c r="BC19" s="1"/>
      <c r="BD19" s="1"/>
      <c r="BE19" s="25"/>
      <c r="BF19" s="1"/>
      <c r="BG19" s="1"/>
      <c r="BH19" s="1"/>
      <c r="BI19" s="25" t="s">
        <v>1034</v>
      </c>
      <c r="BJ19" s="6"/>
    </row>
    <row r="20" spans="1:62" ht="17">
      <c r="A20" s="23">
        <v>16</v>
      </c>
      <c r="B20" s="39" t="s">
        <v>1079</v>
      </c>
      <c r="C20" s="39" t="s">
        <v>798</v>
      </c>
      <c r="D20" s="39" t="s">
        <v>1067</v>
      </c>
      <c r="E20" s="39">
        <v>73</v>
      </c>
      <c r="F20" s="39"/>
      <c r="G20" s="39"/>
      <c r="H20" s="23" t="str">
        <f t="shared" si="0"/>
        <v>張＊華</v>
      </c>
      <c r="I20" s="23" t="str">
        <f t="shared" si="1"/>
        <v>2＊703807</v>
      </c>
      <c r="J20" s="39">
        <v>1130227</v>
      </c>
      <c r="K20" s="39" t="s">
        <v>72</v>
      </c>
      <c r="L20" s="39">
        <v>1125</v>
      </c>
      <c r="M20" s="1"/>
      <c r="N20" s="1"/>
      <c r="O20" s="1"/>
      <c r="P20" s="1"/>
      <c r="Q20" s="1"/>
      <c r="R20" s="1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1"/>
      <c r="AK20" s="1"/>
      <c r="AL20" s="1"/>
      <c r="AM20" s="25"/>
      <c r="AN20" s="25"/>
      <c r="AO20" s="25"/>
      <c r="AP20" s="25"/>
      <c r="AQ20" s="25"/>
      <c r="AR20" s="1"/>
      <c r="AS20" s="25"/>
      <c r="AT20" s="25"/>
      <c r="AU20" s="25"/>
      <c r="AV20" s="25"/>
      <c r="AW20" s="25"/>
      <c r="AX20" s="36" t="s">
        <v>9</v>
      </c>
      <c r="AY20" s="25"/>
      <c r="AZ20" s="25"/>
      <c r="BA20" s="1"/>
      <c r="BB20" s="25"/>
      <c r="BC20" s="1"/>
      <c r="BD20" s="1"/>
      <c r="BE20" s="25"/>
      <c r="BF20" s="1"/>
      <c r="BG20" s="1"/>
      <c r="BH20" s="1"/>
      <c r="BI20" s="25"/>
      <c r="BJ20" s="6"/>
    </row>
    <row r="21" spans="1:62" ht="17">
      <c r="A21" s="23">
        <v>17</v>
      </c>
      <c r="B21" s="39" t="s">
        <v>1080</v>
      </c>
      <c r="C21" s="39" t="s">
        <v>321</v>
      </c>
      <c r="D21" s="39" t="s">
        <v>1067</v>
      </c>
      <c r="E21" s="39">
        <v>73</v>
      </c>
      <c r="F21" s="39"/>
      <c r="G21" s="39"/>
      <c r="H21" s="23" t="str">
        <f t="shared" si="0"/>
        <v>沈＊霞</v>
      </c>
      <c r="I21" s="23" t="str">
        <f t="shared" si="1"/>
        <v>2＊750040</v>
      </c>
      <c r="J21" s="39">
        <v>1130227</v>
      </c>
      <c r="K21" s="39" t="s">
        <v>72</v>
      </c>
      <c r="L21" s="39">
        <v>1125</v>
      </c>
      <c r="M21" s="1"/>
      <c r="N21" s="1"/>
      <c r="O21" s="1"/>
      <c r="P21" s="1"/>
      <c r="Q21" s="1"/>
      <c r="R21" s="1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1"/>
      <c r="AK21" s="1"/>
      <c r="AL21" s="1"/>
      <c r="AM21" s="25"/>
      <c r="AN21" s="25"/>
      <c r="AO21" s="25"/>
      <c r="AP21" s="25"/>
      <c r="AQ21" s="25"/>
      <c r="AR21" s="1"/>
      <c r="AS21" s="25"/>
      <c r="AT21" s="25"/>
      <c r="AU21" s="25"/>
      <c r="AV21" s="25"/>
      <c r="AW21" s="25"/>
      <c r="AX21" s="36" t="s">
        <v>9</v>
      </c>
      <c r="AY21" s="25"/>
      <c r="AZ21" s="25"/>
      <c r="BA21" s="1"/>
      <c r="BB21" s="25"/>
      <c r="BC21" s="1"/>
      <c r="BD21" s="1"/>
      <c r="BE21" s="25"/>
      <c r="BF21" s="1"/>
      <c r="BG21" s="1"/>
      <c r="BH21" s="1"/>
      <c r="BI21" s="25"/>
      <c r="BJ21" s="6"/>
    </row>
    <row r="22" spans="1:62" ht="31">
      <c r="A22" s="23">
        <v>18</v>
      </c>
      <c r="B22" s="39" t="s">
        <v>1081</v>
      </c>
      <c r="C22" s="39" t="s">
        <v>800</v>
      </c>
      <c r="D22" s="39" t="s">
        <v>1067</v>
      </c>
      <c r="E22" s="39">
        <v>94</v>
      </c>
      <c r="F22" s="39" t="s">
        <v>782</v>
      </c>
      <c r="G22" s="39"/>
      <c r="H22" s="23" t="str">
        <f t="shared" si="0"/>
        <v>蕭＊李</v>
      </c>
      <c r="I22" s="23" t="str">
        <f t="shared" si="1"/>
        <v>1＊652837</v>
      </c>
      <c r="J22" s="39">
        <v>1130227</v>
      </c>
      <c r="K22" s="39" t="s">
        <v>729</v>
      </c>
      <c r="L22" s="39">
        <v>1125</v>
      </c>
      <c r="M22" s="1"/>
      <c r="N22" s="1"/>
      <c r="O22" s="1"/>
      <c r="P22" s="1"/>
      <c r="Q22" s="1"/>
      <c r="R22" s="1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1"/>
      <c r="AK22" s="1"/>
      <c r="AL22" s="1"/>
      <c r="AM22" s="25"/>
      <c r="AN22" s="25"/>
      <c r="AO22" s="25"/>
      <c r="AP22" s="25"/>
      <c r="AQ22" s="25"/>
      <c r="AR22" s="1" t="s">
        <v>9</v>
      </c>
      <c r="AS22" s="25"/>
      <c r="AT22" s="25"/>
      <c r="AU22" s="25"/>
      <c r="AV22" s="25"/>
      <c r="AW22" s="25"/>
      <c r="AX22" s="36"/>
      <c r="AY22" s="25"/>
      <c r="AZ22" s="25"/>
      <c r="BA22" s="25"/>
      <c r="BB22" s="25"/>
      <c r="BC22" s="1"/>
      <c r="BD22" s="1"/>
      <c r="BE22" s="25"/>
      <c r="BF22" s="1"/>
      <c r="BG22" s="1"/>
      <c r="BH22" s="1"/>
      <c r="BI22" s="25" t="s">
        <v>1034</v>
      </c>
      <c r="BJ22" s="6"/>
    </row>
    <row r="23" spans="1:62" ht="17">
      <c r="A23" s="23">
        <v>19</v>
      </c>
      <c r="B23" s="39" t="s">
        <v>1082</v>
      </c>
      <c r="C23" s="39" t="s">
        <v>495</v>
      </c>
      <c r="D23" s="39" t="s">
        <v>1063</v>
      </c>
      <c r="E23" s="39">
        <v>64</v>
      </c>
      <c r="F23" s="39"/>
      <c r="G23" s="39"/>
      <c r="H23" s="23" t="str">
        <f t="shared" si="0"/>
        <v>林＊春</v>
      </c>
      <c r="I23" s="23" t="str">
        <f t="shared" si="1"/>
        <v>1＊081629</v>
      </c>
      <c r="J23" s="39">
        <v>1130205</v>
      </c>
      <c r="K23" s="39" t="s">
        <v>72</v>
      </c>
      <c r="L23" s="40" t="s">
        <v>721</v>
      </c>
      <c r="M23" s="1"/>
      <c r="N23" s="1"/>
      <c r="O23" s="1"/>
      <c r="P23" s="1"/>
      <c r="Q23" s="1"/>
      <c r="R23" s="1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1"/>
      <c r="AK23" s="1"/>
      <c r="AL23" s="1"/>
      <c r="AM23" s="25"/>
      <c r="AN23" s="25"/>
      <c r="AO23" s="25"/>
      <c r="AP23" s="25"/>
      <c r="AQ23" s="25"/>
      <c r="AR23" s="1"/>
      <c r="AS23" s="25"/>
      <c r="AT23" s="25"/>
      <c r="AU23" s="25"/>
      <c r="AV23" s="25"/>
      <c r="AW23" s="25"/>
      <c r="AX23" s="36" t="s">
        <v>9</v>
      </c>
      <c r="AY23" s="25"/>
      <c r="AZ23" s="25"/>
      <c r="BA23" s="25"/>
      <c r="BB23" s="25"/>
      <c r="BC23" s="1"/>
      <c r="BD23" s="1"/>
      <c r="BE23" s="25"/>
      <c r="BF23" s="1"/>
      <c r="BG23" s="1"/>
      <c r="BH23" s="1"/>
      <c r="BI23" s="25"/>
      <c r="BJ23" s="6"/>
    </row>
    <row r="24" spans="1:62" ht="17">
      <c r="A24" s="23">
        <v>20</v>
      </c>
      <c r="B24" s="39" t="s">
        <v>1083</v>
      </c>
      <c r="C24" s="39" t="s">
        <v>802</v>
      </c>
      <c r="D24" s="39" t="s">
        <v>1067</v>
      </c>
      <c r="E24" s="39">
        <v>87</v>
      </c>
      <c r="F24" s="39"/>
      <c r="G24" s="39"/>
      <c r="H24" s="23" t="str">
        <f t="shared" si="0"/>
        <v>廖＊</v>
      </c>
      <c r="I24" s="23" t="str">
        <f t="shared" si="1"/>
        <v>2＊764115</v>
      </c>
      <c r="J24" s="39">
        <v>1130205</v>
      </c>
      <c r="K24" s="39" t="s">
        <v>79</v>
      </c>
      <c r="L24" s="40" t="s">
        <v>721</v>
      </c>
      <c r="M24" s="1"/>
      <c r="N24" s="1"/>
      <c r="O24" s="1"/>
      <c r="P24" s="1"/>
      <c r="Q24" s="1"/>
      <c r="R24" s="1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1"/>
      <c r="AK24" s="1"/>
      <c r="AL24" s="1"/>
      <c r="AM24" s="25"/>
      <c r="AN24" s="25"/>
      <c r="AO24" s="25"/>
      <c r="AP24" s="25"/>
      <c r="AQ24" s="25"/>
      <c r="AR24" s="1"/>
      <c r="AS24" s="25"/>
      <c r="AT24" s="25"/>
      <c r="AU24" s="25"/>
      <c r="AV24" s="25" t="s">
        <v>9</v>
      </c>
      <c r="AW24" s="25"/>
      <c r="AX24" s="36"/>
      <c r="AY24" s="25"/>
      <c r="AZ24" s="25"/>
      <c r="BA24" s="25"/>
      <c r="BB24" s="25"/>
      <c r="BC24" s="1"/>
      <c r="BD24" s="1"/>
      <c r="BE24" s="25"/>
      <c r="BF24" s="1"/>
      <c r="BG24" s="1"/>
      <c r="BH24" s="1"/>
      <c r="BI24" s="25"/>
      <c r="BJ24" s="6"/>
    </row>
    <row r="25" spans="1:62" ht="17">
      <c r="A25" s="23">
        <v>21</v>
      </c>
      <c r="B25" s="39" t="s">
        <v>1084</v>
      </c>
      <c r="C25" s="39" t="s">
        <v>803</v>
      </c>
      <c r="D25" s="39" t="s">
        <v>1067</v>
      </c>
      <c r="E25" s="39">
        <v>71</v>
      </c>
      <c r="F25" s="39"/>
      <c r="G25" s="39"/>
      <c r="H25" s="23" t="str">
        <f t="shared" si="0"/>
        <v>黃＊碧珠</v>
      </c>
      <c r="I25" s="23" t="str">
        <f t="shared" si="1"/>
        <v>1＊720356</v>
      </c>
      <c r="J25" s="39">
        <v>1130205</v>
      </c>
      <c r="K25" s="39" t="s">
        <v>70</v>
      </c>
      <c r="L25" s="40" t="s">
        <v>721</v>
      </c>
      <c r="M25" s="1"/>
      <c r="N25" s="1"/>
      <c r="O25" s="1"/>
      <c r="P25" s="1"/>
      <c r="Q25" s="1"/>
      <c r="R25" s="1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1"/>
      <c r="AK25" s="1"/>
      <c r="AL25" s="1"/>
      <c r="AM25" s="25"/>
      <c r="AN25" s="25"/>
      <c r="AO25" s="25"/>
      <c r="AP25" s="25"/>
      <c r="AQ25" s="25"/>
      <c r="AR25" s="1"/>
      <c r="AS25" s="25" t="s">
        <v>9</v>
      </c>
      <c r="AT25" s="25"/>
      <c r="AU25" s="25"/>
      <c r="AV25" s="25"/>
      <c r="AW25" s="25"/>
      <c r="AX25" s="36"/>
      <c r="AY25" s="25"/>
      <c r="AZ25" s="25"/>
      <c r="BA25" s="25"/>
      <c r="BB25" s="25"/>
      <c r="BC25" s="1"/>
      <c r="BD25" s="1"/>
      <c r="BE25" s="25"/>
      <c r="BF25" s="1"/>
      <c r="BG25" s="1"/>
      <c r="BH25" s="1"/>
      <c r="BI25" s="25"/>
      <c r="BJ25" s="6"/>
    </row>
    <row r="26" spans="1:62" ht="46.5">
      <c r="A26" s="23">
        <v>22</v>
      </c>
      <c r="B26" s="39" t="s">
        <v>1085</v>
      </c>
      <c r="C26" s="39" t="s">
        <v>453</v>
      </c>
      <c r="D26" s="39" t="s">
        <v>1063</v>
      </c>
      <c r="E26" s="39">
        <v>59</v>
      </c>
      <c r="F26" s="39" t="s">
        <v>429</v>
      </c>
      <c r="G26" s="39" t="s">
        <v>788</v>
      </c>
      <c r="H26" s="23" t="str">
        <f t="shared" si="0"/>
        <v>李＊俊</v>
      </c>
      <c r="I26" s="23" t="str">
        <f t="shared" si="1"/>
        <v>0＊126876</v>
      </c>
      <c r="J26" s="39">
        <v>1130205</v>
      </c>
      <c r="K26" s="39" t="s">
        <v>352</v>
      </c>
      <c r="L26" s="40" t="s">
        <v>721</v>
      </c>
      <c r="M26" s="1"/>
      <c r="N26" s="1"/>
      <c r="O26" s="1"/>
      <c r="P26" s="1"/>
      <c r="Q26" s="1"/>
      <c r="R26" s="1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1"/>
      <c r="AK26" s="1"/>
      <c r="AL26" s="1"/>
      <c r="AM26" s="25"/>
      <c r="AN26" s="25"/>
      <c r="AO26" s="25"/>
      <c r="AP26" s="25"/>
      <c r="AQ26" s="25"/>
      <c r="AR26" s="1"/>
      <c r="AS26" s="25"/>
      <c r="AT26" s="25"/>
      <c r="AU26" s="25"/>
      <c r="AV26" s="25"/>
      <c r="AW26" s="25"/>
      <c r="AX26" s="36"/>
      <c r="AY26" s="25"/>
      <c r="AZ26" s="25"/>
      <c r="BA26" s="25"/>
      <c r="BB26" s="25"/>
      <c r="BC26" s="1"/>
      <c r="BD26" s="1"/>
      <c r="BE26" s="25"/>
      <c r="BF26" s="1"/>
      <c r="BG26" s="1"/>
      <c r="BH26" s="1"/>
      <c r="BI26" s="25" t="s">
        <v>1041</v>
      </c>
      <c r="BJ26" s="6"/>
    </row>
    <row r="27" spans="1:62" ht="17">
      <c r="A27" s="23">
        <v>23</v>
      </c>
      <c r="B27" s="39" t="s">
        <v>1086</v>
      </c>
      <c r="C27" s="39" t="s">
        <v>804</v>
      </c>
      <c r="D27" s="39" t="s">
        <v>1063</v>
      </c>
      <c r="E27" s="39">
        <v>88</v>
      </c>
      <c r="F27" s="39"/>
      <c r="G27" s="39"/>
      <c r="H27" s="23" t="str">
        <f t="shared" si="0"/>
        <v>洪＊川</v>
      </c>
      <c r="I27" s="23" t="str">
        <f t="shared" si="1"/>
        <v>2＊505007</v>
      </c>
      <c r="J27" s="39">
        <v>1130207</v>
      </c>
      <c r="K27" s="39" t="s">
        <v>72</v>
      </c>
      <c r="L27" s="40" t="s">
        <v>721</v>
      </c>
      <c r="M27" s="1"/>
      <c r="N27" s="1"/>
      <c r="O27" s="1"/>
      <c r="P27" s="1"/>
      <c r="Q27" s="1"/>
      <c r="R27" s="1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1"/>
      <c r="AK27" s="1"/>
      <c r="AL27" s="1"/>
      <c r="AM27" s="25"/>
      <c r="AN27" s="25"/>
      <c r="AO27" s="25"/>
      <c r="AP27" s="25"/>
      <c r="AQ27" s="25"/>
      <c r="AR27" s="1"/>
      <c r="AS27" s="25"/>
      <c r="AT27" s="25"/>
      <c r="AU27" s="25"/>
      <c r="AV27" s="25"/>
      <c r="AW27" s="25"/>
      <c r="AX27" s="36" t="s">
        <v>9</v>
      </c>
      <c r="AY27" s="25"/>
      <c r="AZ27" s="25"/>
      <c r="BA27" s="25"/>
      <c r="BB27" s="25"/>
      <c r="BC27" s="1"/>
      <c r="BD27" s="1"/>
      <c r="BE27" s="25"/>
      <c r="BF27" s="1"/>
      <c r="BG27" s="1"/>
      <c r="BH27" s="1"/>
      <c r="BI27" s="25"/>
      <c r="BJ27" s="6"/>
    </row>
    <row r="28" spans="1:62" ht="17">
      <c r="A28" s="23">
        <v>24</v>
      </c>
      <c r="B28" s="39" t="s">
        <v>1087</v>
      </c>
      <c r="C28" s="39" t="s">
        <v>805</v>
      </c>
      <c r="D28" s="39" t="s">
        <v>1063</v>
      </c>
      <c r="E28" s="39">
        <v>42</v>
      </c>
      <c r="F28" s="39"/>
      <c r="G28" s="39"/>
      <c r="H28" s="23" t="str">
        <f t="shared" si="0"/>
        <v>殷＊裕</v>
      </c>
      <c r="I28" s="23" t="str">
        <f t="shared" si="1"/>
        <v>0＊299449</v>
      </c>
      <c r="J28" s="39">
        <v>1130207</v>
      </c>
      <c r="K28" s="39" t="s">
        <v>73</v>
      </c>
      <c r="L28" s="40" t="s">
        <v>721</v>
      </c>
      <c r="M28" s="1"/>
      <c r="N28" s="1"/>
      <c r="O28" s="1"/>
      <c r="P28" s="1"/>
      <c r="Q28" s="1"/>
      <c r="R28" s="1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1"/>
      <c r="AK28" s="1"/>
      <c r="AL28" s="1"/>
      <c r="AM28" s="25"/>
      <c r="AN28" s="25"/>
      <c r="AO28" s="25"/>
      <c r="AP28" s="25"/>
      <c r="AQ28" s="25"/>
      <c r="AR28" s="1"/>
      <c r="AS28" s="25"/>
      <c r="AT28" s="25"/>
      <c r="AU28" s="25"/>
      <c r="AV28" s="25"/>
      <c r="AW28" s="25"/>
      <c r="AX28" s="36"/>
      <c r="AY28" s="25"/>
      <c r="AZ28" s="25"/>
      <c r="BA28" s="25" t="s">
        <v>9</v>
      </c>
      <c r="BB28" s="25"/>
      <c r="BC28" s="1"/>
      <c r="BD28" s="1"/>
      <c r="BE28" s="25"/>
      <c r="BF28" s="1"/>
      <c r="BG28" s="1"/>
      <c r="BH28" s="1"/>
      <c r="BI28" s="25"/>
      <c r="BJ28" s="6"/>
    </row>
    <row r="29" spans="1:62" ht="17">
      <c r="A29" s="23">
        <v>25</v>
      </c>
      <c r="B29" s="39" t="s">
        <v>1088</v>
      </c>
      <c r="C29" s="39" t="s">
        <v>447</v>
      </c>
      <c r="D29" s="39" t="s">
        <v>1067</v>
      </c>
      <c r="E29" s="39">
        <v>71</v>
      </c>
      <c r="F29" s="39"/>
      <c r="G29" s="39"/>
      <c r="H29" s="23" t="str">
        <f t="shared" si="0"/>
        <v>許＊春葉</v>
      </c>
      <c r="I29" s="23" t="str">
        <f t="shared" si="1"/>
        <v>2＊516820</v>
      </c>
      <c r="J29" s="39">
        <v>1130207</v>
      </c>
      <c r="K29" s="39" t="s">
        <v>80</v>
      </c>
      <c r="L29" s="40" t="s">
        <v>721</v>
      </c>
      <c r="M29" s="1"/>
      <c r="N29" s="1"/>
      <c r="O29" s="1"/>
      <c r="P29" s="1"/>
      <c r="Q29" s="1"/>
      <c r="R29" s="1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1"/>
      <c r="AK29" s="1"/>
      <c r="AL29" s="1"/>
      <c r="AM29" s="25"/>
      <c r="AN29" s="25"/>
      <c r="AO29" s="25"/>
      <c r="AP29" s="25"/>
      <c r="AQ29" s="25"/>
      <c r="AR29" s="1"/>
      <c r="AS29" s="25"/>
      <c r="AT29" s="25"/>
      <c r="AU29" s="25"/>
      <c r="AV29" s="25"/>
      <c r="AW29" s="25" t="s">
        <v>9</v>
      </c>
      <c r="AX29" s="36"/>
      <c r="AY29" s="25"/>
      <c r="AZ29" s="25"/>
      <c r="BA29" s="25"/>
      <c r="BB29" s="25"/>
      <c r="BC29" s="1"/>
      <c r="BD29" s="1"/>
      <c r="BE29" s="25"/>
      <c r="BF29" s="1"/>
      <c r="BG29" s="1"/>
      <c r="BH29" s="1"/>
      <c r="BI29" s="25"/>
      <c r="BJ29" s="6"/>
    </row>
    <row r="30" spans="1:62" ht="17">
      <c r="A30" s="23">
        <v>26</v>
      </c>
      <c r="B30" s="39" t="s">
        <v>1089</v>
      </c>
      <c r="C30" s="39" t="s">
        <v>806</v>
      </c>
      <c r="D30" s="39" t="s">
        <v>1067</v>
      </c>
      <c r="E30" s="39">
        <v>70</v>
      </c>
      <c r="F30" s="39"/>
      <c r="G30" s="39"/>
      <c r="H30" s="23" t="str">
        <f t="shared" si="0"/>
        <v>劉＊瑛</v>
      </c>
      <c r="I30" s="23" t="str">
        <f t="shared" si="1"/>
        <v>2＊527517</v>
      </c>
      <c r="J30" s="39">
        <v>1130219</v>
      </c>
      <c r="K30" s="39" t="s">
        <v>80</v>
      </c>
      <c r="L30" s="40" t="s">
        <v>721</v>
      </c>
      <c r="M30" s="1"/>
      <c r="N30" s="1"/>
      <c r="O30" s="1"/>
      <c r="P30" s="1"/>
      <c r="Q30" s="1"/>
      <c r="R30" s="1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1"/>
      <c r="AK30" s="1"/>
      <c r="AL30" s="1"/>
      <c r="AM30" s="25"/>
      <c r="AN30" s="25"/>
      <c r="AO30" s="25"/>
      <c r="AP30" s="25"/>
      <c r="AQ30" s="25"/>
      <c r="AR30" s="1"/>
      <c r="AS30" s="25"/>
      <c r="AT30" s="25"/>
      <c r="AU30" s="25"/>
      <c r="AV30" s="25"/>
      <c r="AW30" s="25" t="s">
        <v>9</v>
      </c>
      <c r="AX30" s="36"/>
      <c r="AY30" s="25"/>
      <c r="AZ30" s="25"/>
      <c r="BA30" s="25"/>
      <c r="BB30" s="25"/>
      <c r="BC30" s="1"/>
      <c r="BD30" s="1"/>
      <c r="BE30" s="25"/>
      <c r="BF30" s="1"/>
      <c r="BG30" s="1"/>
      <c r="BH30" s="1"/>
      <c r="BI30" s="25"/>
      <c r="BJ30" s="6"/>
    </row>
    <row r="31" spans="1:62" ht="31">
      <c r="A31" s="23">
        <v>27</v>
      </c>
      <c r="B31" s="39" t="s">
        <v>1090</v>
      </c>
      <c r="C31" s="39" t="s">
        <v>807</v>
      </c>
      <c r="D31" s="39" t="s">
        <v>1067</v>
      </c>
      <c r="E31" s="39">
        <v>84</v>
      </c>
      <c r="F31" s="39"/>
      <c r="G31" s="39"/>
      <c r="H31" s="23" t="str">
        <f t="shared" si="0"/>
        <v>丁＊</v>
      </c>
      <c r="I31" s="23" t="str">
        <f t="shared" si="1"/>
        <v>2＊607462</v>
      </c>
      <c r="J31" s="39">
        <v>1130219</v>
      </c>
      <c r="K31" s="39" t="s">
        <v>77</v>
      </c>
      <c r="L31" s="40" t="s">
        <v>721</v>
      </c>
      <c r="M31" s="1"/>
      <c r="N31" s="1"/>
      <c r="O31" s="1"/>
      <c r="P31" s="1"/>
      <c r="Q31" s="1"/>
      <c r="R31" s="1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1"/>
      <c r="AK31" s="1"/>
      <c r="AL31" s="1"/>
      <c r="AM31" s="25"/>
      <c r="AN31" s="25"/>
      <c r="AO31" s="25"/>
      <c r="AP31" s="25"/>
      <c r="AQ31" s="25"/>
      <c r="AR31" s="1"/>
      <c r="AS31" s="25"/>
      <c r="AT31" s="25"/>
      <c r="AU31" s="25"/>
      <c r="AV31" s="25"/>
      <c r="AW31" s="25"/>
      <c r="AX31" s="36"/>
      <c r="AY31" s="25"/>
      <c r="AZ31" s="25"/>
      <c r="BA31" s="25"/>
      <c r="BB31" s="25"/>
      <c r="BC31" s="1"/>
      <c r="BD31" s="1"/>
      <c r="BE31" s="25"/>
      <c r="BF31" s="1"/>
      <c r="BG31" s="1"/>
      <c r="BH31" s="1"/>
      <c r="BI31" s="25" t="s">
        <v>723</v>
      </c>
      <c r="BJ31" s="6"/>
    </row>
    <row r="32" spans="1:62" ht="17">
      <c r="A32" s="23">
        <v>28</v>
      </c>
      <c r="B32" s="39" t="s">
        <v>1091</v>
      </c>
      <c r="C32" s="39" t="s">
        <v>808</v>
      </c>
      <c r="D32" s="39" t="s">
        <v>1067</v>
      </c>
      <c r="E32" s="39">
        <v>42</v>
      </c>
      <c r="F32" s="39"/>
      <c r="G32" s="39"/>
      <c r="H32" s="23" t="str">
        <f t="shared" si="0"/>
        <v>蕭＊穗</v>
      </c>
      <c r="I32" s="23" t="str">
        <f t="shared" si="1"/>
        <v>1＊198911</v>
      </c>
      <c r="J32" s="39">
        <v>1130219</v>
      </c>
      <c r="K32" s="39" t="s">
        <v>809</v>
      </c>
      <c r="L32" s="40" t="s">
        <v>721</v>
      </c>
      <c r="M32" s="1"/>
      <c r="N32" s="1"/>
      <c r="O32" s="1" t="s">
        <v>716</v>
      </c>
      <c r="P32" s="1" t="s">
        <v>9</v>
      </c>
      <c r="Q32" s="1"/>
      <c r="R32" s="1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1"/>
      <c r="AK32" s="1"/>
      <c r="AL32" s="1"/>
      <c r="AM32" s="25"/>
      <c r="AN32" s="25"/>
      <c r="AO32" s="25"/>
      <c r="AP32" s="25"/>
      <c r="AQ32" s="25"/>
      <c r="AR32" s="1"/>
      <c r="AS32" s="25"/>
      <c r="AT32" s="25"/>
      <c r="AU32" s="25"/>
      <c r="AV32" s="25"/>
      <c r="AW32" s="25"/>
      <c r="AX32" s="36"/>
      <c r="AY32" s="25"/>
      <c r="AZ32" s="25"/>
      <c r="BA32" s="25"/>
      <c r="BB32" s="25"/>
      <c r="BC32" s="1"/>
      <c r="BD32" s="1"/>
      <c r="BE32" s="25"/>
      <c r="BF32" s="1"/>
      <c r="BG32" s="1"/>
      <c r="BH32" s="1"/>
      <c r="BI32" s="25"/>
      <c r="BJ32" s="6"/>
    </row>
    <row r="33" spans="1:62" ht="17">
      <c r="A33" s="23">
        <v>29</v>
      </c>
      <c r="B33" s="39" t="s">
        <v>1092</v>
      </c>
      <c r="C33" s="39" t="s">
        <v>810</v>
      </c>
      <c r="D33" s="39" t="s">
        <v>1063</v>
      </c>
      <c r="E33" s="39">
        <v>56</v>
      </c>
      <c r="F33" s="39"/>
      <c r="G33" s="39"/>
      <c r="H33" s="23" t="str">
        <f t="shared" si="0"/>
        <v>侯＊宜</v>
      </c>
      <c r="I33" s="23" t="str">
        <f t="shared" si="1"/>
        <v>1＊710580</v>
      </c>
      <c r="J33" s="39">
        <v>1130221</v>
      </c>
      <c r="K33" s="39" t="s">
        <v>70</v>
      </c>
      <c r="L33" s="40" t="s">
        <v>721</v>
      </c>
      <c r="M33" s="1"/>
      <c r="N33" s="1"/>
      <c r="O33" s="1"/>
      <c r="P33" s="1"/>
      <c r="Q33" s="1"/>
      <c r="R33" s="1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1"/>
      <c r="AK33" s="1"/>
      <c r="AL33" s="1"/>
      <c r="AM33" s="25"/>
      <c r="AN33" s="25"/>
      <c r="AO33" s="25"/>
      <c r="AP33" s="25"/>
      <c r="AQ33" s="25"/>
      <c r="AR33" s="1"/>
      <c r="AS33" s="25"/>
      <c r="AT33" s="25" t="s">
        <v>9</v>
      </c>
      <c r="AU33" s="25"/>
      <c r="AV33" s="25"/>
      <c r="AW33" s="25"/>
      <c r="AX33" s="36"/>
      <c r="AY33" s="25"/>
      <c r="AZ33" s="25"/>
      <c r="BA33" s="25"/>
      <c r="BB33" s="25"/>
      <c r="BC33" s="1"/>
      <c r="BD33" s="1"/>
      <c r="BE33" s="25"/>
      <c r="BF33" s="1"/>
      <c r="BG33" s="1"/>
      <c r="BH33" s="1"/>
      <c r="BI33" s="25"/>
      <c r="BJ33" s="6"/>
    </row>
    <row r="34" spans="1:62" ht="17">
      <c r="A34" s="23">
        <v>30</v>
      </c>
      <c r="B34" s="39" t="s">
        <v>1093</v>
      </c>
      <c r="C34" s="39" t="s">
        <v>811</v>
      </c>
      <c r="D34" s="39" t="s">
        <v>1063</v>
      </c>
      <c r="E34" s="39">
        <v>73</v>
      </c>
      <c r="F34" s="39"/>
      <c r="G34" s="39"/>
      <c r="H34" s="23" t="str">
        <f t="shared" si="0"/>
        <v>鄭＊丰</v>
      </c>
      <c r="I34" s="23" t="str">
        <f t="shared" si="1"/>
        <v>1＊203090</v>
      </c>
      <c r="J34" s="39">
        <v>1130221</v>
      </c>
      <c r="K34" s="39" t="s">
        <v>72</v>
      </c>
      <c r="L34" s="40" t="s">
        <v>721</v>
      </c>
      <c r="M34" s="1"/>
      <c r="N34" s="1"/>
      <c r="O34" s="1"/>
      <c r="P34" s="1"/>
      <c r="Q34" s="1"/>
      <c r="R34" s="1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1"/>
      <c r="AK34" s="1"/>
      <c r="AL34" s="1"/>
      <c r="AM34" s="25"/>
      <c r="AN34" s="25"/>
      <c r="AO34" s="25"/>
      <c r="AP34" s="25"/>
      <c r="AQ34" s="25"/>
      <c r="AR34" s="1"/>
      <c r="AS34" s="25"/>
      <c r="AT34" s="25"/>
      <c r="AU34" s="25"/>
      <c r="AV34" s="25"/>
      <c r="AW34" s="25"/>
      <c r="AX34" s="36" t="s">
        <v>9</v>
      </c>
      <c r="AY34" s="25"/>
      <c r="AZ34" s="25"/>
      <c r="BA34" s="25"/>
      <c r="BB34" s="25"/>
      <c r="BC34" s="1"/>
      <c r="BD34" s="1"/>
      <c r="BE34" s="25"/>
      <c r="BF34" s="1"/>
      <c r="BG34" s="1"/>
      <c r="BH34" s="1"/>
      <c r="BI34" s="25"/>
      <c r="BJ34" s="6"/>
    </row>
    <row r="35" spans="1:62" ht="17">
      <c r="A35" s="23">
        <v>31</v>
      </c>
      <c r="B35" s="39" t="s">
        <v>1094</v>
      </c>
      <c r="C35" s="39" t="s">
        <v>812</v>
      </c>
      <c r="D35" s="39" t="s">
        <v>1067</v>
      </c>
      <c r="E35" s="39">
        <v>67</v>
      </c>
      <c r="F35" s="39"/>
      <c r="G35" s="39"/>
      <c r="H35" s="23" t="str">
        <f t="shared" si="0"/>
        <v>劉＊月嬌</v>
      </c>
      <c r="I35" s="23" t="str">
        <f t="shared" si="1"/>
        <v>1＊731823</v>
      </c>
      <c r="J35" s="39">
        <v>1130221</v>
      </c>
      <c r="K35" s="39" t="s">
        <v>300</v>
      </c>
      <c r="L35" s="40" t="s">
        <v>721</v>
      </c>
      <c r="M35" s="1"/>
      <c r="N35" s="1"/>
      <c r="O35" s="1"/>
      <c r="P35" s="1"/>
      <c r="Q35" s="1"/>
      <c r="R35" s="1" t="s">
        <v>9</v>
      </c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1"/>
      <c r="AK35" s="1"/>
      <c r="AL35" s="1"/>
      <c r="AM35" s="25"/>
      <c r="AN35" s="25"/>
      <c r="AO35" s="25"/>
      <c r="AP35" s="25"/>
      <c r="AQ35" s="25"/>
      <c r="AR35" s="1"/>
      <c r="AS35" s="25"/>
      <c r="AT35" s="25"/>
      <c r="AU35" s="25"/>
      <c r="AV35" s="25"/>
      <c r="AW35" s="25"/>
      <c r="AX35" s="36"/>
      <c r="AY35" s="25"/>
      <c r="AZ35" s="25"/>
      <c r="BA35" s="25"/>
      <c r="BB35" s="25"/>
      <c r="BC35" s="1"/>
      <c r="BD35" s="1"/>
      <c r="BE35" s="25"/>
      <c r="BF35" s="1"/>
      <c r="BG35" s="1"/>
      <c r="BH35" s="1"/>
      <c r="BI35" s="25"/>
      <c r="BJ35" s="6"/>
    </row>
    <row r="36" spans="1:62" ht="17">
      <c r="A36" s="23">
        <v>32</v>
      </c>
      <c r="B36" s="39" t="s">
        <v>1095</v>
      </c>
      <c r="C36" s="39" t="s">
        <v>116</v>
      </c>
      <c r="D36" s="39" t="s">
        <v>1063</v>
      </c>
      <c r="E36" s="39">
        <v>74</v>
      </c>
      <c r="F36" s="39"/>
      <c r="G36" s="39"/>
      <c r="H36" s="23" t="str">
        <f t="shared" si="0"/>
        <v>陳＊元</v>
      </c>
      <c r="I36" s="23" t="str">
        <f t="shared" si="1"/>
        <v>0＊190558</v>
      </c>
      <c r="J36" s="39">
        <v>1130221</v>
      </c>
      <c r="K36" s="39" t="s">
        <v>80</v>
      </c>
      <c r="L36" s="40" t="s">
        <v>721</v>
      </c>
      <c r="M36" s="1"/>
      <c r="N36" s="1"/>
      <c r="O36" s="1"/>
      <c r="P36" s="1"/>
      <c r="Q36" s="1"/>
      <c r="R36" s="1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1"/>
      <c r="AK36" s="1"/>
      <c r="AL36" s="1"/>
      <c r="AM36" s="25"/>
      <c r="AN36" s="25"/>
      <c r="AO36" s="25"/>
      <c r="AP36" s="25"/>
      <c r="AQ36" s="25"/>
      <c r="AR36" s="1"/>
      <c r="AS36" s="25"/>
      <c r="AT36" s="25"/>
      <c r="AU36" s="25"/>
      <c r="AV36" s="25"/>
      <c r="AW36" s="25" t="s">
        <v>9</v>
      </c>
      <c r="AX36" s="36"/>
      <c r="AY36" s="25"/>
      <c r="AZ36" s="25"/>
      <c r="BA36" s="25"/>
      <c r="BB36" s="25"/>
      <c r="BC36" s="1"/>
      <c r="BD36" s="1"/>
      <c r="BE36" s="25"/>
      <c r="BF36" s="1"/>
      <c r="BG36" s="1"/>
      <c r="BH36" s="1"/>
      <c r="BI36" s="25"/>
      <c r="BJ36" s="6"/>
    </row>
    <row r="37" spans="1:62" ht="17">
      <c r="A37" s="23">
        <v>33</v>
      </c>
      <c r="B37" s="39" t="s">
        <v>1096</v>
      </c>
      <c r="C37" s="39" t="s">
        <v>813</v>
      </c>
      <c r="D37" s="39" t="s">
        <v>1067</v>
      </c>
      <c r="E37" s="39">
        <v>75</v>
      </c>
      <c r="F37" s="39" t="s">
        <v>814</v>
      </c>
      <c r="G37" s="39" t="s">
        <v>815</v>
      </c>
      <c r="H37" s="23" t="str">
        <f t="shared" si="0"/>
        <v>王＊</v>
      </c>
      <c r="I37" s="23" t="str">
        <f t="shared" si="1"/>
        <v>0＊794086</v>
      </c>
      <c r="J37" s="39">
        <v>1130223</v>
      </c>
      <c r="K37" s="39" t="s">
        <v>79</v>
      </c>
      <c r="L37" s="40" t="s">
        <v>721</v>
      </c>
      <c r="M37" s="1"/>
      <c r="N37" s="1"/>
      <c r="O37" s="1"/>
      <c r="P37" s="1"/>
      <c r="Q37" s="1"/>
      <c r="R37" s="1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1"/>
      <c r="AK37" s="1"/>
      <c r="AL37" s="1"/>
      <c r="AM37" s="25"/>
      <c r="AN37" s="25"/>
      <c r="AO37" s="25"/>
      <c r="AP37" s="25"/>
      <c r="AQ37" s="25"/>
      <c r="AR37" s="1"/>
      <c r="AS37" s="25"/>
      <c r="AT37" s="25"/>
      <c r="AU37" s="25"/>
      <c r="AV37" s="25" t="s">
        <v>9</v>
      </c>
      <c r="AW37" s="25"/>
      <c r="AX37" s="36"/>
      <c r="AY37" s="25"/>
      <c r="AZ37" s="25"/>
      <c r="BA37" s="25"/>
      <c r="BB37" s="25"/>
      <c r="BC37" s="1"/>
      <c r="BD37" s="1"/>
      <c r="BE37" s="25"/>
      <c r="BF37" s="1"/>
      <c r="BG37" s="1"/>
      <c r="BH37" s="1"/>
      <c r="BI37" s="25"/>
      <c r="BJ37" s="6"/>
    </row>
    <row r="38" spans="1:62" ht="17">
      <c r="A38" s="23">
        <v>34</v>
      </c>
      <c r="B38" s="39" t="s">
        <v>1097</v>
      </c>
      <c r="C38" s="39" t="s">
        <v>816</v>
      </c>
      <c r="D38" s="39" t="s">
        <v>1063</v>
      </c>
      <c r="E38" s="39">
        <v>49</v>
      </c>
      <c r="F38" s="39"/>
      <c r="G38" s="39"/>
      <c r="H38" s="23" t="str">
        <f t="shared" si="0"/>
        <v>應＊軍</v>
      </c>
      <c r="I38" s="23" t="str">
        <f t="shared" si="1"/>
        <v>0＊336860</v>
      </c>
      <c r="J38" s="39">
        <v>1130226</v>
      </c>
      <c r="K38" s="39" t="s">
        <v>72</v>
      </c>
      <c r="L38" s="40" t="s">
        <v>721</v>
      </c>
      <c r="M38" s="1"/>
      <c r="N38" s="1"/>
      <c r="O38" s="1"/>
      <c r="P38" s="1"/>
      <c r="Q38" s="1"/>
      <c r="R38" s="1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1"/>
      <c r="AK38" s="1"/>
      <c r="AL38" s="1"/>
      <c r="AM38" s="25"/>
      <c r="AN38" s="25"/>
      <c r="AO38" s="25"/>
      <c r="AP38" s="25"/>
      <c r="AQ38" s="25"/>
      <c r="AR38" s="1"/>
      <c r="AS38" s="25"/>
      <c r="AT38" s="25"/>
      <c r="AU38" s="25"/>
      <c r="AV38" s="25"/>
      <c r="AW38" s="25"/>
      <c r="AX38" s="36" t="s">
        <v>9</v>
      </c>
      <c r="AY38" s="25"/>
      <c r="AZ38" s="25"/>
      <c r="BA38" s="25"/>
      <c r="BB38" s="25"/>
      <c r="BC38" s="1"/>
      <c r="BD38" s="1"/>
      <c r="BE38" s="25"/>
      <c r="BF38" s="1"/>
      <c r="BG38" s="1"/>
      <c r="BH38" s="1"/>
      <c r="BI38" s="25"/>
      <c r="BJ38" s="6"/>
    </row>
    <row r="39" spans="1:62" ht="17">
      <c r="A39" s="23">
        <v>35</v>
      </c>
      <c r="B39" s="39" t="s">
        <v>1098</v>
      </c>
      <c r="C39" s="39" t="s">
        <v>817</v>
      </c>
      <c r="D39" s="39" t="s">
        <v>1067</v>
      </c>
      <c r="E39" s="39">
        <v>63</v>
      </c>
      <c r="F39" s="39"/>
      <c r="G39" s="39"/>
      <c r="H39" s="23" t="str">
        <f t="shared" si="0"/>
        <v>王＊孌</v>
      </c>
      <c r="I39" s="23" t="str">
        <f t="shared" si="1"/>
        <v>2＊379189</v>
      </c>
      <c r="J39" s="39">
        <v>1130226</v>
      </c>
      <c r="K39" s="39" t="s">
        <v>80</v>
      </c>
      <c r="L39" s="40" t="s">
        <v>721</v>
      </c>
      <c r="M39" s="1"/>
      <c r="N39" s="1"/>
      <c r="O39" s="1"/>
      <c r="P39" s="1"/>
      <c r="Q39" s="1"/>
      <c r="R39" s="1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1"/>
      <c r="AK39" s="1"/>
      <c r="AL39" s="1"/>
      <c r="AM39" s="25"/>
      <c r="AN39" s="25"/>
      <c r="AO39" s="25"/>
      <c r="AP39" s="25"/>
      <c r="AQ39" s="25"/>
      <c r="AR39" s="1"/>
      <c r="AS39" s="25"/>
      <c r="AT39" s="25"/>
      <c r="AU39" s="25"/>
      <c r="AV39" s="25"/>
      <c r="AW39" s="25" t="s">
        <v>9</v>
      </c>
      <c r="AX39" s="36"/>
      <c r="AY39" s="25"/>
      <c r="AZ39" s="25"/>
      <c r="BA39" s="25"/>
      <c r="BB39" s="25"/>
      <c r="BC39" s="1"/>
      <c r="BD39" s="1"/>
      <c r="BE39" s="25"/>
      <c r="BF39" s="1"/>
      <c r="BG39" s="1"/>
      <c r="BH39" s="1"/>
      <c r="BI39" s="25"/>
      <c r="BJ39" s="6"/>
    </row>
    <row r="40" spans="1:62" ht="17">
      <c r="A40" s="23">
        <v>36</v>
      </c>
      <c r="B40" s="39" t="s">
        <v>1099</v>
      </c>
      <c r="C40" s="39" t="s">
        <v>703</v>
      </c>
      <c r="D40" s="39" t="s">
        <v>1063</v>
      </c>
      <c r="E40" s="39">
        <v>77</v>
      </c>
      <c r="F40" s="39"/>
      <c r="G40" s="39"/>
      <c r="H40" s="23" t="str">
        <f t="shared" si="0"/>
        <v>陳＊傑</v>
      </c>
      <c r="I40" s="23" t="str">
        <f t="shared" si="1"/>
        <v>0＊797545</v>
      </c>
      <c r="J40" s="39">
        <v>1130226</v>
      </c>
      <c r="K40" s="39" t="s">
        <v>72</v>
      </c>
      <c r="L40" s="40" t="s">
        <v>721</v>
      </c>
      <c r="M40" s="1"/>
      <c r="N40" s="1"/>
      <c r="O40" s="1"/>
      <c r="P40" s="1"/>
      <c r="Q40" s="1"/>
      <c r="R40" s="1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1"/>
      <c r="AK40" s="1"/>
      <c r="AL40" s="1"/>
      <c r="AM40" s="25"/>
      <c r="AN40" s="25"/>
      <c r="AO40" s="25"/>
      <c r="AP40" s="25"/>
      <c r="AQ40" s="25"/>
      <c r="AR40" s="1"/>
      <c r="AS40" s="25"/>
      <c r="AT40" s="25"/>
      <c r="AU40" s="25"/>
      <c r="AV40" s="25"/>
      <c r="AW40" s="25"/>
      <c r="AX40" s="36" t="s">
        <v>9</v>
      </c>
      <c r="AY40" s="25"/>
      <c r="AZ40" s="25"/>
      <c r="BA40" s="25"/>
      <c r="BB40" s="25"/>
      <c r="BC40" s="1"/>
      <c r="BD40" s="1"/>
      <c r="BE40" s="25"/>
      <c r="BF40" s="1"/>
      <c r="BG40" s="1"/>
      <c r="BH40" s="1"/>
      <c r="BI40" s="25"/>
      <c r="BJ40" s="6"/>
    </row>
    <row r="41" spans="1:62" ht="17">
      <c r="A41" s="23">
        <v>37</v>
      </c>
      <c r="B41" s="39" t="s">
        <v>1100</v>
      </c>
      <c r="C41" s="39" t="s">
        <v>818</v>
      </c>
      <c r="D41" s="39" t="s">
        <v>1063</v>
      </c>
      <c r="E41" s="39">
        <v>84</v>
      </c>
      <c r="F41" s="39"/>
      <c r="G41" s="39"/>
      <c r="H41" s="23" t="str">
        <f t="shared" si="0"/>
        <v>蔡＊男</v>
      </c>
      <c r="I41" s="23" t="str">
        <f t="shared" si="1"/>
        <v>1＊631143</v>
      </c>
      <c r="J41" s="39">
        <v>1130226</v>
      </c>
      <c r="K41" s="39" t="s">
        <v>72</v>
      </c>
      <c r="L41" s="40" t="s">
        <v>721</v>
      </c>
      <c r="M41" s="1"/>
      <c r="N41" s="1"/>
      <c r="O41" s="1"/>
      <c r="P41" s="1"/>
      <c r="Q41" s="1"/>
      <c r="R41" s="1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1"/>
      <c r="AK41" s="1"/>
      <c r="AL41" s="1"/>
      <c r="AM41" s="25"/>
      <c r="AN41" s="25"/>
      <c r="AO41" s="25"/>
      <c r="AP41" s="25"/>
      <c r="AQ41" s="25"/>
      <c r="AR41" s="1"/>
      <c r="AS41" s="25"/>
      <c r="AT41" s="25"/>
      <c r="AU41" s="25"/>
      <c r="AV41" s="25"/>
      <c r="AW41" s="25"/>
      <c r="AX41" s="36" t="s">
        <v>9</v>
      </c>
      <c r="AY41" s="25"/>
      <c r="AZ41" s="25"/>
      <c r="BA41" s="25"/>
      <c r="BB41" s="25"/>
      <c r="BC41" s="1"/>
      <c r="BD41" s="1"/>
      <c r="BE41" s="25"/>
      <c r="BF41" s="1"/>
      <c r="BG41" s="1"/>
      <c r="BH41" s="1"/>
      <c r="BI41" s="25"/>
      <c r="BJ41" s="6"/>
    </row>
    <row r="42" spans="1:62" ht="31">
      <c r="A42" s="23">
        <v>38</v>
      </c>
      <c r="B42" s="39" t="s">
        <v>1101</v>
      </c>
      <c r="C42" s="39" t="s">
        <v>819</v>
      </c>
      <c r="D42" s="39" t="s">
        <v>1067</v>
      </c>
      <c r="E42" s="39">
        <v>72</v>
      </c>
      <c r="F42" s="39" t="s">
        <v>429</v>
      </c>
      <c r="G42" s="39" t="s">
        <v>788</v>
      </c>
      <c r="H42" s="23" t="str">
        <f t="shared" si="0"/>
        <v>李＊珠</v>
      </c>
      <c r="I42" s="23" t="str">
        <f t="shared" si="1"/>
        <v>2＊715710</v>
      </c>
      <c r="J42" s="39">
        <v>1130202</v>
      </c>
      <c r="K42" s="39" t="s">
        <v>731</v>
      </c>
      <c r="L42" s="39">
        <v>1173</v>
      </c>
      <c r="M42" s="1"/>
      <c r="N42" s="1"/>
      <c r="O42" s="1"/>
      <c r="P42" s="1"/>
      <c r="Q42" s="1"/>
      <c r="R42" s="1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1"/>
      <c r="AK42" s="1"/>
      <c r="AL42" s="1"/>
      <c r="AM42" s="25"/>
      <c r="AN42" s="25"/>
      <c r="AO42" s="25"/>
      <c r="AP42" s="25"/>
      <c r="AQ42" s="25"/>
      <c r="AR42" s="1"/>
      <c r="AS42" s="25"/>
      <c r="AT42" s="25"/>
      <c r="AU42" s="25"/>
      <c r="AV42" s="25" t="s">
        <v>9</v>
      </c>
      <c r="AW42" s="25"/>
      <c r="AX42" s="36"/>
      <c r="AY42" s="25"/>
      <c r="AZ42" s="25"/>
      <c r="BA42" s="25"/>
      <c r="BB42" s="25"/>
      <c r="BC42" s="1"/>
      <c r="BD42" s="1"/>
      <c r="BE42" s="25"/>
      <c r="BF42" s="1"/>
      <c r="BG42" s="1"/>
      <c r="BH42" s="1"/>
      <c r="BI42" s="25" t="s">
        <v>1034</v>
      </c>
      <c r="BJ42" s="6"/>
    </row>
    <row r="43" spans="1:62" ht="31">
      <c r="A43" s="23">
        <v>39</v>
      </c>
      <c r="B43" s="39" t="s">
        <v>1102</v>
      </c>
      <c r="C43" s="39" t="s">
        <v>820</v>
      </c>
      <c r="D43" s="39" t="s">
        <v>1067</v>
      </c>
      <c r="E43" s="39">
        <v>72</v>
      </c>
      <c r="F43" s="39"/>
      <c r="G43" s="39"/>
      <c r="H43" s="23" t="str">
        <f t="shared" si="0"/>
        <v>陳＊珍</v>
      </c>
      <c r="I43" s="23" t="str">
        <f t="shared" si="1"/>
        <v>0＊838036</v>
      </c>
      <c r="J43" s="39">
        <v>1130202</v>
      </c>
      <c r="K43" s="39" t="s">
        <v>1040</v>
      </c>
      <c r="L43" s="39">
        <v>1173</v>
      </c>
      <c r="M43" s="1"/>
      <c r="N43" s="1" t="s">
        <v>9</v>
      </c>
      <c r="O43" s="1"/>
      <c r="P43" s="1"/>
      <c r="Q43" s="1"/>
      <c r="R43" s="1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1"/>
      <c r="AK43" s="1"/>
      <c r="AL43" s="1"/>
      <c r="AM43" s="25"/>
      <c r="AN43" s="25"/>
      <c r="AO43" s="25"/>
      <c r="AP43" s="25"/>
      <c r="AQ43" s="25"/>
      <c r="AR43" s="1"/>
      <c r="AS43" s="25"/>
      <c r="AT43" s="25"/>
      <c r="AU43" s="25"/>
      <c r="AV43" s="25"/>
      <c r="AW43" s="25"/>
      <c r="AX43" s="36"/>
      <c r="AY43" s="25"/>
      <c r="AZ43" s="25"/>
      <c r="BA43" s="25"/>
      <c r="BB43" s="25"/>
      <c r="BC43" s="1"/>
      <c r="BD43" s="1"/>
      <c r="BE43" s="25"/>
      <c r="BF43" s="1"/>
      <c r="BG43" s="1"/>
      <c r="BH43" s="1"/>
      <c r="BI43" s="25" t="s">
        <v>1034</v>
      </c>
      <c r="BJ43" s="6"/>
    </row>
    <row r="44" spans="1:62" ht="17">
      <c r="A44" s="23">
        <v>40</v>
      </c>
      <c r="B44" s="39" t="s">
        <v>1101</v>
      </c>
      <c r="C44" s="39" t="s">
        <v>819</v>
      </c>
      <c r="D44" s="39" t="s">
        <v>1067</v>
      </c>
      <c r="E44" s="39">
        <v>72</v>
      </c>
      <c r="F44" s="39" t="s">
        <v>429</v>
      </c>
      <c r="G44" s="39" t="s">
        <v>788</v>
      </c>
      <c r="H44" s="23" t="str">
        <f t="shared" si="0"/>
        <v>李＊珠</v>
      </c>
      <c r="I44" s="23" t="str">
        <f t="shared" si="1"/>
        <v>2＊715710</v>
      </c>
      <c r="J44" s="39">
        <v>1130205</v>
      </c>
      <c r="K44" s="39" t="s">
        <v>72</v>
      </c>
      <c r="L44" s="39">
        <v>1173</v>
      </c>
      <c r="M44" s="1"/>
      <c r="N44" s="1"/>
      <c r="O44" s="1"/>
      <c r="P44" s="1"/>
      <c r="Q44" s="1"/>
      <c r="R44" s="1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1"/>
      <c r="AK44" s="1"/>
      <c r="AL44" s="1"/>
      <c r="AM44" s="25"/>
      <c r="AN44" s="25"/>
      <c r="AO44" s="25"/>
      <c r="AP44" s="25"/>
      <c r="AQ44" s="25"/>
      <c r="AR44" s="1"/>
      <c r="AS44" s="25"/>
      <c r="AT44" s="25"/>
      <c r="AU44" s="25"/>
      <c r="AV44" s="25"/>
      <c r="AW44" s="25"/>
      <c r="AX44" s="36" t="s">
        <v>9</v>
      </c>
      <c r="AY44" s="25"/>
      <c r="AZ44" s="25"/>
      <c r="BA44" s="25"/>
      <c r="BB44" s="25"/>
      <c r="BC44" s="1"/>
      <c r="BD44" s="1"/>
      <c r="BE44" s="25"/>
      <c r="BF44" s="1"/>
      <c r="BG44" s="1"/>
      <c r="BH44" s="1"/>
      <c r="BI44" s="25"/>
      <c r="BJ44" s="6"/>
    </row>
    <row r="45" spans="1:62" ht="31">
      <c r="A45" s="23">
        <v>41</v>
      </c>
      <c r="B45" s="39" t="s">
        <v>1103</v>
      </c>
      <c r="C45" s="39" t="s">
        <v>821</v>
      </c>
      <c r="D45" s="39" t="s">
        <v>1067</v>
      </c>
      <c r="E45" s="39">
        <v>69</v>
      </c>
      <c r="F45" s="39" t="s">
        <v>404</v>
      </c>
      <c r="G45" s="39"/>
      <c r="H45" s="23" t="str">
        <f t="shared" si="0"/>
        <v>陳＊桂枝</v>
      </c>
      <c r="I45" s="23" t="str">
        <f t="shared" si="1"/>
        <v>0＊550189</v>
      </c>
      <c r="J45" s="39">
        <v>1130205</v>
      </c>
      <c r="K45" s="39" t="s">
        <v>729</v>
      </c>
      <c r="L45" s="39">
        <v>1173</v>
      </c>
      <c r="M45" s="1"/>
      <c r="N45" s="1"/>
      <c r="O45" s="1"/>
      <c r="P45" s="1"/>
      <c r="Q45" s="1"/>
      <c r="R45" s="1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1"/>
      <c r="AK45" s="1"/>
      <c r="AL45" s="1"/>
      <c r="AM45" s="25"/>
      <c r="AN45" s="25"/>
      <c r="AO45" s="25"/>
      <c r="AP45" s="25"/>
      <c r="AQ45" s="25"/>
      <c r="AR45" s="1" t="s">
        <v>9</v>
      </c>
      <c r="AS45" s="25"/>
      <c r="AT45" s="25"/>
      <c r="AU45" s="25"/>
      <c r="AV45" s="25"/>
      <c r="AW45" s="25"/>
      <c r="AX45" s="36"/>
      <c r="AY45" s="25"/>
      <c r="AZ45" s="25"/>
      <c r="BA45" s="25"/>
      <c r="BB45" s="25"/>
      <c r="BC45" s="1"/>
      <c r="BD45" s="1"/>
      <c r="BE45" s="25"/>
      <c r="BF45" s="1"/>
      <c r="BG45" s="1"/>
      <c r="BH45" s="1"/>
      <c r="BI45" s="25" t="s">
        <v>1034</v>
      </c>
      <c r="BJ45" s="6"/>
    </row>
    <row r="46" spans="1:62" ht="31">
      <c r="A46" s="23">
        <v>42</v>
      </c>
      <c r="B46" s="39" t="s">
        <v>1104</v>
      </c>
      <c r="C46" s="39" t="s">
        <v>822</v>
      </c>
      <c r="D46" s="39" t="s">
        <v>1063</v>
      </c>
      <c r="E46" s="39">
        <v>75</v>
      </c>
      <c r="F46" s="39" t="s">
        <v>410</v>
      </c>
      <c r="G46" s="39"/>
      <c r="H46" s="23" t="str">
        <f t="shared" si="0"/>
        <v>張＊</v>
      </c>
      <c r="I46" s="23" t="str">
        <f t="shared" si="1"/>
        <v>0＊862141</v>
      </c>
      <c r="J46" s="39">
        <v>1130205</v>
      </c>
      <c r="K46" s="39" t="s">
        <v>729</v>
      </c>
      <c r="L46" s="39">
        <v>1173</v>
      </c>
      <c r="M46" s="1"/>
      <c r="N46" s="1"/>
      <c r="O46" s="1"/>
      <c r="P46" s="1"/>
      <c r="Q46" s="1"/>
      <c r="R46" s="1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1"/>
      <c r="AK46" s="1"/>
      <c r="AL46" s="1"/>
      <c r="AM46" s="25"/>
      <c r="AN46" s="25"/>
      <c r="AO46" s="25"/>
      <c r="AP46" s="25"/>
      <c r="AQ46" s="25"/>
      <c r="AR46" s="1" t="s">
        <v>9</v>
      </c>
      <c r="AS46" s="25"/>
      <c r="AT46" s="25"/>
      <c r="AU46" s="25"/>
      <c r="AV46" s="25"/>
      <c r="AW46" s="25"/>
      <c r="AX46" s="36"/>
      <c r="AY46" s="25"/>
      <c r="AZ46" s="25"/>
      <c r="BA46" s="25"/>
      <c r="BB46" s="25"/>
      <c r="BC46" s="1"/>
      <c r="BD46" s="1"/>
      <c r="BE46" s="25"/>
      <c r="BF46" s="1"/>
      <c r="BG46" s="1"/>
      <c r="BH46" s="1"/>
      <c r="BI46" s="25" t="s">
        <v>1034</v>
      </c>
      <c r="BJ46" s="6"/>
    </row>
    <row r="47" spans="1:62" ht="46.5">
      <c r="A47" s="23">
        <v>43</v>
      </c>
      <c r="B47" s="39" t="s">
        <v>1105</v>
      </c>
      <c r="C47" s="39" t="s">
        <v>133</v>
      </c>
      <c r="D47" s="39" t="s">
        <v>1063</v>
      </c>
      <c r="E47" s="39">
        <v>68</v>
      </c>
      <c r="F47" s="39" t="s">
        <v>422</v>
      </c>
      <c r="G47" s="39" t="s">
        <v>823</v>
      </c>
      <c r="H47" s="23" t="str">
        <f t="shared" si="0"/>
        <v>李＊誠</v>
      </c>
      <c r="I47" s="23" t="str">
        <f t="shared" si="1"/>
        <v>0＊959738</v>
      </c>
      <c r="J47" s="39">
        <v>1130206</v>
      </c>
      <c r="K47" s="39" t="s">
        <v>1042</v>
      </c>
      <c r="L47" s="39">
        <v>1173</v>
      </c>
      <c r="M47" s="1"/>
      <c r="N47" s="1"/>
      <c r="O47" s="1"/>
      <c r="P47" s="1"/>
      <c r="Q47" s="1"/>
      <c r="R47" s="1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1"/>
      <c r="AK47" s="1"/>
      <c r="AL47" s="1"/>
      <c r="AM47" s="25"/>
      <c r="AN47" s="25"/>
      <c r="AO47" s="25"/>
      <c r="AP47" s="25"/>
      <c r="AQ47" s="25"/>
      <c r="AR47" s="1"/>
      <c r="AS47" s="25"/>
      <c r="AT47" s="25"/>
      <c r="AU47" s="25"/>
      <c r="AV47" s="25" t="s">
        <v>9</v>
      </c>
      <c r="AW47" s="25"/>
      <c r="AX47" s="36"/>
      <c r="AY47" s="25"/>
      <c r="AZ47" s="25"/>
      <c r="BA47" s="25"/>
      <c r="BB47" s="25"/>
      <c r="BC47" s="1" t="s">
        <v>9</v>
      </c>
      <c r="BD47" s="1"/>
      <c r="BE47" s="25"/>
      <c r="BF47" s="1"/>
      <c r="BG47" s="1"/>
      <c r="BH47" s="1"/>
      <c r="BI47" s="25" t="s">
        <v>1034</v>
      </c>
      <c r="BJ47" s="6"/>
    </row>
    <row r="48" spans="1:62" ht="31">
      <c r="A48" s="23">
        <v>44</v>
      </c>
      <c r="B48" s="39" t="s">
        <v>1106</v>
      </c>
      <c r="C48" s="39" t="s">
        <v>824</v>
      </c>
      <c r="D48" s="39" t="s">
        <v>1063</v>
      </c>
      <c r="E48" s="39">
        <v>59</v>
      </c>
      <c r="F48" s="39"/>
      <c r="G48" s="39"/>
      <c r="H48" s="23" t="str">
        <f t="shared" si="0"/>
        <v>施＊昇</v>
      </c>
      <c r="I48" s="23" t="str">
        <f t="shared" si="1"/>
        <v>1＊894778</v>
      </c>
      <c r="J48" s="39">
        <v>1130215</v>
      </c>
      <c r="K48" s="39" t="s">
        <v>728</v>
      </c>
      <c r="L48" s="39">
        <v>1173</v>
      </c>
      <c r="M48" s="1"/>
      <c r="N48" s="1"/>
      <c r="O48" s="1"/>
      <c r="P48" s="1"/>
      <c r="Q48" s="1"/>
      <c r="R48" s="1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1"/>
      <c r="AK48" s="1"/>
      <c r="AL48" s="1"/>
      <c r="AM48" s="25"/>
      <c r="AN48" s="25"/>
      <c r="AO48" s="25"/>
      <c r="AP48" s="25"/>
      <c r="AQ48" s="25"/>
      <c r="AR48" s="1"/>
      <c r="AS48" s="25"/>
      <c r="AT48" s="25" t="s">
        <v>9</v>
      </c>
      <c r="AU48" s="25"/>
      <c r="AV48" s="25"/>
      <c r="AW48" s="25"/>
      <c r="AX48" s="36"/>
      <c r="AY48" s="25"/>
      <c r="AZ48" s="25"/>
      <c r="BA48" s="25"/>
      <c r="BB48" s="25"/>
      <c r="BC48" s="1"/>
      <c r="BD48" s="1"/>
      <c r="BE48" s="25"/>
      <c r="BF48" s="1"/>
      <c r="BG48" s="1"/>
      <c r="BH48" s="1"/>
      <c r="BI48" s="25" t="s">
        <v>1034</v>
      </c>
      <c r="BJ48" s="6"/>
    </row>
    <row r="49" spans="1:62" ht="31">
      <c r="A49" s="23">
        <v>45</v>
      </c>
      <c r="B49" s="39" t="s">
        <v>1107</v>
      </c>
      <c r="C49" s="39" t="s">
        <v>825</v>
      </c>
      <c r="D49" s="39" t="s">
        <v>1063</v>
      </c>
      <c r="E49" s="39">
        <v>49</v>
      </c>
      <c r="F49" s="39" t="s">
        <v>413</v>
      </c>
      <c r="G49" s="39"/>
      <c r="H49" s="23" t="str">
        <f t="shared" si="0"/>
        <v>鄭＊翰</v>
      </c>
      <c r="I49" s="23" t="str">
        <f t="shared" si="1"/>
        <v>1＊508408</v>
      </c>
      <c r="J49" s="39">
        <v>1130216</v>
      </c>
      <c r="K49" s="39" t="s">
        <v>731</v>
      </c>
      <c r="L49" s="39">
        <v>1173</v>
      </c>
      <c r="M49" s="1"/>
      <c r="N49" s="1"/>
      <c r="O49" s="1"/>
      <c r="P49" s="1"/>
      <c r="Q49" s="1"/>
      <c r="R49" s="1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1"/>
      <c r="AK49" s="1"/>
      <c r="AL49" s="1"/>
      <c r="AM49" s="25"/>
      <c r="AN49" s="25"/>
      <c r="AO49" s="25"/>
      <c r="AP49" s="25"/>
      <c r="AQ49" s="25"/>
      <c r="AR49" s="1"/>
      <c r="AS49" s="25"/>
      <c r="AT49" s="25"/>
      <c r="AU49" s="25"/>
      <c r="AV49" s="25" t="s">
        <v>9</v>
      </c>
      <c r="AW49" s="25"/>
      <c r="AX49" s="36"/>
      <c r="AY49" s="25"/>
      <c r="AZ49" s="25"/>
      <c r="BA49" s="25"/>
      <c r="BB49" s="25"/>
      <c r="BC49" s="1"/>
      <c r="BD49" s="1"/>
      <c r="BE49" s="25"/>
      <c r="BF49" s="1"/>
      <c r="BG49" s="1"/>
      <c r="BH49" s="1"/>
      <c r="BI49" s="25" t="s">
        <v>1034</v>
      </c>
      <c r="BJ49" s="6"/>
    </row>
    <row r="50" spans="1:62" ht="17">
      <c r="A50" s="23">
        <v>46</v>
      </c>
      <c r="B50" s="39" t="s">
        <v>1108</v>
      </c>
      <c r="C50" s="39" t="s">
        <v>826</v>
      </c>
      <c r="D50" s="39" t="s">
        <v>1067</v>
      </c>
      <c r="E50" s="39">
        <v>47</v>
      </c>
      <c r="F50" s="39"/>
      <c r="G50" s="39"/>
      <c r="H50" s="23" t="str">
        <f t="shared" si="0"/>
        <v>林＊雯</v>
      </c>
      <c r="I50" s="23" t="str">
        <f t="shared" si="1"/>
        <v>1＊536447</v>
      </c>
      <c r="J50" s="39">
        <v>1130216</v>
      </c>
      <c r="K50" s="39" t="s">
        <v>72</v>
      </c>
      <c r="L50" s="39">
        <v>1173</v>
      </c>
      <c r="M50" s="1"/>
      <c r="N50" s="1"/>
      <c r="O50" s="1"/>
      <c r="P50" s="1"/>
      <c r="Q50" s="1"/>
      <c r="R50" s="1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1"/>
      <c r="AK50" s="1"/>
      <c r="AL50" s="1"/>
      <c r="AM50" s="25"/>
      <c r="AN50" s="25"/>
      <c r="AO50" s="25"/>
      <c r="AP50" s="25"/>
      <c r="AQ50" s="25"/>
      <c r="AR50" s="1"/>
      <c r="AS50" s="25"/>
      <c r="AT50" s="25"/>
      <c r="AU50" s="25"/>
      <c r="AV50" s="25"/>
      <c r="AW50" s="25"/>
      <c r="AX50" s="36"/>
      <c r="AY50" s="25"/>
      <c r="AZ50" s="25"/>
      <c r="BA50" s="25"/>
      <c r="BB50" s="25"/>
      <c r="BC50" s="1"/>
      <c r="BD50" s="1"/>
      <c r="BE50" s="25"/>
      <c r="BF50" s="1"/>
      <c r="BG50" s="1" t="s">
        <v>9</v>
      </c>
      <c r="BH50" s="1"/>
      <c r="BI50" s="25"/>
      <c r="BJ50" s="6"/>
    </row>
    <row r="51" spans="1:62" ht="17">
      <c r="A51" s="23">
        <v>47</v>
      </c>
      <c r="B51" s="39" t="s">
        <v>1109</v>
      </c>
      <c r="C51" s="39" t="s">
        <v>827</v>
      </c>
      <c r="D51" s="39" t="s">
        <v>1067</v>
      </c>
      <c r="E51" s="39">
        <v>49</v>
      </c>
      <c r="F51" s="39"/>
      <c r="G51" s="39"/>
      <c r="H51" s="23" t="str">
        <f t="shared" si="0"/>
        <v>吳＊蓉</v>
      </c>
      <c r="I51" s="23" t="str">
        <f t="shared" si="1"/>
        <v>2＊057973</v>
      </c>
      <c r="J51" s="39">
        <v>1130219</v>
      </c>
      <c r="K51" s="39" t="s">
        <v>70</v>
      </c>
      <c r="L51" s="39">
        <v>1173</v>
      </c>
      <c r="M51" s="1"/>
      <c r="N51" s="1"/>
      <c r="O51" s="1"/>
      <c r="P51" s="1"/>
      <c r="Q51" s="1"/>
      <c r="R51" s="1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1"/>
      <c r="AK51" s="1"/>
      <c r="AL51" s="1"/>
      <c r="AM51" s="25"/>
      <c r="AN51" s="25"/>
      <c r="AO51" s="25"/>
      <c r="AP51" s="25"/>
      <c r="AQ51" s="25"/>
      <c r="AR51" s="1"/>
      <c r="AS51" s="25"/>
      <c r="AT51" s="25" t="s">
        <v>9</v>
      </c>
      <c r="AU51" s="25"/>
      <c r="AV51" s="25"/>
      <c r="AW51" s="25"/>
      <c r="AX51" s="36"/>
      <c r="AY51" s="25"/>
      <c r="AZ51" s="25"/>
      <c r="BA51" s="25"/>
      <c r="BB51" s="25"/>
      <c r="BC51" s="1"/>
      <c r="BD51" s="1"/>
      <c r="BE51" s="25"/>
      <c r="BF51" s="1"/>
      <c r="BG51" s="1"/>
      <c r="BH51" s="1"/>
      <c r="BI51" s="25"/>
      <c r="BJ51" s="6"/>
    </row>
    <row r="52" spans="1:62" ht="17">
      <c r="A52" s="23">
        <v>48</v>
      </c>
      <c r="B52" s="39" t="s">
        <v>1110</v>
      </c>
      <c r="C52" s="39" t="s">
        <v>828</v>
      </c>
      <c r="D52" s="39" t="s">
        <v>1063</v>
      </c>
      <c r="E52" s="39">
        <v>26</v>
      </c>
      <c r="F52" s="39"/>
      <c r="G52" s="39"/>
      <c r="H52" s="23" t="str">
        <f t="shared" si="0"/>
        <v>張＊翔</v>
      </c>
      <c r="I52" s="23" t="str">
        <f t="shared" si="1"/>
        <v>1＊778784</v>
      </c>
      <c r="J52" s="39">
        <v>1130219</v>
      </c>
      <c r="K52" s="39" t="s">
        <v>70</v>
      </c>
      <c r="L52" s="39">
        <v>1173</v>
      </c>
      <c r="M52" s="1"/>
      <c r="N52" s="1"/>
      <c r="O52" s="1"/>
      <c r="P52" s="1"/>
      <c r="Q52" s="1"/>
      <c r="R52" s="1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1"/>
      <c r="AK52" s="1"/>
      <c r="AL52" s="1"/>
      <c r="AM52" s="25"/>
      <c r="AN52" s="25"/>
      <c r="AO52" s="25"/>
      <c r="AP52" s="25"/>
      <c r="AQ52" s="25"/>
      <c r="AR52" s="1"/>
      <c r="AS52" s="25"/>
      <c r="AT52" s="25" t="s">
        <v>9</v>
      </c>
      <c r="AU52" s="25"/>
      <c r="AV52" s="25"/>
      <c r="AW52" s="25"/>
      <c r="AX52" s="36"/>
      <c r="AY52" s="25"/>
      <c r="AZ52" s="25"/>
      <c r="BA52" s="25"/>
      <c r="BB52" s="25"/>
      <c r="BC52" s="1"/>
      <c r="BD52" s="1"/>
      <c r="BE52" s="25"/>
      <c r="BF52" s="1"/>
      <c r="BG52" s="1"/>
      <c r="BH52" s="1"/>
      <c r="BI52" s="25"/>
      <c r="BJ52" s="6"/>
    </row>
    <row r="53" spans="1:62" ht="17">
      <c r="A53" s="23">
        <v>49</v>
      </c>
      <c r="B53" s="39" t="s">
        <v>1111</v>
      </c>
      <c r="C53" s="39" t="s">
        <v>829</v>
      </c>
      <c r="D53" s="39" t="s">
        <v>1067</v>
      </c>
      <c r="E53" s="39">
        <v>59</v>
      </c>
      <c r="F53" s="39"/>
      <c r="G53" s="39"/>
      <c r="H53" s="23" t="str">
        <f t="shared" si="0"/>
        <v>王＊安</v>
      </c>
      <c r="I53" s="23" t="str">
        <f t="shared" si="1"/>
        <v>2＊914196</v>
      </c>
      <c r="J53" s="39">
        <v>1130219</v>
      </c>
      <c r="K53" s="39" t="s">
        <v>70</v>
      </c>
      <c r="L53" s="39">
        <v>1173</v>
      </c>
      <c r="M53" s="1"/>
      <c r="N53" s="1"/>
      <c r="O53" s="1"/>
      <c r="P53" s="1"/>
      <c r="Q53" s="1"/>
      <c r="R53" s="1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1"/>
      <c r="AK53" s="1"/>
      <c r="AL53" s="1"/>
      <c r="AM53" s="25"/>
      <c r="AN53" s="25"/>
      <c r="AO53" s="25"/>
      <c r="AP53" s="25"/>
      <c r="AQ53" s="25"/>
      <c r="AR53" s="1"/>
      <c r="AS53" s="25"/>
      <c r="AT53" s="25" t="s">
        <v>9</v>
      </c>
      <c r="AU53" s="25"/>
      <c r="AV53" s="25"/>
      <c r="AW53" s="25"/>
      <c r="AX53" s="36"/>
      <c r="AY53" s="25"/>
      <c r="AZ53" s="25"/>
      <c r="BA53" s="25"/>
      <c r="BB53" s="25"/>
      <c r="BC53" s="1"/>
      <c r="BD53" s="1"/>
      <c r="BE53" s="25"/>
      <c r="BF53" s="1"/>
      <c r="BG53" s="1"/>
      <c r="BH53" s="1"/>
      <c r="BI53" s="25"/>
      <c r="BJ53" s="6"/>
    </row>
    <row r="54" spans="1:62" ht="17">
      <c r="A54" s="23">
        <v>50</v>
      </c>
      <c r="B54" s="39" t="s">
        <v>1112</v>
      </c>
      <c r="C54" s="39" t="s">
        <v>830</v>
      </c>
      <c r="D54" s="39" t="s">
        <v>1067</v>
      </c>
      <c r="E54" s="39">
        <v>79</v>
      </c>
      <c r="F54" s="39"/>
      <c r="G54" s="39"/>
      <c r="H54" s="23" t="str">
        <f t="shared" si="0"/>
        <v>張＊鶴</v>
      </c>
      <c r="I54" s="23" t="str">
        <f t="shared" si="1"/>
        <v>0＊595987</v>
      </c>
      <c r="J54" s="39">
        <v>1130220</v>
      </c>
      <c r="K54" s="39" t="s">
        <v>79</v>
      </c>
      <c r="L54" s="39">
        <v>1173</v>
      </c>
      <c r="M54" s="1"/>
      <c r="N54" s="1"/>
      <c r="O54" s="1"/>
      <c r="P54" s="1"/>
      <c r="Q54" s="1"/>
      <c r="R54" s="1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1"/>
      <c r="AK54" s="1"/>
      <c r="AL54" s="1"/>
      <c r="AM54" s="25"/>
      <c r="AN54" s="25"/>
      <c r="AO54" s="25"/>
      <c r="AP54" s="25"/>
      <c r="AQ54" s="25"/>
      <c r="AR54" s="1"/>
      <c r="AS54" s="25"/>
      <c r="AT54" s="25"/>
      <c r="AU54" s="25"/>
      <c r="AV54" s="25" t="s">
        <v>9</v>
      </c>
      <c r="AW54" s="25"/>
      <c r="AX54" s="36"/>
      <c r="AY54" s="25"/>
      <c r="AZ54" s="25"/>
      <c r="BA54" s="25"/>
      <c r="BB54" s="25"/>
      <c r="BC54" s="1"/>
      <c r="BD54" s="1"/>
      <c r="BE54" s="25"/>
      <c r="BF54" s="1"/>
      <c r="BG54" s="1"/>
      <c r="BH54" s="1"/>
      <c r="BI54" s="25"/>
      <c r="BJ54" s="6"/>
    </row>
    <row r="55" spans="1:62" ht="17">
      <c r="A55" s="23">
        <v>51</v>
      </c>
      <c r="B55" s="39" t="s">
        <v>1113</v>
      </c>
      <c r="C55" s="39" t="s">
        <v>831</v>
      </c>
      <c r="D55" s="39" t="s">
        <v>1063</v>
      </c>
      <c r="E55" s="39">
        <v>52</v>
      </c>
      <c r="F55" s="39"/>
      <c r="G55" s="39"/>
      <c r="H55" s="23" t="str">
        <f t="shared" si="0"/>
        <v>林＊祥</v>
      </c>
      <c r="I55" s="23" t="str">
        <f t="shared" si="1"/>
        <v>2＊025167</v>
      </c>
      <c r="J55" s="39">
        <v>1130223</v>
      </c>
      <c r="K55" s="39" t="s">
        <v>72</v>
      </c>
      <c r="L55" s="39">
        <v>1173</v>
      </c>
      <c r="M55" s="1"/>
      <c r="N55" s="1"/>
      <c r="O55" s="1"/>
      <c r="P55" s="1"/>
      <c r="Q55" s="1"/>
      <c r="R55" s="1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1"/>
      <c r="AK55" s="1"/>
      <c r="AL55" s="1"/>
      <c r="AM55" s="25"/>
      <c r="AN55" s="25"/>
      <c r="AO55" s="25"/>
      <c r="AP55" s="25"/>
      <c r="AQ55" s="25"/>
      <c r="AR55" s="1"/>
      <c r="AS55" s="25"/>
      <c r="AT55" s="25"/>
      <c r="AU55" s="25"/>
      <c r="AV55" s="25"/>
      <c r="AW55" s="25"/>
      <c r="AX55" s="36" t="s">
        <v>9</v>
      </c>
      <c r="AY55" s="25"/>
      <c r="AZ55" s="25"/>
      <c r="BA55" s="25"/>
      <c r="BB55" s="25"/>
      <c r="BC55" s="1"/>
      <c r="BD55" s="1"/>
      <c r="BE55" s="25"/>
      <c r="BF55" s="1"/>
      <c r="BG55" s="1"/>
      <c r="BH55" s="1"/>
      <c r="BI55" s="25"/>
      <c r="BJ55" s="6"/>
    </row>
    <row r="56" spans="1:62" ht="17">
      <c r="A56" s="23">
        <v>52</v>
      </c>
      <c r="B56" s="39" t="s">
        <v>1114</v>
      </c>
      <c r="C56" s="39" t="s">
        <v>832</v>
      </c>
      <c r="D56" s="39" t="s">
        <v>1063</v>
      </c>
      <c r="E56" s="39">
        <v>70</v>
      </c>
      <c r="F56" s="39"/>
      <c r="G56" s="39"/>
      <c r="H56" s="23" t="str">
        <f t="shared" si="0"/>
        <v>鍾＊山</v>
      </c>
      <c r="I56" s="23" t="str">
        <f t="shared" si="1"/>
        <v>2＊158655</v>
      </c>
      <c r="J56" s="39">
        <v>1130226</v>
      </c>
      <c r="K56" s="39" t="s">
        <v>70</v>
      </c>
      <c r="L56" s="39">
        <v>1173</v>
      </c>
      <c r="M56" s="1"/>
      <c r="N56" s="1"/>
      <c r="O56" s="1"/>
      <c r="P56" s="1"/>
      <c r="Q56" s="1"/>
      <c r="R56" s="1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1"/>
      <c r="AK56" s="1"/>
      <c r="AL56" s="1"/>
      <c r="AM56" s="25"/>
      <c r="AN56" s="25"/>
      <c r="AO56" s="25"/>
      <c r="AP56" s="25"/>
      <c r="AQ56" s="25"/>
      <c r="AR56" s="1"/>
      <c r="AS56" s="25"/>
      <c r="AT56" s="25" t="s">
        <v>9</v>
      </c>
      <c r="AU56" s="25"/>
      <c r="AV56" s="25"/>
      <c r="AW56" s="25"/>
      <c r="AX56" s="36"/>
      <c r="AY56" s="25"/>
      <c r="AZ56" s="25"/>
      <c r="BA56" s="25"/>
      <c r="BB56" s="25"/>
      <c r="BC56" s="1"/>
      <c r="BD56" s="1"/>
      <c r="BE56" s="25"/>
      <c r="BF56" s="1"/>
      <c r="BG56" s="1"/>
      <c r="BH56" s="1"/>
      <c r="BI56" s="25"/>
      <c r="BJ56" s="6"/>
    </row>
    <row r="57" spans="1:62" ht="17">
      <c r="A57" s="23">
        <v>53</v>
      </c>
      <c r="B57" s="39" t="s">
        <v>1115</v>
      </c>
      <c r="C57" s="39" t="s">
        <v>344</v>
      </c>
      <c r="D57" s="39" t="s">
        <v>1063</v>
      </c>
      <c r="E57" s="39">
        <v>57</v>
      </c>
      <c r="F57" s="39"/>
      <c r="G57" s="39"/>
      <c r="H57" s="23" t="str">
        <f t="shared" si="0"/>
        <v>蔡＊堅</v>
      </c>
      <c r="I57" s="23" t="str">
        <f t="shared" si="1"/>
        <v>2＊270748</v>
      </c>
      <c r="J57" s="39">
        <v>1130226</v>
      </c>
      <c r="K57" s="39" t="s">
        <v>72</v>
      </c>
      <c r="L57" s="39">
        <v>1173</v>
      </c>
      <c r="M57" s="1"/>
      <c r="N57" s="1"/>
      <c r="O57" s="1"/>
      <c r="P57" s="1"/>
      <c r="Q57" s="1"/>
      <c r="R57" s="1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1"/>
      <c r="AK57" s="1"/>
      <c r="AL57" s="1"/>
      <c r="AM57" s="25"/>
      <c r="AN57" s="25"/>
      <c r="AO57" s="25"/>
      <c r="AP57" s="25"/>
      <c r="AQ57" s="25"/>
      <c r="AR57" s="1"/>
      <c r="AS57" s="25"/>
      <c r="AT57" s="25"/>
      <c r="AU57" s="25"/>
      <c r="AV57" s="25"/>
      <c r="AW57" s="25"/>
      <c r="AX57" s="36" t="s">
        <v>9</v>
      </c>
      <c r="AY57" s="25"/>
      <c r="AZ57" s="25"/>
      <c r="BA57" s="25"/>
      <c r="BB57" s="25"/>
      <c r="BC57" s="1"/>
      <c r="BD57" s="1"/>
      <c r="BE57" s="25"/>
      <c r="BF57" s="1"/>
      <c r="BG57" s="1"/>
      <c r="BH57" s="1"/>
      <c r="BI57" s="25"/>
      <c r="BJ57" s="6"/>
    </row>
    <row r="58" spans="1:62" ht="17">
      <c r="A58" s="23">
        <v>54</v>
      </c>
      <c r="B58" s="39" t="s">
        <v>1116</v>
      </c>
      <c r="C58" s="39" t="s">
        <v>652</v>
      </c>
      <c r="D58" s="39" t="s">
        <v>1067</v>
      </c>
      <c r="E58" s="39">
        <v>85</v>
      </c>
      <c r="F58" s="39"/>
      <c r="G58" s="39"/>
      <c r="H58" s="23" t="str">
        <f t="shared" si="0"/>
        <v>林＊錢</v>
      </c>
      <c r="I58" s="23" t="str">
        <f t="shared" si="1"/>
        <v>0＊443990</v>
      </c>
      <c r="J58" s="39">
        <v>1130229</v>
      </c>
      <c r="K58" s="39" t="s">
        <v>79</v>
      </c>
      <c r="L58" s="39">
        <v>1173</v>
      </c>
      <c r="M58" s="1"/>
      <c r="N58" s="1"/>
      <c r="O58" s="1"/>
      <c r="P58" s="1"/>
      <c r="Q58" s="1"/>
      <c r="R58" s="1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1"/>
      <c r="AK58" s="1"/>
      <c r="AL58" s="1"/>
      <c r="AM58" s="25"/>
      <c r="AN58" s="25"/>
      <c r="AO58" s="25"/>
      <c r="AP58" s="25"/>
      <c r="AQ58" s="25"/>
      <c r="AR58" s="1"/>
      <c r="AS58" s="25"/>
      <c r="AT58" s="25"/>
      <c r="AU58" s="25"/>
      <c r="AV58" s="25" t="s">
        <v>9</v>
      </c>
      <c r="AW58" s="25"/>
      <c r="AX58" s="36"/>
      <c r="AY58" s="25"/>
      <c r="AZ58" s="25"/>
      <c r="BA58" s="25"/>
      <c r="BB58" s="25"/>
      <c r="BC58" s="1"/>
      <c r="BD58" s="1"/>
      <c r="BE58" s="25"/>
      <c r="BF58" s="1"/>
      <c r="BG58" s="1"/>
      <c r="BH58" s="1"/>
      <c r="BI58" s="25"/>
      <c r="BJ58" s="6"/>
    </row>
    <row r="59" spans="1:62" ht="17">
      <c r="A59" s="23">
        <v>55</v>
      </c>
      <c r="B59" s="39" t="s">
        <v>1117</v>
      </c>
      <c r="C59" s="39" t="s">
        <v>669</v>
      </c>
      <c r="D59" s="39" t="s">
        <v>1063</v>
      </c>
      <c r="E59" s="39">
        <v>60</v>
      </c>
      <c r="F59" s="39" t="s">
        <v>833</v>
      </c>
      <c r="G59" s="39"/>
      <c r="H59" s="23" t="str">
        <f t="shared" si="0"/>
        <v>王＊仁</v>
      </c>
      <c r="I59" s="23" t="str">
        <f t="shared" si="1"/>
        <v>0＊763797</v>
      </c>
      <c r="J59" s="39">
        <v>1130201</v>
      </c>
      <c r="K59" s="39" t="s">
        <v>79</v>
      </c>
      <c r="L59" s="39">
        <v>1551</v>
      </c>
      <c r="M59" s="1"/>
      <c r="N59" s="1"/>
      <c r="O59" s="1"/>
      <c r="P59" s="1"/>
      <c r="Q59" s="1"/>
      <c r="R59" s="1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1"/>
      <c r="AK59" s="1"/>
      <c r="AL59" s="1"/>
      <c r="AM59" s="25"/>
      <c r="AN59" s="25"/>
      <c r="AO59" s="25"/>
      <c r="AP59" s="25"/>
      <c r="AQ59" s="25"/>
      <c r="AR59" s="1"/>
      <c r="AS59" s="25"/>
      <c r="AT59" s="25"/>
      <c r="AU59" s="25"/>
      <c r="AV59" s="25" t="s">
        <v>9</v>
      </c>
      <c r="AW59" s="25"/>
      <c r="AX59" s="36"/>
      <c r="AY59" s="25"/>
      <c r="AZ59" s="25"/>
      <c r="BA59" s="25"/>
      <c r="BB59" s="25"/>
      <c r="BC59" s="1"/>
      <c r="BD59" s="1"/>
      <c r="BE59" s="25"/>
      <c r="BF59" s="1"/>
      <c r="BG59" s="1"/>
      <c r="BH59" s="1"/>
      <c r="BI59" s="25"/>
      <c r="BJ59" s="6"/>
    </row>
    <row r="60" spans="1:62" ht="17">
      <c r="A60" s="23">
        <v>56</v>
      </c>
      <c r="B60" s="39" t="s">
        <v>1118</v>
      </c>
      <c r="C60" s="39" t="s">
        <v>834</v>
      </c>
      <c r="D60" s="39" t="s">
        <v>1067</v>
      </c>
      <c r="E60" s="39">
        <v>46</v>
      </c>
      <c r="F60" s="39"/>
      <c r="G60" s="39"/>
      <c r="H60" s="23" t="str">
        <f t="shared" si="0"/>
        <v>黃＊如</v>
      </c>
      <c r="I60" s="23" t="str">
        <f t="shared" si="1"/>
        <v>1＊943138</v>
      </c>
      <c r="J60" s="39">
        <v>1130205</v>
      </c>
      <c r="K60" s="39" t="s">
        <v>70</v>
      </c>
      <c r="L60" s="39">
        <v>1551</v>
      </c>
      <c r="M60" s="1"/>
      <c r="N60" s="1"/>
      <c r="O60" s="1"/>
      <c r="P60" s="1"/>
      <c r="Q60" s="1"/>
      <c r="R60" s="1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1"/>
      <c r="AK60" s="1"/>
      <c r="AL60" s="1"/>
      <c r="AM60" s="25"/>
      <c r="AN60" s="25"/>
      <c r="AO60" s="25"/>
      <c r="AP60" s="25"/>
      <c r="AQ60" s="25"/>
      <c r="AR60" s="1"/>
      <c r="AS60" s="25" t="s">
        <v>9</v>
      </c>
      <c r="AT60" s="25"/>
      <c r="AU60" s="25"/>
      <c r="AV60" s="25"/>
      <c r="AW60" s="25"/>
      <c r="AX60" s="36"/>
      <c r="AY60" s="25"/>
      <c r="AZ60" s="25"/>
      <c r="BA60" s="25"/>
      <c r="BB60" s="25"/>
      <c r="BC60" s="1"/>
      <c r="BD60" s="1"/>
      <c r="BE60" s="25"/>
      <c r="BF60" s="1"/>
      <c r="BG60" s="1"/>
      <c r="BH60" s="1"/>
      <c r="BI60" s="25"/>
      <c r="BJ60" s="6"/>
    </row>
    <row r="61" spans="1:62" ht="31">
      <c r="A61" s="23">
        <v>57</v>
      </c>
      <c r="B61" s="39" t="s">
        <v>1119</v>
      </c>
      <c r="C61" s="39" t="s">
        <v>835</v>
      </c>
      <c r="D61" s="39" t="s">
        <v>1067</v>
      </c>
      <c r="E61" s="39">
        <v>94</v>
      </c>
      <c r="F61" s="39" t="s">
        <v>427</v>
      </c>
      <c r="G61" s="39" t="s">
        <v>799</v>
      </c>
      <c r="H61" s="23" t="str">
        <f t="shared" si="0"/>
        <v>方＊梅</v>
      </c>
      <c r="I61" s="23" t="str">
        <f t="shared" si="1"/>
        <v>1＊627472</v>
      </c>
      <c r="J61" s="39">
        <v>1130206</v>
      </c>
      <c r="K61" s="39" t="s">
        <v>731</v>
      </c>
      <c r="L61" s="39">
        <v>1551</v>
      </c>
      <c r="M61" s="1"/>
      <c r="N61" s="1"/>
      <c r="O61" s="1"/>
      <c r="P61" s="1"/>
      <c r="Q61" s="1"/>
      <c r="R61" s="1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1"/>
      <c r="AK61" s="1"/>
      <c r="AL61" s="1"/>
      <c r="AM61" s="25"/>
      <c r="AN61" s="25"/>
      <c r="AO61" s="25"/>
      <c r="AP61" s="25"/>
      <c r="AQ61" s="25"/>
      <c r="AR61" s="1"/>
      <c r="AS61" s="25"/>
      <c r="AT61" s="25"/>
      <c r="AU61" s="25"/>
      <c r="AV61" s="25"/>
      <c r="AW61" s="25" t="s">
        <v>9</v>
      </c>
      <c r="AX61" s="36"/>
      <c r="AY61" s="25"/>
      <c r="AZ61" s="25"/>
      <c r="BA61" s="25"/>
      <c r="BB61" s="25"/>
      <c r="BC61" s="1"/>
      <c r="BD61" s="1"/>
      <c r="BE61" s="25"/>
      <c r="BF61" s="1"/>
      <c r="BG61" s="1"/>
      <c r="BH61" s="1"/>
      <c r="BI61" s="25" t="s">
        <v>1034</v>
      </c>
      <c r="BJ61" s="6"/>
    </row>
    <row r="62" spans="1:62" ht="17">
      <c r="A62" s="23">
        <v>58</v>
      </c>
      <c r="B62" s="39" t="s">
        <v>1120</v>
      </c>
      <c r="C62" s="39" t="s">
        <v>836</v>
      </c>
      <c r="D62" s="39" t="s">
        <v>1067</v>
      </c>
      <c r="E62" s="39">
        <v>74</v>
      </c>
      <c r="F62" s="39"/>
      <c r="G62" s="39"/>
      <c r="H62" s="23" t="str">
        <f t="shared" si="0"/>
        <v>廖＊麗珠</v>
      </c>
      <c r="I62" s="23" t="str">
        <f t="shared" si="1"/>
        <v>2＊571039</v>
      </c>
      <c r="J62" s="39">
        <v>1130206</v>
      </c>
      <c r="K62" s="39" t="s">
        <v>73</v>
      </c>
      <c r="L62" s="39">
        <v>1551</v>
      </c>
      <c r="M62" s="1"/>
      <c r="N62" s="1"/>
      <c r="O62" s="1"/>
      <c r="P62" s="1"/>
      <c r="Q62" s="1"/>
      <c r="R62" s="1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1"/>
      <c r="AK62" s="1"/>
      <c r="AL62" s="1"/>
      <c r="AM62" s="25"/>
      <c r="AN62" s="25"/>
      <c r="AO62" s="25"/>
      <c r="AP62" s="25"/>
      <c r="AQ62" s="25"/>
      <c r="AR62" s="1"/>
      <c r="AS62" s="25"/>
      <c r="AT62" s="25"/>
      <c r="AU62" s="25"/>
      <c r="AV62" s="25"/>
      <c r="AW62" s="25"/>
      <c r="AX62" s="36"/>
      <c r="AY62" s="25"/>
      <c r="AZ62" s="25"/>
      <c r="BA62" s="25" t="s">
        <v>9</v>
      </c>
      <c r="BB62" s="25"/>
      <c r="BC62" s="1"/>
      <c r="BD62" s="1"/>
      <c r="BE62" s="25"/>
      <c r="BF62" s="1"/>
      <c r="BG62" s="1"/>
      <c r="BH62" s="1"/>
      <c r="BI62" s="25"/>
      <c r="BJ62" s="6"/>
    </row>
    <row r="63" spans="1:62" ht="17">
      <c r="A63" s="23">
        <v>59</v>
      </c>
      <c r="B63" s="39" t="s">
        <v>1121</v>
      </c>
      <c r="C63" s="39" t="s">
        <v>837</v>
      </c>
      <c r="D63" s="39" t="s">
        <v>1067</v>
      </c>
      <c r="E63" s="39">
        <v>57</v>
      </c>
      <c r="F63" s="39" t="s">
        <v>788</v>
      </c>
      <c r="G63" s="39" t="s">
        <v>784</v>
      </c>
      <c r="H63" s="23" t="str">
        <f t="shared" si="0"/>
        <v>林＊惠</v>
      </c>
      <c r="I63" s="23" t="str">
        <f t="shared" si="1"/>
        <v>0＊980056</v>
      </c>
      <c r="J63" s="39">
        <v>1130207</v>
      </c>
      <c r="K63" s="39" t="s">
        <v>70</v>
      </c>
      <c r="L63" s="39">
        <v>1551</v>
      </c>
      <c r="M63" s="1"/>
      <c r="N63" s="1"/>
      <c r="O63" s="1"/>
      <c r="P63" s="1"/>
      <c r="Q63" s="1"/>
      <c r="R63" s="1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1"/>
      <c r="AK63" s="1"/>
      <c r="AL63" s="1"/>
      <c r="AM63" s="25"/>
      <c r="AN63" s="25"/>
      <c r="AO63" s="25"/>
      <c r="AP63" s="25"/>
      <c r="AQ63" s="25"/>
      <c r="AR63" s="1"/>
      <c r="AS63" s="25"/>
      <c r="AT63" s="25" t="s">
        <v>9</v>
      </c>
      <c r="AU63" s="25"/>
      <c r="AV63" s="25"/>
      <c r="AW63" s="25"/>
      <c r="AX63" s="36"/>
      <c r="AY63" s="25"/>
      <c r="AZ63" s="25"/>
      <c r="BA63" s="25"/>
      <c r="BB63" s="25"/>
      <c r="BC63" s="1"/>
      <c r="BD63" s="1"/>
      <c r="BE63" s="25"/>
      <c r="BF63" s="1"/>
      <c r="BG63" s="1"/>
      <c r="BH63" s="1"/>
      <c r="BI63" s="25"/>
      <c r="BJ63" s="6"/>
    </row>
    <row r="64" spans="1:62" ht="17">
      <c r="A64" s="23">
        <v>60</v>
      </c>
      <c r="B64" s="39" t="s">
        <v>1122</v>
      </c>
      <c r="C64" s="39" t="s">
        <v>676</v>
      </c>
      <c r="D64" s="39" t="s">
        <v>1063</v>
      </c>
      <c r="E64" s="39">
        <v>62</v>
      </c>
      <c r="F64" s="39"/>
      <c r="G64" s="39"/>
      <c r="H64" s="23" t="str">
        <f t="shared" si="0"/>
        <v>陳＊傳</v>
      </c>
      <c r="I64" s="23" t="str">
        <f t="shared" si="1"/>
        <v>2＊509834</v>
      </c>
      <c r="J64" s="39">
        <v>1130226</v>
      </c>
      <c r="K64" s="39" t="s">
        <v>72</v>
      </c>
      <c r="L64" s="39">
        <v>1551</v>
      </c>
      <c r="M64" s="1"/>
      <c r="N64" s="1"/>
      <c r="O64" s="1"/>
      <c r="P64" s="1"/>
      <c r="Q64" s="1"/>
      <c r="R64" s="1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1"/>
      <c r="AK64" s="1"/>
      <c r="AL64" s="1"/>
      <c r="AM64" s="25"/>
      <c r="AN64" s="25"/>
      <c r="AO64" s="25"/>
      <c r="AP64" s="25"/>
      <c r="AQ64" s="25"/>
      <c r="AR64" s="1"/>
      <c r="AS64" s="25"/>
      <c r="AT64" s="25"/>
      <c r="AU64" s="25"/>
      <c r="AV64" s="25"/>
      <c r="AW64" s="25"/>
      <c r="AX64" s="36" t="s">
        <v>9</v>
      </c>
      <c r="AY64" s="25"/>
      <c r="AZ64" s="25"/>
      <c r="BA64" s="25"/>
      <c r="BB64" s="25"/>
      <c r="BC64" s="1"/>
      <c r="BD64" s="1"/>
      <c r="BE64" s="25"/>
      <c r="BF64" s="1"/>
      <c r="BG64" s="1"/>
      <c r="BH64" s="1"/>
      <c r="BI64" s="25"/>
      <c r="BJ64" s="6"/>
    </row>
    <row r="65" spans="1:62" ht="17">
      <c r="A65" s="23">
        <v>61</v>
      </c>
      <c r="B65" s="39" t="s">
        <v>1123</v>
      </c>
      <c r="C65" s="39" t="s">
        <v>838</v>
      </c>
      <c r="D65" s="39" t="s">
        <v>1063</v>
      </c>
      <c r="E65" s="39">
        <v>55</v>
      </c>
      <c r="F65" s="39"/>
      <c r="G65" s="39"/>
      <c r="H65" s="23" t="str">
        <f t="shared" si="0"/>
        <v>吳＊師</v>
      </c>
      <c r="I65" s="23" t="str">
        <f t="shared" si="1"/>
        <v>0＊838586</v>
      </c>
      <c r="J65" s="39">
        <v>1130227</v>
      </c>
      <c r="K65" s="39" t="s">
        <v>72</v>
      </c>
      <c r="L65" s="39">
        <v>1551</v>
      </c>
      <c r="M65" s="1"/>
      <c r="N65" s="1"/>
      <c r="O65" s="1"/>
      <c r="P65" s="1"/>
      <c r="Q65" s="1"/>
      <c r="R65" s="1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1"/>
      <c r="AK65" s="1"/>
      <c r="AL65" s="1"/>
      <c r="AM65" s="25"/>
      <c r="AN65" s="25"/>
      <c r="AO65" s="25"/>
      <c r="AP65" s="25"/>
      <c r="AQ65" s="25"/>
      <c r="AR65" s="1"/>
      <c r="AS65" s="25"/>
      <c r="AT65" s="25"/>
      <c r="AU65" s="25"/>
      <c r="AV65" s="25"/>
      <c r="AW65" s="25"/>
      <c r="AX65" s="36" t="s">
        <v>9</v>
      </c>
      <c r="AY65" s="25"/>
      <c r="AZ65" s="25"/>
      <c r="BA65" s="25"/>
      <c r="BB65" s="25"/>
      <c r="BC65" s="1"/>
      <c r="BD65" s="1"/>
      <c r="BE65" s="25"/>
      <c r="BF65" s="1"/>
      <c r="BG65" s="1"/>
      <c r="BH65" s="1"/>
      <c r="BI65" s="25"/>
      <c r="BJ65" s="6"/>
    </row>
    <row r="66" spans="1:62" ht="17">
      <c r="A66" s="23">
        <v>62</v>
      </c>
      <c r="B66" s="39" t="s">
        <v>1124</v>
      </c>
      <c r="C66" s="39" t="s">
        <v>839</v>
      </c>
      <c r="D66" s="39" t="s">
        <v>1063</v>
      </c>
      <c r="E66" s="39">
        <v>47</v>
      </c>
      <c r="F66" s="39"/>
      <c r="G66" s="39"/>
      <c r="H66" s="23" t="str">
        <f t="shared" si="0"/>
        <v>張＊傑</v>
      </c>
      <c r="I66" s="23" t="str">
        <f t="shared" si="1"/>
        <v>2＊549645</v>
      </c>
      <c r="J66" s="39">
        <v>1130227</v>
      </c>
      <c r="K66" s="39" t="s">
        <v>70</v>
      </c>
      <c r="L66" s="39">
        <v>1551</v>
      </c>
      <c r="M66" s="1"/>
      <c r="N66" s="1"/>
      <c r="O66" s="1"/>
      <c r="P66" s="1"/>
      <c r="Q66" s="1"/>
      <c r="R66" s="1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1"/>
      <c r="AK66" s="1"/>
      <c r="AL66" s="1"/>
      <c r="AM66" s="25"/>
      <c r="AN66" s="25"/>
      <c r="AO66" s="25"/>
      <c r="AP66" s="25"/>
      <c r="AQ66" s="25"/>
      <c r="AR66" s="1"/>
      <c r="AS66" s="25"/>
      <c r="AT66" s="25" t="s">
        <v>9</v>
      </c>
      <c r="AU66" s="25"/>
      <c r="AV66" s="25"/>
      <c r="AW66" s="25"/>
      <c r="AX66" s="36"/>
      <c r="AY66" s="25"/>
      <c r="AZ66" s="25"/>
      <c r="BA66" s="25"/>
      <c r="BB66" s="25"/>
      <c r="BC66" s="1"/>
      <c r="BD66" s="1"/>
      <c r="BE66" s="25"/>
      <c r="BF66" s="1"/>
      <c r="BG66" s="1"/>
      <c r="BH66" s="1"/>
      <c r="BI66" s="25"/>
      <c r="BJ66" s="6"/>
    </row>
    <row r="67" spans="1:62" ht="31">
      <c r="A67" s="23">
        <v>63</v>
      </c>
      <c r="B67" s="39" t="s">
        <v>1125</v>
      </c>
      <c r="C67" s="39" t="s">
        <v>677</v>
      </c>
      <c r="D67" s="39" t="s">
        <v>1063</v>
      </c>
      <c r="E67" s="39">
        <v>47</v>
      </c>
      <c r="F67" s="39"/>
      <c r="G67" s="39"/>
      <c r="H67" s="23" t="str">
        <f t="shared" si="0"/>
        <v>陳＊泓</v>
      </c>
      <c r="I67" s="23" t="str">
        <f t="shared" si="1"/>
        <v>1＊892576</v>
      </c>
      <c r="J67" s="39">
        <v>1130229</v>
      </c>
      <c r="K67" s="39" t="s">
        <v>82</v>
      </c>
      <c r="L67" s="39">
        <v>1551</v>
      </c>
      <c r="M67" s="1"/>
      <c r="N67" s="1"/>
      <c r="O67" s="1"/>
      <c r="P67" s="1"/>
      <c r="Q67" s="1"/>
      <c r="R67" s="1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1"/>
      <c r="AK67" s="1"/>
      <c r="AL67" s="1"/>
      <c r="AM67" s="25"/>
      <c r="AN67" s="25"/>
      <c r="AO67" s="25"/>
      <c r="AP67" s="25"/>
      <c r="AQ67" s="25"/>
      <c r="AR67" s="1"/>
      <c r="AS67" s="25"/>
      <c r="AT67" s="25"/>
      <c r="AU67" s="25"/>
      <c r="AV67" s="25"/>
      <c r="AW67" s="25"/>
      <c r="AX67" s="36"/>
      <c r="AY67" s="25"/>
      <c r="AZ67" s="25"/>
      <c r="BA67" s="25"/>
      <c r="BB67" s="25"/>
      <c r="BC67" s="1"/>
      <c r="BD67" s="1"/>
      <c r="BE67" s="25"/>
      <c r="BF67" s="1"/>
      <c r="BG67" s="1"/>
      <c r="BH67" s="1"/>
      <c r="BI67" s="25" t="s">
        <v>1043</v>
      </c>
      <c r="BJ67" s="6"/>
    </row>
    <row r="68" spans="1:62" ht="46.5">
      <c r="A68" s="23">
        <v>64</v>
      </c>
      <c r="B68" s="39" t="s">
        <v>1126</v>
      </c>
      <c r="C68" s="39" t="s">
        <v>840</v>
      </c>
      <c r="D68" s="39" t="s">
        <v>1067</v>
      </c>
      <c r="E68" s="39">
        <v>68</v>
      </c>
      <c r="F68" s="39"/>
      <c r="G68" s="39"/>
      <c r="H68" s="23" t="str">
        <f t="shared" si="0"/>
        <v>黃＊英</v>
      </c>
      <c r="I68" s="23" t="str">
        <f t="shared" si="1"/>
        <v>0＊329014</v>
      </c>
      <c r="J68" s="39">
        <v>1130209</v>
      </c>
      <c r="K68" s="39" t="s">
        <v>1044</v>
      </c>
      <c r="L68" s="39">
        <v>1410</v>
      </c>
      <c r="M68" s="1"/>
      <c r="N68" s="1"/>
      <c r="O68" s="1"/>
      <c r="P68" s="1"/>
      <c r="Q68" s="1"/>
      <c r="R68" s="1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1"/>
      <c r="AK68" s="1"/>
      <c r="AL68" s="1"/>
      <c r="AM68" s="25"/>
      <c r="AN68" s="25"/>
      <c r="AO68" s="25"/>
      <c r="AP68" s="25"/>
      <c r="AQ68" s="25"/>
      <c r="AR68" s="1"/>
      <c r="AS68" s="25"/>
      <c r="AT68" s="25"/>
      <c r="AU68" s="25"/>
      <c r="AV68" s="25" t="s">
        <v>9</v>
      </c>
      <c r="AW68" s="25"/>
      <c r="AX68" s="36"/>
      <c r="AY68" s="25"/>
      <c r="AZ68" s="25"/>
      <c r="BA68" s="25"/>
      <c r="BB68" s="25"/>
      <c r="BC68" s="1"/>
      <c r="BD68" s="1"/>
      <c r="BE68" s="25"/>
      <c r="BF68" s="1"/>
      <c r="BG68" s="1"/>
      <c r="BH68" s="1"/>
      <c r="BI68" s="25" t="s">
        <v>1045</v>
      </c>
      <c r="BJ68" s="6"/>
    </row>
    <row r="69" spans="1:62" ht="46.5">
      <c r="A69" s="23">
        <v>65</v>
      </c>
      <c r="B69" s="39" t="s">
        <v>1098</v>
      </c>
      <c r="C69" s="39" t="s">
        <v>817</v>
      </c>
      <c r="D69" s="39" t="s">
        <v>1067</v>
      </c>
      <c r="E69" s="39">
        <v>63</v>
      </c>
      <c r="F69" s="39"/>
      <c r="G69" s="39"/>
      <c r="H69" s="23" t="str">
        <f t="shared" ref="H69:H132" si="2">REPLACE(B69,2,1,"＊")</f>
        <v>王＊孌</v>
      </c>
      <c r="I69" s="23" t="str">
        <f t="shared" ref="I69:I132" si="3">REPLACE(C69,2,1,"＊")</f>
        <v>2＊379189</v>
      </c>
      <c r="J69" s="39">
        <v>1130209</v>
      </c>
      <c r="K69" s="39" t="s">
        <v>1046</v>
      </c>
      <c r="L69" s="39">
        <v>1410</v>
      </c>
      <c r="M69" s="1"/>
      <c r="N69" s="1"/>
      <c r="O69" s="1"/>
      <c r="P69" s="1"/>
      <c r="Q69" s="1"/>
      <c r="R69" s="1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1"/>
      <c r="AK69" s="1"/>
      <c r="AL69" s="1"/>
      <c r="AM69" s="25"/>
      <c r="AN69" s="25"/>
      <c r="AO69" s="25"/>
      <c r="AP69" s="25"/>
      <c r="AQ69" s="25"/>
      <c r="AR69" s="1"/>
      <c r="AS69" s="25"/>
      <c r="AT69" s="25"/>
      <c r="AU69" s="25"/>
      <c r="AV69" s="25" t="s">
        <v>9</v>
      </c>
      <c r="AW69" s="25"/>
      <c r="AX69" s="36"/>
      <c r="AY69" s="25"/>
      <c r="AZ69" s="25"/>
      <c r="BA69" s="25" t="s">
        <v>9</v>
      </c>
      <c r="BB69" s="25"/>
      <c r="BC69" s="1"/>
      <c r="BD69" s="1"/>
      <c r="BE69" s="25"/>
      <c r="BF69" s="1"/>
      <c r="BG69" s="1"/>
      <c r="BH69" s="1"/>
      <c r="BI69" s="25" t="s">
        <v>1034</v>
      </c>
      <c r="BJ69" s="6"/>
    </row>
    <row r="70" spans="1:62" ht="17">
      <c r="A70" s="23">
        <v>66</v>
      </c>
      <c r="B70" s="39" t="s">
        <v>1127</v>
      </c>
      <c r="C70" s="39" t="s">
        <v>264</v>
      </c>
      <c r="D70" s="39" t="s">
        <v>1067</v>
      </c>
      <c r="E70" s="39">
        <v>86</v>
      </c>
      <c r="F70" s="39"/>
      <c r="G70" s="39"/>
      <c r="H70" s="23" t="str">
        <f t="shared" si="2"/>
        <v>林＊鳳</v>
      </c>
      <c r="I70" s="23" t="str">
        <f t="shared" si="3"/>
        <v>0＊638623</v>
      </c>
      <c r="J70" s="39">
        <v>1130219</v>
      </c>
      <c r="K70" s="39" t="s">
        <v>77</v>
      </c>
      <c r="L70" s="39">
        <v>1410</v>
      </c>
      <c r="M70" s="1"/>
      <c r="N70" s="1"/>
      <c r="O70" s="1"/>
      <c r="P70" s="1"/>
      <c r="Q70" s="1"/>
      <c r="R70" s="1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1"/>
      <c r="AK70" s="1"/>
      <c r="AL70" s="1"/>
      <c r="AM70" s="25"/>
      <c r="AN70" s="25"/>
      <c r="AO70" s="25"/>
      <c r="AP70" s="25"/>
      <c r="AQ70" s="25"/>
      <c r="AR70" s="1"/>
      <c r="AS70" s="25"/>
      <c r="AT70" s="25"/>
      <c r="AU70" s="25"/>
      <c r="AV70" s="25"/>
      <c r="AW70" s="25"/>
      <c r="AX70" s="36"/>
      <c r="AY70" s="25"/>
      <c r="AZ70" s="25"/>
      <c r="BA70" s="25"/>
      <c r="BB70" s="25"/>
      <c r="BC70" s="1"/>
      <c r="BD70" s="1"/>
      <c r="BE70" s="25"/>
      <c r="BF70" s="1"/>
      <c r="BG70" s="1" t="s">
        <v>9</v>
      </c>
      <c r="BH70" s="1"/>
      <c r="BI70" s="25"/>
      <c r="BJ70" s="6"/>
    </row>
    <row r="71" spans="1:62" ht="17">
      <c r="A71" s="23">
        <v>67</v>
      </c>
      <c r="B71" s="39" t="s">
        <v>1128</v>
      </c>
      <c r="C71" s="39" t="s">
        <v>841</v>
      </c>
      <c r="D71" s="39" t="s">
        <v>1063</v>
      </c>
      <c r="E71" s="39">
        <v>50</v>
      </c>
      <c r="F71" s="39"/>
      <c r="G71" s="39"/>
      <c r="H71" s="23" t="str">
        <f t="shared" si="2"/>
        <v>郭＊昌</v>
      </c>
      <c r="I71" s="23" t="str">
        <f t="shared" si="3"/>
        <v>0＊620361</v>
      </c>
      <c r="J71" s="39">
        <v>1130219</v>
      </c>
      <c r="K71" s="39" t="s">
        <v>70</v>
      </c>
      <c r="L71" s="39">
        <v>1410</v>
      </c>
      <c r="M71" s="1"/>
      <c r="N71" s="1"/>
      <c r="O71" s="1"/>
      <c r="P71" s="1"/>
      <c r="Q71" s="1"/>
      <c r="R71" s="1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1"/>
      <c r="AK71" s="1"/>
      <c r="AL71" s="1"/>
      <c r="AM71" s="25"/>
      <c r="AN71" s="25"/>
      <c r="AO71" s="25"/>
      <c r="AP71" s="25"/>
      <c r="AQ71" s="25"/>
      <c r="AR71" s="1"/>
      <c r="AS71" s="25"/>
      <c r="AT71" s="25" t="s">
        <v>9</v>
      </c>
      <c r="AU71" s="25"/>
      <c r="AV71" s="25"/>
      <c r="AW71" s="25"/>
      <c r="AX71" s="36"/>
      <c r="AY71" s="25"/>
      <c r="AZ71" s="25"/>
      <c r="BA71" s="25"/>
      <c r="BB71" s="25"/>
      <c r="BC71" s="1"/>
      <c r="BD71" s="1"/>
      <c r="BE71" s="25"/>
      <c r="BF71" s="1"/>
      <c r="BG71" s="1"/>
      <c r="BH71" s="1"/>
      <c r="BI71" s="25"/>
      <c r="BJ71" s="6"/>
    </row>
    <row r="72" spans="1:62" ht="17">
      <c r="A72" s="23">
        <v>68</v>
      </c>
      <c r="B72" s="39" t="s">
        <v>1129</v>
      </c>
      <c r="C72" s="39" t="s">
        <v>842</v>
      </c>
      <c r="D72" s="39" t="s">
        <v>1067</v>
      </c>
      <c r="E72" s="39">
        <v>63</v>
      </c>
      <c r="F72" s="39" t="s">
        <v>793</v>
      </c>
      <c r="G72" s="39" t="s">
        <v>797</v>
      </c>
      <c r="H72" s="23" t="str">
        <f t="shared" si="2"/>
        <v>陳＊芬</v>
      </c>
      <c r="I72" s="23" t="str">
        <f t="shared" si="3"/>
        <v>1＊751290</v>
      </c>
      <c r="J72" s="39">
        <v>1130226</v>
      </c>
      <c r="K72" s="39" t="s">
        <v>70</v>
      </c>
      <c r="L72" s="39">
        <v>1410</v>
      </c>
      <c r="M72" s="1"/>
      <c r="N72" s="1"/>
      <c r="O72" s="1"/>
      <c r="P72" s="1"/>
      <c r="Q72" s="1"/>
      <c r="R72" s="1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1"/>
      <c r="AK72" s="1"/>
      <c r="AL72" s="1"/>
      <c r="AM72" s="25"/>
      <c r="AN72" s="25"/>
      <c r="AO72" s="25"/>
      <c r="AP72" s="25"/>
      <c r="AQ72" s="25"/>
      <c r="AR72" s="1"/>
      <c r="AS72" s="25"/>
      <c r="AT72" s="25" t="s">
        <v>9</v>
      </c>
      <c r="AU72" s="25"/>
      <c r="AV72" s="25"/>
      <c r="AW72" s="25"/>
      <c r="AX72" s="36"/>
      <c r="AY72" s="25"/>
      <c r="AZ72" s="25"/>
      <c r="BA72" s="25"/>
      <c r="BB72" s="25"/>
      <c r="BC72" s="1"/>
      <c r="BD72" s="1"/>
      <c r="BE72" s="25"/>
      <c r="BF72" s="1"/>
      <c r="BG72" s="1"/>
      <c r="BH72" s="1"/>
      <c r="BI72" s="25"/>
      <c r="BJ72" s="6"/>
    </row>
    <row r="73" spans="1:62" ht="17">
      <c r="A73" s="23">
        <v>69</v>
      </c>
      <c r="B73" s="39" t="s">
        <v>1130</v>
      </c>
      <c r="C73" s="39" t="s">
        <v>695</v>
      </c>
      <c r="D73" s="39" t="s">
        <v>1063</v>
      </c>
      <c r="E73" s="39">
        <v>52</v>
      </c>
      <c r="F73" s="39"/>
      <c r="G73" s="39"/>
      <c r="H73" s="23" t="str">
        <f t="shared" si="2"/>
        <v>陳＊宏</v>
      </c>
      <c r="I73" s="23" t="str">
        <f t="shared" si="3"/>
        <v>1＊263621</v>
      </c>
      <c r="J73" s="39">
        <v>1130226</v>
      </c>
      <c r="K73" s="39" t="s">
        <v>72</v>
      </c>
      <c r="L73" s="39">
        <v>1410</v>
      </c>
      <c r="M73" s="1"/>
      <c r="N73" s="1"/>
      <c r="O73" s="1"/>
      <c r="P73" s="1"/>
      <c r="Q73" s="1"/>
      <c r="R73" s="1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1"/>
      <c r="AK73" s="1"/>
      <c r="AL73" s="1"/>
      <c r="AM73" s="25"/>
      <c r="AN73" s="25"/>
      <c r="AO73" s="25"/>
      <c r="AP73" s="25"/>
      <c r="AQ73" s="25"/>
      <c r="AR73" s="1"/>
      <c r="AS73" s="25"/>
      <c r="AT73" s="25"/>
      <c r="AU73" s="25"/>
      <c r="AV73" s="25"/>
      <c r="AW73" s="25"/>
      <c r="AX73" s="36" t="s">
        <v>9</v>
      </c>
      <c r="AY73" s="25"/>
      <c r="AZ73" s="25"/>
      <c r="BA73" s="25"/>
      <c r="BB73" s="25"/>
      <c r="BC73" s="1"/>
      <c r="BD73" s="1"/>
      <c r="BE73" s="25"/>
      <c r="BF73" s="1"/>
      <c r="BG73" s="1"/>
      <c r="BH73" s="1"/>
      <c r="BI73" s="25"/>
      <c r="BJ73" s="6"/>
    </row>
    <row r="74" spans="1:62" ht="17">
      <c r="A74" s="23">
        <v>70</v>
      </c>
      <c r="B74" s="39" t="s">
        <v>1131</v>
      </c>
      <c r="C74" s="39" t="s">
        <v>843</v>
      </c>
      <c r="D74" s="39" t="s">
        <v>1063</v>
      </c>
      <c r="E74" s="39">
        <v>62</v>
      </c>
      <c r="F74" s="39"/>
      <c r="G74" s="39"/>
      <c r="H74" s="23" t="str">
        <f t="shared" si="2"/>
        <v>蔣＊正</v>
      </c>
      <c r="I74" s="23" t="str">
        <f t="shared" si="3"/>
        <v>1＊220896</v>
      </c>
      <c r="J74" s="39">
        <v>1130226</v>
      </c>
      <c r="K74" s="39" t="s">
        <v>70</v>
      </c>
      <c r="L74" s="39">
        <v>1410</v>
      </c>
      <c r="M74" s="1"/>
      <c r="N74" s="1"/>
      <c r="O74" s="1"/>
      <c r="P74" s="1"/>
      <c r="Q74" s="1"/>
      <c r="R74" s="1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1"/>
      <c r="AK74" s="1"/>
      <c r="AL74" s="1"/>
      <c r="AM74" s="25"/>
      <c r="AN74" s="25"/>
      <c r="AO74" s="25"/>
      <c r="AP74" s="25"/>
      <c r="AQ74" s="25"/>
      <c r="AR74" s="1"/>
      <c r="AS74" s="25"/>
      <c r="AT74" s="25" t="s">
        <v>9</v>
      </c>
      <c r="AU74" s="25"/>
      <c r="AV74" s="25"/>
      <c r="AW74" s="25"/>
      <c r="AX74" s="36"/>
      <c r="AY74" s="25"/>
      <c r="AZ74" s="25"/>
      <c r="BA74" s="25"/>
      <c r="BB74" s="25"/>
      <c r="BC74" s="1"/>
      <c r="BD74" s="1"/>
      <c r="BE74" s="25"/>
      <c r="BF74" s="1"/>
      <c r="BG74" s="1"/>
      <c r="BH74" s="1"/>
      <c r="BI74" s="25"/>
      <c r="BJ74" s="6"/>
    </row>
    <row r="75" spans="1:62" ht="31">
      <c r="A75" s="23">
        <v>71</v>
      </c>
      <c r="B75" s="39" t="s">
        <v>1132</v>
      </c>
      <c r="C75" s="39" t="s">
        <v>844</v>
      </c>
      <c r="D75" s="39" t="s">
        <v>1067</v>
      </c>
      <c r="E75" s="39">
        <v>89</v>
      </c>
      <c r="F75" s="39" t="s">
        <v>796</v>
      </c>
      <c r="G75" s="39"/>
      <c r="H75" s="23" t="str">
        <f t="shared" si="2"/>
        <v>陳＊喬</v>
      </c>
      <c r="I75" s="23" t="str">
        <f t="shared" si="3"/>
        <v>0＊995644</v>
      </c>
      <c r="J75" s="39">
        <v>1130226</v>
      </c>
      <c r="K75" s="39" t="s">
        <v>731</v>
      </c>
      <c r="L75" s="39">
        <v>1410</v>
      </c>
      <c r="M75" s="1"/>
      <c r="N75" s="1"/>
      <c r="O75" s="1"/>
      <c r="P75" s="1"/>
      <c r="Q75" s="1"/>
      <c r="R75" s="1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1"/>
      <c r="AK75" s="1"/>
      <c r="AL75" s="1"/>
      <c r="AM75" s="25"/>
      <c r="AN75" s="25"/>
      <c r="AO75" s="25"/>
      <c r="AP75" s="25"/>
      <c r="AQ75" s="25"/>
      <c r="AR75" s="1"/>
      <c r="AS75" s="25"/>
      <c r="AT75" s="25"/>
      <c r="AU75" s="25"/>
      <c r="AV75" s="25" t="s">
        <v>9</v>
      </c>
      <c r="AW75" s="25"/>
      <c r="AX75" s="36"/>
      <c r="AY75" s="25"/>
      <c r="AZ75" s="25"/>
      <c r="BA75" s="25"/>
      <c r="BB75" s="25"/>
      <c r="BC75" s="1"/>
      <c r="BD75" s="1"/>
      <c r="BE75" s="25"/>
      <c r="BF75" s="1"/>
      <c r="BG75" s="1"/>
      <c r="BH75" s="1"/>
      <c r="BI75" s="25" t="s">
        <v>1034</v>
      </c>
      <c r="BJ75" s="6"/>
    </row>
    <row r="76" spans="1:62" ht="31">
      <c r="A76" s="23">
        <v>72</v>
      </c>
      <c r="B76" s="39" t="s">
        <v>1133</v>
      </c>
      <c r="C76" s="39" t="s">
        <v>845</v>
      </c>
      <c r="D76" s="39" t="s">
        <v>1063</v>
      </c>
      <c r="E76" s="39">
        <v>53</v>
      </c>
      <c r="F76" s="39" t="s">
        <v>790</v>
      </c>
      <c r="G76" s="39" t="s">
        <v>794</v>
      </c>
      <c r="H76" s="23" t="str">
        <f t="shared" si="2"/>
        <v>羅＊昌</v>
      </c>
      <c r="I76" s="23" t="str">
        <f t="shared" si="3"/>
        <v>1＊880915</v>
      </c>
      <c r="J76" s="39">
        <v>1130226</v>
      </c>
      <c r="K76" s="39" t="s">
        <v>731</v>
      </c>
      <c r="L76" s="39">
        <v>1410</v>
      </c>
      <c r="M76" s="1"/>
      <c r="N76" s="1"/>
      <c r="O76" s="1"/>
      <c r="P76" s="1"/>
      <c r="Q76" s="1"/>
      <c r="R76" s="1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1"/>
      <c r="AK76" s="1"/>
      <c r="AL76" s="1"/>
      <c r="AM76" s="25"/>
      <c r="AN76" s="25"/>
      <c r="AO76" s="25"/>
      <c r="AP76" s="25"/>
      <c r="AQ76" s="25"/>
      <c r="AR76" s="1"/>
      <c r="AS76" s="25"/>
      <c r="AT76" s="25"/>
      <c r="AU76" s="25"/>
      <c r="AV76" s="25" t="s">
        <v>9</v>
      </c>
      <c r="AW76" s="25"/>
      <c r="AX76" s="36"/>
      <c r="AY76" s="25"/>
      <c r="AZ76" s="25"/>
      <c r="BA76" s="25"/>
      <c r="BB76" s="25"/>
      <c r="BC76" s="1"/>
      <c r="BD76" s="1"/>
      <c r="BE76" s="25"/>
      <c r="BF76" s="1"/>
      <c r="BG76" s="1"/>
      <c r="BH76" s="1"/>
      <c r="BI76" s="25" t="s">
        <v>1034</v>
      </c>
      <c r="BJ76" s="6"/>
    </row>
    <row r="77" spans="1:62" ht="17">
      <c r="A77" s="23">
        <v>73</v>
      </c>
      <c r="B77" s="39" t="s">
        <v>1134</v>
      </c>
      <c r="C77" s="39" t="s">
        <v>846</v>
      </c>
      <c r="D77" s="39" t="s">
        <v>1063</v>
      </c>
      <c r="E77" s="39">
        <v>72</v>
      </c>
      <c r="F77" s="39" t="s">
        <v>793</v>
      </c>
      <c r="G77" s="39" t="s">
        <v>797</v>
      </c>
      <c r="H77" s="23" t="str">
        <f t="shared" si="2"/>
        <v>卓＊安</v>
      </c>
      <c r="I77" s="23" t="str">
        <f t="shared" si="3"/>
        <v>0＊336048</v>
      </c>
      <c r="J77" s="39">
        <v>1130226</v>
      </c>
      <c r="K77" s="39" t="s">
        <v>847</v>
      </c>
      <c r="L77" s="39">
        <v>1410</v>
      </c>
      <c r="M77" s="1"/>
      <c r="N77" s="1"/>
      <c r="O77" s="1"/>
      <c r="P77" s="1"/>
      <c r="Q77" s="1" t="s">
        <v>9</v>
      </c>
      <c r="R77" s="1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1"/>
      <c r="AK77" s="1"/>
      <c r="AL77" s="1"/>
      <c r="AM77" s="25"/>
      <c r="AN77" s="25"/>
      <c r="AO77" s="25"/>
      <c r="AP77" s="25"/>
      <c r="AQ77" s="25"/>
      <c r="AR77" s="1"/>
      <c r="AS77" s="25"/>
      <c r="AT77" s="25"/>
      <c r="AU77" s="25"/>
      <c r="AV77" s="25"/>
      <c r="AW77" s="25"/>
      <c r="AX77" s="36"/>
      <c r="AY77" s="25"/>
      <c r="AZ77" s="25"/>
      <c r="BA77" s="25"/>
      <c r="BB77" s="25"/>
      <c r="BC77" s="1"/>
      <c r="BD77" s="1"/>
      <c r="BE77" s="25"/>
      <c r="BF77" s="1"/>
      <c r="BG77" s="1"/>
      <c r="BH77" s="1"/>
      <c r="BI77" s="25"/>
      <c r="BJ77" s="6"/>
    </row>
    <row r="78" spans="1:62" ht="31">
      <c r="A78" s="23">
        <v>74</v>
      </c>
      <c r="B78" s="39" t="s">
        <v>1135</v>
      </c>
      <c r="C78" s="39" t="s">
        <v>848</v>
      </c>
      <c r="D78" s="39" t="s">
        <v>1063</v>
      </c>
      <c r="E78" s="39">
        <v>68</v>
      </c>
      <c r="F78" s="39" t="s">
        <v>195</v>
      </c>
      <c r="G78" s="39" t="s">
        <v>195</v>
      </c>
      <c r="H78" s="23" t="str">
        <f t="shared" si="2"/>
        <v>陳＊文</v>
      </c>
      <c r="I78" s="23" t="str">
        <f t="shared" si="3"/>
        <v>1＊354722</v>
      </c>
      <c r="J78" s="39">
        <v>1130201</v>
      </c>
      <c r="K78" s="39" t="s">
        <v>734</v>
      </c>
      <c r="L78" s="39">
        <v>1058</v>
      </c>
      <c r="M78" s="1"/>
      <c r="N78" s="1"/>
      <c r="O78" s="1"/>
      <c r="P78" s="1"/>
      <c r="Q78" s="1"/>
      <c r="R78" s="1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1"/>
      <c r="AK78" s="1"/>
      <c r="AL78" s="1"/>
      <c r="AM78" s="25"/>
      <c r="AN78" s="25"/>
      <c r="AO78" s="25"/>
      <c r="AP78" s="25"/>
      <c r="AQ78" s="25"/>
      <c r="AR78" s="1"/>
      <c r="AS78" s="25"/>
      <c r="AT78" s="25"/>
      <c r="AU78" s="25"/>
      <c r="AV78" s="25"/>
      <c r="AW78" s="25"/>
      <c r="AX78" s="36"/>
      <c r="AY78" s="25"/>
      <c r="AZ78" s="25"/>
      <c r="BA78" s="25" t="s">
        <v>9</v>
      </c>
      <c r="BB78" s="25"/>
      <c r="BC78" s="1"/>
      <c r="BD78" s="1"/>
      <c r="BE78" s="25" t="s">
        <v>736</v>
      </c>
      <c r="BF78" s="1"/>
      <c r="BG78" s="1"/>
      <c r="BH78" s="1"/>
      <c r="BI78" s="25"/>
      <c r="BJ78" s="6"/>
    </row>
    <row r="79" spans="1:62" ht="46.5">
      <c r="A79" s="23">
        <v>75</v>
      </c>
      <c r="B79" s="39" t="s">
        <v>1136</v>
      </c>
      <c r="C79" s="39" t="s">
        <v>140</v>
      </c>
      <c r="D79" s="39" t="s">
        <v>1067</v>
      </c>
      <c r="E79" s="39">
        <v>86</v>
      </c>
      <c r="F79" s="39" t="s">
        <v>195</v>
      </c>
      <c r="G79" s="39" t="s">
        <v>195</v>
      </c>
      <c r="H79" s="23" t="str">
        <f t="shared" si="2"/>
        <v>江＊笑</v>
      </c>
      <c r="I79" s="23" t="str">
        <f t="shared" si="3"/>
        <v>1＊565736</v>
      </c>
      <c r="J79" s="39">
        <v>1130201</v>
      </c>
      <c r="K79" s="39" t="s">
        <v>741</v>
      </c>
      <c r="L79" s="39">
        <v>1058</v>
      </c>
      <c r="M79" s="1"/>
      <c r="N79" s="1"/>
      <c r="O79" s="1"/>
      <c r="P79" s="1"/>
      <c r="Q79" s="1"/>
      <c r="R79" s="1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1"/>
      <c r="AK79" s="1"/>
      <c r="AL79" s="1"/>
      <c r="AM79" s="25"/>
      <c r="AN79" s="25"/>
      <c r="AO79" s="25"/>
      <c r="AP79" s="25"/>
      <c r="AQ79" s="25"/>
      <c r="AR79" s="1"/>
      <c r="AS79" s="25"/>
      <c r="AT79" s="25"/>
      <c r="AU79" s="25"/>
      <c r="AV79" s="25"/>
      <c r="AW79" s="25"/>
      <c r="AX79" s="36"/>
      <c r="AY79" s="25"/>
      <c r="AZ79" s="25" t="s">
        <v>9</v>
      </c>
      <c r="BA79" s="25"/>
      <c r="BB79" s="25" t="s">
        <v>733</v>
      </c>
      <c r="BC79" s="1"/>
      <c r="BD79" s="1"/>
      <c r="BE79" s="25" t="s">
        <v>736</v>
      </c>
      <c r="BF79" s="1"/>
      <c r="BG79" s="1"/>
      <c r="BH79" s="1"/>
      <c r="BI79" s="25"/>
      <c r="BJ79" s="6"/>
    </row>
    <row r="80" spans="1:62" ht="31">
      <c r="A80" s="23">
        <v>76</v>
      </c>
      <c r="B80" s="39" t="s">
        <v>1137</v>
      </c>
      <c r="C80" s="39" t="s">
        <v>850</v>
      </c>
      <c r="D80" s="39" t="s">
        <v>1067</v>
      </c>
      <c r="E80" s="39">
        <v>55</v>
      </c>
      <c r="F80" s="39" t="s">
        <v>195</v>
      </c>
      <c r="G80" s="39" t="s">
        <v>195</v>
      </c>
      <c r="H80" s="23" t="str">
        <f t="shared" si="2"/>
        <v>鄭＊青</v>
      </c>
      <c r="I80" s="23" t="str">
        <f t="shared" si="3"/>
        <v>1＊292352</v>
      </c>
      <c r="J80" s="39">
        <v>1130208</v>
      </c>
      <c r="K80" s="39" t="s">
        <v>734</v>
      </c>
      <c r="L80" s="39">
        <v>1058</v>
      </c>
      <c r="M80" s="1"/>
      <c r="N80" s="1"/>
      <c r="O80" s="1"/>
      <c r="P80" s="1"/>
      <c r="Q80" s="1"/>
      <c r="R80" s="1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1"/>
      <c r="AK80" s="1"/>
      <c r="AL80" s="1"/>
      <c r="AM80" s="25"/>
      <c r="AN80" s="25"/>
      <c r="AO80" s="25"/>
      <c r="AP80" s="25"/>
      <c r="AQ80" s="25"/>
      <c r="AR80" s="1"/>
      <c r="AS80" s="25"/>
      <c r="AT80" s="25"/>
      <c r="AU80" s="25"/>
      <c r="AV80" s="25"/>
      <c r="AW80" s="25"/>
      <c r="AX80" s="36"/>
      <c r="AY80" s="25"/>
      <c r="AZ80" s="25"/>
      <c r="BA80" s="25" t="s">
        <v>9</v>
      </c>
      <c r="BB80" s="25"/>
      <c r="BC80" s="1"/>
      <c r="BD80" s="1"/>
      <c r="BE80" s="25"/>
      <c r="BF80" s="1"/>
      <c r="BG80" s="1"/>
      <c r="BH80" s="1"/>
      <c r="BI80" s="25"/>
      <c r="BJ80" s="6"/>
    </row>
    <row r="81" spans="1:62" ht="31">
      <c r="A81" s="23">
        <v>77</v>
      </c>
      <c r="B81" s="39" t="s">
        <v>1138</v>
      </c>
      <c r="C81" s="39" t="s">
        <v>852</v>
      </c>
      <c r="D81" s="39" t="s">
        <v>1067</v>
      </c>
      <c r="E81" s="39">
        <v>69</v>
      </c>
      <c r="F81" s="39" t="s">
        <v>195</v>
      </c>
      <c r="G81" s="39" t="s">
        <v>195</v>
      </c>
      <c r="H81" s="23" t="str">
        <f t="shared" si="2"/>
        <v>陳＊嬌</v>
      </c>
      <c r="I81" s="23" t="str">
        <f t="shared" si="3"/>
        <v>2＊795743</v>
      </c>
      <c r="J81" s="39">
        <v>1130219</v>
      </c>
      <c r="K81" s="39" t="s">
        <v>734</v>
      </c>
      <c r="L81" s="39">
        <v>1058</v>
      </c>
      <c r="M81" s="1"/>
      <c r="N81" s="1"/>
      <c r="O81" s="1"/>
      <c r="P81" s="1"/>
      <c r="Q81" s="1"/>
      <c r="R81" s="1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1"/>
      <c r="AK81" s="1"/>
      <c r="AL81" s="1"/>
      <c r="AM81" s="25"/>
      <c r="AN81" s="25"/>
      <c r="AO81" s="25"/>
      <c r="AP81" s="25"/>
      <c r="AQ81" s="25"/>
      <c r="AR81" s="1"/>
      <c r="AS81" s="25"/>
      <c r="AT81" s="25"/>
      <c r="AU81" s="25"/>
      <c r="AV81" s="25"/>
      <c r="AW81" s="25"/>
      <c r="AX81" s="36"/>
      <c r="AY81" s="25"/>
      <c r="AZ81" s="25"/>
      <c r="BA81" s="25" t="s">
        <v>9</v>
      </c>
      <c r="BB81" s="25"/>
      <c r="BC81" s="1"/>
      <c r="BD81" s="1"/>
      <c r="BE81" s="25"/>
      <c r="BF81" s="1"/>
      <c r="BG81" s="1"/>
      <c r="BH81" s="1"/>
      <c r="BI81" s="25"/>
      <c r="BJ81" s="6"/>
    </row>
    <row r="82" spans="1:62" ht="31">
      <c r="A82" s="23">
        <v>78</v>
      </c>
      <c r="B82" s="39" t="s">
        <v>1139</v>
      </c>
      <c r="C82" s="39" t="s">
        <v>854</v>
      </c>
      <c r="D82" s="39" t="s">
        <v>1067</v>
      </c>
      <c r="E82" s="39">
        <v>72</v>
      </c>
      <c r="F82" s="39" t="s">
        <v>195</v>
      </c>
      <c r="G82" s="39" t="s">
        <v>195</v>
      </c>
      <c r="H82" s="23" t="str">
        <f t="shared" si="2"/>
        <v>楊＊金連</v>
      </c>
      <c r="I82" s="23" t="str">
        <f t="shared" si="3"/>
        <v>0＊280756</v>
      </c>
      <c r="J82" s="39">
        <v>1130222</v>
      </c>
      <c r="K82" s="39" t="s">
        <v>732</v>
      </c>
      <c r="L82" s="39">
        <v>1058</v>
      </c>
      <c r="M82" s="1"/>
      <c r="N82" s="1"/>
      <c r="O82" s="1"/>
      <c r="P82" s="1"/>
      <c r="Q82" s="1"/>
      <c r="R82" s="1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1"/>
      <c r="AK82" s="1"/>
      <c r="AL82" s="1"/>
      <c r="AM82" s="25"/>
      <c r="AN82" s="25"/>
      <c r="AO82" s="25"/>
      <c r="AP82" s="25"/>
      <c r="AQ82" s="25"/>
      <c r="AR82" s="1"/>
      <c r="AS82" s="25"/>
      <c r="AT82" s="25"/>
      <c r="AU82" s="25"/>
      <c r="AV82" s="25"/>
      <c r="AW82" s="25"/>
      <c r="AX82" s="36"/>
      <c r="AY82" s="25"/>
      <c r="AZ82" s="25"/>
      <c r="BA82" s="25"/>
      <c r="BB82" s="25" t="s">
        <v>1047</v>
      </c>
      <c r="BC82" s="1"/>
      <c r="BD82" s="1"/>
      <c r="BE82" s="25"/>
      <c r="BF82" s="1"/>
      <c r="BG82" s="1"/>
      <c r="BH82" s="1"/>
      <c r="BI82" s="25"/>
      <c r="BJ82" s="6"/>
    </row>
    <row r="83" spans="1:62" ht="31">
      <c r="A83" s="23">
        <v>79</v>
      </c>
      <c r="B83" s="39" t="s">
        <v>1140</v>
      </c>
      <c r="C83" s="39" t="s">
        <v>409</v>
      </c>
      <c r="D83" s="39" t="s">
        <v>1067</v>
      </c>
      <c r="E83" s="39">
        <v>74</v>
      </c>
      <c r="F83" s="39" t="s">
        <v>195</v>
      </c>
      <c r="G83" s="39" t="s">
        <v>195</v>
      </c>
      <c r="H83" s="23" t="str">
        <f t="shared" si="2"/>
        <v>張＊琴</v>
      </c>
      <c r="I83" s="23" t="str">
        <f t="shared" si="3"/>
        <v>0＊267574</v>
      </c>
      <c r="J83" s="39">
        <v>1130229</v>
      </c>
      <c r="K83" s="39" t="s">
        <v>732</v>
      </c>
      <c r="L83" s="39">
        <v>1058</v>
      </c>
      <c r="M83" s="1"/>
      <c r="N83" s="1"/>
      <c r="O83" s="1"/>
      <c r="P83" s="1"/>
      <c r="Q83" s="1"/>
      <c r="R83" s="1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1"/>
      <c r="AK83" s="1"/>
      <c r="AL83" s="1"/>
      <c r="AM83" s="25"/>
      <c r="AN83" s="25"/>
      <c r="AO83" s="25"/>
      <c r="AP83" s="25"/>
      <c r="AQ83" s="25"/>
      <c r="AR83" s="1"/>
      <c r="AS83" s="25"/>
      <c r="AT83" s="25"/>
      <c r="AU83" s="25"/>
      <c r="AV83" s="25"/>
      <c r="AW83" s="25"/>
      <c r="AX83" s="36"/>
      <c r="AY83" s="25"/>
      <c r="AZ83" s="25"/>
      <c r="BA83" s="25"/>
      <c r="BB83" s="25" t="s">
        <v>1037</v>
      </c>
      <c r="BC83" s="1"/>
      <c r="BD83" s="1"/>
      <c r="BE83" s="25"/>
      <c r="BF83" s="1"/>
      <c r="BG83" s="1"/>
      <c r="BH83" s="1"/>
      <c r="BI83" s="25"/>
      <c r="BJ83" s="6"/>
    </row>
    <row r="84" spans="1:62" ht="46.5">
      <c r="A84" s="23">
        <v>80</v>
      </c>
      <c r="B84" s="39" t="s">
        <v>1141</v>
      </c>
      <c r="C84" s="39" t="s">
        <v>856</v>
      </c>
      <c r="D84" s="39" t="s">
        <v>1067</v>
      </c>
      <c r="E84" s="39">
        <v>57</v>
      </c>
      <c r="F84" s="39" t="s">
        <v>195</v>
      </c>
      <c r="G84" s="39" t="s">
        <v>195</v>
      </c>
      <c r="H84" s="23" t="str">
        <f t="shared" si="2"/>
        <v>黃＊珠</v>
      </c>
      <c r="I84" s="23" t="str">
        <f t="shared" si="3"/>
        <v>0＊063183</v>
      </c>
      <c r="J84" s="39">
        <v>1130201</v>
      </c>
      <c r="K84" s="39" t="s">
        <v>738</v>
      </c>
      <c r="L84" s="39">
        <v>1125</v>
      </c>
      <c r="M84" s="1"/>
      <c r="N84" s="1"/>
      <c r="O84" s="1"/>
      <c r="P84" s="1"/>
      <c r="Q84" s="1"/>
      <c r="R84" s="1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1"/>
      <c r="AK84" s="1"/>
      <c r="AL84" s="1"/>
      <c r="AM84" s="25"/>
      <c r="AN84" s="25"/>
      <c r="AO84" s="25"/>
      <c r="AP84" s="25"/>
      <c r="AQ84" s="25"/>
      <c r="AR84" s="1"/>
      <c r="AS84" s="25"/>
      <c r="AT84" s="25"/>
      <c r="AU84" s="25"/>
      <c r="AV84" s="25"/>
      <c r="AW84" s="25"/>
      <c r="AX84" s="36"/>
      <c r="AY84" s="25" t="s">
        <v>9</v>
      </c>
      <c r="AZ84" s="25"/>
      <c r="BA84" s="25" t="s">
        <v>9</v>
      </c>
      <c r="BB84" s="25"/>
      <c r="BC84" s="1"/>
      <c r="BD84" s="1"/>
      <c r="BE84" s="25" t="s">
        <v>736</v>
      </c>
      <c r="BF84" s="1"/>
      <c r="BG84" s="1"/>
      <c r="BH84" s="1"/>
      <c r="BI84" s="25"/>
      <c r="BJ84" s="6"/>
    </row>
    <row r="85" spans="1:62" ht="31">
      <c r="A85" s="23">
        <v>81</v>
      </c>
      <c r="B85" s="39" t="s">
        <v>1142</v>
      </c>
      <c r="C85" s="39" t="s">
        <v>857</v>
      </c>
      <c r="D85" s="39" t="s">
        <v>1067</v>
      </c>
      <c r="E85" s="39">
        <v>62</v>
      </c>
      <c r="F85" s="39" t="s">
        <v>195</v>
      </c>
      <c r="G85" s="39" t="s">
        <v>195</v>
      </c>
      <c r="H85" s="23" t="str">
        <f t="shared" si="2"/>
        <v>翁＊玫</v>
      </c>
      <c r="I85" s="23" t="str">
        <f t="shared" si="3"/>
        <v>0＊466701</v>
      </c>
      <c r="J85" s="39">
        <v>1130201</v>
      </c>
      <c r="K85" s="39" t="s">
        <v>734</v>
      </c>
      <c r="L85" s="39">
        <v>1125</v>
      </c>
      <c r="M85" s="1"/>
      <c r="N85" s="1"/>
      <c r="O85" s="1"/>
      <c r="P85" s="1"/>
      <c r="Q85" s="1"/>
      <c r="R85" s="1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1"/>
      <c r="AK85" s="1"/>
      <c r="AL85" s="1"/>
      <c r="AM85" s="25"/>
      <c r="AN85" s="25"/>
      <c r="AO85" s="25"/>
      <c r="AP85" s="25"/>
      <c r="AQ85" s="25"/>
      <c r="AR85" s="1"/>
      <c r="AS85" s="25"/>
      <c r="AT85" s="25"/>
      <c r="AU85" s="25"/>
      <c r="AV85" s="25"/>
      <c r="AW85" s="25"/>
      <c r="AX85" s="36"/>
      <c r="AY85" s="25"/>
      <c r="AZ85" s="25"/>
      <c r="BA85" s="25" t="s">
        <v>9</v>
      </c>
      <c r="BB85" s="25"/>
      <c r="BC85" s="1"/>
      <c r="BD85" s="1"/>
      <c r="BE85" s="25"/>
      <c r="BF85" s="1"/>
      <c r="BG85" s="1"/>
      <c r="BH85" s="1"/>
      <c r="BI85" s="25"/>
      <c r="BJ85" s="6"/>
    </row>
    <row r="86" spans="1:62" ht="31">
      <c r="A86" s="23">
        <v>82</v>
      </c>
      <c r="B86" s="39" t="s">
        <v>1143</v>
      </c>
      <c r="C86" s="39" t="s">
        <v>858</v>
      </c>
      <c r="D86" s="39" t="s">
        <v>1063</v>
      </c>
      <c r="E86" s="39">
        <v>86</v>
      </c>
      <c r="F86" s="39" t="s">
        <v>195</v>
      </c>
      <c r="G86" s="39" t="s">
        <v>195</v>
      </c>
      <c r="H86" s="23" t="str">
        <f t="shared" si="2"/>
        <v>郭＊達</v>
      </c>
      <c r="I86" s="23" t="str">
        <f t="shared" si="3"/>
        <v>0＊393363</v>
      </c>
      <c r="J86" s="39">
        <v>1130201</v>
      </c>
      <c r="K86" s="39" t="s">
        <v>751</v>
      </c>
      <c r="L86" s="39">
        <v>1125</v>
      </c>
      <c r="M86" s="1"/>
      <c r="N86" s="1"/>
      <c r="O86" s="1"/>
      <c r="P86" s="1"/>
      <c r="Q86" s="1"/>
      <c r="R86" s="1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1"/>
      <c r="AK86" s="1"/>
      <c r="AL86" s="1"/>
      <c r="AM86" s="25"/>
      <c r="AN86" s="25"/>
      <c r="AO86" s="25"/>
      <c r="AP86" s="25"/>
      <c r="AQ86" s="25"/>
      <c r="AR86" s="1"/>
      <c r="AS86" s="25"/>
      <c r="AT86" s="25"/>
      <c r="AU86" s="25"/>
      <c r="AV86" s="25"/>
      <c r="AW86" s="25"/>
      <c r="AX86" s="36"/>
      <c r="AY86" s="25"/>
      <c r="AZ86" s="25"/>
      <c r="BA86" s="25"/>
      <c r="BB86" s="25"/>
      <c r="BC86" s="1" t="s">
        <v>9</v>
      </c>
      <c r="BD86" s="1"/>
      <c r="BE86" s="25"/>
      <c r="BF86" s="1"/>
      <c r="BG86" s="1"/>
      <c r="BH86" s="1"/>
      <c r="BI86" s="25"/>
      <c r="BJ86" s="6"/>
    </row>
    <row r="87" spans="1:62" ht="31">
      <c r="A87" s="23">
        <v>83</v>
      </c>
      <c r="B87" s="39" t="s">
        <v>1144</v>
      </c>
      <c r="C87" s="39" t="s">
        <v>859</v>
      </c>
      <c r="D87" s="39" t="s">
        <v>1063</v>
      </c>
      <c r="E87" s="39">
        <v>67</v>
      </c>
      <c r="F87" s="39" t="s">
        <v>195</v>
      </c>
      <c r="G87" s="39" t="s">
        <v>195</v>
      </c>
      <c r="H87" s="23" t="str">
        <f t="shared" si="2"/>
        <v>吳＊梯</v>
      </c>
      <c r="I87" s="23" t="str">
        <f t="shared" si="3"/>
        <v>1＊091220</v>
      </c>
      <c r="J87" s="39">
        <v>1130201</v>
      </c>
      <c r="K87" s="39" t="s">
        <v>732</v>
      </c>
      <c r="L87" s="39">
        <v>1125</v>
      </c>
      <c r="M87" s="1"/>
      <c r="N87" s="1"/>
      <c r="O87" s="1"/>
      <c r="P87" s="1"/>
      <c r="Q87" s="1"/>
      <c r="R87" s="1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1"/>
      <c r="AK87" s="1"/>
      <c r="AL87" s="1"/>
      <c r="AM87" s="25"/>
      <c r="AN87" s="25"/>
      <c r="AO87" s="25"/>
      <c r="AP87" s="25"/>
      <c r="AQ87" s="25"/>
      <c r="AR87" s="1"/>
      <c r="AS87" s="25"/>
      <c r="AT87" s="25"/>
      <c r="AU87" s="25"/>
      <c r="AV87" s="25"/>
      <c r="AW87" s="25"/>
      <c r="AX87" s="36"/>
      <c r="AY87" s="25"/>
      <c r="AZ87" s="25"/>
      <c r="BA87" s="25"/>
      <c r="BB87" s="25" t="s">
        <v>733</v>
      </c>
      <c r="BC87" s="1"/>
      <c r="BD87" s="1"/>
      <c r="BE87" s="25"/>
      <c r="BF87" s="1"/>
      <c r="BG87" s="1"/>
      <c r="BH87" s="1"/>
      <c r="BI87" s="25"/>
      <c r="BJ87" s="6"/>
    </row>
    <row r="88" spans="1:62" ht="31">
      <c r="A88" s="23">
        <v>84</v>
      </c>
      <c r="B88" s="39" t="s">
        <v>1145</v>
      </c>
      <c r="C88" s="39" t="s">
        <v>860</v>
      </c>
      <c r="D88" s="39" t="s">
        <v>1063</v>
      </c>
      <c r="E88" s="39">
        <v>55</v>
      </c>
      <c r="F88" s="39" t="s">
        <v>195</v>
      </c>
      <c r="G88" s="39" t="s">
        <v>195</v>
      </c>
      <c r="H88" s="23" t="str">
        <f t="shared" si="2"/>
        <v>李＊標</v>
      </c>
      <c r="I88" s="23" t="str">
        <f t="shared" si="3"/>
        <v>1＊009045</v>
      </c>
      <c r="J88" s="39">
        <v>1130201</v>
      </c>
      <c r="K88" s="39" t="s">
        <v>734</v>
      </c>
      <c r="L88" s="39">
        <v>1125</v>
      </c>
      <c r="M88" s="1"/>
      <c r="N88" s="1"/>
      <c r="O88" s="1"/>
      <c r="P88" s="1"/>
      <c r="Q88" s="1"/>
      <c r="R88" s="1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1"/>
      <c r="AK88" s="1"/>
      <c r="AL88" s="1"/>
      <c r="AM88" s="25"/>
      <c r="AN88" s="25"/>
      <c r="AO88" s="25"/>
      <c r="AP88" s="25"/>
      <c r="AQ88" s="25"/>
      <c r="AR88" s="1"/>
      <c r="AS88" s="25"/>
      <c r="AT88" s="25"/>
      <c r="AU88" s="25"/>
      <c r="AV88" s="25"/>
      <c r="AW88" s="25"/>
      <c r="AX88" s="36"/>
      <c r="AY88" s="25"/>
      <c r="AZ88" s="25"/>
      <c r="BA88" s="25" t="s">
        <v>9</v>
      </c>
      <c r="BB88" s="25"/>
      <c r="BC88" s="1"/>
      <c r="BD88" s="1"/>
      <c r="BE88" s="25"/>
      <c r="BF88" s="1"/>
      <c r="BG88" s="1"/>
      <c r="BH88" s="1"/>
      <c r="BI88" s="25"/>
      <c r="BJ88" s="6"/>
    </row>
    <row r="89" spans="1:62" ht="31">
      <c r="A89" s="23">
        <v>85</v>
      </c>
      <c r="B89" s="39" t="s">
        <v>1146</v>
      </c>
      <c r="C89" s="39" t="s">
        <v>861</v>
      </c>
      <c r="D89" s="39" t="s">
        <v>1067</v>
      </c>
      <c r="E89" s="39">
        <v>73</v>
      </c>
      <c r="F89" s="39" t="s">
        <v>195</v>
      </c>
      <c r="G89" s="39" t="s">
        <v>195</v>
      </c>
      <c r="H89" s="23" t="str">
        <f t="shared" si="2"/>
        <v>林＊春圓</v>
      </c>
      <c r="I89" s="23" t="str">
        <f t="shared" si="3"/>
        <v>2＊085992</v>
      </c>
      <c r="J89" s="39">
        <v>1130201</v>
      </c>
      <c r="K89" s="39" t="s">
        <v>732</v>
      </c>
      <c r="L89" s="39">
        <v>1125</v>
      </c>
      <c r="M89" s="1"/>
      <c r="N89" s="1"/>
      <c r="O89" s="1"/>
      <c r="P89" s="1"/>
      <c r="Q89" s="1"/>
      <c r="R89" s="1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1"/>
      <c r="AK89" s="1"/>
      <c r="AL89" s="1"/>
      <c r="AM89" s="25"/>
      <c r="AN89" s="25"/>
      <c r="AO89" s="25"/>
      <c r="AP89" s="25"/>
      <c r="AQ89" s="25"/>
      <c r="AR89" s="1"/>
      <c r="AS89" s="25"/>
      <c r="AT89" s="25"/>
      <c r="AU89" s="25"/>
      <c r="AV89" s="25"/>
      <c r="AW89" s="25"/>
      <c r="AX89" s="36"/>
      <c r="AY89" s="25"/>
      <c r="AZ89" s="25"/>
      <c r="BA89" s="25"/>
      <c r="BB89" s="25" t="s">
        <v>733</v>
      </c>
      <c r="BC89" s="1"/>
      <c r="BD89" s="1"/>
      <c r="BE89" s="25"/>
      <c r="BF89" s="1"/>
      <c r="BG89" s="1"/>
      <c r="BH89" s="1"/>
      <c r="BI89" s="25"/>
      <c r="BJ89" s="6"/>
    </row>
    <row r="90" spans="1:62" ht="46.5">
      <c r="A90" s="23">
        <v>86</v>
      </c>
      <c r="B90" s="39" t="s">
        <v>1147</v>
      </c>
      <c r="C90" s="39" t="s">
        <v>862</v>
      </c>
      <c r="D90" s="39" t="s">
        <v>1067</v>
      </c>
      <c r="E90" s="39">
        <v>57</v>
      </c>
      <c r="F90" s="39" t="s">
        <v>195</v>
      </c>
      <c r="G90" s="39" t="s">
        <v>195</v>
      </c>
      <c r="H90" s="23" t="str">
        <f t="shared" si="2"/>
        <v>梁＊卿</v>
      </c>
      <c r="I90" s="23" t="str">
        <f t="shared" si="3"/>
        <v>2＊532714</v>
      </c>
      <c r="J90" s="39">
        <v>1130201</v>
      </c>
      <c r="K90" s="39" t="s">
        <v>738</v>
      </c>
      <c r="L90" s="39">
        <v>1125</v>
      </c>
      <c r="M90" s="1"/>
      <c r="N90" s="1"/>
      <c r="O90" s="1"/>
      <c r="P90" s="1"/>
      <c r="Q90" s="1"/>
      <c r="R90" s="1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1"/>
      <c r="AK90" s="1"/>
      <c r="AL90" s="1"/>
      <c r="AM90" s="25"/>
      <c r="AN90" s="25"/>
      <c r="AO90" s="25"/>
      <c r="AP90" s="25"/>
      <c r="AQ90" s="25"/>
      <c r="AR90" s="1"/>
      <c r="AS90" s="25"/>
      <c r="AT90" s="25"/>
      <c r="AU90" s="25"/>
      <c r="AV90" s="25"/>
      <c r="AW90" s="25"/>
      <c r="AX90" s="36"/>
      <c r="AY90" s="25" t="s">
        <v>9</v>
      </c>
      <c r="AZ90" s="25"/>
      <c r="BA90" s="25" t="s">
        <v>9</v>
      </c>
      <c r="BB90" s="25"/>
      <c r="BC90" s="1"/>
      <c r="BD90" s="1"/>
      <c r="BE90" s="25" t="s">
        <v>736</v>
      </c>
      <c r="BF90" s="1"/>
      <c r="BG90" s="1"/>
      <c r="BH90" s="1"/>
      <c r="BI90" s="25"/>
      <c r="BJ90" s="6"/>
    </row>
    <row r="91" spans="1:62" ht="31">
      <c r="A91" s="23">
        <v>87</v>
      </c>
      <c r="B91" s="39" t="s">
        <v>1148</v>
      </c>
      <c r="C91" s="39" t="s">
        <v>863</v>
      </c>
      <c r="D91" s="39" t="s">
        <v>1063</v>
      </c>
      <c r="E91" s="39">
        <v>74</v>
      </c>
      <c r="F91" s="39" t="s">
        <v>195</v>
      </c>
      <c r="G91" s="39" t="s">
        <v>195</v>
      </c>
      <c r="H91" s="23" t="str">
        <f t="shared" si="2"/>
        <v>林＊龍</v>
      </c>
      <c r="I91" s="23" t="str">
        <f t="shared" si="3"/>
        <v>0＊953545</v>
      </c>
      <c r="J91" s="39">
        <v>1130205</v>
      </c>
      <c r="K91" s="39" t="s">
        <v>734</v>
      </c>
      <c r="L91" s="39">
        <v>1125</v>
      </c>
      <c r="M91" s="1"/>
      <c r="N91" s="1"/>
      <c r="O91" s="1"/>
      <c r="P91" s="1"/>
      <c r="Q91" s="1"/>
      <c r="R91" s="1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1"/>
      <c r="AK91" s="1"/>
      <c r="AL91" s="1"/>
      <c r="AM91" s="25"/>
      <c r="AN91" s="25"/>
      <c r="AO91" s="25"/>
      <c r="AP91" s="25"/>
      <c r="AQ91" s="25"/>
      <c r="AR91" s="1"/>
      <c r="AS91" s="25"/>
      <c r="AT91" s="25"/>
      <c r="AU91" s="25"/>
      <c r="AV91" s="25"/>
      <c r="AW91" s="25"/>
      <c r="AX91" s="36"/>
      <c r="AY91" s="25"/>
      <c r="AZ91" s="25"/>
      <c r="BA91" s="25" t="s">
        <v>1037</v>
      </c>
      <c r="BB91" s="25"/>
      <c r="BC91" s="1"/>
      <c r="BD91" s="1"/>
      <c r="BE91" s="25"/>
      <c r="BF91" s="1"/>
      <c r="BG91" s="1"/>
      <c r="BH91" s="1"/>
      <c r="BI91" s="25"/>
      <c r="BJ91" s="6"/>
    </row>
    <row r="92" spans="1:62" ht="31">
      <c r="A92" s="23">
        <v>88</v>
      </c>
      <c r="B92" s="39" t="s">
        <v>1149</v>
      </c>
      <c r="C92" s="39" t="s">
        <v>865</v>
      </c>
      <c r="D92" s="39" t="s">
        <v>1063</v>
      </c>
      <c r="E92" s="39">
        <v>73</v>
      </c>
      <c r="F92" s="39" t="s">
        <v>195</v>
      </c>
      <c r="G92" s="39" t="s">
        <v>195</v>
      </c>
      <c r="H92" s="23" t="str">
        <f t="shared" si="2"/>
        <v>陳＊卿</v>
      </c>
      <c r="I92" s="23" t="str">
        <f t="shared" si="3"/>
        <v>2＊647509</v>
      </c>
      <c r="J92" s="39">
        <v>1130205</v>
      </c>
      <c r="K92" s="39" t="s">
        <v>734</v>
      </c>
      <c r="L92" s="39">
        <v>1125</v>
      </c>
      <c r="M92" s="1"/>
      <c r="N92" s="1"/>
      <c r="O92" s="1"/>
      <c r="P92" s="1"/>
      <c r="Q92" s="1"/>
      <c r="R92" s="1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1"/>
      <c r="AK92" s="1"/>
      <c r="AL92" s="1"/>
      <c r="AM92" s="25"/>
      <c r="AN92" s="25"/>
      <c r="AO92" s="25"/>
      <c r="AP92" s="25"/>
      <c r="AQ92" s="25"/>
      <c r="AR92" s="1"/>
      <c r="AS92" s="25"/>
      <c r="AT92" s="25"/>
      <c r="AU92" s="25"/>
      <c r="AV92" s="25"/>
      <c r="AW92" s="25"/>
      <c r="AX92" s="36"/>
      <c r="AY92" s="25"/>
      <c r="AZ92" s="25"/>
      <c r="BA92" s="25" t="s">
        <v>9</v>
      </c>
      <c r="BB92" s="25"/>
      <c r="BC92" s="1"/>
      <c r="BD92" s="1"/>
      <c r="BE92" s="25"/>
      <c r="BF92" s="1"/>
      <c r="BG92" s="1"/>
      <c r="BH92" s="1"/>
      <c r="BI92" s="25"/>
      <c r="BJ92" s="6"/>
    </row>
    <row r="93" spans="1:62" ht="46.5">
      <c r="A93" s="23">
        <v>89</v>
      </c>
      <c r="B93" s="39" t="s">
        <v>1150</v>
      </c>
      <c r="C93" s="39" t="s">
        <v>866</v>
      </c>
      <c r="D93" s="39" t="s">
        <v>1063</v>
      </c>
      <c r="E93" s="39">
        <v>72</v>
      </c>
      <c r="F93" s="39" t="s">
        <v>195</v>
      </c>
      <c r="G93" s="39" t="s">
        <v>195</v>
      </c>
      <c r="H93" s="23" t="str">
        <f t="shared" si="2"/>
        <v>郭＊星</v>
      </c>
      <c r="I93" s="23" t="str">
        <f t="shared" si="3"/>
        <v>2＊418423</v>
      </c>
      <c r="J93" s="39">
        <v>1130213</v>
      </c>
      <c r="K93" s="39" t="s">
        <v>738</v>
      </c>
      <c r="L93" s="39">
        <v>1125</v>
      </c>
      <c r="M93" s="1"/>
      <c r="N93" s="1"/>
      <c r="O93" s="1"/>
      <c r="P93" s="1"/>
      <c r="Q93" s="1"/>
      <c r="R93" s="1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1"/>
      <c r="AK93" s="1"/>
      <c r="AL93" s="1"/>
      <c r="AM93" s="25"/>
      <c r="AN93" s="25"/>
      <c r="AO93" s="25"/>
      <c r="AP93" s="25"/>
      <c r="AQ93" s="25"/>
      <c r="AR93" s="1"/>
      <c r="AS93" s="25"/>
      <c r="AT93" s="25"/>
      <c r="AU93" s="25"/>
      <c r="AV93" s="25"/>
      <c r="AW93" s="25"/>
      <c r="AX93" s="36"/>
      <c r="AY93" s="25"/>
      <c r="AZ93" s="25" t="s">
        <v>9</v>
      </c>
      <c r="BA93" s="25" t="s">
        <v>9</v>
      </c>
      <c r="BB93" s="25"/>
      <c r="BC93" s="1"/>
      <c r="BD93" s="1"/>
      <c r="BE93" s="25"/>
      <c r="BF93" s="1"/>
      <c r="BG93" s="1"/>
      <c r="BH93" s="1"/>
      <c r="BI93" s="25"/>
      <c r="BJ93" s="6"/>
    </row>
    <row r="94" spans="1:62" ht="31">
      <c r="A94" s="23">
        <v>90</v>
      </c>
      <c r="B94" s="39" t="s">
        <v>1151</v>
      </c>
      <c r="C94" s="39" t="s">
        <v>868</v>
      </c>
      <c r="D94" s="39" t="s">
        <v>1067</v>
      </c>
      <c r="E94" s="39">
        <v>61</v>
      </c>
      <c r="F94" s="39" t="s">
        <v>195</v>
      </c>
      <c r="G94" s="39" t="s">
        <v>195</v>
      </c>
      <c r="H94" s="23" t="str">
        <f t="shared" si="2"/>
        <v>謝＊玲</v>
      </c>
      <c r="I94" s="23" t="str">
        <f t="shared" si="3"/>
        <v>0＊542634</v>
      </c>
      <c r="J94" s="39">
        <v>1130215</v>
      </c>
      <c r="K94" s="39" t="s">
        <v>734</v>
      </c>
      <c r="L94" s="39">
        <v>1125</v>
      </c>
      <c r="M94" s="1"/>
      <c r="N94" s="1"/>
      <c r="O94" s="1"/>
      <c r="P94" s="1"/>
      <c r="Q94" s="1"/>
      <c r="R94" s="1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1"/>
      <c r="AK94" s="1"/>
      <c r="AL94" s="1"/>
      <c r="AM94" s="25"/>
      <c r="AN94" s="25"/>
      <c r="AO94" s="25"/>
      <c r="AP94" s="25"/>
      <c r="AQ94" s="25"/>
      <c r="AR94" s="1"/>
      <c r="AS94" s="25"/>
      <c r="AT94" s="25"/>
      <c r="AU94" s="25"/>
      <c r="AV94" s="25"/>
      <c r="AW94" s="25"/>
      <c r="AX94" s="36"/>
      <c r="AY94" s="25"/>
      <c r="AZ94" s="25"/>
      <c r="BA94" s="25" t="s">
        <v>9</v>
      </c>
      <c r="BB94" s="25"/>
      <c r="BC94" s="1"/>
      <c r="BD94" s="1"/>
      <c r="BE94" s="25"/>
      <c r="BF94" s="1"/>
      <c r="BG94" s="1"/>
      <c r="BH94" s="1"/>
      <c r="BI94" s="25"/>
      <c r="BJ94" s="6"/>
    </row>
    <row r="95" spans="1:62" ht="46.5">
      <c r="A95" s="23">
        <v>91</v>
      </c>
      <c r="B95" s="39" t="s">
        <v>1152</v>
      </c>
      <c r="C95" s="39" t="s">
        <v>870</v>
      </c>
      <c r="D95" s="39" t="s">
        <v>1067</v>
      </c>
      <c r="E95" s="39">
        <v>85</v>
      </c>
      <c r="F95" s="39" t="s">
        <v>195</v>
      </c>
      <c r="G95" s="39" t="s">
        <v>195</v>
      </c>
      <c r="H95" s="23" t="str">
        <f t="shared" si="2"/>
        <v>洪＊春</v>
      </c>
      <c r="I95" s="23" t="str">
        <f t="shared" si="3"/>
        <v>1＊407560</v>
      </c>
      <c r="J95" s="39">
        <v>1130215</v>
      </c>
      <c r="K95" s="39" t="s">
        <v>741</v>
      </c>
      <c r="L95" s="39">
        <v>1125</v>
      </c>
      <c r="M95" s="1"/>
      <c r="N95" s="1"/>
      <c r="O95" s="1"/>
      <c r="P95" s="1"/>
      <c r="Q95" s="1"/>
      <c r="R95" s="1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1"/>
      <c r="AK95" s="1"/>
      <c r="AL95" s="1"/>
      <c r="AM95" s="25"/>
      <c r="AN95" s="25"/>
      <c r="AO95" s="25"/>
      <c r="AP95" s="25"/>
      <c r="AQ95" s="25"/>
      <c r="AR95" s="1"/>
      <c r="AS95" s="25"/>
      <c r="AT95" s="25"/>
      <c r="AU95" s="25"/>
      <c r="AV95" s="25"/>
      <c r="AW95" s="25"/>
      <c r="AX95" s="36"/>
      <c r="AY95" s="25"/>
      <c r="AZ95" s="25" t="s">
        <v>9</v>
      </c>
      <c r="BA95" s="25"/>
      <c r="BB95" s="25" t="s">
        <v>1325</v>
      </c>
      <c r="BC95" s="1"/>
      <c r="BD95" s="1"/>
      <c r="BE95" s="25"/>
      <c r="BF95" s="1"/>
      <c r="BG95" s="1"/>
      <c r="BH95" s="1"/>
      <c r="BI95" s="25"/>
      <c r="BJ95" s="6"/>
    </row>
    <row r="96" spans="1:62" ht="46.5">
      <c r="A96" s="23">
        <v>92</v>
      </c>
      <c r="B96" s="39" t="s">
        <v>1153</v>
      </c>
      <c r="C96" s="39" t="s">
        <v>871</v>
      </c>
      <c r="D96" s="39" t="s">
        <v>1063</v>
      </c>
      <c r="E96" s="39">
        <v>47</v>
      </c>
      <c r="F96" s="39" t="s">
        <v>195</v>
      </c>
      <c r="G96" s="39" t="s">
        <v>195</v>
      </c>
      <c r="H96" s="23" t="str">
        <f t="shared" si="2"/>
        <v>柯＊誌</v>
      </c>
      <c r="I96" s="23" t="str">
        <f t="shared" si="3"/>
        <v>2＊056539</v>
      </c>
      <c r="J96" s="39">
        <v>1130215</v>
      </c>
      <c r="K96" s="39" t="s">
        <v>738</v>
      </c>
      <c r="L96" s="39">
        <v>1125</v>
      </c>
      <c r="M96" s="1"/>
      <c r="N96" s="1"/>
      <c r="O96" s="1"/>
      <c r="P96" s="1"/>
      <c r="Q96" s="1"/>
      <c r="R96" s="1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1"/>
      <c r="AK96" s="1"/>
      <c r="AL96" s="1"/>
      <c r="AM96" s="25"/>
      <c r="AN96" s="25"/>
      <c r="AO96" s="25"/>
      <c r="AP96" s="25"/>
      <c r="AQ96" s="25"/>
      <c r="AR96" s="1"/>
      <c r="AS96" s="25"/>
      <c r="AT96" s="25"/>
      <c r="AU96" s="25"/>
      <c r="AV96" s="25"/>
      <c r="AW96" s="25"/>
      <c r="AX96" s="36"/>
      <c r="AY96" s="25"/>
      <c r="AZ96" s="25" t="s">
        <v>9</v>
      </c>
      <c r="BA96" s="25" t="s">
        <v>9</v>
      </c>
      <c r="BB96" s="25"/>
      <c r="BC96" s="1"/>
      <c r="BD96" s="1"/>
      <c r="BE96" s="25" t="s">
        <v>736</v>
      </c>
      <c r="BF96" s="1"/>
      <c r="BG96" s="1"/>
      <c r="BH96" s="1"/>
      <c r="BI96" s="25"/>
      <c r="BJ96" s="6"/>
    </row>
    <row r="97" spans="1:62" ht="31">
      <c r="A97" s="23">
        <v>93</v>
      </c>
      <c r="B97" s="39" t="s">
        <v>1154</v>
      </c>
      <c r="C97" s="39" t="s">
        <v>872</v>
      </c>
      <c r="D97" s="39" t="s">
        <v>1063</v>
      </c>
      <c r="E97" s="39">
        <v>70</v>
      </c>
      <c r="F97" s="39" t="s">
        <v>195</v>
      </c>
      <c r="G97" s="39" t="s">
        <v>195</v>
      </c>
      <c r="H97" s="23" t="str">
        <f t="shared" si="2"/>
        <v>吳＊聰</v>
      </c>
      <c r="I97" s="23" t="str">
        <f t="shared" si="3"/>
        <v>2＊069930</v>
      </c>
      <c r="J97" s="39">
        <v>1130216</v>
      </c>
      <c r="K97" s="39" t="s">
        <v>734</v>
      </c>
      <c r="L97" s="39">
        <v>1125</v>
      </c>
      <c r="M97" s="1"/>
      <c r="N97" s="1"/>
      <c r="O97" s="1"/>
      <c r="P97" s="1"/>
      <c r="Q97" s="1"/>
      <c r="R97" s="1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1"/>
      <c r="AK97" s="1"/>
      <c r="AL97" s="1"/>
      <c r="AM97" s="25"/>
      <c r="AN97" s="25"/>
      <c r="AO97" s="25"/>
      <c r="AP97" s="25"/>
      <c r="AQ97" s="25"/>
      <c r="AR97" s="1"/>
      <c r="AS97" s="25"/>
      <c r="AT97" s="25"/>
      <c r="AU97" s="25"/>
      <c r="AV97" s="25"/>
      <c r="AW97" s="25"/>
      <c r="AX97" s="36"/>
      <c r="AY97" s="25"/>
      <c r="AZ97" s="25"/>
      <c r="BA97" s="25" t="s">
        <v>9</v>
      </c>
      <c r="BB97" s="25"/>
      <c r="BC97" s="1"/>
      <c r="BD97" s="1"/>
      <c r="BE97" s="25"/>
      <c r="BF97" s="1"/>
      <c r="BG97" s="1"/>
      <c r="BH97" s="1"/>
      <c r="BI97" s="25"/>
      <c r="BJ97" s="6"/>
    </row>
    <row r="98" spans="1:62" ht="46.5">
      <c r="A98" s="23">
        <v>94</v>
      </c>
      <c r="B98" s="39" t="s">
        <v>1155</v>
      </c>
      <c r="C98" s="39" t="s">
        <v>874</v>
      </c>
      <c r="D98" s="39" t="s">
        <v>1063</v>
      </c>
      <c r="E98" s="39">
        <v>68</v>
      </c>
      <c r="F98" s="39" t="s">
        <v>875</v>
      </c>
      <c r="G98" s="39" t="s">
        <v>876</v>
      </c>
      <c r="H98" s="23" t="str">
        <f t="shared" si="2"/>
        <v>丁＊良</v>
      </c>
      <c r="I98" s="23" t="str">
        <f t="shared" si="3"/>
        <v>1＊679257</v>
      </c>
      <c r="J98" s="39">
        <v>1130219</v>
      </c>
      <c r="K98" s="39" t="s">
        <v>1048</v>
      </c>
      <c r="L98" s="39">
        <v>1125</v>
      </c>
      <c r="M98" s="1"/>
      <c r="N98" s="1"/>
      <c r="O98" s="1"/>
      <c r="P98" s="1"/>
      <c r="Q98" s="1"/>
      <c r="R98" s="1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1"/>
      <c r="AK98" s="1"/>
      <c r="AL98" s="1"/>
      <c r="AM98" s="25"/>
      <c r="AN98" s="25"/>
      <c r="AO98" s="25"/>
      <c r="AP98" s="25"/>
      <c r="AQ98" s="25"/>
      <c r="AR98" s="1"/>
      <c r="AS98" s="25"/>
      <c r="AT98" s="25"/>
      <c r="AU98" s="25" t="s">
        <v>9</v>
      </c>
      <c r="AV98" s="25"/>
      <c r="AW98" s="25"/>
      <c r="AX98" s="36"/>
      <c r="AY98" s="25"/>
      <c r="AZ98" s="25"/>
      <c r="BA98" s="25"/>
      <c r="BB98" s="25"/>
      <c r="BC98" s="1" t="s">
        <v>9</v>
      </c>
      <c r="BD98" s="1"/>
      <c r="BE98" s="25" t="s">
        <v>736</v>
      </c>
      <c r="BF98" s="1"/>
      <c r="BG98" s="1"/>
      <c r="BH98" s="1"/>
      <c r="BI98" s="25"/>
      <c r="BJ98" s="6"/>
    </row>
    <row r="99" spans="1:62" ht="46.5">
      <c r="A99" s="23">
        <v>95</v>
      </c>
      <c r="B99" s="39" t="s">
        <v>1156</v>
      </c>
      <c r="C99" s="39" t="s">
        <v>877</v>
      </c>
      <c r="D99" s="39" t="s">
        <v>1067</v>
      </c>
      <c r="E99" s="39">
        <v>81</v>
      </c>
      <c r="F99" s="39" t="s">
        <v>873</v>
      </c>
      <c r="G99" s="39"/>
      <c r="H99" s="23" t="str">
        <f t="shared" si="2"/>
        <v>曾＊枝</v>
      </c>
      <c r="I99" s="23" t="str">
        <f t="shared" si="3"/>
        <v>2＊894029</v>
      </c>
      <c r="J99" s="39">
        <v>1130219</v>
      </c>
      <c r="K99" s="39" t="s">
        <v>748</v>
      </c>
      <c r="L99" s="39">
        <v>1125</v>
      </c>
      <c r="M99" s="1"/>
      <c r="N99" s="1"/>
      <c r="O99" s="1"/>
      <c r="P99" s="1"/>
      <c r="Q99" s="1"/>
      <c r="R99" s="1"/>
      <c r="S99" s="25"/>
      <c r="T99" s="25"/>
      <c r="U99" s="25"/>
      <c r="V99" s="25"/>
      <c r="W99" s="25" t="s">
        <v>9</v>
      </c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1"/>
      <c r="AK99" s="1"/>
      <c r="AL99" s="1"/>
      <c r="AM99" s="25"/>
      <c r="AN99" s="25"/>
      <c r="AO99" s="25"/>
      <c r="AP99" s="25"/>
      <c r="AQ99" s="25"/>
      <c r="AR99" s="1"/>
      <c r="AS99" s="25"/>
      <c r="AT99" s="25"/>
      <c r="AU99" s="25"/>
      <c r="AV99" s="25"/>
      <c r="AW99" s="25"/>
      <c r="AX99" s="36"/>
      <c r="AY99" s="25"/>
      <c r="AZ99" s="25"/>
      <c r="BA99" s="25"/>
      <c r="BB99" s="25"/>
      <c r="BC99" s="1"/>
      <c r="BD99" s="1"/>
      <c r="BE99" s="25"/>
      <c r="BF99" s="1"/>
      <c r="BG99" s="1"/>
      <c r="BH99" s="1"/>
      <c r="BI99" s="25" t="s">
        <v>1034</v>
      </c>
      <c r="BJ99" s="6"/>
    </row>
    <row r="100" spans="1:62" ht="31">
      <c r="A100" s="23">
        <v>96</v>
      </c>
      <c r="B100" s="39" t="s">
        <v>1141</v>
      </c>
      <c r="C100" s="39" t="s">
        <v>856</v>
      </c>
      <c r="D100" s="39" t="s">
        <v>1067</v>
      </c>
      <c r="E100" s="39">
        <v>57</v>
      </c>
      <c r="F100" s="39" t="s">
        <v>195</v>
      </c>
      <c r="G100" s="39" t="s">
        <v>195</v>
      </c>
      <c r="H100" s="23" t="str">
        <f t="shared" si="2"/>
        <v>黃＊珠</v>
      </c>
      <c r="I100" s="23" t="str">
        <f t="shared" si="3"/>
        <v>0＊063183</v>
      </c>
      <c r="J100" s="39">
        <v>1130222</v>
      </c>
      <c r="K100" s="39" t="s">
        <v>734</v>
      </c>
      <c r="L100" s="39">
        <v>1125</v>
      </c>
      <c r="M100" s="1"/>
      <c r="N100" s="1"/>
      <c r="O100" s="1"/>
      <c r="P100" s="1"/>
      <c r="Q100" s="1"/>
      <c r="R100" s="1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1"/>
      <c r="AK100" s="1"/>
      <c r="AL100" s="1"/>
      <c r="AM100" s="25"/>
      <c r="AN100" s="25"/>
      <c r="AO100" s="25"/>
      <c r="AP100" s="25"/>
      <c r="AQ100" s="25"/>
      <c r="AR100" s="1"/>
      <c r="AS100" s="25"/>
      <c r="AT100" s="25"/>
      <c r="AU100" s="25"/>
      <c r="AV100" s="25"/>
      <c r="AW100" s="25"/>
      <c r="AX100" s="36"/>
      <c r="AY100" s="25"/>
      <c r="AZ100" s="25"/>
      <c r="BA100" s="25" t="s">
        <v>9</v>
      </c>
      <c r="BB100" s="25"/>
      <c r="BC100" s="1"/>
      <c r="BD100" s="1"/>
      <c r="BE100" s="25"/>
      <c r="BF100" s="1"/>
      <c r="BG100" s="1"/>
      <c r="BH100" s="1"/>
      <c r="BI100" s="25"/>
      <c r="BJ100" s="6"/>
    </row>
    <row r="101" spans="1:62" ht="31">
      <c r="A101" s="23">
        <v>97</v>
      </c>
      <c r="B101" s="39" t="s">
        <v>1157</v>
      </c>
      <c r="C101" s="39" t="s">
        <v>878</v>
      </c>
      <c r="D101" s="39" t="s">
        <v>1067</v>
      </c>
      <c r="E101" s="39">
        <v>65</v>
      </c>
      <c r="F101" s="39" t="s">
        <v>195</v>
      </c>
      <c r="G101" s="39" t="s">
        <v>195</v>
      </c>
      <c r="H101" s="23" t="str">
        <f t="shared" si="2"/>
        <v>葉＊萱</v>
      </c>
      <c r="I101" s="23" t="str">
        <f t="shared" si="3"/>
        <v>0＊195497</v>
      </c>
      <c r="J101" s="39">
        <v>1130222</v>
      </c>
      <c r="K101" s="39" t="s">
        <v>732</v>
      </c>
      <c r="L101" s="39">
        <v>1125</v>
      </c>
      <c r="M101" s="1"/>
      <c r="N101" s="1"/>
      <c r="O101" s="1"/>
      <c r="P101" s="1"/>
      <c r="Q101" s="1"/>
      <c r="R101" s="1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1"/>
      <c r="AK101" s="1"/>
      <c r="AL101" s="1"/>
      <c r="AM101" s="25"/>
      <c r="AN101" s="25"/>
      <c r="AO101" s="25"/>
      <c r="AP101" s="25"/>
      <c r="AQ101" s="25"/>
      <c r="AR101" s="1"/>
      <c r="AS101" s="25"/>
      <c r="AT101" s="25"/>
      <c r="AU101" s="25"/>
      <c r="AV101" s="25"/>
      <c r="AW101" s="25"/>
      <c r="AX101" s="36"/>
      <c r="AY101" s="25"/>
      <c r="AZ101" s="25"/>
      <c r="BA101" s="25"/>
      <c r="BB101" s="25" t="s">
        <v>1037</v>
      </c>
      <c r="BC101" s="1"/>
      <c r="BD101" s="1"/>
      <c r="BE101" s="25"/>
      <c r="BF101" s="1"/>
      <c r="BG101" s="1"/>
      <c r="BH101" s="1"/>
      <c r="BI101" s="25"/>
      <c r="BJ101" s="6"/>
    </row>
    <row r="102" spans="1:62" ht="31">
      <c r="A102" s="23">
        <v>98</v>
      </c>
      <c r="B102" s="39" t="s">
        <v>1158</v>
      </c>
      <c r="C102" s="39" t="s">
        <v>879</v>
      </c>
      <c r="D102" s="39" t="s">
        <v>1067</v>
      </c>
      <c r="E102" s="39">
        <v>60</v>
      </c>
      <c r="F102" s="39" t="s">
        <v>195</v>
      </c>
      <c r="G102" s="39" t="s">
        <v>195</v>
      </c>
      <c r="H102" s="23" t="str">
        <f t="shared" si="2"/>
        <v>何＊珍</v>
      </c>
      <c r="I102" s="23" t="str">
        <f t="shared" si="3"/>
        <v>0＊598600</v>
      </c>
      <c r="J102" s="39">
        <v>1130222</v>
      </c>
      <c r="K102" s="39" t="s">
        <v>734</v>
      </c>
      <c r="L102" s="39">
        <v>1125</v>
      </c>
      <c r="M102" s="1"/>
      <c r="N102" s="1"/>
      <c r="O102" s="1"/>
      <c r="P102" s="1"/>
      <c r="Q102" s="1"/>
      <c r="R102" s="1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1"/>
      <c r="AK102" s="1"/>
      <c r="AL102" s="1"/>
      <c r="AM102" s="25"/>
      <c r="AN102" s="25"/>
      <c r="AO102" s="25"/>
      <c r="AP102" s="25"/>
      <c r="AQ102" s="25"/>
      <c r="AR102" s="1"/>
      <c r="AS102" s="25"/>
      <c r="AT102" s="25"/>
      <c r="AU102" s="25"/>
      <c r="AV102" s="25"/>
      <c r="AW102" s="25"/>
      <c r="AX102" s="36"/>
      <c r="AY102" s="25"/>
      <c r="AZ102" s="25"/>
      <c r="BA102" s="25" t="s">
        <v>9</v>
      </c>
      <c r="BB102" s="25"/>
      <c r="BC102" s="1"/>
      <c r="BD102" s="1"/>
      <c r="BE102" s="25"/>
      <c r="BF102" s="1"/>
      <c r="BG102" s="1"/>
      <c r="BH102" s="1"/>
      <c r="BI102" s="25"/>
      <c r="BJ102" s="6"/>
    </row>
    <row r="103" spans="1:62" ht="31">
      <c r="A103" s="23">
        <v>99</v>
      </c>
      <c r="B103" s="39" t="s">
        <v>1159</v>
      </c>
      <c r="C103" s="39" t="s">
        <v>235</v>
      </c>
      <c r="D103" s="39" t="s">
        <v>1063</v>
      </c>
      <c r="E103" s="39">
        <v>47</v>
      </c>
      <c r="F103" s="39" t="s">
        <v>195</v>
      </c>
      <c r="G103" s="39" t="s">
        <v>195</v>
      </c>
      <c r="H103" s="23" t="str">
        <f t="shared" si="2"/>
        <v>趙＊源</v>
      </c>
      <c r="I103" s="23" t="str">
        <f t="shared" si="3"/>
        <v>0＊500678</v>
      </c>
      <c r="J103" s="39">
        <v>1130222</v>
      </c>
      <c r="K103" s="39" t="s">
        <v>734</v>
      </c>
      <c r="L103" s="39">
        <v>1125</v>
      </c>
      <c r="M103" s="1"/>
      <c r="N103" s="1"/>
      <c r="O103" s="1"/>
      <c r="P103" s="1"/>
      <c r="Q103" s="1"/>
      <c r="R103" s="1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1"/>
      <c r="AK103" s="1"/>
      <c r="AL103" s="1"/>
      <c r="AM103" s="25"/>
      <c r="AN103" s="25"/>
      <c r="AO103" s="25"/>
      <c r="AP103" s="25"/>
      <c r="AQ103" s="25"/>
      <c r="AR103" s="1"/>
      <c r="AS103" s="25"/>
      <c r="AT103" s="25"/>
      <c r="AU103" s="25"/>
      <c r="AV103" s="25"/>
      <c r="AW103" s="25"/>
      <c r="AX103" s="36"/>
      <c r="AY103" s="25"/>
      <c r="AZ103" s="25"/>
      <c r="BA103" s="25" t="s">
        <v>9</v>
      </c>
      <c r="BB103" s="25"/>
      <c r="BC103" s="1"/>
      <c r="BD103" s="1"/>
      <c r="BE103" s="25"/>
      <c r="BF103" s="1"/>
      <c r="BG103" s="1"/>
      <c r="BH103" s="1"/>
      <c r="BI103" s="25"/>
      <c r="BJ103" s="6"/>
    </row>
    <row r="104" spans="1:62" ht="31">
      <c r="A104" s="23">
        <v>100</v>
      </c>
      <c r="B104" s="39" t="s">
        <v>1160</v>
      </c>
      <c r="C104" s="39" t="s">
        <v>880</v>
      </c>
      <c r="D104" s="39" t="s">
        <v>1067</v>
      </c>
      <c r="E104" s="39">
        <v>87</v>
      </c>
      <c r="F104" s="39" t="s">
        <v>195</v>
      </c>
      <c r="G104" s="39" t="s">
        <v>195</v>
      </c>
      <c r="H104" s="23" t="str">
        <f t="shared" si="2"/>
        <v>汪＊德美</v>
      </c>
      <c r="I104" s="23" t="str">
        <f t="shared" si="3"/>
        <v>0＊489235</v>
      </c>
      <c r="J104" s="39">
        <v>1130222</v>
      </c>
      <c r="K104" s="39" t="s">
        <v>752</v>
      </c>
      <c r="L104" s="39">
        <v>1125</v>
      </c>
      <c r="M104" s="1"/>
      <c r="N104" s="1"/>
      <c r="O104" s="1"/>
      <c r="P104" s="1"/>
      <c r="Q104" s="1"/>
      <c r="R104" s="1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1"/>
      <c r="AK104" s="1"/>
      <c r="AL104" s="1"/>
      <c r="AM104" s="25"/>
      <c r="AN104" s="25"/>
      <c r="AO104" s="25"/>
      <c r="AP104" s="25"/>
      <c r="AQ104" s="25"/>
      <c r="AR104" s="1"/>
      <c r="AS104" s="25"/>
      <c r="AT104" s="25"/>
      <c r="AU104" s="25"/>
      <c r="AV104" s="25" t="s">
        <v>9</v>
      </c>
      <c r="AW104" s="25"/>
      <c r="AX104" s="36"/>
      <c r="AY104" s="25"/>
      <c r="AZ104" s="25"/>
      <c r="BA104" s="25"/>
      <c r="BB104" s="25"/>
      <c r="BC104" s="1"/>
      <c r="BD104" s="1"/>
      <c r="BE104" s="25"/>
      <c r="BF104" s="1"/>
      <c r="BG104" s="1"/>
      <c r="BH104" s="1"/>
      <c r="BI104" s="25" t="s">
        <v>1034</v>
      </c>
      <c r="BJ104" s="6"/>
    </row>
    <row r="105" spans="1:62" ht="31">
      <c r="A105" s="23">
        <v>101</v>
      </c>
      <c r="B105" s="39" t="s">
        <v>1161</v>
      </c>
      <c r="C105" s="39" t="s">
        <v>881</v>
      </c>
      <c r="D105" s="39" t="s">
        <v>1067</v>
      </c>
      <c r="E105" s="39">
        <v>62</v>
      </c>
      <c r="F105" s="39" t="s">
        <v>195</v>
      </c>
      <c r="G105" s="39" t="s">
        <v>195</v>
      </c>
      <c r="H105" s="23" t="str">
        <f t="shared" si="2"/>
        <v>雷＊梅</v>
      </c>
      <c r="I105" s="23" t="str">
        <f t="shared" si="3"/>
        <v>0＊673757</v>
      </c>
      <c r="J105" s="39">
        <v>1130222</v>
      </c>
      <c r="K105" s="39" t="s">
        <v>732</v>
      </c>
      <c r="L105" s="39">
        <v>1125</v>
      </c>
      <c r="M105" s="1"/>
      <c r="N105" s="1"/>
      <c r="O105" s="1"/>
      <c r="P105" s="1"/>
      <c r="Q105" s="1"/>
      <c r="R105" s="1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1"/>
      <c r="AK105" s="1"/>
      <c r="AL105" s="1"/>
      <c r="AM105" s="25"/>
      <c r="AN105" s="25"/>
      <c r="AO105" s="25"/>
      <c r="AP105" s="25"/>
      <c r="AQ105" s="25"/>
      <c r="AR105" s="1"/>
      <c r="AS105" s="25"/>
      <c r="AT105" s="25"/>
      <c r="AU105" s="25"/>
      <c r="AV105" s="25"/>
      <c r="AW105" s="25"/>
      <c r="AX105" s="36"/>
      <c r="AY105" s="25"/>
      <c r="AZ105" s="25"/>
      <c r="BA105" s="25"/>
      <c r="BB105" s="25" t="s">
        <v>733</v>
      </c>
      <c r="BC105" s="1"/>
      <c r="BD105" s="1"/>
      <c r="BE105" s="25"/>
      <c r="BF105" s="1"/>
      <c r="BG105" s="1"/>
      <c r="BH105" s="1"/>
      <c r="BI105" s="25"/>
      <c r="BJ105" s="6"/>
    </row>
    <row r="106" spans="1:62" ht="31">
      <c r="A106" s="23">
        <v>102</v>
      </c>
      <c r="B106" s="39" t="s">
        <v>1162</v>
      </c>
      <c r="C106" s="39" t="s">
        <v>882</v>
      </c>
      <c r="D106" s="39" t="s">
        <v>1067</v>
      </c>
      <c r="E106" s="39">
        <v>77</v>
      </c>
      <c r="F106" s="39" t="s">
        <v>195</v>
      </c>
      <c r="G106" s="39" t="s">
        <v>195</v>
      </c>
      <c r="H106" s="23" t="str">
        <f t="shared" si="2"/>
        <v>廖＊玉</v>
      </c>
      <c r="I106" s="23" t="str">
        <f t="shared" si="3"/>
        <v>1＊846951</v>
      </c>
      <c r="J106" s="39">
        <v>1130222</v>
      </c>
      <c r="K106" s="39" t="s">
        <v>734</v>
      </c>
      <c r="L106" s="39">
        <v>1125</v>
      </c>
      <c r="M106" s="1"/>
      <c r="N106" s="1"/>
      <c r="O106" s="1"/>
      <c r="P106" s="1"/>
      <c r="Q106" s="1"/>
      <c r="R106" s="1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1"/>
      <c r="AK106" s="1"/>
      <c r="AL106" s="1"/>
      <c r="AM106" s="25"/>
      <c r="AN106" s="25"/>
      <c r="AO106" s="25"/>
      <c r="AP106" s="25"/>
      <c r="AQ106" s="25"/>
      <c r="AR106" s="1"/>
      <c r="AS106" s="25"/>
      <c r="AT106" s="25"/>
      <c r="AU106" s="25"/>
      <c r="AV106" s="25"/>
      <c r="AW106" s="25"/>
      <c r="AX106" s="36"/>
      <c r="AY106" s="25"/>
      <c r="AZ106" s="25"/>
      <c r="BA106" s="25" t="s">
        <v>9</v>
      </c>
      <c r="BB106" s="25"/>
      <c r="BC106" s="1"/>
      <c r="BD106" s="1"/>
      <c r="BE106" s="25"/>
      <c r="BF106" s="1"/>
      <c r="BG106" s="1"/>
      <c r="BH106" s="1"/>
      <c r="BI106" s="25"/>
      <c r="BJ106" s="6"/>
    </row>
    <row r="107" spans="1:62" ht="17">
      <c r="A107" s="23">
        <v>103</v>
      </c>
      <c r="B107" s="39" t="s">
        <v>1163</v>
      </c>
      <c r="C107" s="39" t="s">
        <v>883</v>
      </c>
      <c r="D107" s="39" t="s">
        <v>1063</v>
      </c>
      <c r="E107" s="39">
        <v>52</v>
      </c>
      <c r="F107" s="39" t="s">
        <v>195</v>
      </c>
      <c r="G107" s="39" t="s">
        <v>195</v>
      </c>
      <c r="H107" s="23" t="str">
        <f t="shared" si="2"/>
        <v>羅＊俊</v>
      </c>
      <c r="I107" s="23" t="str">
        <f t="shared" si="3"/>
        <v>2＊282967</v>
      </c>
      <c r="J107" s="39">
        <v>1130222</v>
      </c>
      <c r="K107" s="39">
        <v>5761300</v>
      </c>
      <c r="L107" s="39">
        <v>1125</v>
      </c>
      <c r="M107" s="1"/>
      <c r="N107" s="1"/>
      <c r="O107" s="1"/>
      <c r="P107" s="1"/>
      <c r="Q107" s="1"/>
      <c r="R107" s="1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1"/>
      <c r="AK107" s="1"/>
      <c r="AL107" s="1"/>
      <c r="AM107" s="25"/>
      <c r="AN107" s="25"/>
      <c r="AO107" s="25"/>
      <c r="AP107" s="25"/>
      <c r="AQ107" s="25"/>
      <c r="AR107" s="1"/>
      <c r="AS107" s="25"/>
      <c r="AT107" s="25"/>
      <c r="AU107" s="25" t="s">
        <v>9</v>
      </c>
      <c r="AV107" s="25"/>
      <c r="AW107" s="25"/>
      <c r="AX107" s="36"/>
      <c r="AY107" s="25"/>
      <c r="AZ107" s="25"/>
      <c r="BA107" s="25"/>
      <c r="BB107" s="25"/>
      <c r="BC107" s="1"/>
      <c r="BD107" s="1"/>
      <c r="BE107" s="25"/>
      <c r="BF107" s="1"/>
      <c r="BG107" s="1"/>
      <c r="BH107" s="1"/>
      <c r="BI107" s="25"/>
      <c r="BJ107" s="6"/>
    </row>
    <row r="108" spans="1:62" ht="46.5">
      <c r="A108" s="23">
        <v>104</v>
      </c>
      <c r="B108" s="39" t="s">
        <v>1164</v>
      </c>
      <c r="C108" s="39" t="s">
        <v>884</v>
      </c>
      <c r="D108" s="39" t="s">
        <v>1067</v>
      </c>
      <c r="E108" s="39">
        <v>71</v>
      </c>
      <c r="F108" s="39" t="s">
        <v>885</v>
      </c>
      <c r="G108" s="39" t="s">
        <v>886</v>
      </c>
      <c r="H108" s="23" t="str">
        <f t="shared" si="2"/>
        <v>林＊珍</v>
      </c>
      <c r="I108" s="23" t="str">
        <f t="shared" si="3"/>
        <v>0＊159479</v>
      </c>
      <c r="J108" s="39">
        <v>1130223</v>
      </c>
      <c r="K108" s="39" t="s">
        <v>748</v>
      </c>
      <c r="L108" s="39">
        <v>1125</v>
      </c>
      <c r="M108" s="1"/>
      <c r="N108" s="1"/>
      <c r="O108" s="1"/>
      <c r="P108" s="1"/>
      <c r="Q108" s="1"/>
      <c r="R108" s="1"/>
      <c r="S108" s="25"/>
      <c r="T108" s="25"/>
      <c r="U108" s="25"/>
      <c r="V108" s="25"/>
      <c r="W108" s="25" t="s">
        <v>9</v>
      </c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1"/>
      <c r="AK108" s="1"/>
      <c r="AL108" s="1"/>
      <c r="AM108" s="25"/>
      <c r="AN108" s="25"/>
      <c r="AO108" s="25"/>
      <c r="AP108" s="25"/>
      <c r="AQ108" s="25"/>
      <c r="AR108" s="1"/>
      <c r="AS108" s="25"/>
      <c r="AT108" s="25"/>
      <c r="AU108" s="25"/>
      <c r="AV108" s="25"/>
      <c r="AW108" s="25"/>
      <c r="AX108" s="36"/>
      <c r="AY108" s="25"/>
      <c r="AZ108" s="25"/>
      <c r="BA108" s="25"/>
      <c r="BB108" s="25"/>
      <c r="BC108" s="1"/>
      <c r="BD108" s="1"/>
      <c r="BE108" s="25"/>
      <c r="BF108" s="1"/>
      <c r="BG108" s="1"/>
      <c r="BH108" s="1"/>
      <c r="BI108" s="25" t="s">
        <v>1034</v>
      </c>
      <c r="BJ108" s="6"/>
    </row>
    <row r="109" spans="1:62" ht="46.5">
      <c r="A109" s="23">
        <v>105</v>
      </c>
      <c r="B109" s="39" t="s">
        <v>1165</v>
      </c>
      <c r="C109" s="39" t="s">
        <v>888</v>
      </c>
      <c r="D109" s="39" t="s">
        <v>1067</v>
      </c>
      <c r="E109" s="39">
        <v>91</v>
      </c>
      <c r="F109" s="39" t="s">
        <v>195</v>
      </c>
      <c r="G109" s="39" t="s">
        <v>195</v>
      </c>
      <c r="H109" s="23" t="str">
        <f t="shared" si="2"/>
        <v>鄭＊美玉</v>
      </c>
      <c r="I109" s="23" t="str">
        <f t="shared" si="3"/>
        <v>0＊642808</v>
      </c>
      <c r="J109" s="39">
        <v>1130223</v>
      </c>
      <c r="K109" s="39" t="s">
        <v>738</v>
      </c>
      <c r="L109" s="39">
        <v>1125</v>
      </c>
      <c r="M109" s="1"/>
      <c r="N109" s="1"/>
      <c r="O109" s="1"/>
      <c r="P109" s="1"/>
      <c r="Q109" s="1"/>
      <c r="R109" s="1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1"/>
      <c r="AK109" s="1"/>
      <c r="AL109" s="1"/>
      <c r="AM109" s="25"/>
      <c r="AN109" s="25"/>
      <c r="AO109" s="25"/>
      <c r="AP109" s="25"/>
      <c r="AQ109" s="25"/>
      <c r="AR109" s="1"/>
      <c r="AS109" s="25"/>
      <c r="AT109" s="25"/>
      <c r="AU109" s="25"/>
      <c r="AV109" s="25"/>
      <c r="AW109" s="25"/>
      <c r="AX109" s="36"/>
      <c r="AY109" s="25"/>
      <c r="AZ109" s="25" t="s">
        <v>9</v>
      </c>
      <c r="BA109" s="25" t="s">
        <v>9</v>
      </c>
      <c r="BB109" s="25"/>
      <c r="BC109" s="1"/>
      <c r="BD109" s="1"/>
      <c r="BE109" s="25"/>
      <c r="BF109" s="1"/>
      <c r="BG109" s="1"/>
      <c r="BH109" s="1"/>
      <c r="BI109" s="25"/>
      <c r="BJ109" s="6"/>
    </row>
    <row r="110" spans="1:62" ht="46.5">
      <c r="A110" s="23">
        <v>106</v>
      </c>
      <c r="B110" s="39" t="s">
        <v>1166</v>
      </c>
      <c r="C110" s="39" t="s">
        <v>889</v>
      </c>
      <c r="D110" s="39" t="s">
        <v>1067</v>
      </c>
      <c r="E110" s="39">
        <v>51</v>
      </c>
      <c r="F110" s="39" t="s">
        <v>195</v>
      </c>
      <c r="G110" s="39" t="s">
        <v>195</v>
      </c>
      <c r="H110" s="23" t="str">
        <f t="shared" si="2"/>
        <v>虎＊娟</v>
      </c>
      <c r="I110" s="23" t="str">
        <f t="shared" si="3"/>
        <v>1＊864294</v>
      </c>
      <c r="J110" s="39">
        <v>1130223</v>
      </c>
      <c r="K110" s="39" t="s">
        <v>738</v>
      </c>
      <c r="L110" s="39">
        <v>1125</v>
      </c>
      <c r="M110" s="1"/>
      <c r="N110" s="1"/>
      <c r="O110" s="1"/>
      <c r="P110" s="1"/>
      <c r="Q110" s="1"/>
      <c r="R110" s="1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1"/>
      <c r="AK110" s="1"/>
      <c r="AL110" s="1"/>
      <c r="AM110" s="25"/>
      <c r="AN110" s="25"/>
      <c r="AO110" s="25"/>
      <c r="AP110" s="25"/>
      <c r="AQ110" s="25"/>
      <c r="AR110" s="1"/>
      <c r="AS110" s="25"/>
      <c r="AT110" s="25"/>
      <c r="AU110" s="25"/>
      <c r="AV110" s="25"/>
      <c r="AW110" s="25"/>
      <c r="AX110" s="36"/>
      <c r="AY110" s="25"/>
      <c r="AZ110" s="25" t="s">
        <v>9</v>
      </c>
      <c r="BA110" s="25" t="s">
        <v>1037</v>
      </c>
      <c r="BB110" s="25"/>
      <c r="BC110" s="1"/>
      <c r="BD110" s="1"/>
      <c r="BE110" s="25" t="s">
        <v>736</v>
      </c>
      <c r="BF110" s="1"/>
      <c r="BG110" s="1"/>
      <c r="BH110" s="1"/>
      <c r="BI110" s="25"/>
      <c r="BJ110" s="6"/>
    </row>
    <row r="111" spans="1:62" ht="31">
      <c r="A111" s="23">
        <v>107</v>
      </c>
      <c r="B111" s="39" t="s">
        <v>1167</v>
      </c>
      <c r="C111" s="39" t="s">
        <v>890</v>
      </c>
      <c r="D111" s="39" t="s">
        <v>1067</v>
      </c>
      <c r="E111" s="39">
        <v>70</v>
      </c>
      <c r="F111" s="39" t="s">
        <v>195</v>
      </c>
      <c r="G111" s="39" t="s">
        <v>195</v>
      </c>
      <c r="H111" s="23" t="str">
        <f t="shared" si="2"/>
        <v>黃＊貴良</v>
      </c>
      <c r="I111" s="23" t="str">
        <f t="shared" si="3"/>
        <v>0＊569625</v>
      </c>
      <c r="J111" s="39">
        <v>1130226</v>
      </c>
      <c r="K111" s="39" t="s">
        <v>734</v>
      </c>
      <c r="L111" s="39">
        <v>1125</v>
      </c>
      <c r="M111" s="1"/>
      <c r="N111" s="1"/>
      <c r="O111" s="1"/>
      <c r="P111" s="1"/>
      <c r="Q111" s="1"/>
      <c r="R111" s="1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1"/>
      <c r="AK111" s="1"/>
      <c r="AL111" s="1"/>
      <c r="AM111" s="25"/>
      <c r="AN111" s="25"/>
      <c r="AO111" s="25"/>
      <c r="AP111" s="25"/>
      <c r="AQ111" s="25"/>
      <c r="AR111" s="1"/>
      <c r="AS111" s="25"/>
      <c r="AT111" s="25"/>
      <c r="AU111" s="25"/>
      <c r="AV111" s="25"/>
      <c r="AW111" s="25"/>
      <c r="AX111" s="36"/>
      <c r="AY111" s="25"/>
      <c r="AZ111" s="25"/>
      <c r="BA111" s="25" t="s">
        <v>9</v>
      </c>
      <c r="BB111" s="25"/>
      <c r="BC111" s="1"/>
      <c r="BD111" s="1"/>
      <c r="BE111" s="25"/>
      <c r="BF111" s="1"/>
      <c r="BG111" s="1"/>
      <c r="BH111" s="1"/>
      <c r="BI111" s="25"/>
      <c r="BJ111" s="6"/>
    </row>
    <row r="112" spans="1:62" ht="31">
      <c r="A112" s="23">
        <v>108</v>
      </c>
      <c r="B112" s="39" t="s">
        <v>1168</v>
      </c>
      <c r="C112" s="39" t="s">
        <v>892</v>
      </c>
      <c r="D112" s="39" t="s">
        <v>1067</v>
      </c>
      <c r="E112" s="39">
        <v>68</v>
      </c>
      <c r="F112" s="39" t="s">
        <v>195</v>
      </c>
      <c r="G112" s="39" t="s">
        <v>195</v>
      </c>
      <c r="H112" s="23" t="str">
        <f t="shared" si="2"/>
        <v>藍＊綺</v>
      </c>
      <c r="I112" s="23" t="str">
        <f t="shared" si="3"/>
        <v>0＊272296</v>
      </c>
      <c r="J112" s="39">
        <v>1130226</v>
      </c>
      <c r="K112" s="39" t="s">
        <v>734</v>
      </c>
      <c r="L112" s="39">
        <v>1125</v>
      </c>
      <c r="M112" s="1"/>
      <c r="N112" s="1"/>
      <c r="O112" s="1"/>
      <c r="P112" s="1"/>
      <c r="Q112" s="1"/>
      <c r="R112" s="1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1"/>
      <c r="AK112" s="1"/>
      <c r="AL112" s="1"/>
      <c r="AM112" s="25"/>
      <c r="AN112" s="25"/>
      <c r="AO112" s="25"/>
      <c r="AP112" s="25"/>
      <c r="AQ112" s="25"/>
      <c r="AR112" s="1"/>
      <c r="AS112" s="25"/>
      <c r="AT112" s="25"/>
      <c r="AU112" s="25"/>
      <c r="AV112" s="25"/>
      <c r="AW112" s="25"/>
      <c r="AX112" s="36"/>
      <c r="AY112" s="25"/>
      <c r="AZ112" s="25"/>
      <c r="BA112" s="25" t="s">
        <v>9</v>
      </c>
      <c r="BB112" s="25"/>
      <c r="BC112" s="1"/>
      <c r="BD112" s="1"/>
      <c r="BE112" s="25"/>
      <c r="BF112" s="1"/>
      <c r="BG112" s="1"/>
      <c r="BH112" s="1"/>
      <c r="BI112" s="25"/>
      <c r="BJ112" s="6"/>
    </row>
    <row r="113" spans="1:62" ht="31">
      <c r="A113" s="23">
        <v>109</v>
      </c>
      <c r="B113" s="39" t="s">
        <v>1169</v>
      </c>
      <c r="C113" s="39" t="s">
        <v>893</v>
      </c>
      <c r="D113" s="39" t="s">
        <v>1063</v>
      </c>
      <c r="E113" s="39">
        <v>78</v>
      </c>
      <c r="F113" s="39" t="s">
        <v>195</v>
      </c>
      <c r="G113" s="39" t="s">
        <v>195</v>
      </c>
      <c r="H113" s="23" t="str">
        <f t="shared" si="2"/>
        <v>謝＊生</v>
      </c>
      <c r="I113" s="23" t="str">
        <f t="shared" si="3"/>
        <v>0＊604079</v>
      </c>
      <c r="J113" s="39">
        <v>1130226</v>
      </c>
      <c r="K113" s="39" t="s">
        <v>734</v>
      </c>
      <c r="L113" s="39">
        <v>1125</v>
      </c>
      <c r="M113" s="1"/>
      <c r="N113" s="1"/>
      <c r="O113" s="1"/>
      <c r="P113" s="1"/>
      <c r="Q113" s="1"/>
      <c r="R113" s="1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1"/>
      <c r="AK113" s="1"/>
      <c r="AL113" s="1"/>
      <c r="AM113" s="25"/>
      <c r="AN113" s="25"/>
      <c r="AO113" s="25"/>
      <c r="AP113" s="25"/>
      <c r="AQ113" s="25"/>
      <c r="AR113" s="1"/>
      <c r="AS113" s="25"/>
      <c r="AT113" s="25"/>
      <c r="AU113" s="25"/>
      <c r="AV113" s="25"/>
      <c r="AW113" s="25"/>
      <c r="AX113" s="36"/>
      <c r="AY113" s="25"/>
      <c r="AZ113" s="25"/>
      <c r="BA113" s="25" t="s">
        <v>9</v>
      </c>
      <c r="BB113" s="25"/>
      <c r="BC113" s="1"/>
      <c r="BD113" s="1"/>
      <c r="BE113" s="25"/>
      <c r="BF113" s="1"/>
      <c r="BG113" s="1"/>
      <c r="BH113" s="1"/>
      <c r="BI113" s="25"/>
      <c r="BJ113" s="6"/>
    </row>
    <row r="114" spans="1:62" ht="31">
      <c r="A114" s="23">
        <v>110</v>
      </c>
      <c r="B114" s="39" t="s">
        <v>1150</v>
      </c>
      <c r="C114" s="39" t="s">
        <v>866</v>
      </c>
      <c r="D114" s="39" t="s">
        <v>1063</v>
      </c>
      <c r="E114" s="39">
        <v>72</v>
      </c>
      <c r="F114" s="39" t="s">
        <v>195</v>
      </c>
      <c r="G114" s="39" t="s">
        <v>195</v>
      </c>
      <c r="H114" s="23" t="str">
        <f t="shared" si="2"/>
        <v>郭＊星</v>
      </c>
      <c r="I114" s="23" t="str">
        <f t="shared" si="3"/>
        <v>2＊418423</v>
      </c>
      <c r="J114" s="39">
        <v>1130226</v>
      </c>
      <c r="K114" s="39" t="s">
        <v>752</v>
      </c>
      <c r="L114" s="39">
        <v>1125</v>
      </c>
      <c r="M114" s="1"/>
      <c r="N114" s="1"/>
      <c r="O114" s="1"/>
      <c r="P114" s="1"/>
      <c r="Q114" s="1"/>
      <c r="R114" s="1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1"/>
      <c r="AK114" s="1"/>
      <c r="AL114" s="1"/>
      <c r="AM114" s="25"/>
      <c r="AN114" s="25"/>
      <c r="AO114" s="25"/>
      <c r="AP114" s="25"/>
      <c r="AQ114" s="25"/>
      <c r="AR114" s="1"/>
      <c r="AS114" s="25"/>
      <c r="AT114" s="25"/>
      <c r="AU114" s="25"/>
      <c r="AV114" s="25" t="s">
        <v>9</v>
      </c>
      <c r="AW114" s="25"/>
      <c r="AX114" s="36"/>
      <c r="AY114" s="25"/>
      <c r="AZ114" s="25"/>
      <c r="BA114" s="25"/>
      <c r="BB114" s="25"/>
      <c r="BC114" s="1"/>
      <c r="BD114" s="1"/>
      <c r="BE114" s="25"/>
      <c r="BF114" s="1"/>
      <c r="BG114" s="1"/>
      <c r="BH114" s="1"/>
      <c r="BI114" s="25" t="s">
        <v>1034</v>
      </c>
      <c r="BJ114" s="6"/>
    </row>
    <row r="115" spans="1:62" ht="31">
      <c r="A115" s="23">
        <v>111</v>
      </c>
      <c r="B115" s="39" t="s">
        <v>1170</v>
      </c>
      <c r="C115" s="39" t="s">
        <v>894</v>
      </c>
      <c r="D115" s="39" t="s">
        <v>1067</v>
      </c>
      <c r="E115" s="39">
        <v>85</v>
      </c>
      <c r="F115" s="39" t="s">
        <v>195</v>
      </c>
      <c r="G115" s="39" t="s">
        <v>195</v>
      </c>
      <c r="H115" s="23" t="str">
        <f t="shared" si="2"/>
        <v>葉＊妹</v>
      </c>
      <c r="I115" s="23" t="str">
        <f t="shared" si="3"/>
        <v>2＊917161</v>
      </c>
      <c r="J115" s="39">
        <v>1130226</v>
      </c>
      <c r="K115" s="39" t="s">
        <v>734</v>
      </c>
      <c r="L115" s="39">
        <v>1125</v>
      </c>
      <c r="M115" s="1"/>
      <c r="N115" s="1"/>
      <c r="O115" s="1"/>
      <c r="P115" s="1"/>
      <c r="Q115" s="1"/>
      <c r="R115" s="1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1"/>
      <c r="AK115" s="1"/>
      <c r="AL115" s="1"/>
      <c r="AM115" s="25"/>
      <c r="AN115" s="25"/>
      <c r="AO115" s="25"/>
      <c r="AP115" s="25"/>
      <c r="AQ115" s="25"/>
      <c r="AR115" s="1"/>
      <c r="AS115" s="25"/>
      <c r="AT115" s="25"/>
      <c r="AU115" s="25"/>
      <c r="AV115" s="25"/>
      <c r="AW115" s="25"/>
      <c r="AX115" s="36"/>
      <c r="AY115" s="25"/>
      <c r="AZ115" s="25"/>
      <c r="BA115" s="25" t="s">
        <v>9</v>
      </c>
      <c r="BB115" s="25"/>
      <c r="BC115" s="1"/>
      <c r="BD115" s="1"/>
      <c r="BE115" s="25"/>
      <c r="BF115" s="1"/>
      <c r="BG115" s="1"/>
      <c r="BH115" s="1"/>
      <c r="BI115" s="25"/>
      <c r="BJ115" s="6"/>
    </row>
    <row r="116" spans="1:62" ht="31">
      <c r="A116" s="23">
        <v>112</v>
      </c>
      <c r="B116" s="39" t="s">
        <v>1171</v>
      </c>
      <c r="C116" s="39" t="s">
        <v>895</v>
      </c>
      <c r="D116" s="39" t="s">
        <v>1063</v>
      </c>
      <c r="E116" s="39">
        <v>77</v>
      </c>
      <c r="F116" s="39" t="s">
        <v>195</v>
      </c>
      <c r="G116" s="39" t="s">
        <v>195</v>
      </c>
      <c r="H116" s="23" t="str">
        <f t="shared" si="2"/>
        <v>蘇＊新</v>
      </c>
      <c r="I116" s="23" t="str">
        <f t="shared" si="3"/>
        <v>0＊354682</v>
      </c>
      <c r="J116" s="39">
        <v>1130229</v>
      </c>
      <c r="K116" s="39" t="s">
        <v>732</v>
      </c>
      <c r="L116" s="39">
        <v>1125</v>
      </c>
      <c r="M116" s="1"/>
      <c r="N116" s="1"/>
      <c r="O116" s="1"/>
      <c r="P116" s="1"/>
      <c r="Q116" s="1"/>
      <c r="R116" s="1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1"/>
      <c r="AK116" s="1"/>
      <c r="AL116" s="1"/>
      <c r="AM116" s="25"/>
      <c r="AN116" s="25"/>
      <c r="AO116" s="25"/>
      <c r="AP116" s="25"/>
      <c r="AQ116" s="25"/>
      <c r="AR116" s="1"/>
      <c r="AS116" s="25"/>
      <c r="AT116" s="25"/>
      <c r="AU116" s="25"/>
      <c r="AV116" s="25"/>
      <c r="AW116" s="25"/>
      <c r="AX116" s="36"/>
      <c r="AY116" s="25"/>
      <c r="AZ116" s="25"/>
      <c r="BA116" s="25"/>
      <c r="BB116" s="25" t="s">
        <v>1037</v>
      </c>
      <c r="BC116" s="1"/>
      <c r="BD116" s="1"/>
      <c r="BE116" s="25"/>
      <c r="BF116" s="1"/>
      <c r="BG116" s="1"/>
      <c r="BH116" s="1"/>
      <c r="BI116" s="25"/>
      <c r="BJ116" s="6"/>
    </row>
    <row r="117" spans="1:62" ht="31">
      <c r="A117" s="23">
        <v>113</v>
      </c>
      <c r="B117" s="39" t="s">
        <v>1172</v>
      </c>
      <c r="C117" s="39" t="s">
        <v>896</v>
      </c>
      <c r="D117" s="39" t="s">
        <v>1067</v>
      </c>
      <c r="E117" s="39">
        <v>55</v>
      </c>
      <c r="F117" s="39" t="s">
        <v>195</v>
      </c>
      <c r="G117" s="39" t="s">
        <v>195</v>
      </c>
      <c r="H117" s="23" t="str">
        <f t="shared" si="2"/>
        <v>陳＊君</v>
      </c>
      <c r="I117" s="23" t="str">
        <f t="shared" si="3"/>
        <v>0＊426695</v>
      </c>
      <c r="J117" s="39">
        <v>1130229</v>
      </c>
      <c r="K117" s="39" t="s">
        <v>732</v>
      </c>
      <c r="L117" s="39">
        <v>1125</v>
      </c>
      <c r="M117" s="1"/>
      <c r="N117" s="1"/>
      <c r="O117" s="1"/>
      <c r="P117" s="1"/>
      <c r="Q117" s="1"/>
      <c r="R117" s="1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1"/>
      <c r="AK117" s="1"/>
      <c r="AL117" s="1"/>
      <c r="AM117" s="25"/>
      <c r="AN117" s="25"/>
      <c r="AO117" s="25"/>
      <c r="AP117" s="25"/>
      <c r="AQ117" s="25"/>
      <c r="AR117" s="1"/>
      <c r="AS117" s="25"/>
      <c r="AT117" s="25"/>
      <c r="AU117" s="25"/>
      <c r="AV117" s="25"/>
      <c r="AW117" s="25"/>
      <c r="AX117" s="36"/>
      <c r="AY117" s="25"/>
      <c r="AZ117" s="25"/>
      <c r="BA117" s="25"/>
      <c r="BB117" s="25" t="s">
        <v>733</v>
      </c>
      <c r="BC117" s="1"/>
      <c r="BD117" s="1"/>
      <c r="BE117" s="25"/>
      <c r="BF117" s="1"/>
      <c r="BG117" s="1"/>
      <c r="BH117" s="1"/>
      <c r="BI117" s="25"/>
      <c r="BJ117" s="6"/>
    </row>
    <row r="118" spans="1:62" ht="31">
      <c r="A118" s="23">
        <v>114</v>
      </c>
      <c r="B118" s="39" t="s">
        <v>1173</v>
      </c>
      <c r="C118" s="39" t="s">
        <v>897</v>
      </c>
      <c r="D118" s="39" t="s">
        <v>1067</v>
      </c>
      <c r="E118" s="39">
        <v>69</v>
      </c>
      <c r="F118" s="39" t="s">
        <v>898</v>
      </c>
      <c r="G118" s="39"/>
      <c r="H118" s="23" t="str">
        <f t="shared" si="2"/>
        <v>吳＊棉</v>
      </c>
      <c r="I118" s="23" t="str">
        <f t="shared" si="3"/>
        <v>0＊720883</v>
      </c>
      <c r="J118" s="39">
        <v>1130229</v>
      </c>
      <c r="K118" s="39" t="s">
        <v>732</v>
      </c>
      <c r="L118" s="39">
        <v>1125</v>
      </c>
      <c r="M118" s="1"/>
      <c r="N118" s="1"/>
      <c r="O118" s="1"/>
      <c r="P118" s="1"/>
      <c r="Q118" s="1"/>
      <c r="R118" s="1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1"/>
      <c r="AK118" s="1"/>
      <c r="AL118" s="1"/>
      <c r="AM118" s="25"/>
      <c r="AN118" s="25"/>
      <c r="AO118" s="25"/>
      <c r="AP118" s="25"/>
      <c r="AQ118" s="25"/>
      <c r="AR118" s="1"/>
      <c r="AS118" s="25"/>
      <c r="AT118" s="25"/>
      <c r="AU118" s="25"/>
      <c r="AV118" s="25"/>
      <c r="AW118" s="25"/>
      <c r="AX118" s="36"/>
      <c r="AY118" s="25"/>
      <c r="AZ118" s="25"/>
      <c r="BA118" s="25"/>
      <c r="BB118" s="25" t="s">
        <v>739</v>
      </c>
      <c r="BC118" s="1"/>
      <c r="BD118" s="1"/>
      <c r="BE118" s="25" t="s">
        <v>736</v>
      </c>
      <c r="BF118" s="1"/>
      <c r="BG118" s="1"/>
      <c r="BH118" s="1"/>
      <c r="BI118" s="25"/>
      <c r="BJ118" s="6"/>
    </row>
    <row r="119" spans="1:62" ht="31">
      <c r="A119" s="23">
        <v>115</v>
      </c>
      <c r="B119" s="39" t="s">
        <v>1174</v>
      </c>
      <c r="C119" s="39" t="s">
        <v>899</v>
      </c>
      <c r="D119" s="39" t="s">
        <v>1067</v>
      </c>
      <c r="E119" s="39">
        <v>51</v>
      </c>
      <c r="F119" s="39" t="s">
        <v>195</v>
      </c>
      <c r="G119" s="39" t="s">
        <v>195</v>
      </c>
      <c r="H119" s="23" t="str">
        <f t="shared" si="2"/>
        <v>蔡＊娟</v>
      </c>
      <c r="I119" s="23" t="str">
        <f t="shared" si="3"/>
        <v>0＊806615</v>
      </c>
      <c r="J119" s="39">
        <v>1130229</v>
      </c>
      <c r="K119" s="39" t="s">
        <v>734</v>
      </c>
      <c r="L119" s="39">
        <v>1125</v>
      </c>
      <c r="M119" s="1"/>
      <c r="N119" s="1"/>
      <c r="O119" s="1"/>
      <c r="P119" s="1"/>
      <c r="Q119" s="1"/>
      <c r="R119" s="1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1"/>
      <c r="AK119" s="1"/>
      <c r="AL119" s="1"/>
      <c r="AM119" s="25"/>
      <c r="AN119" s="25"/>
      <c r="AO119" s="25"/>
      <c r="AP119" s="25"/>
      <c r="AQ119" s="25"/>
      <c r="AR119" s="1"/>
      <c r="AS119" s="25"/>
      <c r="AT119" s="25"/>
      <c r="AU119" s="25"/>
      <c r="AV119" s="25"/>
      <c r="AW119" s="25"/>
      <c r="AX119" s="36"/>
      <c r="AY119" s="25"/>
      <c r="AZ119" s="25"/>
      <c r="BA119" s="25" t="s">
        <v>9</v>
      </c>
      <c r="BB119" s="25"/>
      <c r="BC119" s="1"/>
      <c r="BD119" s="1"/>
      <c r="BE119" s="25"/>
      <c r="BF119" s="1"/>
      <c r="BG119" s="1"/>
      <c r="BH119" s="1"/>
      <c r="BI119" s="25"/>
      <c r="BJ119" s="6"/>
    </row>
    <row r="120" spans="1:62" ht="31">
      <c r="A120" s="23">
        <v>116</v>
      </c>
      <c r="B120" s="39" t="s">
        <v>1175</v>
      </c>
      <c r="C120" s="39" t="s">
        <v>900</v>
      </c>
      <c r="D120" s="39" t="s">
        <v>1063</v>
      </c>
      <c r="E120" s="39">
        <v>46</v>
      </c>
      <c r="F120" s="39" t="s">
        <v>195</v>
      </c>
      <c r="G120" s="39" t="s">
        <v>195</v>
      </c>
      <c r="H120" s="23" t="str">
        <f t="shared" si="2"/>
        <v>卓＊荃</v>
      </c>
      <c r="I120" s="23" t="str">
        <f t="shared" si="3"/>
        <v>1＊322725</v>
      </c>
      <c r="J120" s="39">
        <v>1130229</v>
      </c>
      <c r="K120" s="39" t="s">
        <v>734</v>
      </c>
      <c r="L120" s="39">
        <v>1125</v>
      </c>
      <c r="M120" s="1"/>
      <c r="N120" s="1"/>
      <c r="O120" s="1"/>
      <c r="P120" s="1"/>
      <c r="Q120" s="1"/>
      <c r="R120" s="1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1"/>
      <c r="AK120" s="1"/>
      <c r="AL120" s="1"/>
      <c r="AM120" s="25"/>
      <c r="AN120" s="25"/>
      <c r="AO120" s="25"/>
      <c r="AP120" s="25"/>
      <c r="AQ120" s="25"/>
      <c r="AR120" s="1"/>
      <c r="AS120" s="25"/>
      <c r="AT120" s="25"/>
      <c r="AU120" s="25"/>
      <c r="AV120" s="25"/>
      <c r="AW120" s="25"/>
      <c r="AX120" s="36"/>
      <c r="AY120" s="25"/>
      <c r="AZ120" s="25"/>
      <c r="BA120" s="25" t="s">
        <v>9</v>
      </c>
      <c r="BB120" s="25"/>
      <c r="BC120" s="1"/>
      <c r="BD120" s="1"/>
      <c r="BE120" s="25"/>
      <c r="BF120" s="1"/>
      <c r="BG120" s="1"/>
      <c r="BH120" s="1"/>
      <c r="BI120" s="25"/>
      <c r="BJ120" s="6"/>
    </row>
    <row r="121" spans="1:62" ht="31">
      <c r="A121" s="23">
        <v>117</v>
      </c>
      <c r="B121" s="39" t="s">
        <v>1176</v>
      </c>
      <c r="C121" s="39" t="s">
        <v>901</v>
      </c>
      <c r="D121" s="39" t="s">
        <v>1067</v>
      </c>
      <c r="E121" s="39">
        <v>72</v>
      </c>
      <c r="F121" s="39" t="s">
        <v>195</v>
      </c>
      <c r="G121" s="39" t="s">
        <v>195</v>
      </c>
      <c r="H121" s="23" t="str">
        <f t="shared" si="2"/>
        <v>魏＊麗秋</v>
      </c>
      <c r="I121" s="23" t="str">
        <f t="shared" si="3"/>
        <v>1＊171610</v>
      </c>
      <c r="J121" s="39">
        <v>1130229</v>
      </c>
      <c r="K121" s="39" t="s">
        <v>732</v>
      </c>
      <c r="L121" s="39">
        <v>1125</v>
      </c>
      <c r="M121" s="1"/>
      <c r="N121" s="1"/>
      <c r="O121" s="1"/>
      <c r="P121" s="1"/>
      <c r="Q121" s="1"/>
      <c r="R121" s="1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1"/>
      <c r="AK121" s="1"/>
      <c r="AL121" s="1"/>
      <c r="AM121" s="25"/>
      <c r="AN121" s="25"/>
      <c r="AO121" s="25"/>
      <c r="AP121" s="25"/>
      <c r="AQ121" s="25"/>
      <c r="AR121" s="1"/>
      <c r="AS121" s="25"/>
      <c r="AT121" s="25"/>
      <c r="AU121" s="25"/>
      <c r="AV121" s="25"/>
      <c r="AW121" s="25"/>
      <c r="AX121" s="36"/>
      <c r="AY121" s="25"/>
      <c r="AZ121" s="25"/>
      <c r="BA121" s="25"/>
      <c r="BB121" s="25" t="s">
        <v>1037</v>
      </c>
      <c r="BC121" s="1"/>
      <c r="BD121" s="1"/>
      <c r="BE121" s="25"/>
      <c r="BF121" s="1"/>
      <c r="BG121" s="1"/>
      <c r="BH121" s="1"/>
      <c r="BI121" s="25"/>
      <c r="BJ121" s="6"/>
    </row>
    <row r="122" spans="1:62" ht="31">
      <c r="A122" s="23">
        <v>118</v>
      </c>
      <c r="B122" s="39" t="s">
        <v>1177</v>
      </c>
      <c r="C122" s="39" t="s">
        <v>902</v>
      </c>
      <c r="D122" s="39" t="s">
        <v>1067</v>
      </c>
      <c r="E122" s="39">
        <v>68</v>
      </c>
      <c r="F122" s="39" t="s">
        <v>195</v>
      </c>
      <c r="G122" s="39" t="s">
        <v>195</v>
      </c>
      <c r="H122" s="23" t="str">
        <f t="shared" si="2"/>
        <v>陳＊蘭</v>
      </c>
      <c r="I122" s="23" t="str">
        <f t="shared" si="3"/>
        <v>2＊194626</v>
      </c>
      <c r="J122" s="39">
        <v>1130229</v>
      </c>
      <c r="K122" s="39" t="s">
        <v>734</v>
      </c>
      <c r="L122" s="39">
        <v>1125</v>
      </c>
      <c r="M122" s="1"/>
      <c r="N122" s="1"/>
      <c r="O122" s="1"/>
      <c r="P122" s="1"/>
      <c r="Q122" s="1"/>
      <c r="R122" s="1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1"/>
      <c r="AK122" s="1"/>
      <c r="AL122" s="1"/>
      <c r="AM122" s="25"/>
      <c r="AN122" s="25"/>
      <c r="AO122" s="25"/>
      <c r="AP122" s="25"/>
      <c r="AQ122" s="25"/>
      <c r="AR122" s="1"/>
      <c r="AS122" s="25"/>
      <c r="AT122" s="25"/>
      <c r="AU122" s="25"/>
      <c r="AV122" s="25"/>
      <c r="AW122" s="25"/>
      <c r="AX122" s="36"/>
      <c r="AY122" s="25"/>
      <c r="AZ122" s="25"/>
      <c r="BA122" s="25" t="s">
        <v>9</v>
      </c>
      <c r="BB122" s="25"/>
      <c r="BC122" s="1"/>
      <c r="BD122" s="1"/>
      <c r="BE122" s="25"/>
      <c r="BF122" s="1"/>
      <c r="BG122" s="1"/>
      <c r="BH122" s="1"/>
      <c r="BI122" s="25"/>
      <c r="BJ122" s="6"/>
    </row>
    <row r="123" spans="1:62" ht="31">
      <c r="A123" s="23">
        <v>119</v>
      </c>
      <c r="B123" s="39" t="s">
        <v>1178</v>
      </c>
      <c r="C123" s="39" t="s">
        <v>903</v>
      </c>
      <c r="D123" s="39" t="s">
        <v>1067</v>
      </c>
      <c r="E123" s="39">
        <v>51</v>
      </c>
      <c r="F123" s="39" t="s">
        <v>195</v>
      </c>
      <c r="G123" s="39" t="s">
        <v>195</v>
      </c>
      <c r="H123" s="23" t="str">
        <f t="shared" si="2"/>
        <v>張＊華</v>
      </c>
      <c r="I123" s="23" t="str">
        <f t="shared" si="3"/>
        <v>2＊407307</v>
      </c>
      <c r="J123" s="39">
        <v>1130229</v>
      </c>
      <c r="K123" s="39" t="s">
        <v>734</v>
      </c>
      <c r="L123" s="39">
        <v>1125</v>
      </c>
      <c r="M123" s="1"/>
      <c r="N123" s="1"/>
      <c r="O123" s="1"/>
      <c r="P123" s="1"/>
      <c r="Q123" s="1"/>
      <c r="R123" s="1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1"/>
      <c r="AK123" s="1"/>
      <c r="AL123" s="1"/>
      <c r="AM123" s="25"/>
      <c r="AN123" s="25"/>
      <c r="AO123" s="25"/>
      <c r="AP123" s="25"/>
      <c r="AQ123" s="25"/>
      <c r="AR123" s="1"/>
      <c r="AS123" s="25"/>
      <c r="AT123" s="25"/>
      <c r="AU123" s="25"/>
      <c r="AV123" s="25"/>
      <c r="AW123" s="25"/>
      <c r="AX123" s="36"/>
      <c r="AY123" s="25"/>
      <c r="AZ123" s="25"/>
      <c r="BA123" s="25" t="s">
        <v>9</v>
      </c>
      <c r="BB123" s="25"/>
      <c r="BC123" s="1"/>
      <c r="BD123" s="1"/>
      <c r="BE123" s="25"/>
      <c r="BF123" s="1"/>
      <c r="BG123" s="1"/>
      <c r="BH123" s="1"/>
      <c r="BI123" s="25"/>
      <c r="BJ123" s="6"/>
    </row>
    <row r="124" spans="1:62" ht="31">
      <c r="A124" s="23">
        <v>120</v>
      </c>
      <c r="B124" s="39" t="s">
        <v>1179</v>
      </c>
      <c r="C124" s="39" t="s">
        <v>904</v>
      </c>
      <c r="D124" s="39" t="s">
        <v>1067</v>
      </c>
      <c r="E124" s="39">
        <v>64</v>
      </c>
      <c r="F124" s="39" t="s">
        <v>195</v>
      </c>
      <c r="G124" s="39" t="s">
        <v>195</v>
      </c>
      <c r="H124" s="23" t="str">
        <f t="shared" si="2"/>
        <v>李＊美惠</v>
      </c>
      <c r="I124" s="23" t="str">
        <f t="shared" si="3"/>
        <v>1＊106660</v>
      </c>
      <c r="J124" s="39">
        <v>1130202</v>
      </c>
      <c r="K124" s="39" t="s">
        <v>734</v>
      </c>
      <c r="L124" s="40" t="s">
        <v>721</v>
      </c>
      <c r="M124" s="1"/>
      <c r="N124" s="1"/>
      <c r="O124" s="1"/>
      <c r="P124" s="1"/>
      <c r="Q124" s="1"/>
      <c r="R124" s="1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1"/>
      <c r="AK124" s="1"/>
      <c r="AL124" s="1"/>
      <c r="AM124" s="25"/>
      <c r="AN124" s="25"/>
      <c r="AO124" s="25"/>
      <c r="AP124" s="25"/>
      <c r="AQ124" s="25"/>
      <c r="AR124" s="1"/>
      <c r="AS124" s="25"/>
      <c r="AT124" s="25"/>
      <c r="AU124" s="25"/>
      <c r="AV124" s="25"/>
      <c r="AW124" s="25"/>
      <c r="AX124" s="36"/>
      <c r="AY124" s="25"/>
      <c r="AZ124" s="25"/>
      <c r="BA124" s="25" t="s">
        <v>9</v>
      </c>
      <c r="BB124" s="25"/>
      <c r="BC124" s="1"/>
      <c r="BD124" s="1"/>
      <c r="BE124" s="25"/>
      <c r="BF124" s="1"/>
      <c r="BG124" s="1"/>
      <c r="BH124" s="1"/>
      <c r="BI124" s="25"/>
      <c r="BJ124" s="6"/>
    </row>
    <row r="125" spans="1:62" ht="31">
      <c r="A125" s="23">
        <v>121</v>
      </c>
      <c r="B125" s="39" t="s">
        <v>1180</v>
      </c>
      <c r="C125" s="39" t="s">
        <v>905</v>
      </c>
      <c r="D125" s="39" t="s">
        <v>1063</v>
      </c>
      <c r="E125" s="39">
        <v>54</v>
      </c>
      <c r="F125" s="39" t="s">
        <v>195</v>
      </c>
      <c r="G125" s="39" t="s">
        <v>195</v>
      </c>
      <c r="H125" s="23" t="str">
        <f t="shared" si="2"/>
        <v>林＊賢</v>
      </c>
      <c r="I125" s="23" t="str">
        <f t="shared" si="3"/>
        <v>1＊277420</v>
      </c>
      <c r="J125" s="39">
        <v>1130202</v>
      </c>
      <c r="K125" s="39" t="s">
        <v>734</v>
      </c>
      <c r="L125" s="40" t="s">
        <v>721</v>
      </c>
      <c r="M125" s="1"/>
      <c r="N125" s="1"/>
      <c r="O125" s="1"/>
      <c r="P125" s="1"/>
      <c r="Q125" s="1"/>
      <c r="R125" s="1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1"/>
      <c r="AK125" s="1"/>
      <c r="AL125" s="1"/>
      <c r="AM125" s="25"/>
      <c r="AN125" s="25"/>
      <c r="AO125" s="25"/>
      <c r="AP125" s="25"/>
      <c r="AQ125" s="25"/>
      <c r="AR125" s="1"/>
      <c r="AS125" s="25"/>
      <c r="AT125" s="25"/>
      <c r="AU125" s="25"/>
      <c r="AV125" s="25"/>
      <c r="AW125" s="25"/>
      <c r="AX125" s="36"/>
      <c r="AY125" s="25"/>
      <c r="AZ125" s="25"/>
      <c r="BA125" s="25" t="s">
        <v>9</v>
      </c>
      <c r="BB125" s="25"/>
      <c r="BC125" s="1"/>
      <c r="BD125" s="1"/>
      <c r="BE125" s="25"/>
      <c r="BF125" s="1"/>
      <c r="BG125" s="1"/>
      <c r="BH125" s="1"/>
      <c r="BI125" s="25"/>
      <c r="BJ125" s="6"/>
    </row>
    <row r="126" spans="1:62" ht="31">
      <c r="A126" s="23">
        <v>122</v>
      </c>
      <c r="B126" s="39" t="s">
        <v>1181</v>
      </c>
      <c r="C126" s="39" t="s">
        <v>906</v>
      </c>
      <c r="D126" s="39" t="s">
        <v>1063</v>
      </c>
      <c r="E126" s="39">
        <v>55</v>
      </c>
      <c r="F126" s="39" t="s">
        <v>195</v>
      </c>
      <c r="G126" s="39" t="s">
        <v>195</v>
      </c>
      <c r="H126" s="23" t="str">
        <f t="shared" si="2"/>
        <v>林＊晃</v>
      </c>
      <c r="I126" s="23" t="str">
        <f t="shared" si="3"/>
        <v>1＊381323</v>
      </c>
      <c r="J126" s="39">
        <v>1130202</v>
      </c>
      <c r="K126" s="39" t="s">
        <v>734</v>
      </c>
      <c r="L126" s="40" t="s">
        <v>721</v>
      </c>
      <c r="M126" s="1"/>
      <c r="N126" s="1"/>
      <c r="O126" s="1"/>
      <c r="P126" s="1"/>
      <c r="Q126" s="1"/>
      <c r="R126" s="1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1"/>
      <c r="AK126" s="1"/>
      <c r="AL126" s="1"/>
      <c r="AM126" s="25"/>
      <c r="AN126" s="25"/>
      <c r="AO126" s="25"/>
      <c r="AP126" s="25"/>
      <c r="AQ126" s="25"/>
      <c r="AR126" s="1"/>
      <c r="AS126" s="25"/>
      <c r="AT126" s="25"/>
      <c r="AU126" s="25"/>
      <c r="AV126" s="25"/>
      <c r="AW126" s="25"/>
      <c r="AX126" s="36"/>
      <c r="AY126" s="25"/>
      <c r="AZ126" s="25"/>
      <c r="BA126" s="25" t="s">
        <v>9</v>
      </c>
      <c r="BB126" s="25"/>
      <c r="BC126" s="1"/>
      <c r="BD126" s="1"/>
      <c r="BE126" s="25"/>
      <c r="BF126" s="1"/>
      <c r="BG126" s="1"/>
      <c r="BH126" s="1"/>
      <c r="BI126" s="25"/>
      <c r="BJ126" s="6"/>
    </row>
    <row r="127" spans="1:62" ht="93">
      <c r="A127" s="23">
        <v>123</v>
      </c>
      <c r="B127" s="39" t="s">
        <v>1182</v>
      </c>
      <c r="C127" s="39" t="s">
        <v>907</v>
      </c>
      <c r="D127" s="39" t="s">
        <v>1063</v>
      </c>
      <c r="E127" s="39">
        <v>62</v>
      </c>
      <c r="F127" s="39" t="s">
        <v>623</v>
      </c>
      <c r="G127" s="39" t="s">
        <v>908</v>
      </c>
      <c r="H127" s="23" t="str">
        <f t="shared" si="2"/>
        <v>丁＊祥</v>
      </c>
      <c r="I127" s="23" t="str">
        <f t="shared" si="3"/>
        <v>2＊523104</v>
      </c>
      <c r="J127" s="39">
        <v>1130202</v>
      </c>
      <c r="K127" s="39" t="s">
        <v>1049</v>
      </c>
      <c r="L127" s="40" t="s">
        <v>721</v>
      </c>
      <c r="M127" s="1"/>
      <c r="N127" s="1"/>
      <c r="O127" s="1"/>
      <c r="P127" s="1"/>
      <c r="Q127" s="1"/>
      <c r="R127" s="1"/>
      <c r="S127" s="25"/>
      <c r="T127" s="25"/>
      <c r="U127" s="25"/>
      <c r="V127" s="25"/>
      <c r="W127" s="25"/>
      <c r="X127" s="25"/>
      <c r="Y127" s="25"/>
      <c r="Z127" s="25"/>
      <c r="AA127" s="25"/>
      <c r="AB127" s="25" t="s">
        <v>1050</v>
      </c>
      <c r="AC127" s="25"/>
      <c r="AD127" s="25"/>
      <c r="AE127" s="25"/>
      <c r="AF127" s="25"/>
      <c r="AG127" s="25"/>
      <c r="AH127" s="25"/>
      <c r="AI127" s="25"/>
      <c r="AJ127" s="1"/>
      <c r="AK127" s="1"/>
      <c r="AL127" s="1"/>
      <c r="AM127" s="25"/>
      <c r="AN127" s="25"/>
      <c r="AO127" s="25"/>
      <c r="AP127" s="25"/>
      <c r="AQ127" s="25"/>
      <c r="AR127" s="1"/>
      <c r="AS127" s="25"/>
      <c r="AT127" s="25"/>
      <c r="AU127" s="25"/>
      <c r="AV127" s="25"/>
      <c r="AW127" s="25"/>
      <c r="AX127" s="36"/>
      <c r="AY127" s="25"/>
      <c r="AZ127" s="25"/>
      <c r="BA127" s="25"/>
      <c r="BB127" s="25"/>
      <c r="BC127" s="1"/>
      <c r="BD127" s="1"/>
      <c r="BE127" s="25"/>
      <c r="BF127" s="1"/>
      <c r="BG127" s="1"/>
      <c r="BH127" s="1"/>
      <c r="BI127" s="25" t="s">
        <v>1034</v>
      </c>
      <c r="BJ127" s="6"/>
    </row>
    <row r="128" spans="1:62" ht="17">
      <c r="A128" s="23">
        <v>124</v>
      </c>
      <c r="B128" s="39" t="s">
        <v>1183</v>
      </c>
      <c r="C128" s="39" t="s">
        <v>909</v>
      </c>
      <c r="D128" s="39" t="s">
        <v>1063</v>
      </c>
      <c r="E128" s="39">
        <v>71</v>
      </c>
      <c r="F128" s="39" t="s">
        <v>195</v>
      </c>
      <c r="G128" s="39" t="s">
        <v>195</v>
      </c>
      <c r="H128" s="23" t="str">
        <f t="shared" si="2"/>
        <v>施＊南</v>
      </c>
      <c r="I128" s="23" t="str">
        <f t="shared" si="3"/>
        <v>2＊027079</v>
      </c>
      <c r="J128" s="39">
        <v>1130203</v>
      </c>
      <c r="K128" s="39">
        <v>5761110</v>
      </c>
      <c r="L128" s="40" t="s">
        <v>721</v>
      </c>
      <c r="M128" s="1"/>
      <c r="N128" s="1"/>
      <c r="O128" s="1"/>
      <c r="P128" s="1"/>
      <c r="Q128" s="1"/>
      <c r="R128" s="1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1"/>
      <c r="AK128" s="1"/>
      <c r="AL128" s="1"/>
      <c r="AM128" s="25"/>
      <c r="AN128" s="25"/>
      <c r="AO128" s="25"/>
      <c r="AP128" s="25"/>
      <c r="AQ128" s="25"/>
      <c r="AR128" s="1"/>
      <c r="AS128" s="25"/>
      <c r="AT128" s="25"/>
      <c r="AU128" s="25"/>
      <c r="AV128" s="25" t="s">
        <v>9</v>
      </c>
      <c r="AW128" s="25"/>
      <c r="AX128" s="36"/>
      <c r="AY128" s="25"/>
      <c r="AZ128" s="25"/>
      <c r="BA128" s="25"/>
      <c r="BB128" s="25"/>
      <c r="BC128" s="1"/>
      <c r="BD128" s="1"/>
      <c r="BE128" s="25"/>
      <c r="BF128" s="1"/>
      <c r="BG128" s="1"/>
      <c r="BH128" s="1"/>
      <c r="BI128" s="25"/>
      <c r="BJ128" s="6"/>
    </row>
    <row r="129" spans="1:62" ht="31">
      <c r="A129" s="23">
        <v>125</v>
      </c>
      <c r="B129" s="39" t="s">
        <v>1184</v>
      </c>
      <c r="C129" s="39" t="s">
        <v>910</v>
      </c>
      <c r="D129" s="39" t="s">
        <v>1067</v>
      </c>
      <c r="E129" s="39">
        <v>70</v>
      </c>
      <c r="F129" s="39" t="s">
        <v>195</v>
      </c>
      <c r="G129" s="39" t="s">
        <v>195</v>
      </c>
      <c r="H129" s="23" t="str">
        <f t="shared" si="2"/>
        <v>陳＊雪</v>
      </c>
      <c r="I129" s="23" t="str">
        <f t="shared" si="3"/>
        <v>1＊408410</v>
      </c>
      <c r="J129" s="39">
        <v>1130205</v>
      </c>
      <c r="K129" s="39" t="s">
        <v>734</v>
      </c>
      <c r="L129" s="40" t="s">
        <v>721</v>
      </c>
      <c r="M129" s="1"/>
      <c r="N129" s="1"/>
      <c r="O129" s="1"/>
      <c r="P129" s="1"/>
      <c r="Q129" s="1"/>
      <c r="R129" s="1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1"/>
      <c r="AK129" s="1"/>
      <c r="AL129" s="1"/>
      <c r="AM129" s="25"/>
      <c r="AN129" s="25"/>
      <c r="AO129" s="25"/>
      <c r="AP129" s="25"/>
      <c r="AQ129" s="25"/>
      <c r="AR129" s="1"/>
      <c r="AS129" s="25"/>
      <c r="AT129" s="25"/>
      <c r="AU129" s="25"/>
      <c r="AV129" s="25"/>
      <c r="AW129" s="25"/>
      <c r="AX129" s="36"/>
      <c r="AY129" s="25"/>
      <c r="AZ129" s="25"/>
      <c r="BA129" s="25" t="s">
        <v>9</v>
      </c>
      <c r="BB129" s="25"/>
      <c r="BC129" s="1"/>
      <c r="BD129" s="1"/>
      <c r="BE129" s="25" t="s">
        <v>760</v>
      </c>
      <c r="BF129" s="1"/>
      <c r="BG129" s="1"/>
      <c r="BH129" s="1"/>
      <c r="BI129" s="25"/>
      <c r="BJ129" s="6"/>
    </row>
    <row r="130" spans="1:62" ht="46.5">
      <c r="A130" s="23">
        <v>126</v>
      </c>
      <c r="B130" s="39" t="s">
        <v>1185</v>
      </c>
      <c r="C130" s="39" t="s">
        <v>911</v>
      </c>
      <c r="D130" s="39" t="s">
        <v>1063</v>
      </c>
      <c r="E130" s="39">
        <v>64</v>
      </c>
      <c r="F130" s="39" t="s">
        <v>195</v>
      </c>
      <c r="G130" s="39" t="s">
        <v>195</v>
      </c>
      <c r="H130" s="23" t="str">
        <f t="shared" si="2"/>
        <v>黃＊興</v>
      </c>
      <c r="I130" s="23" t="str">
        <f t="shared" si="3"/>
        <v>2＊687521</v>
      </c>
      <c r="J130" s="39">
        <v>1130205</v>
      </c>
      <c r="K130" s="39" t="s">
        <v>754</v>
      </c>
      <c r="L130" s="40" t="s">
        <v>721</v>
      </c>
      <c r="M130" s="1"/>
      <c r="N130" s="1"/>
      <c r="O130" s="1"/>
      <c r="P130" s="1"/>
      <c r="Q130" s="1"/>
      <c r="R130" s="1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1"/>
      <c r="AK130" s="1"/>
      <c r="AL130" s="1"/>
      <c r="AM130" s="25"/>
      <c r="AN130" s="25"/>
      <c r="AO130" s="25"/>
      <c r="AP130" s="25"/>
      <c r="AQ130" s="25"/>
      <c r="AR130" s="1"/>
      <c r="AS130" s="25"/>
      <c r="AT130" s="25"/>
      <c r="AU130" s="25"/>
      <c r="AV130" s="25"/>
      <c r="AW130" s="25"/>
      <c r="AX130" s="36"/>
      <c r="AY130" s="25"/>
      <c r="AZ130" s="25"/>
      <c r="BA130" s="25" t="s">
        <v>9</v>
      </c>
      <c r="BB130" s="25"/>
      <c r="BC130" s="1"/>
      <c r="BD130" s="1"/>
      <c r="BE130" s="25"/>
      <c r="BF130" s="1"/>
      <c r="BG130" s="1"/>
      <c r="BH130" s="1"/>
      <c r="BI130" s="25" t="s">
        <v>1043</v>
      </c>
      <c r="BJ130" s="6"/>
    </row>
    <row r="131" spans="1:62" ht="31">
      <c r="A131" s="23">
        <v>127</v>
      </c>
      <c r="B131" s="39" t="s">
        <v>1186</v>
      </c>
      <c r="C131" s="39" t="s">
        <v>912</v>
      </c>
      <c r="D131" s="39" t="s">
        <v>1067</v>
      </c>
      <c r="E131" s="39">
        <v>80</v>
      </c>
      <c r="F131" s="39" t="s">
        <v>195</v>
      </c>
      <c r="G131" s="39" t="s">
        <v>195</v>
      </c>
      <c r="H131" s="23" t="str">
        <f t="shared" si="2"/>
        <v>陳＊琴</v>
      </c>
      <c r="I131" s="23" t="str">
        <f t="shared" si="3"/>
        <v>2＊189416</v>
      </c>
      <c r="J131" s="39">
        <v>1130205</v>
      </c>
      <c r="K131" s="39" t="s">
        <v>734</v>
      </c>
      <c r="L131" s="40" t="s">
        <v>721</v>
      </c>
      <c r="M131" s="1"/>
      <c r="N131" s="1"/>
      <c r="O131" s="1"/>
      <c r="P131" s="1"/>
      <c r="Q131" s="1"/>
      <c r="R131" s="1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1"/>
      <c r="AK131" s="1"/>
      <c r="AL131" s="1"/>
      <c r="AM131" s="25"/>
      <c r="AN131" s="25"/>
      <c r="AO131" s="25"/>
      <c r="AP131" s="25"/>
      <c r="AQ131" s="25"/>
      <c r="AR131" s="1"/>
      <c r="AS131" s="25"/>
      <c r="AT131" s="25"/>
      <c r="AU131" s="25"/>
      <c r="AV131" s="25"/>
      <c r="AW131" s="25"/>
      <c r="AX131" s="36"/>
      <c r="AY131" s="25"/>
      <c r="AZ131" s="25"/>
      <c r="BA131" s="25" t="s">
        <v>9</v>
      </c>
      <c r="BB131" s="25"/>
      <c r="BC131" s="1"/>
      <c r="BD131" s="1"/>
      <c r="BE131" s="25"/>
      <c r="BF131" s="1"/>
      <c r="BG131" s="1"/>
      <c r="BH131" s="1"/>
      <c r="BI131" s="25"/>
      <c r="BJ131" s="6"/>
    </row>
    <row r="132" spans="1:62" ht="31">
      <c r="A132" s="23">
        <v>128</v>
      </c>
      <c r="B132" s="39" t="s">
        <v>1187</v>
      </c>
      <c r="C132" s="39" t="s">
        <v>913</v>
      </c>
      <c r="D132" s="39" t="s">
        <v>1063</v>
      </c>
      <c r="E132" s="39">
        <v>65</v>
      </c>
      <c r="F132" s="39" t="s">
        <v>195</v>
      </c>
      <c r="G132" s="39" t="s">
        <v>195</v>
      </c>
      <c r="H132" s="23" t="str">
        <f t="shared" si="2"/>
        <v>詹＊顥</v>
      </c>
      <c r="I132" s="23" t="str">
        <f t="shared" si="3"/>
        <v>2＊269925</v>
      </c>
      <c r="J132" s="39">
        <v>1130205</v>
      </c>
      <c r="K132" s="39" t="s">
        <v>734</v>
      </c>
      <c r="L132" s="40" t="s">
        <v>721</v>
      </c>
      <c r="M132" s="1"/>
      <c r="N132" s="1"/>
      <c r="O132" s="1"/>
      <c r="P132" s="1"/>
      <c r="Q132" s="1"/>
      <c r="R132" s="1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1"/>
      <c r="AK132" s="1"/>
      <c r="AL132" s="1"/>
      <c r="AM132" s="25"/>
      <c r="AN132" s="25"/>
      <c r="AO132" s="25"/>
      <c r="AP132" s="25"/>
      <c r="AQ132" s="25"/>
      <c r="AR132" s="1"/>
      <c r="AS132" s="25"/>
      <c r="AT132" s="25"/>
      <c r="AU132" s="25"/>
      <c r="AV132" s="25"/>
      <c r="AW132" s="25"/>
      <c r="AX132" s="36"/>
      <c r="AY132" s="25"/>
      <c r="AZ132" s="25"/>
      <c r="BA132" s="25" t="s">
        <v>9</v>
      </c>
      <c r="BB132" s="25"/>
      <c r="BC132" s="1"/>
      <c r="BD132" s="1"/>
      <c r="BE132" s="25"/>
      <c r="BF132" s="1"/>
      <c r="BG132" s="1"/>
      <c r="BH132" s="1"/>
      <c r="BI132" s="25"/>
      <c r="BJ132" s="6"/>
    </row>
    <row r="133" spans="1:62" ht="31">
      <c r="A133" s="23">
        <v>129</v>
      </c>
      <c r="B133" s="39" t="s">
        <v>1188</v>
      </c>
      <c r="C133" s="39" t="s">
        <v>914</v>
      </c>
      <c r="D133" s="39" t="s">
        <v>1063</v>
      </c>
      <c r="E133" s="39">
        <v>68</v>
      </c>
      <c r="F133" s="39" t="s">
        <v>195</v>
      </c>
      <c r="G133" s="39" t="s">
        <v>195</v>
      </c>
      <c r="H133" s="23" t="str">
        <f t="shared" ref="H133:H196" si="4">REPLACE(B133,2,1,"＊")</f>
        <v>林＊由</v>
      </c>
      <c r="I133" s="23" t="str">
        <f t="shared" ref="I133:I196" si="5">REPLACE(C133,2,1,"＊")</f>
        <v>0＊122803</v>
      </c>
      <c r="J133" s="39">
        <v>1130206</v>
      </c>
      <c r="K133" s="39" t="s">
        <v>734</v>
      </c>
      <c r="L133" s="40" t="s">
        <v>721</v>
      </c>
      <c r="M133" s="1"/>
      <c r="N133" s="1"/>
      <c r="O133" s="1"/>
      <c r="P133" s="1"/>
      <c r="Q133" s="1"/>
      <c r="R133" s="1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1"/>
      <c r="AK133" s="1"/>
      <c r="AL133" s="1"/>
      <c r="AM133" s="25"/>
      <c r="AN133" s="25"/>
      <c r="AO133" s="25"/>
      <c r="AP133" s="25"/>
      <c r="AQ133" s="25"/>
      <c r="AR133" s="1"/>
      <c r="AS133" s="25"/>
      <c r="AT133" s="25"/>
      <c r="AU133" s="25"/>
      <c r="AV133" s="25"/>
      <c r="AW133" s="25"/>
      <c r="AX133" s="36"/>
      <c r="AY133" s="25"/>
      <c r="AZ133" s="25"/>
      <c r="BA133" s="25" t="s">
        <v>9</v>
      </c>
      <c r="BB133" s="25"/>
      <c r="BC133" s="1"/>
      <c r="BD133" s="1"/>
      <c r="BE133" s="25"/>
      <c r="BF133" s="1"/>
      <c r="BG133" s="1"/>
      <c r="BH133" s="1"/>
      <c r="BI133" s="25"/>
      <c r="BJ133" s="6"/>
    </row>
    <row r="134" spans="1:62" ht="31">
      <c r="A134" s="23">
        <v>130</v>
      </c>
      <c r="B134" s="39" t="s">
        <v>1189</v>
      </c>
      <c r="C134" s="39" t="s">
        <v>916</v>
      </c>
      <c r="D134" s="39" t="s">
        <v>1063</v>
      </c>
      <c r="E134" s="39">
        <v>65</v>
      </c>
      <c r="F134" s="39" t="s">
        <v>195</v>
      </c>
      <c r="G134" s="39" t="s">
        <v>195</v>
      </c>
      <c r="H134" s="23" t="str">
        <f t="shared" si="4"/>
        <v>洪＊恩</v>
      </c>
      <c r="I134" s="23" t="str">
        <f t="shared" si="5"/>
        <v>0＊196215</v>
      </c>
      <c r="J134" s="39">
        <v>1130206</v>
      </c>
      <c r="K134" s="39" t="s">
        <v>732</v>
      </c>
      <c r="L134" s="40" t="s">
        <v>721</v>
      </c>
      <c r="M134" s="1"/>
      <c r="N134" s="1"/>
      <c r="O134" s="1"/>
      <c r="P134" s="1"/>
      <c r="Q134" s="1"/>
      <c r="R134" s="1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1"/>
      <c r="AK134" s="1"/>
      <c r="AL134" s="1"/>
      <c r="AM134" s="25"/>
      <c r="AN134" s="25"/>
      <c r="AO134" s="25"/>
      <c r="AP134" s="25"/>
      <c r="AQ134" s="25"/>
      <c r="AR134" s="1"/>
      <c r="AS134" s="25"/>
      <c r="AT134" s="25"/>
      <c r="AU134" s="25"/>
      <c r="AV134" s="25"/>
      <c r="AW134" s="25"/>
      <c r="AX134" s="36"/>
      <c r="AY134" s="25"/>
      <c r="AZ134" s="25"/>
      <c r="BA134" s="25"/>
      <c r="BB134" s="25" t="s">
        <v>733</v>
      </c>
      <c r="BC134" s="1"/>
      <c r="BD134" s="1"/>
      <c r="BE134" s="25"/>
      <c r="BF134" s="1"/>
      <c r="BG134" s="1"/>
      <c r="BH134" s="1"/>
      <c r="BI134" s="25"/>
      <c r="BJ134" s="6"/>
    </row>
    <row r="135" spans="1:62" ht="31">
      <c r="A135" s="23">
        <v>131</v>
      </c>
      <c r="B135" s="39" t="s">
        <v>1190</v>
      </c>
      <c r="C135" s="39" t="s">
        <v>917</v>
      </c>
      <c r="D135" s="39" t="s">
        <v>1067</v>
      </c>
      <c r="E135" s="39">
        <v>68</v>
      </c>
      <c r="F135" s="39" t="s">
        <v>195</v>
      </c>
      <c r="G135" s="39" t="s">
        <v>195</v>
      </c>
      <c r="H135" s="23" t="str">
        <f t="shared" si="4"/>
        <v>許＊金菊</v>
      </c>
      <c r="I135" s="23" t="str">
        <f t="shared" si="5"/>
        <v>0＊476304</v>
      </c>
      <c r="J135" s="39">
        <v>1130206</v>
      </c>
      <c r="K135" s="39" t="s">
        <v>734</v>
      </c>
      <c r="L135" s="40" t="s">
        <v>721</v>
      </c>
      <c r="M135" s="1"/>
      <c r="N135" s="1"/>
      <c r="O135" s="1"/>
      <c r="P135" s="1"/>
      <c r="Q135" s="1"/>
      <c r="R135" s="1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1"/>
      <c r="AK135" s="1"/>
      <c r="AL135" s="1"/>
      <c r="AM135" s="25"/>
      <c r="AN135" s="25"/>
      <c r="AO135" s="25"/>
      <c r="AP135" s="25"/>
      <c r="AQ135" s="25"/>
      <c r="AR135" s="1"/>
      <c r="AS135" s="25"/>
      <c r="AT135" s="25"/>
      <c r="AU135" s="25"/>
      <c r="AV135" s="25"/>
      <c r="AW135" s="25"/>
      <c r="AX135" s="36"/>
      <c r="AY135" s="25"/>
      <c r="AZ135" s="25"/>
      <c r="BA135" s="25" t="s">
        <v>9</v>
      </c>
      <c r="BB135" s="25"/>
      <c r="BC135" s="1"/>
      <c r="BD135" s="1"/>
      <c r="BE135" s="25"/>
      <c r="BF135" s="1"/>
      <c r="BG135" s="1"/>
      <c r="BH135" s="1"/>
      <c r="BI135" s="25"/>
      <c r="BJ135" s="6"/>
    </row>
    <row r="136" spans="1:62" ht="31">
      <c r="A136" s="23">
        <v>132</v>
      </c>
      <c r="B136" s="39" t="s">
        <v>1191</v>
      </c>
      <c r="C136" s="39" t="s">
        <v>918</v>
      </c>
      <c r="D136" s="39" t="s">
        <v>1067</v>
      </c>
      <c r="E136" s="39">
        <v>81</v>
      </c>
      <c r="F136" s="39" t="s">
        <v>195</v>
      </c>
      <c r="G136" s="39" t="s">
        <v>195</v>
      </c>
      <c r="H136" s="23" t="str">
        <f t="shared" si="4"/>
        <v>嚴＊秀美</v>
      </c>
      <c r="I136" s="23" t="str">
        <f t="shared" si="5"/>
        <v>0＊131750</v>
      </c>
      <c r="J136" s="39">
        <v>1130206</v>
      </c>
      <c r="K136" s="39" t="s">
        <v>734</v>
      </c>
      <c r="L136" s="40" t="s">
        <v>721</v>
      </c>
      <c r="M136" s="1"/>
      <c r="N136" s="1"/>
      <c r="O136" s="1"/>
      <c r="P136" s="1"/>
      <c r="Q136" s="1"/>
      <c r="R136" s="1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1"/>
      <c r="AK136" s="1"/>
      <c r="AL136" s="1"/>
      <c r="AM136" s="25"/>
      <c r="AN136" s="25"/>
      <c r="AO136" s="25"/>
      <c r="AP136" s="25"/>
      <c r="AQ136" s="25"/>
      <c r="AR136" s="1"/>
      <c r="AS136" s="25"/>
      <c r="AT136" s="25"/>
      <c r="AU136" s="25"/>
      <c r="AV136" s="25"/>
      <c r="AW136" s="25"/>
      <c r="AX136" s="36"/>
      <c r="AY136" s="25"/>
      <c r="AZ136" s="25"/>
      <c r="BA136" s="25" t="s">
        <v>9</v>
      </c>
      <c r="BB136" s="25"/>
      <c r="BC136" s="1"/>
      <c r="BD136" s="1"/>
      <c r="BE136" s="25"/>
      <c r="BF136" s="1"/>
      <c r="BG136" s="1"/>
      <c r="BH136" s="1"/>
      <c r="BI136" s="25"/>
      <c r="BJ136" s="6"/>
    </row>
    <row r="137" spans="1:62" ht="31">
      <c r="A137" s="23">
        <v>133</v>
      </c>
      <c r="B137" s="39" t="s">
        <v>1192</v>
      </c>
      <c r="C137" s="39" t="s">
        <v>919</v>
      </c>
      <c r="D137" s="39" t="s">
        <v>1067</v>
      </c>
      <c r="E137" s="39">
        <v>51</v>
      </c>
      <c r="F137" s="39" t="s">
        <v>195</v>
      </c>
      <c r="G137" s="39" t="s">
        <v>195</v>
      </c>
      <c r="H137" s="23" t="str">
        <f t="shared" si="4"/>
        <v>劉＊鈴</v>
      </c>
      <c r="I137" s="23" t="str">
        <f t="shared" si="5"/>
        <v>0＊910813</v>
      </c>
      <c r="J137" s="39">
        <v>1130206</v>
      </c>
      <c r="K137" s="39" t="s">
        <v>734</v>
      </c>
      <c r="L137" s="40" t="s">
        <v>721</v>
      </c>
      <c r="M137" s="1"/>
      <c r="N137" s="1"/>
      <c r="O137" s="1"/>
      <c r="P137" s="1"/>
      <c r="Q137" s="1"/>
      <c r="R137" s="1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1"/>
      <c r="AK137" s="1"/>
      <c r="AL137" s="1"/>
      <c r="AM137" s="25"/>
      <c r="AN137" s="25"/>
      <c r="AO137" s="25"/>
      <c r="AP137" s="25"/>
      <c r="AQ137" s="25"/>
      <c r="AR137" s="1"/>
      <c r="AS137" s="25"/>
      <c r="AT137" s="25"/>
      <c r="AU137" s="25"/>
      <c r="AV137" s="25"/>
      <c r="AW137" s="25"/>
      <c r="AX137" s="36"/>
      <c r="AY137" s="25"/>
      <c r="AZ137" s="25"/>
      <c r="BA137" s="25" t="s">
        <v>9</v>
      </c>
      <c r="BB137" s="25"/>
      <c r="BC137" s="1"/>
      <c r="BD137" s="1"/>
      <c r="BE137" s="25"/>
      <c r="BF137" s="1"/>
      <c r="BG137" s="1"/>
      <c r="BH137" s="1"/>
      <c r="BI137" s="25"/>
      <c r="BJ137" s="6"/>
    </row>
    <row r="138" spans="1:62" ht="31">
      <c r="A138" s="23">
        <v>134</v>
      </c>
      <c r="B138" s="39" t="s">
        <v>1193</v>
      </c>
      <c r="C138" s="39" t="s">
        <v>920</v>
      </c>
      <c r="D138" s="39" t="s">
        <v>1067</v>
      </c>
      <c r="E138" s="39">
        <v>67</v>
      </c>
      <c r="F138" s="39" t="s">
        <v>195</v>
      </c>
      <c r="G138" s="39" t="s">
        <v>195</v>
      </c>
      <c r="H138" s="23" t="str">
        <f t="shared" si="4"/>
        <v>莊＊梅</v>
      </c>
      <c r="I138" s="23" t="str">
        <f t="shared" si="5"/>
        <v>0＊088583</v>
      </c>
      <c r="J138" s="39">
        <v>1130206</v>
      </c>
      <c r="K138" s="39" t="s">
        <v>734</v>
      </c>
      <c r="L138" s="40" t="s">
        <v>721</v>
      </c>
      <c r="M138" s="1"/>
      <c r="N138" s="1"/>
      <c r="O138" s="1"/>
      <c r="P138" s="1"/>
      <c r="Q138" s="1"/>
      <c r="R138" s="1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1"/>
      <c r="AK138" s="1"/>
      <c r="AL138" s="1"/>
      <c r="AM138" s="25"/>
      <c r="AN138" s="25"/>
      <c r="AO138" s="25"/>
      <c r="AP138" s="25"/>
      <c r="AQ138" s="25"/>
      <c r="AR138" s="1"/>
      <c r="AS138" s="25"/>
      <c r="AT138" s="25"/>
      <c r="AU138" s="25"/>
      <c r="AV138" s="25"/>
      <c r="AW138" s="25"/>
      <c r="AX138" s="36"/>
      <c r="AY138" s="25"/>
      <c r="AZ138" s="25"/>
      <c r="BA138" s="25" t="s">
        <v>733</v>
      </c>
      <c r="BB138" s="25"/>
      <c r="BC138" s="1"/>
      <c r="BD138" s="1"/>
      <c r="BE138" s="25"/>
      <c r="BF138" s="1"/>
      <c r="BG138" s="1"/>
      <c r="BH138" s="1"/>
      <c r="BI138" s="25"/>
      <c r="BJ138" s="6"/>
    </row>
    <row r="139" spans="1:62" ht="31">
      <c r="A139" s="23">
        <v>135</v>
      </c>
      <c r="B139" s="39" t="s">
        <v>1194</v>
      </c>
      <c r="C139" s="39" t="s">
        <v>921</v>
      </c>
      <c r="D139" s="39" t="s">
        <v>1067</v>
      </c>
      <c r="E139" s="39">
        <v>75</v>
      </c>
      <c r="F139" s="39" t="s">
        <v>195</v>
      </c>
      <c r="G139" s="39" t="s">
        <v>195</v>
      </c>
      <c r="H139" s="23" t="str">
        <f t="shared" si="4"/>
        <v>楊＊珠</v>
      </c>
      <c r="I139" s="23" t="str">
        <f t="shared" si="5"/>
        <v>1＊115326</v>
      </c>
      <c r="J139" s="39">
        <v>1130206</v>
      </c>
      <c r="K139" s="39" t="s">
        <v>734</v>
      </c>
      <c r="L139" s="40" t="s">
        <v>721</v>
      </c>
      <c r="M139" s="1"/>
      <c r="N139" s="1"/>
      <c r="O139" s="1"/>
      <c r="P139" s="1"/>
      <c r="Q139" s="1"/>
      <c r="R139" s="1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1"/>
      <c r="AK139" s="1"/>
      <c r="AL139" s="1"/>
      <c r="AM139" s="25"/>
      <c r="AN139" s="25"/>
      <c r="AO139" s="25"/>
      <c r="AP139" s="25"/>
      <c r="AQ139" s="25"/>
      <c r="AR139" s="1"/>
      <c r="AS139" s="25"/>
      <c r="AT139" s="25"/>
      <c r="AU139" s="25"/>
      <c r="AV139" s="25"/>
      <c r="AW139" s="25"/>
      <c r="AX139" s="36"/>
      <c r="AY139" s="25"/>
      <c r="AZ139" s="25"/>
      <c r="BA139" s="25" t="s">
        <v>9</v>
      </c>
      <c r="BB139" s="25"/>
      <c r="BC139" s="1"/>
      <c r="BD139" s="1"/>
      <c r="BE139" s="25" t="s">
        <v>736</v>
      </c>
      <c r="BF139" s="1"/>
      <c r="BG139" s="1"/>
      <c r="BH139" s="1"/>
      <c r="BI139" s="25"/>
      <c r="BJ139" s="6"/>
    </row>
    <row r="140" spans="1:62" ht="31">
      <c r="A140" s="23">
        <v>136</v>
      </c>
      <c r="B140" s="39" t="s">
        <v>1195</v>
      </c>
      <c r="C140" s="39" t="s">
        <v>922</v>
      </c>
      <c r="D140" s="39" t="s">
        <v>1067</v>
      </c>
      <c r="E140" s="39">
        <v>68</v>
      </c>
      <c r="F140" s="39" t="s">
        <v>195</v>
      </c>
      <c r="G140" s="39" t="s">
        <v>195</v>
      </c>
      <c r="H140" s="23" t="str">
        <f t="shared" si="4"/>
        <v>陳＊秀琴</v>
      </c>
      <c r="I140" s="23" t="str">
        <f t="shared" si="5"/>
        <v>1＊154070</v>
      </c>
      <c r="J140" s="39">
        <v>1130206</v>
      </c>
      <c r="K140" s="39" t="s">
        <v>734</v>
      </c>
      <c r="L140" s="40" t="s">
        <v>721</v>
      </c>
      <c r="M140" s="1"/>
      <c r="N140" s="1"/>
      <c r="O140" s="1"/>
      <c r="P140" s="1"/>
      <c r="Q140" s="1"/>
      <c r="R140" s="1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1"/>
      <c r="AK140" s="1"/>
      <c r="AL140" s="1"/>
      <c r="AM140" s="25"/>
      <c r="AN140" s="25"/>
      <c r="AO140" s="25"/>
      <c r="AP140" s="25"/>
      <c r="AQ140" s="25"/>
      <c r="AR140" s="1"/>
      <c r="AS140" s="25"/>
      <c r="AT140" s="25"/>
      <c r="AU140" s="25"/>
      <c r="AV140" s="25"/>
      <c r="AW140" s="25"/>
      <c r="AX140" s="36"/>
      <c r="AY140" s="25"/>
      <c r="AZ140" s="25"/>
      <c r="BA140" s="25" t="s">
        <v>9</v>
      </c>
      <c r="BB140" s="25"/>
      <c r="BC140" s="1"/>
      <c r="BD140" s="1"/>
      <c r="BE140" s="25"/>
      <c r="BF140" s="1"/>
      <c r="BG140" s="1"/>
      <c r="BH140" s="1"/>
      <c r="BI140" s="25"/>
      <c r="BJ140" s="6"/>
    </row>
    <row r="141" spans="1:62" ht="31">
      <c r="A141" s="23">
        <v>137</v>
      </c>
      <c r="B141" s="39" t="s">
        <v>1196</v>
      </c>
      <c r="C141" s="39" t="s">
        <v>923</v>
      </c>
      <c r="D141" s="39" t="s">
        <v>1067</v>
      </c>
      <c r="E141" s="39">
        <v>63</v>
      </c>
      <c r="F141" s="39" t="s">
        <v>195</v>
      </c>
      <c r="G141" s="39" t="s">
        <v>195</v>
      </c>
      <c r="H141" s="23" t="str">
        <f t="shared" si="4"/>
        <v>洪＊延</v>
      </c>
      <c r="I141" s="23" t="str">
        <f t="shared" si="5"/>
        <v>1＊920170</v>
      </c>
      <c r="J141" s="39">
        <v>1130206</v>
      </c>
      <c r="K141" s="39" t="s">
        <v>734</v>
      </c>
      <c r="L141" s="40" t="s">
        <v>721</v>
      </c>
      <c r="M141" s="1"/>
      <c r="N141" s="1"/>
      <c r="O141" s="1"/>
      <c r="P141" s="1"/>
      <c r="Q141" s="1"/>
      <c r="R141" s="1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1"/>
      <c r="AK141" s="1"/>
      <c r="AL141" s="1"/>
      <c r="AM141" s="25"/>
      <c r="AN141" s="25"/>
      <c r="AO141" s="25"/>
      <c r="AP141" s="25"/>
      <c r="AQ141" s="25"/>
      <c r="AR141" s="1"/>
      <c r="AS141" s="25"/>
      <c r="AT141" s="25"/>
      <c r="AU141" s="25"/>
      <c r="AV141" s="25"/>
      <c r="AW141" s="25"/>
      <c r="AX141" s="36"/>
      <c r="AY141" s="25"/>
      <c r="AZ141" s="25"/>
      <c r="BA141" s="25" t="s">
        <v>9</v>
      </c>
      <c r="BB141" s="25"/>
      <c r="BC141" s="1"/>
      <c r="BD141" s="1"/>
      <c r="BE141" s="25"/>
      <c r="BF141" s="1"/>
      <c r="BG141" s="1"/>
      <c r="BH141" s="1"/>
      <c r="BI141" s="25"/>
      <c r="BJ141" s="6"/>
    </row>
    <row r="142" spans="1:62" ht="31">
      <c r="A142" s="23">
        <v>138</v>
      </c>
      <c r="B142" s="39" t="s">
        <v>1197</v>
      </c>
      <c r="C142" s="39" t="s">
        <v>924</v>
      </c>
      <c r="D142" s="39" t="s">
        <v>1067</v>
      </c>
      <c r="E142" s="39">
        <v>65</v>
      </c>
      <c r="F142" s="39" t="s">
        <v>195</v>
      </c>
      <c r="G142" s="39" t="s">
        <v>195</v>
      </c>
      <c r="H142" s="23" t="str">
        <f t="shared" si="4"/>
        <v>黃＊瑞蘭</v>
      </c>
      <c r="I142" s="23" t="str">
        <f t="shared" si="5"/>
        <v>1＊009128</v>
      </c>
      <c r="J142" s="39">
        <v>1130206</v>
      </c>
      <c r="K142" s="39" t="s">
        <v>734</v>
      </c>
      <c r="L142" s="40" t="s">
        <v>721</v>
      </c>
      <c r="M142" s="1"/>
      <c r="N142" s="1"/>
      <c r="O142" s="1"/>
      <c r="P142" s="1"/>
      <c r="Q142" s="1"/>
      <c r="R142" s="1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1"/>
      <c r="AK142" s="1"/>
      <c r="AL142" s="1"/>
      <c r="AM142" s="25"/>
      <c r="AN142" s="25"/>
      <c r="AO142" s="25"/>
      <c r="AP142" s="25"/>
      <c r="AQ142" s="25"/>
      <c r="AR142" s="1"/>
      <c r="AS142" s="25"/>
      <c r="AT142" s="25"/>
      <c r="AU142" s="25"/>
      <c r="AV142" s="25"/>
      <c r="AW142" s="25"/>
      <c r="AX142" s="36"/>
      <c r="AY142" s="25"/>
      <c r="AZ142" s="25"/>
      <c r="BA142" s="25" t="s">
        <v>9</v>
      </c>
      <c r="BB142" s="25"/>
      <c r="BC142" s="1"/>
      <c r="BD142" s="1"/>
      <c r="BE142" s="25"/>
      <c r="BF142" s="1"/>
      <c r="BG142" s="1"/>
      <c r="BH142" s="1"/>
      <c r="BI142" s="25"/>
      <c r="BJ142" s="6"/>
    </row>
    <row r="143" spans="1:62" ht="31">
      <c r="A143" s="23">
        <v>139</v>
      </c>
      <c r="B143" s="39" t="s">
        <v>1198</v>
      </c>
      <c r="C143" s="39" t="s">
        <v>925</v>
      </c>
      <c r="D143" s="39" t="s">
        <v>1067</v>
      </c>
      <c r="E143" s="39">
        <v>63</v>
      </c>
      <c r="F143" s="39" t="s">
        <v>195</v>
      </c>
      <c r="G143" s="39" t="s">
        <v>195</v>
      </c>
      <c r="H143" s="23" t="str">
        <f t="shared" si="4"/>
        <v>陳＊月</v>
      </c>
      <c r="I143" s="23" t="str">
        <f t="shared" si="5"/>
        <v>1＊086472</v>
      </c>
      <c r="J143" s="39">
        <v>1130206</v>
      </c>
      <c r="K143" s="39" t="s">
        <v>732</v>
      </c>
      <c r="L143" s="40" t="s">
        <v>721</v>
      </c>
      <c r="M143" s="1"/>
      <c r="N143" s="1"/>
      <c r="O143" s="1"/>
      <c r="P143" s="1"/>
      <c r="Q143" s="1"/>
      <c r="R143" s="1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1"/>
      <c r="AK143" s="1"/>
      <c r="AL143" s="1"/>
      <c r="AM143" s="25"/>
      <c r="AN143" s="25"/>
      <c r="AO143" s="25"/>
      <c r="AP143" s="25"/>
      <c r="AQ143" s="25"/>
      <c r="AR143" s="1"/>
      <c r="AS143" s="25"/>
      <c r="AT143" s="25"/>
      <c r="AU143" s="25"/>
      <c r="AV143" s="25"/>
      <c r="AW143" s="25"/>
      <c r="AX143" s="36"/>
      <c r="AY143" s="25"/>
      <c r="AZ143" s="25"/>
      <c r="BA143" s="25"/>
      <c r="BB143" s="25" t="s">
        <v>1037</v>
      </c>
      <c r="BC143" s="1"/>
      <c r="BD143" s="1"/>
      <c r="BE143" s="25"/>
      <c r="BF143" s="1"/>
      <c r="BG143" s="1"/>
      <c r="BH143" s="1"/>
      <c r="BI143" s="25"/>
      <c r="BJ143" s="6"/>
    </row>
    <row r="144" spans="1:62" ht="31">
      <c r="A144" s="23">
        <v>140</v>
      </c>
      <c r="B144" s="39" t="s">
        <v>1199</v>
      </c>
      <c r="C144" s="39" t="s">
        <v>926</v>
      </c>
      <c r="D144" s="39" t="s">
        <v>1067</v>
      </c>
      <c r="E144" s="39">
        <v>67</v>
      </c>
      <c r="F144" s="39" t="s">
        <v>195</v>
      </c>
      <c r="G144" s="39" t="s">
        <v>195</v>
      </c>
      <c r="H144" s="23" t="str">
        <f t="shared" si="4"/>
        <v>林＊秀</v>
      </c>
      <c r="I144" s="23" t="str">
        <f t="shared" si="5"/>
        <v>2＊120988</v>
      </c>
      <c r="J144" s="39">
        <v>1130206</v>
      </c>
      <c r="K144" s="39" t="s">
        <v>734</v>
      </c>
      <c r="L144" s="40" t="s">
        <v>721</v>
      </c>
      <c r="M144" s="1"/>
      <c r="N144" s="1"/>
      <c r="O144" s="1"/>
      <c r="P144" s="1"/>
      <c r="Q144" s="1"/>
      <c r="R144" s="1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1"/>
      <c r="AK144" s="1"/>
      <c r="AL144" s="1"/>
      <c r="AM144" s="25"/>
      <c r="AN144" s="25"/>
      <c r="AO144" s="25"/>
      <c r="AP144" s="25"/>
      <c r="AQ144" s="25"/>
      <c r="AR144" s="1"/>
      <c r="AS144" s="25"/>
      <c r="AT144" s="25"/>
      <c r="AU144" s="25"/>
      <c r="AV144" s="25"/>
      <c r="AW144" s="25"/>
      <c r="AX144" s="36"/>
      <c r="AY144" s="25"/>
      <c r="AZ144" s="25"/>
      <c r="BA144" s="25" t="s">
        <v>9</v>
      </c>
      <c r="BB144" s="25"/>
      <c r="BC144" s="1"/>
      <c r="BD144" s="1"/>
      <c r="BE144" s="25"/>
      <c r="BF144" s="1"/>
      <c r="BG144" s="1"/>
      <c r="BH144" s="1"/>
      <c r="BI144" s="25"/>
      <c r="BJ144" s="6"/>
    </row>
    <row r="145" spans="1:62" ht="31">
      <c r="A145" s="23">
        <v>141</v>
      </c>
      <c r="B145" s="39" t="s">
        <v>1200</v>
      </c>
      <c r="C145" s="39" t="s">
        <v>927</v>
      </c>
      <c r="D145" s="39" t="s">
        <v>1063</v>
      </c>
      <c r="E145" s="39">
        <v>68</v>
      </c>
      <c r="F145" s="39" t="s">
        <v>195</v>
      </c>
      <c r="G145" s="39" t="s">
        <v>195</v>
      </c>
      <c r="H145" s="23" t="str">
        <f t="shared" si="4"/>
        <v>詹＊河</v>
      </c>
      <c r="I145" s="23" t="str">
        <f t="shared" si="5"/>
        <v>2＊530358</v>
      </c>
      <c r="J145" s="39">
        <v>1130206</v>
      </c>
      <c r="K145" s="39" t="s">
        <v>732</v>
      </c>
      <c r="L145" s="40" t="s">
        <v>721</v>
      </c>
      <c r="M145" s="1"/>
      <c r="N145" s="1"/>
      <c r="O145" s="1"/>
      <c r="P145" s="1"/>
      <c r="Q145" s="1"/>
      <c r="R145" s="1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1"/>
      <c r="AK145" s="1"/>
      <c r="AL145" s="1"/>
      <c r="AM145" s="25"/>
      <c r="AN145" s="25"/>
      <c r="AO145" s="25"/>
      <c r="AP145" s="25"/>
      <c r="AQ145" s="25"/>
      <c r="AR145" s="1"/>
      <c r="AS145" s="25"/>
      <c r="AT145" s="25"/>
      <c r="AU145" s="25"/>
      <c r="AV145" s="25"/>
      <c r="AW145" s="25"/>
      <c r="AX145" s="36"/>
      <c r="AY145" s="25"/>
      <c r="AZ145" s="25"/>
      <c r="BA145" s="25"/>
      <c r="BB145" s="25" t="s">
        <v>1037</v>
      </c>
      <c r="BC145" s="1"/>
      <c r="BD145" s="1"/>
      <c r="BE145" s="25"/>
      <c r="BF145" s="1"/>
      <c r="BG145" s="1"/>
      <c r="BH145" s="1"/>
      <c r="BI145" s="25"/>
      <c r="BJ145" s="6"/>
    </row>
    <row r="146" spans="1:62" ht="31">
      <c r="A146" s="23">
        <v>142</v>
      </c>
      <c r="B146" s="39" t="s">
        <v>1090</v>
      </c>
      <c r="C146" s="39" t="s">
        <v>807</v>
      </c>
      <c r="D146" s="39" t="s">
        <v>1067</v>
      </c>
      <c r="E146" s="39">
        <v>84</v>
      </c>
      <c r="F146" s="39" t="s">
        <v>195</v>
      </c>
      <c r="G146" s="39" t="s">
        <v>195</v>
      </c>
      <c r="H146" s="23" t="str">
        <f t="shared" si="4"/>
        <v>丁＊</v>
      </c>
      <c r="I146" s="23" t="str">
        <f t="shared" si="5"/>
        <v>2＊607462</v>
      </c>
      <c r="J146" s="39">
        <v>1130206</v>
      </c>
      <c r="K146" s="39" t="s">
        <v>734</v>
      </c>
      <c r="L146" s="40" t="s">
        <v>721</v>
      </c>
      <c r="M146" s="1"/>
      <c r="N146" s="1"/>
      <c r="O146" s="1"/>
      <c r="P146" s="1"/>
      <c r="Q146" s="1"/>
      <c r="R146" s="1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1"/>
      <c r="AK146" s="1"/>
      <c r="AL146" s="1"/>
      <c r="AM146" s="25"/>
      <c r="AN146" s="25"/>
      <c r="AO146" s="25"/>
      <c r="AP146" s="25"/>
      <c r="AQ146" s="25"/>
      <c r="AR146" s="1"/>
      <c r="AS146" s="25"/>
      <c r="AT146" s="25"/>
      <c r="AU146" s="25"/>
      <c r="AV146" s="25"/>
      <c r="AW146" s="25"/>
      <c r="AX146" s="36"/>
      <c r="AY146" s="25"/>
      <c r="AZ146" s="25"/>
      <c r="BA146" s="25" t="s">
        <v>9</v>
      </c>
      <c r="BB146" s="25"/>
      <c r="BC146" s="1"/>
      <c r="BD146" s="1"/>
      <c r="BE146" s="25"/>
      <c r="BF146" s="1"/>
      <c r="BG146" s="1"/>
      <c r="BH146" s="1"/>
      <c r="BI146" s="25"/>
      <c r="BJ146" s="6"/>
    </row>
    <row r="147" spans="1:62" ht="46.5">
      <c r="A147" s="23">
        <v>143</v>
      </c>
      <c r="B147" s="39" t="s">
        <v>1183</v>
      </c>
      <c r="C147" s="39" t="s">
        <v>909</v>
      </c>
      <c r="D147" s="39" t="s">
        <v>1063</v>
      </c>
      <c r="E147" s="39">
        <v>71</v>
      </c>
      <c r="F147" s="39" t="s">
        <v>195</v>
      </c>
      <c r="G147" s="39" t="s">
        <v>195</v>
      </c>
      <c r="H147" s="23" t="str">
        <f t="shared" si="4"/>
        <v>施＊南</v>
      </c>
      <c r="I147" s="23" t="str">
        <f t="shared" si="5"/>
        <v>2＊027079</v>
      </c>
      <c r="J147" s="39">
        <v>1130206</v>
      </c>
      <c r="K147" s="39" t="s">
        <v>738</v>
      </c>
      <c r="L147" s="40" t="s">
        <v>721</v>
      </c>
      <c r="M147" s="1"/>
      <c r="N147" s="1"/>
      <c r="O147" s="1"/>
      <c r="P147" s="1"/>
      <c r="Q147" s="1"/>
      <c r="R147" s="1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1"/>
      <c r="AK147" s="1"/>
      <c r="AL147" s="1"/>
      <c r="AM147" s="25"/>
      <c r="AN147" s="25"/>
      <c r="AO147" s="25"/>
      <c r="AP147" s="25"/>
      <c r="AQ147" s="25"/>
      <c r="AR147" s="1"/>
      <c r="AS147" s="25"/>
      <c r="AT147" s="25"/>
      <c r="AU147" s="25"/>
      <c r="AV147" s="25"/>
      <c r="AW147" s="25"/>
      <c r="AX147" s="36"/>
      <c r="AY147" s="25" t="s">
        <v>9</v>
      </c>
      <c r="AZ147" s="25"/>
      <c r="BA147" s="25" t="s">
        <v>9</v>
      </c>
      <c r="BB147" s="25"/>
      <c r="BC147" s="1"/>
      <c r="BD147" s="1"/>
      <c r="BE147" s="25"/>
      <c r="BF147" s="1"/>
      <c r="BG147" s="1"/>
      <c r="BH147" s="1"/>
      <c r="BI147" s="25"/>
      <c r="BJ147" s="6"/>
    </row>
    <row r="148" spans="1:62" ht="31">
      <c r="A148" s="23">
        <v>144</v>
      </c>
      <c r="B148" s="39" t="s">
        <v>1201</v>
      </c>
      <c r="C148" s="39" t="s">
        <v>928</v>
      </c>
      <c r="D148" s="39" t="s">
        <v>1063</v>
      </c>
      <c r="E148" s="39">
        <v>75</v>
      </c>
      <c r="F148" s="39" t="s">
        <v>195</v>
      </c>
      <c r="G148" s="39" t="s">
        <v>195</v>
      </c>
      <c r="H148" s="23" t="str">
        <f t="shared" si="4"/>
        <v>郭＊富</v>
      </c>
      <c r="I148" s="23" t="str">
        <f t="shared" si="5"/>
        <v>2＊392273</v>
      </c>
      <c r="J148" s="39">
        <v>1130206</v>
      </c>
      <c r="K148" s="39" t="s">
        <v>734</v>
      </c>
      <c r="L148" s="40" t="s">
        <v>721</v>
      </c>
      <c r="M148" s="1"/>
      <c r="N148" s="1"/>
      <c r="O148" s="1"/>
      <c r="P148" s="1"/>
      <c r="Q148" s="1"/>
      <c r="R148" s="1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1"/>
      <c r="AK148" s="1"/>
      <c r="AL148" s="1"/>
      <c r="AM148" s="25"/>
      <c r="AN148" s="25"/>
      <c r="AO148" s="25"/>
      <c r="AP148" s="25"/>
      <c r="AQ148" s="25"/>
      <c r="AR148" s="1"/>
      <c r="AS148" s="25"/>
      <c r="AT148" s="25"/>
      <c r="AU148" s="25"/>
      <c r="AV148" s="25"/>
      <c r="AW148" s="25"/>
      <c r="AX148" s="36"/>
      <c r="AY148" s="25"/>
      <c r="AZ148" s="25"/>
      <c r="BA148" s="25" t="s">
        <v>9</v>
      </c>
      <c r="BB148" s="25"/>
      <c r="BC148" s="1"/>
      <c r="BD148" s="1"/>
      <c r="BE148" s="25"/>
      <c r="BF148" s="1"/>
      <c r="BG148" s="1"/>
      <c r="BH148" s="1"/>
      <c r="BI148" s="25"/>
      <c r="BJ148" s="6"/>
    </row>
    <row r="149" spans="1:62" ht="31">
      <c r="A149" s="23">
        <v>145</v>
      </c>
      <c r="B149" s="39" t="s">
        <v>1202</v>
      </c>
      <c r="C149" s="39" t="s">
        <v>929</v>
      </c>
      <c r="D149" s="39" t="s">
        <v>1067</v>
      </c>
      <c r="E149" s="39">
        <v>86</v>
      </c>
      <c r="F149" s="39" t="s">
        <v>195</v>
      </c>
      <c r="G149" s="39" t="s">
        <v>195</v>
      </c>
      <c r="H149" s="23" t="str">
        <f t="shared" si="4"/>
        <v>沈＊飛美</v>
      </c>
      <c r="I149" s="23" t="str">
        <f t="shared" si="5"/>
        <v>2＊756666</v>
      </c>
      <c r="J149" s="39">
        <v>1130206</v>
      </c>
      <c r="K149" s="39" t="s">
        <v>734</v>
      </c>
      <c r="L149" s="40" t="s">
        <v>721</v>
      </c>
      <c r="M149" s="1"/>
      <c r="N149" s="1"/>
      <c r="O149" s="1"/>
      <c r="P149" s="1"/>
      <c r="Q149" s="1"/>
      <c r="R149" s="1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1"/>
      <c r="AK149" s="1"/>
      <c r="AL149" s="1"/>
      <c r="AM149" s="25"/>
      <c r="AN149" s="25"/>
      <c r="AO149" s="25"/>
      <c r="AP149" s="25"/>
      <c r="AQ149" s="25"/>
      <c r="AR149" s="1"/>
      <c r="AS149" s="25"/>
      <c r="AT149" s="25"/>
      <c r="AU149" s="25"/>
      <c r="AV149" s="25"/>
      <c r="AW149" s="25"/>
      <c r="AX149" s="36"/>
      <c r="AY149" s="25"/>
      <c r="AZ149" s="25"/>
      <c r="BA149" s="25" t="s">
        <v>9</v>
      </c>
      <c r="BB149" s="25"/>
      <c r="BC149" s="1"/>
      <c r="BD149" s="1"/>
      <c r="BE149" s="25"/>
      <c r="BF149" s="1"/>
      <c r="BG149" s="1"/>
      <c r="BH149" s="1"/>
      <c r="BI149" s="25"/>
      <c r="BJ149" s="6"/>
    </row>
    <row r="150" spans="1:62" ht="31">
      <c r="A150" s="23">
        <v>146</v>
      </c>
      <c r="B150" s="39" t="s">
        <v>1203</v>
      </c>
      <c r="C150" s="39" t="s">
        <v>930</v>
      </c>
      <c r="D150" s="39" t="s">
        <v>1067</v>
      </c>
      <c r="E150" s="39">
        <v>74</v>
      </c>
      <c r="F150" s="39" t="s">
        <v>195</v>
      </c>
      <c r="G150" s="39" t="s">
        <v>195</v>
      </c>
      <c r="H150" s="23" t="str">
        <f t="shared" si="4"/>
        <v>陳＊美華</v>
      </c>
      <c r="I150" s="23" t="str">
        <f t="shared" si="5"/>
        <v>2＊894821</v>
      </c>
      <c r="J150" s="39">
        <v>1130206</v>
      </c>
      <c r="K150" s="39" t="s">
        <v>734</v>
      </c>
      <c r="L150" s="40" t="s">
        <v>721</v>
      </c>
      <c r="M150" s="1"/>
      <c r="N150" s="1"/>
      <c r="O150" s="1"/>
      <c r="P150" s="1"/>
      <c r="Q150" s="1"/>
      <c r="R150" s="1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1"/>
      <c r="AK150" s="1"/>
      <c r="AL150" s="1"/>
      <c r="AM150" s="25"/>
      <c r="AN150" s="25"/>
      <c r="AO150" s="25"/>
      <c r="AP150" s="25"/>
      <c r="AQ150" s="25"/>
      <c r="AR150" s="1"/>
      <c r="AS150" s="25"/>
      <c r="AT150" s="25"/>
      <c r="AU150" s="25"/>
      <c r="AV150" s="25"/>
      <c r="AW150" s="25"/>
      <c r="AX150" s="36"/>
      <c r="AY150" s="25"/>
      <c r="AZ150" s="25"/>
      <c r="BA150" s="25" t="s">
        <v>9</v>
      </c>
      <c r="BB150" s="25"/>
      <c r="BC150" s="1"/>
      <c r="BD150" s="1"/>
      <c r="BE150" s="25"/>
      <c r="BF150" s="1"/>
      <c r="BG150" s="1"/>
      <c r="BH150" s="1"/>
      <c r="BI150" s="25"/>
      <c r="BJ150" s="6"/>
    </row>
    <row r="151" spans="1:62" ht="31">
      <c r="A151" s="23">
        <v>147</v>
      </c>
      <c r="B151" s="39" t="s">
        <v>1204</v>
      </c>
      <c r="C151" s="39" t="s">
        <v>931</v>
      </c>
      <c r="D151" s="39" t="s">
        <v>1067</v>
      </c>
      <c r="E151" s="39">
        <v>90</v>
      </c>
      <c r="F151" s="39" t="s">
        <v>195</v>
      </c>
      <c r="G151" s="39" t="s">
        <v>195</v>
      </c>
      <c r="H151" s="23" t="str">
        <f t="shared" si="4"/>
        <v>林＊月娥</v>
      </c>
      <c r="I151" s="23" t="str">
        <f t="shared" si="5"/>
        <v>2＊392381</v>
      </c>
      <c r="J151" s="39">
        <v>1130206</v>
      </c>
      <c r="K151" s="39" t="s">
        <v>734</v>
      </c>
      <c r="L151" s="40" t="s">
        <v>721</v>
      </c>
      <c r="M151" s="1"/>
      <c r="N151" s="1"/>
      <c r="O151" s="1"/>
      <c r="P151" s="1"/>
      <c r="Q151" s="1"/>
      <c r="R151" s="1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1"/>
      <c r="AK151" s="1"/>
      <c r="AL151" s="1"/>
      <c r="AM151" s="25"/>
      <c r="AN151" s="25"/>
      <c r="AO151" s="25"/>
      <c r="AP151" s="25"/>
      <c r="AQ151" s="25"/>
      <c r="AR151" s="1"/>
      <c r="AS151" s="25"/>
      <c r="AT151" s="25"/>
      <c r="AU151" s="25"/>
      <c r="AV151" s="25"/>
      <c r="AW151" s="25"/>
      <c r="AX151" s="36"/>
      <c r="AY151" s="25"/>
      <c r="AZ151" s="25"/>
      <c r="BA151" s="25" t="s">
        <v>9</v>
      </c>
      <c r="BB151" s="25"/>
      <c r="BC151" s="1"/>
      <c r="BD151" s="1"/>
      <c r="BE151" s="25"/>
      <c r="BF151" s="1"/>
      <c r="BG151" s="1"/>
      <c r="BH151" s="1"/>
      <c r="BI151" s="25"/>
      <c r="BJ151" s="6"/>
    </row>
    <row r="152" spans="1:62" ht="17">
      <c r="A152" s="23">
        <v>148</v>
      </c>
      <c r="B152" s="39" t="s">
        <v>1205</v>
      </c>
      <c r="C152" s="39" t="s">
        <v>932</v>
      </c>
      <c r="D152" s="39" t="s">
        <v>1063</v>
      </c>
      <c r="E152" s="39">
        <v>71</v>
      </c>
      <c r="F152" s="39" t="s">
        <v>195</v>
      </c>
      <c r="G152" s="39" t="s">
        <v>195</v>
      </c>
      <c r="H152" s="23" t="str">
        <f t="shared" si="4"/>
        <v>程＊良</v>
      </c>
      <c r="I152" s="23" t="str">
        <f t="shared" si="5"/>
        <v>2＊538042</v>
      </c>
      <c r="J152" s="39">
        <v>1130206</v>
      </c>
      <c r="K152" s="39">
        <v>5761110</v>
      </c>
      <c r="L152" s="40" t="s">
        <v>721</v>
      </c>
      <c r="M152" s="1"/>
      <c r="N152" s="1"/>
      <c r="O152" s="1"/>
      <c r="P152" s="1"/>
      <c r="Q152" s="1"/>
      <c r="R152" s="1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1"/>
      <c r="AK152" s="1"/>
      <c r="AL152" s="1"/>
      <c r="AM152" s="25"/>
      <c r="AN152" s="25"/>
      <c r="AO152" s="25"/>
      <c r="AP152" s="25"/>
      <c r="AQ152" s="25"/>
      <c r="AR152" s="1"/>
      <c r="AS152" s="25"/>
      <c r="AT152" s="25"/>
      <c r="AU152" s="25"/>
      <c r="AV152" s="25" t="s">
        <v>9</v>
      </c>
      <c r="AW152" s="25"/>
      <c r="AX152" s="36"/>
      <c r="AY152" s="25"/>
      <c r="AZ152" s="25"/>
      <c r="BA152" s="25"/>
      <c r="BB152" s="25"/>
      <c r="BC152" s="1"/>
      <c r="BD152" s="1"/>
      <c r="BE152" s="25"/>
      <c r="BF152" s="1"/>
      <c r="BG152" s="1"/>
      <c r="BH152" s="1"/>
      <c r="BI152" s="25"/>
      <c r="BJ152" s="6"/>
    </row>
    <row r="153" spans="1:62" ht="31">
      <c r="A153" s="23">
        <v>149</v>
      </c>
      <c r="B153" s="39" t="s">
        <v>1206</v>
      </c>
      <c r="C153" s="39" t="s">
        <v>933</v>
      </c>
      <c r="D153" s="39" t="s">
        <v>1067</v>
      </c>
      <c r="E153" s="39">
        <v>70</v>
      </c>
      <c r="F153" s="39" t="s">
        <v>195</v>
      </c>
      <c r="G153" s="39" t="s">
        <v>195</v>
      </c>
      <c r="H153" s="23" t="str">
        <f t="shared" si="4"/>
        <v>黃＊香</v>
      </c>
      <c r="I153" s="23" t="str">
        <f t="shared" si="5"/>
        <v>2＊538314</v>
      </c>
      <c r="J153" s="39">
        <v>1130206</v>
      </c>
      <c r="K153" s="39" t="s">
        <v>752</v>
      </c>
      <c r="L153" s="40" t="s">
        <v>721</v>
      </c>
      <c r="M153" s="1"/>
      <c r="N153" s="1"/>
      <c r="O153" s="1"/>
      <c r="P153" s="1"/>
      <c r="Q153" s="1"/>
      <c r="R153" s="1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1"/>
      <c r="AK153" s="1"/>
      <c r="AL153" s="1"/>
      <c r="AM153" s="25"/>
      <c r="AN153" s="25"/>
      <c r="AO153" s="25"/>
      <c r="AP153" s="25"/>
      <c r="AQ153" s="25"/>
      <c r="AR153" s="1"/>
      <c r="AS153" s="25"/>
      <c r="AT153" s="25"/>
      <c r="AU153" s="25"/>
      <c r="AV153" s="25" t="s">
        <v>9</v>
      </c>
      <c r="AW153" s="25"/>
      <c r="AX153" s="36"/>
      <c r="AY153" s="25"/>
      <c r="AZ153" s="25"/>
      <c r="BA153" s="25"/>
      <c r="BB153" s="25"/>
      <c r="BC153" s="1"/>
      <c r="BD153" s="1"/>
      <c r="BE153" s="25"/>
      <c r="BF153" s="1"/>
      <c r="BG153" s="1"/>
      <c r="BH153" s="1"/>
      <c r="BI153" s="25" t="s">
        <v>1034</v>
      </c>
      <c r="BJ153" s="6"/>
    </row>
    <row r="154" spans="1:62" ht="46.5">
      <c r="A154" s="23">
        <v>150</v>
      </c>
      <c r="B154" s="39" t="s">
        <v>1207</v>
      </c>
      <c r="C154" s="39" t="s">
        <v>934</v>
      </c>
      <c r="D154" s="39" t="s">
        <v>1063</v>
      </c>
      <c r="E154" s="39">
        <v>64</v>
      </c>
      <c r="F154" s="39" t="s">
        <v>525</v>
      </c>
      <c r="G154" s="39" t="s">
        <v>851</v>
      </c>
      <c r="H154" s="23" t="str">
        <f t="shared" si="4"/>
        <v>吳＊</v>
      </c>
      <c r="I154" s="23" t="str">
        <f t="shared" si="5"/>
        <v>1＊574904</v>
      </c>
      <c r="J154" s="39">
        <v>1130206</v>
      </c>
      <c r="K154" s="39" t="s">
        <v>1051</v>
      </c>
      <c r="L154" s="40" t="s">
        <v>721</v>
      </c>
      <c r="M154" s="1"/>
      <c r="N154" s="1"/>
      <c r="O154" s="1"/>
      <c r="P154" s="1"/>
      <c r="Q154" s="1"/>
      <c r="R154" s="1"/>
      <c r="S154" s="25"/>
      <c r="T154" s="25"/>
      <c r="U154" s="25"/>
      <c r="V154" s="25"/>
      <c r="W154" s="25"/>
      <c r="X154" s="25" t="s">
        <v>9</v>
      </c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1"/>
      <c r="AK154" s="1"/>
      <c r="AL154" s="1"/>
      <c r="AM154" s="25"/>
      <c r="AN154" s="25"/>
      <c r="AO154" s="25"/>
      <c r="AP154" s="25"/>
      <c r="AQ154" s="25"/>
      <c r="AR154" s="1"/>
      <c r="AS154" s="25"/>
      <c r="AT154" s="25"/>
      <c r="AU154" s="25"/>
      <c r="AV154" s="25"/>
      <c r="AW154" s="25"/>
      <c r="AX154" s="36"/>
      <c r="AY154" s="25"/>
      <c r="AZ154" s="25"/>
      <c r="BA154" s="25"/>
      <c r="BB154" s="25"/>
      <c r="BC154" s="1"/>
      <c r="BD154" s="1"/>
      <c r="BE154" s="25"/>
      <c r="BF154" s="1"/>
      <c r="BG154" s="1"/>
      <c r="BH154" s="1"/>
      <c r="BI154" s="25" t="s">
        <v>1034</v>
      </c>
      <c r="BJ154" s="6"/>
    </row>
    <row r="155" spans="1:62" ht="31">
      <c r="A155" s="23">
        <v>151</v>
      </c>
      <c r="B155" s="39" t="s">
        <v>1208</v>
      </c>
      <c r="C155" s="39" t="s">
        <v>935</v>
      </c>
      <c r="D155" s="39" t="s">
        <v>1063</v>
      </c>
      <c r="E155" s="39">
        <v>66</v>
      </c>
      <c r="F155" s="39" t="s">
        <v>195</v>
      </c>
      <c r="G155" s="39" t="s">
        <v>195</v>
      </c>
      <c r="H155" s="23" t="str">
        <f t="shared" si="4"/>
        <v>林＊德</v>
      </c>
      <c r="I155" s="23" t="str">
        <f t="shared" si="5"/>
        <v>0＊240965</v>
      </c>
      <c r="J155" s="39">
        <v>1130217</v>
      </c>
      <c r="K155" s="39" t="s">
        <v>732</v>
      </c>
      <c r="L155" s="40" t="s">
        <v>721</v>
      </c>
      <c r="M155" s="1"/>
      <c r="N155" s="1"/>
      <c r="O155" s="1"/>
      <c r="P155" s="1"/>
      <c r="Q155" s="1"/>
      <c r="R155" s="1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1"/>
      <c r="AK155" s="1"/>
      <c r="AL155" s="1"/>
      <c r="AM155" s="25"/>
      <c r="AN155" s="25"/>
      <c r="AO155" s="25"/>
      <c r="AP155" s="25"/>
      <c r="AQ155" s="25"/>
      <c r="AR155" s="1"/>
      <c r="AS155" s="25"/>
      <c r="AT155" s="25"/>
      <c r="AU155" s="25"/>
      <c r="AV155" s="25"/>
      <c r="AW155" s="25"/>
      <c r="AX155" s="36"/>
      <c r="AY155" s="25"/>
      <c r="AZ155" s="25"/>
      <c r="BA155" s="25"/>
      <c r="BB155" s="25" t="s">
        <v>735</v>
      </c>
      <c r="BC155" s="1"/>
      <c r="BD155" s="1"/>
      <c r="BE155" s="25"/>
      <c r="BF155" s="1"/>
      <c r="BG155" s="1"/>
      <c r="BH155" s="1"/>
      <c r="BI155" s="25"/>
      <c r="BJ155" s="6"/>
    </row>
    <row r="156" spans="1:62" ht="31">
      <c r="A156" s="23">
        <v>152</v>
      </c>
      <c r="B156" s="39" t="s">
        <v>1209</v>
      </c>
      <c r="C156" s="39" t="s">
        <v>937</v>
      </c>
      <c r="D156" s="39" t="s">
        <v>1067</v>
      </c>
      <c r="E156" s="39">
        <v>75</v>
      </c>
      <c r="F156" s="39" t="s">
        <v>195</v>
      </c>
      <c r="G156" s="39" t="s">
        <v>195</v>
      </c>
      <c r="H156" s="23" t="str">
        <f t="shared" si="4"/>
        <v>林＊蕊</v>
      </c>
      <c r="I156" s="23" t="str">
        <f t="shared" si="5"/>
        <v>0＊189443</v>
      </c>
      <c r="J156" s="39">
        <v>1130220</v>
      </c>
      <c r="K156" s="39" t="s">
        <v>734</v>
      </c>
      <c r="L156" s="40" t="s">
        <v>721</v>
      </c>
      <c r="M156" s="1"/>
      <c r="N156" s="1"/>
      <c r="O156" s="1"/>
      <c r="P156" s="1"/>
      <c r="Q156" s="1"/>
      <c r="R156" s="1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1"/>
      <c r="AK156" s="1"/>
      <c r="AL156" s="1"/>
      <c r="AM156" s="25"/>
      <c r="AN156" s="25"/>
      <c r="AO156" s="25"/>
      <c r="AP156" s="25"/>
      <c r="AQ156" s="25"/>
      <c r="AR156" s="1"/>
      <c r="AS156" s="25"/>
      <c r="AT156" s="25"/>
      <c r="AU156" s="25"/>
      <c r="AV156" s="25"/>
      <c r="AW156" s="25"/>
      <c r="AX156" s="36"/>
      <c r="AY156" s="25"/>
      <c r="AZ156" s="25"/>
      <c r="BA156" s="25" t="s">
        <v>9</v>
      </c>
      <c r="BB156" s="25"/>
      <c r="BC156" s="1"/>
      <c r="BD156" s="1"/>
      <c r="BE156" s="25"/>
      <c r="BF156" s="1"/>
      <c r="BG156" s="1"/>
      <c r="BH156" s="1"/>
      <c r="BI156" s="25"/>
      <c r="BJ156" s="6"/>
    </row>
    <row r="157" spans="1:62" ht="46.5">
      <c r="A157" s="23">
        <v>153</v>
      </c>
      <c r="B157" s="39" t="s">
        <v>1210</v>
      </c>
      <c r="C157" s="39" t="s">
        <v>938</v>
      </c>
      <c r="D157" s="39" t="s">
        <v>1067</v>
      </c>
      <c r="E157" s="39">
        <v>68</v>
      </c>
      <c r="F157" s="39" t="s">
        <v>195</v>
      </c>
      <c r="G157" s="39" t="s">
        <v>195</v>
      </c>
      <c r="H157" s="23" t="str">
        <f t="shared" si="4"/>
        <v>鄭＊美</v>
      </c>
      <c r="I157" s="23" t="str">
        <f t="shared" si="5"/>
        <v>0＊421934</v>
      </c>
      <c r="J157" s="39">
        <v>1130220</v>
      </c>
      <c r="K157" s="39" t="s">
        <v>738</v>
      </c>
      <c r="L157" s="40" t="s">
        <v>721</v>
      </c>
      <c r="M157" s="1"/>
      <c r="N157" s="1"/>
      <c r="O157" s="1"/>
      <c r="P157" s="1"/>
      <c r="Q157" s="1"/>
      <c r="R157" s="1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1"/>
      <c r="AK157" s="1"/>
      <c r="AL157" s="1"/>
      <c r="AM157" s="25"/>
      <c r="AN157" s="25"/>
      <c r="AO157" s="25"/>
      <c r="AP157" s="25"/>
      <c r="AQ157" s="25"/>
      <c r="AR157" s="1"/>
      <c r="AS157" s="25"/>
      <c r="AT157" s="25"/>
      <c r="AU157" s="25"/>
      <c r="AV157" s="25"/>
      <c r="AW157" s="25"/>
      <c r="AX157" s="36"/>
      <c r="AY157" s="25" t="s">
        <v>9</v>
      </c>
      <c r="AZ157" s="25"/>
      <c r="BA157" s="25" t="s">
        <v>9</v>
      </c>
      <c r="BB157" s="25"/>
      <c r="BC157" s="1"/>
      <c r="BD157" s="1"/>
      <c r="BE157" s="25" t="s">
        <v>736</v>
      </c>
      <c r="BF157" s="1"/>
      <c r="BG157" s="1"/>
      <c r="BH157" s="1"/>
      <c r="BI157" s="25"/>
      <c r="BJ157" s="6"/>
    </row>
    <row r="158" spans="1:62" ht="31">
      <c r="A158" s="23">
        <v>154</v>
      </c>
      <c r="B158" s="39" t="s">
        <v>1211</v>
      </c>
      <c r="C158" s="39" t="s">
        <v>255</v>
      </c>
      <c r="D158" s="39" t="s">
        <v>1063</v>
      </c>
      <c r="E158" s="39">
        <v>75</v>
      </c>
      <c r="F158" s="39" t="s">
        <v>195</v>
      </c>
      <c r="G158" s="39" t="s">
        <v>195</v>
      </c>
      <c r="H158" s="23" t="str">
        <f t="shared" si="4"/>
        <v>沈＊成</v>
      </c>
      <c r="I158" s="23" t="str">
        <f t="shared" si="5"/>
        <v>0＊500157</v>
      </c>
      <c r="J158" s="39">
        <v>1130220</v>
      </c>
      <c r="K158" s="39" t="s">
        <v>734</v>
      </c>
      <c r="L158" s="40" t="s">
        <v>721</v>
      </c>
      <c r="M158" s="1"/>
      <c r="N158" s="1"/>
      <c r="O158" s="1"/>
      <c r="P158" s="1"/>
      <c r="Q158" s="1"/>
      <c r="R158" s="1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1"/>
      <c r="AK158" s="1"/>
      <c r="AL158" s="1"/>
      <c r="AM158" s="25"/>
      <c r="AN158" s="25"/>
      <c r="AO158" s="25"/>
      <c r="AP158" s="25"/>
      <c r="AQ158" s="25"/>
      <c r="AR158" s="1"/>
      <c r="AS158" s="25"/>
      <c r="AT158" s="25"/>
      <c r="AU158" s="25"/>
      <c r="AV158" s="25"/>
      <c r="AW158" s="25"/>
      <c r="AX158" s="36"/>
      <c r="AY158" s="25"/>
      <c r="AZ158" s="25"/>
      <c r="BA158" s="25" t="s">
        <v>9</v>
      </c>
      <c r="BB158" s="25"/>
      <c r="BC158" s="1"/>
      <c r="BD158" s="1"/>
      <c r="BE158" s="25" t="s">
        <v>736</v>
      </c>
      <c r="BF158" s="1"/>
      <c r="BG158" s="1"/>
      <c r="BH158" s="1"/>
      <c r="BI158" s="25"/>
      <c r="BJ158" s="6"/>
    </row>
    <row r="159" spans="1:62" ht="46.5">
      <c r="A159" s="23">
        <v>155</v>
      </c>
      <c r="B159" s="39" t="s">
        <v>1212</v>
      </c>
      <c r="C159" s="39" t="s">
        <v>939</v>
      </c>
      <c r="D159" s="39" t="s">
        <v>1067</v>
      </c>
      <c r="E159" s="39">
        <v>80</v>
      </c>
      <c r="F159" s="39" t="s">
        <v>195</v>
      </c>
      <c r="G159" s="39" t="s">
        <v>195</v>
      </c>
      <c r="H159" s="23" t="str">
        <f t="shared" si="4"/>
        <v>楊＊碧霞</v>
      </c>
      <c r="I159" s="23" t="str">
        <f t="shared" si="5"/>
        <v>0＊418032</v>
      </c>
      <c r="J159" s="39">
        <v>1130220</v>
      </c>
      <c r="K159" s="39" t="s">
        <v>754</v>
      </c>
      <c r="L159" s="40" t="s">
        <v>721</v>
      </c>
      <c r="M159" s="1"/>
      <c r="N159" s="1"/>
      <c r="O159" s="1"/>
      <c r="P159" s="1"/>
      <c r="Q159" s="1"/>
      <c r="R159" s="1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1"/>
      <c r="AK159" s="1"/>
      <c r="AL159" s="1"/>
      <c r="AM159" s="25"/>
      <c r="AN159" s="25"/>
      <c r="AO159" s="25"/>
      <c r="AP159" s="25"/>
      <c r="AQ159" s="25"/>
      <c r="AR159" s="1"/>
      <c r="AS159" s="25"/>
      <c r="AT159" s="25"/>
      <c r="AU159" s="25"/>
      <c r="AV159" s="25"/>
      <c r="AW159" s="25"/>
      <c r="AX159" s="36"/>
      <c r="AY159" s="25"/>
      <c r="AZ159" s="25"/>
      <c r="BA159" s="25" t="s">
        <v>9</v>
      </c>
      <c r="BB159" s="25"/>
      <c r="BC159" s="1"/>
      <c r="BD159" s="1"/>
      <c r="BE159" s="25"/>
      <c r="BF159" s="1"/>
      <c r="BG159" s="1"/>
      <c r="BH159" s="1"/>
      <c r="BI159" s="25" t="s">
        <v>1043</v>
      </c>
      <c r="BJ159" s="6"/>
    </row>
    <row r="160" spans="1:62" ht="31">
      <c r="A160" s="23">
        <v>156</v>
      </c>
      <c r="B160" s="39" t="s">
        <v>1213</v>
      </c>
      <c r="C160" s="39" t="s">
        <v>940</v>
      </c>
      <c r="D160" s="39" t="s">
        <v>1067</v>
      </c>
      <c r="E160" s="39">
        <v>84</v>
      </c>
      <c r="F160" s="39" t="s">
        <v>195</v>
      </c>
      <c r="G160" s="39" t="s">
        <v>195</v>
      </c>
      <c r="H160" s="23" t="str">
        <f t="shared" si="4"/>
        <v>謝＊牡丹</v>
      </c>
      <c r="I160" s="23" t="str">
        <f t="shared" si="5"/>
        <v>0＊951004</v>
      </c>
      <c r="J160" s="39">
        <v>1130220</v>
      </c>
      <c r="K160" s="39" t="s">
        <v>734</v>
      </c>
      <c r="L160" s="40" t="s">
        <v>721</v>
      </c>
      <c r="M160" s="1"/>
      <c r="N160" s="1"/>
      <c r="O160" s="1"/>
      <c r="P160" s="1"/>
      <c r="Q160" s="1"/>
      <c r="R160" s="1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1"/>
      <c r="AK160" s="1"/>
      <c r="AL160" s="1"/>
      <c r="AM160" s="25"/>
      <c r="AN160" s="25"/>
      <c r="AO160" s="25"/>
      <c r="AP160" s="25"/>
      <c r="AQ160" s="25"/>
      <c r="AR160" s="1"/>
      <c r="AS160" s="25"/>
      <c r="AT160" s="25"/>
      <c r="AU160" s="25"/>
      <c r="AV160" s="25"/>
      <c r="AW160" s="25"/>
      <c r="AX160" s="36"/>
      <c r="AY160" s="25"/>
      <c r="AZ160" s="25"/>
      <c r="BA160" s="25" t="s">
        <v>9</v>
      </c>
      <c r="BB160" s="25"/>
      <c r="BC160" s="1"/>
      <c r="BD160" s="1"/>
      <c r="BE160" s="25"/>
      <c r="BF160" s="1"/>
      <c r="BG160" s="1"/>
      <c r="BH160" s="1"/>
      <c r="BI160" s="25"/>
      <c r="BJ160" s="6"/>
    </row>
    <row r="161" spans="1:62" ht="17">
      <c r="A161" s="23">
        <v>157</v>
      </c>
      <c r="B161" s="39" t="s">
        <v>1214</v>
      </c>
      <c r="C161" s="39" t="s">
        <v>941</v>
      </c>
      <c r="D161" s="39" t="s">
        <v>1063</v>
      </c>
      <c r="E161" s="39">
        <v>81</v>
      </c>
      <c r="F161" s="39" t="s">
        <v>195</v>
      </c>
      <c r="G161" s="39" t="s">
        <v>195</v>
      </c>
      <c r="H161" s="23" t="str">
        <f t="shared" si="4"/>
        <v>柯＊龍</v>
      </c>
      <c r="I161" s="23" t="str">
        <f t="shared" si="5"/>
        <v>0＊788263</v>
      </c>
      <c r="J161" s="39">
        <v>1130220</v>
      </c>
      <c r="K161" s="39">
        <v>5760191</v>
      </c>
      <c r="L161" s="40" t="s">
        <v>721</v>
      </c>
      <c r="M161" s="1"/>
      <c r="N161" s="1"/>
      <c r="O161" s="1"/>
      <c r="P161" s="1"/>
      <c r="Q161" s="1"/>
      <c r="R161" s="1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1"/>
      <c r="AK161" s="1"/>
      <c r="AL161" s="1"/>
      <c r="AM161" s="25"/>
      <c r="AN161" s="25"/>
      <c r="AO161" s="25"/>
      <c r="AP161" s="25"/>
      <c r="AQ161" s="25"/>
      <c r="AR161" s="1"/>
      <c r="AS161" s="25"/>
      <c r="AT161" s="25"/>
      <c r="AU161" s="25"/>
      <c r="AV161" s="25"/>
      <c r="AW161" s="25"/>
      <c r="AX161" s="36"/>
      <c r="AY161" s="25"/>
      <c r="AZ161" s="25"/>
      <c r="BA161" s="25"/>
      <c r="BB161" s="25" t="s">
        <v>747</v>
      </c>
      <c r="BC161" s="1"/>
      <c r="BD161" s="1"/>
      <c r="BE161" s="25"/>
      <c r="BF161" s="1"/>
      <c r="BG161" s="1"/>
      <c r="BH161" s="1"/>
      <c r="BI161" s="25"/>
      <c r="BJ161" s="6"/>
    </row>
    <row r="162" spans="1:62" ht="31">
      <c r="A162" s="23">
        <v>158</v>
      </c>
      <c r="B162" s="39" t="s">
        <v>1215</v>
      </c>
      <c r="C162" s="39" t="s">
        <v>942</v>
      </c>
      <c r="D162" s="39" t="s">
        <v>1067</v>
      </c>
      <c r="E162" s="39">
        <v>59</v>
      </c>
      <c r="F162" s="39" t="s">
        <v>195</v>
      </c>
      <c r="G162" s="39" t="s">
        <v>195</v>
      </c>
      <c r="H162" s="23" t="str">
        <f t="shared" si="4"/>
        <v>林＊卿</v>
      </c>
      <c r="I162" s="23" t="str">
        <f t="shared" si="5"/>
        <v>0＊927748</v>
      </c>
      <c r="J162" s="39">
        <v>1130220</v>
      </c>
      <c r="K162" s="39" t="s">
        <v>734</v>
      </c>
      <c r="L162" s="40" t="s">
        <v>721</v>
      </c>
      <c r="M162" s="1"/>
      <c r="N162" s="1"/>
      <c r="O162" s="1"/>
      <c r="P162" s="1"/>
      <c r="Q162" s="1"/>
      <c r="R162" s="1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1"/>
      <c r="AK162" s="1"/>
      <c r="AL162" s="1"/>
      <c r="AM162" s="25"/>
      <c r="AN162" s="25"/>
      <c r="AO162" s="25"/>
      <c r="AP162" s="25"/>
      <c r="AQ162" s="25"/>
      <c r="AR162" s="1"/>
      <c r="AS162" s="25"/>
      <c r="AT162" s="25"/>
      <c r="AU162" s="25"/>
      <c r="AV162" s="25"/>
      <c r="AW162" s="25"/>
      <c r="AX162" s="36"/>
      <c r="AY162" s="25"/>
      <c r="AZ162" s="25"/>
      <c r="BA162" s="25" t="s">
        <v>9</v>
      </c>
      <c r="BB162" s="25"/>
      <c r="BC162" s="1"/>
      <c r="BD162" s="1"/>
      <c r="BE162" s="25"/>
      <c r="BF162" s="1"/>
      <c r="BG162" s="1"/>
      <c r="BH162" s="1"/>
      <c r="BI162" s="25"/>
      <c r="BJ162" s="6"/>
    </row>
    <row r="163" spans="1:62" ht="31">
      <c r="A163" s="23">
        <v>159</v>
      </c>
      <c r="B163" s="39" t="s">
        <v>1216</v>
      </c>
      <c r="C163" s="39" t="s">
        <v>943</v>
      </c>
      <c r="D163" s="39" t="s">
        <v>1067</v>
      </c>
      <c r="E163" s="39">
        <v>71</v>
      </c>
      <c r="F163" s="39" t="s">
        <v>195</v>
      </c>
      <c r="G163" s="39" t="s">
        <v>195</v>
      </c>
      <c r="H163" s="23" t="str">
        <f t="shared" si="4"/>
        <v>張＊菊</v>
      </c>
      <c r="I163" s="23" t="str">
        <f t="shared" si="5"/>
        <v>0＊854889</v>
      </c>
      <c r="J163" s="39">
        <v>1130220</v>
      </c>
      <c r="K163" s="39" t="s">
        <v>734</v>
      </c>
      <c r="L163" s="40" t="s">
        <v>721</v>
      </c>
      <c r="M163" s="1"/>
      <c r="N163" s="1"/>
      <c r="O163" s="1"/>
      <c r="P163" s="1"/>
      <c r="Q163" s="1"/>
      <c r="R163" s="1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1"/>
      <c r="AK163" s="1"/>
      <c r="AL163" s="1"/>
      <c r="AM163" s="25"/>
      <c r="AN163" s="25"/>
      <c r="AO163" s="25"/>
      <c r="AP163" s="25"/>
      <c r="AQ163" s="25"/>
      <c r="AR163" s="1"/>
      <c r="AS163" s="25"/>
      <c r="AT163" s="25"/>
      <c r="AU163" s="25"/>
      <c r="AV163" s="25"/>
      <c r="AW163" s="25"/>
      <c r="AX163" s="36"/>
      <c r="AY163" s="25"/>
      <c r="AZ163" s="25"/>
      <c r="BA163" s="25" t="s">
        <v>9</v>
      </c>
      <c r="BB163" s="25"/>
      <c r="BC163" s="1"/>
      <c r="BD163" s="1"/>
      <c r="BE163" s="25"/>
      <c r="BF163" s="1"/>
      <c r="BG163" s="1"/>
      <c r="BH163" s="1"/>
      <c r="BI163" s="25"/>
      <c r="BJ163" s="6"/>
    </row>
    <row r="164" spans="1:62" ht="31">
      <c r="A164" s="23">
        <v>160</v>
      </c>
      <c r="B164" s="39" t="s">
        <v>1217</v>
      </c>
      <c r="C164" s="39" t="s">
        <v>386</v>
      </c>
      <c r="D164" s="39" t="s">
        <v>1067</v>
      </c>
      <c r="E164" s="39">
        <v>85</v>
      </c>
      <c r="F164" s="39" t="s">
        <v>195</v>
      </c>
      <c r="G164" s="39" t="s">
        <v>195</v>
      </c>
      <c r="H164" s="23" t="str">
        <f t="shared" si="4"/>
        <v>杜＊花</v>
      </c>
      <c r="I164" s="23" t="str">
        <f t="shared" si="5"/>
        <v>1＊808304</v>
      </c>
      <c r="J164" s="39">
        <v>1130220</v>
      </c>
      <c r="K164" s="39" t="s">
        <v>734</v>
      </c>
      <c r="L164" s="40" t="s">
        <v>721</v>
      </c>
      <c r="M164" s="1"/>
      <c r="N164" s="1"/>
      <c r="O164" s="1"/>
      <c r="P164" s="1"/>
      <c r="Q164" s="1"/>
      <c r="R164" s="1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1"/>
      <c r="AK164" s="1"/>
      <c r="AL164" s="1"/>
      <c r="AM164" s="25"/>
      <c r="AN164" s="25"/>
      <c r="AO164" s="25"/>
      <c r="AP164" s="25"/>
      <c r="AQ164" s="25"/>
      <c r="AR164" s="1"/>
      <c r="AS164" s="25"/>
      <c r="AT164" s="25"/>
      <c r="AU164" s="25"/>
      <c r="AV164" s="25"/>
      <c r="AW164" s="25"/>
      <c r="AX164" s="36"/>
      <c r="AY164" s="25"/>
      <c r="AZ164" s="25"/>
      <c r="BA164" s="25" t="s">
        <v>9</v>
      </c>
      <c r="BB164" s="25"/>
      <c r="BC164" s="1"/>
      <c r="BD164" s="1"/>
      <c r="BE164" s="25"/>
      <c r="BF164" s="1"/>
      <c r="BG164" s="1"/>
      <c r="BH164" s="1"/>
      <c r="BI164" s="25"/>
      <c r="BJ164" s="6"/>
    </row>
    <row r="165" spans="1:62" ht="17">
      <c r="A165" s="23">
        <v>161</v>
      </c>
      <c r="B165" s="39" t="s">
        <v>1218</v>
      </c>
      <c r="C165" s="39" t="s">
        <v>944</v>
      </c>
      <c r="D165" s="39" t="s">
        <v>1067</v>
      </c>
      <c r="E165" s="39">
        <v>58</v>
      </c>
      <c r="F165" s="39" t="s">
        <v>195</v>
      </c>
      <c r="G165" s="39" t="s">
        <v>195</v>
      </c>
      <c r="H165" s="23" t="str">
        <f t="shared" si="4"/>
        <v>陳＊蓮</v>
      </c>
      <c r="I165" s="23" t="str">
        <f t="shared" si="5"/>
        <v>1＊584860</v>
      </c>
      <c r="J165" s="39">
        <v>1130220</v>
      </c>
      <c r="K165" s="39">
        <v>5761110</v>
      </c>
      <c r="L165" s="40" t="s">
        <v>721</v>
      </c>
      <c r="M165" s="1"/>
      <c r="N165" s="1"/>
      <c r="O165" s="1"/>
      <c r="P165" s="1"/>
      <c r="Q165" s="1"/>
      <c r="R165" s="1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1"/>
      <c r="AK165" s="1"/>
      <c r="AL165" s="1"/>
      <c r="AM165" s="25"/>
      <c r="AN165" s="25"/>
      <c r="AO165" s="25"/>
      <c r="AP165" s="25"/>
      <c r="AQ165" s="25"/>
      <c r="AR165" s="1"/>
      <c r="AS165" s="25"/>
      <c r="AT165" s="25"/>
      <c r="AU165" s="25"/>
      <c r="AV165" s="25" t="s">
        <v>9</v>
      </c>
      <c r="AW165" s="25"/>
      <c r="AX165" s="36"/>
      <c r="AY165" s="25"/>
      <c r="AZ165" s="25"/>
      <c r="BA165" s="25"/>
      <c r="BB165" s="25"/>
      <c r="BC165" s="1"/>
      <c r="BD165" s="1"/>
      <c r="BE165" s="25"/>
      <c r="BF165" s="1"/>
      <c r="BG165" s="1"/>
      <c r="BH165" s="1"/>
      <c r="BI165" s="25"/>
      <c r="BJ165" s="6"/>
    </row>
    <row r="166" spans="1:62" ht="46.5">
      <c r="A166" s="23">
        <v>162</v>
      </c>
      <c r="B166" s="39" t="s">
        <v>1219</v>
      </c>
      <c r="C166" s="39" t="s">
        <v>635</v>
      </c>
      <c r="D166" s="39" t="s">
        <v>1067</v>
      </c>
      <c r="E166" s="39">
        <v>85</v>
      </c>
      <c r="F166" s="39" t="s">
        <v>875</v>
      </c>
      <c r="G166" s="39"/>
      <c r="H166" s="23" t="str">
        <f t="shared" si="4"/>
        <v>何＊綉</v>
      </c>
      <c r="I166" s="23" t="str">
        <f t="shared" si="5"/>
        <v>2＊603745</v>
      </c>
      <c r="J166" s="39">
        <v>1130220</v>
      </c>
      <c r="K166" s="39" t="s">
        <v>748</v>
      </c>
      <c r="L166" s="40" t="s">
        <v>721</v>
      </c>
      <c r="M166" s="1"/>
      <c r="N166" s="1"/>
      <c r="O166" s="1"/>
      <c r="P166" s="1"/>
      <c r="Q166" s="1"/>
      <c r="R166" s="1"/>
      <c r="S166" s="25"/>
      <c r="T166" s="25"/>
      <c r="U166" s="25"/>
      <c r="V166" s="25"/>
      <c r="W166" s="25" t="s">
        <v>9</v>
      </c>
      <c r="X166" s="25"/>
      <c r="Y166" s="25"/>
      <c r="Z166" s="25"/>
      <c r="AA166" s="25" t="s">
        <v>9</v>
      </c>
      <c r="AB166" s="25"/>
      <c r="AC166" s="25"/>
      <c r="AD166" s="25"/>
      <c r="AE166" s="25"/>
      <c r="AF166" s="25"/>
      <c r="AG166" s="25"/>
      <c r="AH166" s="25"/>
      <c r="AI166" s="25"/>
      <c r="AJ166" s="1"/>
      <c r="AK166" s="1"/>
      <c r="AL166" s="1"/>
      <c r="AM166" s="25"/>
      <c r="AN166" s="25"/>
      <c r="AO166" s="25"/>
      <c r="AP166" s="25"/>
      <c r="AQ166" s="25"/>
      <c r="AR166" s="1"/>
      <c r="AS166" s="25"/>
      <c r="AT166" s="25"/>
      <c r="AU166" s="25"/>
      <c r="AV166" s="25"/>
      <c r="AW166" s="25"/>
      <c r="AX166" s="36"/>
      <c r="AY166" s="25"/>
      <c r="AZ166" s="25"/>
      <c r="BA166" s="25"/>
      <c r="BB166" s="25"/>
      <c r="BC166" s="1"/>
      <c r="BD166" s="1"/>
      <c r="BE166" s="25"/>
      <c r="BF166" s="1"/>
      <c r="BG166" s="1"/>
      <c r="BH166" s="1"/>
      <c r="BI166" s="25" t="s">
        <v>1034</v>
      </c>
      <c r="BJ166" s="6"/>
    </row>
    <row r="167" spans="1:62" ht="31">
      <c r="A167" s="23">
        <v>163</v>
      </c>
      <c r="B167" s="39" t="s">
        <v>1220</v>
      </c>
      <c r="C167" s="39" t="s">
        <v>945</v>
      </c>
      <c r="D167" s="39" t="s">
        <v>1063</v>
      </c>
      <c r="E167" s="39">
        <v>72</v>
      </c>
      <c r="F167" s="39" t="s">
        <v>195</v>
      </c>
      <c r="G167" s="39" t="s">
        <v>195</v>
      </c>
      <c r="H167" s="23" t="str">
        <f t="shared" si="4"/>
        <v>楊＊仁</v>
      </c>
      <c r="I167" s="23" t="str">
        <f t="shared" si="5"/>
        <v>2＊839856</v>
      </c>
      <c r="J167" s="39">
        <v>1130220</v>
      </c>
      <c r="K167" s="39" t="s">
        <v>734</v>
      </c>
      <c r="L167" s="40" t="s">
        <v>721</v>
      </c>
      <c r="M167" s="1"/>
      <c r="N167" s="1"/>
      <c r="O167" s="1"/>
      <c r="P167" s="1"/>
      <c r="Q167" s="1"/>
      <c r="R167" s="1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1"/>
      <c r="AK167" s="1"/>
      <c r="AL167" s="1"/>
      <c r="AM167" s="25"/>
      <c r="AN167" s="25"/>
      <c r="AO167" s="25"/>
      <c r="AP167" s="25"/>
      <c r="AQ167" s="25"/>
      <c r="AR167" s="1"/>
      <c r="AS167" s="25"/>
      <c r="AT167" s="25"/>
      <c r="AU167" s="25"/>
      <c r="AV167" s="25"/>
      <c r="AW167" s="25"/>
      <c r="AX167" s="36"/>
      <c r="AY167" s="25"/>
      <c r="AZ167" s="25"/>
      <c r="BA167" s="25" t="s">
        <v>733</v>
      </c>
      <c r="BB167" s="25"/>
      <c r="BC167" s="1"/>
      <c r="BD167" s="1"/>
      <c r="BE167" s="25"/>
      <c r="BF167" s="1"/>
      <c r="BG167" s="1"/>
      <c r="BH167" s="1"/>
      <c r="BI167" s="25"/>
      <c r="BJ167" s="6"/>
    </row>
    <row r="168" spans="1:62" ht="46.5">
      <c r="A168" s="23">
        <v>164</v>
      </c>
      <c r="B168" s="39" t="s">
        <v>1221</v>
      </c>
      <c r="C168" s="39" t="s">
        <v>946</v>
      </c>
      <c r="D168" s="39" t="s">
        <v>1067</v>
      </c>
      <c r="E168" s="39">
        <v>74</v>
      </c>
      <c r="F168" s="39" t="s">
        <v>195</v>
      </c>
      <c r="G168" s="39" t="s">
        <v>195</v>
      </c>
      <c r="H168" s="23" t="str">
        <f t="shared" si="4"/>
        <v>呂＊月霞</v>
      </c>
      <c r="I168" s="23" t="str">
        <f t="shared" si="5"/>
        <v>2＊986847</v>
      </c>
      <c r="J168" s="39">
        <v>1130220</v>
      </c>
      <c r="K168" s="39" t="s">
        <v>756</v>
      </c>
      <c r="L168" s="40" t="s">
        <v>721</v>
      </c>
      <c r="M168" s="1"/>
      <c r="N168" s="1"/>
      <c r="O168" s="1"/>
      <c r="P168" s="1"/>
      <c r="Q168" s="1"/>
      <c r="R168" s="1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1"/>
      <c r="AK168" s="1"/>
      <c r="AL168" s="1"/>
      <c r="AM168" s="25"/>
      <c r="AN168" s="25"/>
      <c r="AO168" s="25"/>
      <c r="AP168" s="25"/>
      <c r="AQ168" s="25"/>
      <c r="AR168" s="1"/>
      <c r="AS168" s="25"/>
      <c r="AT168" s="25"/>
      <c r="AU168" s="25"/>
      <c r="AV168" s="25"/>
      <c r="AW168" s="25"/>
      <c r="AX168" s="36"/>
      <c r="AY168" s="25"/>
      <c r="AZ168" s="25"/>
      <c r="BA168" s="25" t="s">
        <v>9</v>
      </c>
      <c r="BB168" s="25"/>
      <c r="BC168" s="1"/>
      <c r="BD168" s="1"/>
      <c r="BE168" s="25"/>
      <c r="BF168" s="1" t="s">
        <v>757</v>
      </c>
      <c r="BG168" s="1"/>
      <c r="BH168" s="1"/>
      <c r="BI168" s="25"/>
      <c r="BJ168" s="6"/>
    </row>
    <row r="169" spans="1:62" ht="46.5">
      <c r="A169" s="23">
        <v>165</v>
      </c>
      <c r="B169" s="39" t="s">
        <v>1222</v>
      </c>
      <c r="C169" s="39" t="s">
        <v>947</v>
      </c>
      <c r="D169" s="39" t="s">
        <v>1067</v>
      </c>
      <c r="E169" s="39">
        <v>76</v>
      </c>
      <c r="F169" s="39" t="s">
        <v>195</v>
      </c>
      <c r="G169" s="39" t="s">
        <v>195</v>
      </c>
      <c r="H169" s="23" t="str">
        <f t="shared" si="4"/>
        <v>周＊月嬌</v>
      </c>
      <c r="I169" s="23" t="str">
        <f t="shared" si="5"/>
        <v>2＊303861</v>
      </c>
      <c r="J169" s="39">
        <v>1130220</v>
      </c>
      <c r="K169" s="39" t="s">
        <v>756</v>
      </c>
      <c r="L169" s="40" t="s">
        <v>721</v>
      </c>
      <c r="M169" s="1"/>
      <c r="N169" s="1"/>
      <c r="O169" s="1"/>
      <c r="P169" s="1"/>
      <c r="Q169" s="1"/>
      <c r="R169" s="1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1"/>
      <c r="AK169" s="1"/>
      <c r="AL169" s="1"/>
      <c r="AM169" s="25"/>
      <c r="AN169" s="25"/>
      <c r="AO169" s="25"/>
      <c r="AP169" s="25"/>
      <c r="AQ169" s="25"/>
      <c r="AR169" s="1"/>
      <c r="AS169" s="25"/>
      <c r="AT169" s="25"/>
      <c r="AU169" s="25"/>
      <c r="AV169" s="25"/>
      <c r="AW169" s="25"/>
      <c r="AX169" s="36"/>
      <c r="AY169" s="25"/>
      <c r="AZ169" s="25"/>
      <c r="BA169" s="25" t="s">
        <v>9</v>
      </c>
      <c r="BB169" s="25"/>
      <c r="BC169" s="1"/>
      <c r="BD169" s="1"/>
      <c r="BE169" s="25"/>
      <c r="BF169" s="1" t="s">
        <v>736</v>
      </c>
      <c r="BG169" s="1"/>
      <c r="BH169" s="1"/>
      <c r="BI169" s="25"/>
      <c r="BJ169" s="6"/>
    </row>
    <row r="170" spans="1:62" ht="31">
      <c r="A170" s="23">
        <v>166</v>
      </c>
      <c r="B170" s="39" t="s">
        <v>1206</v>
      </c>
      <c r="C170" s="39" t="s">
        <v>933</v>
      </c>
      <c r="D170" s="39" t="s">
        <v>1067</v>
      </c>
      <c r="E170" s="39">
        <v>70</v>
      </c>
      <c r="F170" s="39" t="s">
        <v>195</v>
      </c>
      <c r="G170" s="39" t="s">
        <v>195</v>
      </c>
      <c r="H170" s="23" t="str">
        <f t="shared" si="4"/>
        <v>黃＊香</v>
      </c>
      <c r="I170" s="23" t="str">
        <f t="shared" si="5"/>
        <v>2＊538314</v>
      </c>
      <c r="J170" s="39">
        <v>1130220</v>
      </c>
      <c r="K170" s="39" t="s">
        <v>734</v>
      </c>
      <c r="L170" s="40" t="s">
        <v>721</v>
      </c>
      <c r="M170" s="1"/>
      <c r="N170" s="1"/>
      <c r="O170" s="1"/>
      <c r="P170" s="1"/>
      <c r="Q170" s="1"/>
      <c r="R170" s="1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1"/>
      <c r="AK170" s="1"/>
      <c r="AL170" s="1"/>
      <c r="AM170" s="25"/>
      <c r="AN170" s="25"/>
      <c r="AO170" s="25"/>
      <c r="AP170" s="25"/>
      <c r="AQ170" s="25"/>
      <c r="AR170" s="1"/>
      <c r="AS170" s="25"/>
      <c r="AT170" s="25"/>
      <c r="AU170" s="25"/>
      <c r="AV170" s="25"/>
      <c r="AW170" s="25"/>
      <c r="AX170" s="36"/>
      <c r="AY170" s="25"/>
      <c r="AZ170" s="25"/>
      <c r="BA170" s="25" t="s">
        <v>9</v>
      </c>
      <c r="BB170" s="25"/>
      <c r="BC170" s="1"/>
      <c r="BD170" s="1"/>
      <c r="BE170" s="25"/>
      <c r="BF170" s="1"/>
      <c r="BG170" s="1"/>
      <c r="BH170" s="1"/>
      <c r="BI170" s="25"/>
      <c r="BJ170" s="6"/>
    </row>
    <row r="171" spans="1:62" ht="31">
      <c r="A171" s="23">
        <v>167</v>
      </c>
      <c r="B171" s="39" t="s">
        <v>1223</v>
      </c>
      <c r="C171" s="39" t="s">
        <v>243</v>
      </c>
      <c r="D171" s="39" t="s">
        <v>1067</v>
      </c>
      <c r="E171" s="39">
        <v>67</v>
      </c>
      <c r="F171" s="39" t="s">
        <v>195</v>
      </c>
      <c r="G171" s="39" t="s">
        <v>195</v>
      </c>
      <c r="H171" s="23" t="str">
        <f t="shared" si="4"/>
        <v>張＊連</v>
      </c>
      <c r="I171" s="23" t="str">
        <f t="shared" si="5"/>
        <v>1＊184066</v>
      </c>
      <c r="J171" s="39">
        <v>1130223</v>
      </c>
      <c r="K171" s="39" t="s">
        <v>734</v>
      </c>
      <c r="L171" s="40" t="s">
        <v>721</v>
      </c>
      <c r="M171" s="1"/>
      <c r="N171" s="1"/>
      <c r="O171" s="1"/>
      <c r="P171" s="1"/>
      <c r="Q171" s="1"/>
      <c r="R171" s="1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1"/>
      <c r="AK171" s="1"/>
      <c r="AL171" s="1"/>
      <c r="AM171" s="25"/>
      <c r="AN171" s="25"/>
      <c r="AO171" s="25"/>
      <c r="AP171" s="25"/>
      <c r="AQ171" s="25"/>
      <c r="AR171" s="1"/>
      <c r="AS171" s="25"/>
      <c r="AT171" s="25"/>
      <c r="AU171" s="25"/>
      <c r="AV171" s="25"/>
      <c r="AW171" s="25"/>
      <c r="AX171" s="36"/>
      <c r="AY171" s="25"/>
      <c r="AZ171" s="25"/>
      <c r="BA171" s="25" t="s">
        <v>735</v>
      </c>
      <c r="BB171" s="25"/>
      <c r="BC171" s="1"/>
      <c r="BD171" s="1"/>
      <c r="BE171" s="25"/>
      <c r="BF171" s="1"/>
      <c r="BG171" s="1"/>
      <c r="BH171" s="1"/>
      <c r="BI171" s="25"/>
      <c r="BJ171" s="6"/>
    </row>
    <row r="172" spans="1:62" ht="31">
      <c r="A172" s="23">
        <v>168</v>
      </c>
      <c r="B172" s="39" t="s">
        <v>1224</v>
      </c>
      <c r="C172" s="39" t="s">
        <v>948</v>
      </c>
      <c r="D172" s="39" t="s">
        <v>1067</v>
      </c>
      <c r="E172" s="39">
        <v>81</v>
      </c>
      <c r="F172" s="39" t="s">
        <v>195</v>
      </c>
      <c r="G172" s="39" t="s">
        <v>195</v>
      </c>
      <c r="H172" s="23" t="str">
        <f t="shared" si="4"/>
        <v>李＊月</v>
      </c>
      <c r="I172" s="23" t="str">
        <f t="shared" si="5"/>
        <v>1＊557425</v>
      </c>
      <c r="J172" s="39">
        <v>1130223</v>
      </c>
      <c r="K172" s="39" t="s">
        <v>734</v>
      </c>
      <c r="L172" s="40" t="s">
        <v>721</v>
      </c>
      <c r="M172" s="1"/>
      <c r="N172" s="1"/>
      <c r="O172" s="1"/>
      <c r="P172" s="1"/>
      <c r="Q172" s="1"/>
      <c r="R172" s="1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1"/>
      <c r="AK172" s="1"/>
      <c r="AL172" s="1"/>
      <c r="AM172" s="25"/>
      <c r="AN172" s="25"/>
      <c r="AO172" s="25"/>
      <c r="AP172" s="25"/>
      <c r="AQ172" s="25"/>
      <c r="AR172" s="1"/>
      <c r="AS172" s="25"/>
      <c r="AT172" s="25"/>
      <c r="AU172" s="25"/>
      <c r="AV172" s="25"/>
      <c r="AW172" s="25"/>
      <c r="AX172" s="36"/>
      <c r="AY172" s="25"/>
      <c r="AZ172" s="25"/>
      <c r="BA172" s="25" t="s">
        <v>9</v>
      </c>
      <c r="BB172" s="25"/>
      <c r="BC172" s="1"/>
      <c r="BD172" s="1"/>
      <c r="BE172" s="25"/>
      <c r="BF172" s="1"/>
      <c r="BG172" s="1"/>
      <c r="BH172" s="1"/>
      <c r="BI172" s="25"/>
      <c r="BJ172" s="6"/>
    </row>
    <row r="173" spans="1:62" ht="46.5">
      <c r="A173" s="23">
        <v>169</v>
      </c>
      <c r="B173" s="39" t="s">
        <v>1225</v>
      </c>
      <c r="C173" s="39" t="s">
        <v>949</v>
      </c>
      <c r="D173" s="39" t="s">
        <v>1067</v>
      </c>
      <c r="E173" s="39">
        <v>78</v>
      </c>
      <c r="F173" s="39" t="s">
        <v>853</v>
      </c>
      <c r="G173" s="39" t="s">
        <v>950</v>
      </c>
      <c r="H173" s="23" t="str">
        <f t="shared" si="4"/>
        <v>林＊鏞</v>
      </c>
      <c r="I173" s="23" t="str">
        <f t="shared" si="5"/>
        <v>1＊356199</v>
      </c>
      <c r="J173" s="39">
        <v>1130223</v>
      </c>
      <c r="K173" s="39" t="s">
        <v>748</v>
      </c>
      <c r="L173" s="40" t="s">
        <v>721</v>
      </c>
      <c r="M173" s="1"/>
      <c r="N173" s="1"/>
      <c r="O173" s="1"/>
      <c r="P173" s="1"/>
      <c r="Q173" s="1"/>
      <c r="R173" s="1"/>
      <c r="S173" s="25"/>
      <c r="T173" s="25"/>
      <c r="U173" s="25"/>
      <c r="V173" s="25"/>
      <c r="W173" s="25" t="s">
        <v>9</v>
      </c>
      <c r="X173" s="25"/>
      <c r="Y173" s="25" t="s">
        <v>1052</v>
      </c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1"/>
      <c r="AK173" s="1"/>
      <c r="AL173" s="1"/>
      <c r="AM173" s="25"/>
      <c r="AN173" s="25"/>
      <c r="AO173" s="25"/>
      <c r="AP173" s="25"/>
      <c r="AQ173" s="25"/>
      <c r="AR173" s="1"/>
      <c r="AS173" s="25"/>
      <c r="AT173" s="25"/>
      <c r="AU173" s="25"/>
      <c r="AV173" s="25"/>
      <c r="AW173" s="25"/>
      <c r="AX173" s="36"/>
      <c r="AY173" s="25"/>
      <c r="AZ173" s="25"/>
      <c r="BA173" s="25"/>
      <c r="BB173" s="25"/>
      <c r="BC173" s="1"/>
      <c r="BD173" s="1"/>
      <c r="BE173" s="25"/>
      <c r="BF173" s="1"/>
      <c r="BG173" s="1"/>
      <c r="BH173" s="1"/>
      <c r="BI173" s="25" t="s">
        <v>1034</v>
      </c>
      <c r="BJ173" s="6"/>
    </row>
    <row r="174" spans="1:62" ht="17">
      <c r="A174" s="23">
        <v>170</v>
      </c>
      <c r="B174" s="39" t="s">
        <v>1226</v>
      </c>
      <c r="C174" s="39" t="s">
        <v>237</v>
      </c>
      <c r="D174" s="39" t="s">
        <v>1067</v>
      </c>
      <c r="E174" s="39">
        <v>77</v>
      </c>
      <c r="F174" s="39" t="s">
        <v>195</v>
      </c>
      <c r="G174" s="39" t="s">
        <v>195</v>
      </c>
      <c r="H174" s="23" t="str">
        <f t="shared" si="4"/>
        <v>王＊月裡</v>
      </c>
      <c r="I174" s="23" t="str">
        <f t="shared" si="5"/>
        <v>2＊204011</v>
      </c>
      <c r="J174" s="39">
        <v>1130223</v>
      </c>
      <c r="K174" s="39">
        <v>5761300</v>
      </c>
      <c r="L174" s="40" t="s">
        <v>721</v>
      </c>
      <c r="M174" s="1"/>
      <c r="N174" s="1"/>
      <c r="O174" s="1"/>
      <c r="P174" s="1"/>
      <c r="Q174" s="1"/>
      <c r="R174" s="1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1"/>
      <c r="AK174" s="1"/>
      <c r="AL174" s="1"/>
      <c r="AM174" s="25"/>
      <c r="AN174" s="25"/>
      <c r="AO174" s="25"/>
      <c r="AP174" s="25"/>
      <c r="AQ174" s="25"/>
      <c r="AR174" s="1"/>
      <c r="AS174" s="25"/>
      <c r="AT174" s="25"/>
      <c r="AU174" s="25" t="s">
        <v>9</v>
      </c>
      <c r="AV174" s="25"/>
      <c r="AW174" s="25"/>
      <c r="AX174" s="36"/>
      <c r="AY174" s="25"/>
      <c r="AZ174" s="25"/>
      <c r="BA174" s="25"/>
      <c r="BB174" s="25"/>
      <c r="BC174" s="1"/>
      <c r="BD174" s="1"/>
      <c r="BE174" s="25"/>
      <c r="BF174" s="1"/>
      <c r="BG174" s="1"/>
      <c r="BH174" s="1"/>
      <c r="BI174" s="25"/>
      <c r="BJ174" s="6"/>
    </row>
    <row r="175" spans="1:62" ht="31">
      <c r="A175" s="23">
        <v>171</v>
      </c>
      <c r="B175" s="39" t="s">
        <v>1227</v>
      </c>
      <c r="C175" s="39" t="s">
        <v>951</v>
      </c>
      <c r="D175" s="39" t="s">
        <v>1067</v>
      </c>
      <c r="E175" s="39">
        <v>71</v>
      </c>
      <c r="F175" s="39" t="s">
        <v>195</v>
      </c>
      <c r="G175" s="39" t="s">
        <v>195</v>
      </c>
      <c r="H175" s="23" t="str">
        <f t="shared" si="4"/>
        <v>黃＊榮</v>
      </c>
      <c r="I175" s="23" t="str">
        <f t="shared" si="5"/>
        <v>0＊831399</v>
      </c>
      <c r="J175" s="39">
        <v>1130224</v>
      </c>
      <c r="K175" s="39" t="s">
        <v>734</v>
      </c>
      <c r="L175" s="40" t="s">
        <v>721</v>
      </c>
      <c r="M175" s="1"/>
      <c r="N175" s="1"/>
      <c r="O175" s="1"/>
      <c r="P175" s="1"/>
      <c r="Q175" s="1"/>
      <c r="R175" s="1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1"/>
      <c r="AK175" s="1"/>
      <c r="AL175" s="1"/>
      <c r="AM175" s="25"/>
      <c r="AN175" s="25"/>
      <c r="AO175" s="25"/>
      <c r="AP175" s="25"/>
      <c r="AQ175" s="25"/>
      <c r="AR175" s="1"/>
      <c r="AS175" s="25"/>
      <c r="AT175" s="25"/>
      <c r="AU175" s="25"/>
      <c r="AV175" s="25"/>
      <c r="AW175" s="25"/>
      <c r="AX175" s="36"/>
      <c r="AY175" s="25"/>
      <c r="AZ175" s="25"/>
      <c r="BA175" s="25" t="s">
        <v>9</v>
      </c>
      <c r="BB175" s="25"/>
      <c r="BC175" s="1"/>
      <c r="BD175" s="1"/>
      <c r="BE175" s="25"/>
      <c r="BF175" s="1"/>
      <c r="BG175" s="1"/>
      <c r="BH175" s="1"/>
      <c r="BI175" s="25"/>
      <c r="BJ175" s="6"/>
    </row>
    <row r="176" spans="1:62" ht="31">
      <c r="A176" s="23">
        <v>172</v>
      </c>
      <c r="B176" s="39" t="s">
        <v>1228</v>
      </c>
      <c r="C176" s="39" t="s">
        <v>952</v>
      </c>
      <c r="D176" s="39" t="s">
        <v>1063</v>
      </c>
      <c r="E176" s="39">
        <v>73</v>
      </c>
      <c r="F176" s="39" t="s">
        <v>195</v>
      </c>
      <c r="G176" s="39" t="s">
        <v>195</v>
      </c>
      <c r="H176" s="23" t="str">
        <f t="shared" si="4"/>
        <v>孫＊麟</v>
      </c>
      <c r="I176" s="23" t="str">
        <f t="shared" si="5"/>
        <v>0＊578952</v>
      </c>
      <c r="J176" s="39">
        <v>1130226</v>
      </c>
      <c r="K176" s="39" t="s">
        <v>734</v>
      </c>
      <c r="L176" s="40" t="s">
        <v>721</v>
      </c>
      <c r="M176" s="1"/>
      <c r="N176" s="1"/>
      <c r="O176" s="1"/>
      <c r="P176" s="1"/>
      <c r="Q176" s="1"/>
      <c r="R176" s="1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1"/>
      <c r="AK176" s="1"/>
      <c r="AL176" s="1"/>
      <c r="AM176" s="25"/>
      <c r="AN176" s="25"/>
      <c r="AO176" s="25"/>
      <c r="AP176" s="25"/>
      <c r="AQ176" s="25"/>
      <c r="AR176" s="1"/>
      <c r="AS176" s="25"/>
      <c r="AT176" s="25"/>
      <c r="AU176" s="25"/>
      <c r="AV176" s="25"/>
      <c r="AW176" s="25"/>
      <c r="AX176" s="36"/>
      <c r="AY176" s="25"/>
      <c r="AZ176" s="25"/>
      <c r="BA176" s="25" t="s">
        <v>9</v>
      </c>
      <c r="BB176" s="25"/>
      <c r="BC176" s="1"/>
      <c r="BD176" s="1"/>
      <c r="BE176" s="25"/>
      <c r="BF176" s="1"/>
      <c r="BG176" s="1"/>
      <c r="BH176" s="1"/>
      <c r="BI176" s="25"/>
      <c r="BJ176" s="6"/>
    </row>
    <row r="177" spans="1:62" ht="17">
      <c r="A177" s="23">
        <v>173</v>
      </c>
      <c r="B177" s="39" t="s">
        <v>1083</v>
      </c>
      <c r="C177" s="39" t="s">
        <v>802</v>
      </c>
      <c r="D177" s="39" t="s">
        <v>1067</v>
      </c>
      <c r="E177" s="39">
        <v>87</v>
      </c>
      <c r="F177" s="39" t="s">
        <v>195</v>
      </c>
      <c r="G177" s="39" t="s">
        <v>195</v>
      </c>
      <c r="H177" s="23" t="str">
        <f t="shared" si="4"/>
        <v>廖＊</v>
      </c>
      <c r="I177" s="23" t="str">
        <f t="shared" si="5"/>
        <v>2＊764115</v>
      </c>
      <c r="J177" s="39">
        <v>1130226</v>
      </c>
      <c r="K177" s="39">
        <v>5761110</v>
      </c>
      <c r="L177" s="40" t="s">
        <v>721</v>
      </c>
      <c r="M177" s="1"/>
      <c r="N177" s="1"/>
      <c r="O177" s="1"/>
      <c r="P177" s="1"/>
      <c r="Q177" s="1"/>
      <c r="R177" s="1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1"/>
      <c r="AK177" s="1"/>
      <c r="AL177" s="1"/>
      <c r="AM177" s="25"/>
      <c r="AN177" s="25"/>
      <c r="AO177" s="25"/>
      <c r="AP177" s="25"/>
      <c r="AQ177" s="25"/>
      <c r="AR177" s="1"/>
      <c r="AS177" s="25"/>
      <c r="AT177" s="25"/>
      <c r="AU177" s="25"/>
      <c r="AV177" s="25" t="s">
        <v>9</v>
      </c>
      <c r="AW177" s="25"/>
      <c r="AX177" s="36"/>
      <c r="AY177" s="25"/>
      <c r="AZ177" s="25"/>
      <c r="BA177" s="25"/>
      <c r="BB177" s="25"/>
      <c r="BC177" s="1"/>
      <c r="BD177" s="1"/>
      <c r="BE177" s="25"/>
      <c r="BF177" s="1"/>
      <c r="BG177" s="1"/>
      <c r="BH177" s="1"/>
      <c r="BI177" s="25"/>
      <c r="BJ177" s="6"/>
    </row>
    <row r="178" spans="1:62" ht="31">
      <c r="A178" s="23">
        <v>174</v>
      </c>
      <c r="B178" s="39" t="s">
        <v>1229</v>
      </c>
      <c r="C178" s="39" t="s">
        <v>953</v>
      </c>
      <c r="D178" s="39" t="s">
        <v>1063</v>
      </c>
      <c r="E178" s="39">
        <v>56</v>
      </c>
      <c r="F178" s="39" t="s">
        <v>195</v>
      </c>
      <c r="G178" s="39" t="s">
        <v>195</v>
      </c>
      <c r="H178" s="23" t="str">
        <f t="shared" si="4"/>
        <v>顏＊南</v>
      </c>
      <c r="I178" s="23" t="str">
        <f t="shared" si="5"/>
        <v>2＊555578</v>
      </c>
      <c r="J178" s="39">
        <v>1130226</v>
      </c>
      <c r="K178" s="39" t="s">
        <v>734</v>
      </c>
      <c r="L178" s="40" t="s">
        <v>721</v>
      </c>
      <c r="M178" s="1"/>
      <c r="N178" s="1"/>
      <c r="O178" s="1"/>
      <c r="P178" s="1"/>
      <c r="Q178" s="1"/>
      <c r="R178" s="1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1"/>
      <c r="AK178" s="1"/>
      <c r="AL178" s="1"/>
      <c r="AM178" s="25"/>
      <c r="AN178" s="25"/>
      <c r="AO178" s="25"/>
      <c r="AP178" s="25"/>
      <c r="AQ178" s="25"/>
      <c r="AR178" s="1"/>
      <c r="AS178" s="25"/>
      <c r="AT178" s="25"/>
      <c r="AU178" s="25"/>
      <c r="AV178" s="25"/>
      <c r="AW178" s="25"/>
      <c r="AX178" s="36"/>
      <c r="AY178" s="25"/>
      <c r="AZ178" s="25"/>
      <c r="BA178" s="25" t="s">
        <v>9</v>
      </c>
      <c r="BB178" s="25"/>
      <c r="BC178" s="1"/>
      <c r="BD178" s="1"/>
      <c r="BE178" s="25"/>
      <c r="BF178" s="1"/>
      <c r="BG178" s="1"/>
      <c r="BH178" s="1"/>
      <c r="BI178" s="25"/>
      <c r="BJ178" s="6"/>
    </row>
    <row r="179" spans="1:62" ht="31">
      <c r="A179" s="23">
        <v>175</v>
      </c>
      <c r="B179" s="39" t="s">
        <v>1230</v>
      </c>
      <c r="C179" s="39" t="s">
        <v>801</v>
      </c>
      <c r="D179" s="39" t="s">
        <v>1067</v>
      </c>
      <c r="E179" s="39">
        <v>41</v>
      </c>
      <c r="F179" s="39" t="s">
        <v>539</v>
      </c>
      <c r="G179" s="39"/>
      <c r="H179" s="23" t="str">
        <f t="shared" si="4"/>
        <v>楊＊璟</v>
      </c>
      <c r="I179" s="23" t="str">
        <f t="shared" si="5"/>
        <v>2＊512077</v>
      </c>
      <c r="J179" s="39">
        <v>1130227</v>
      </c>
      <c r="K179" s="39" t="s">
        <v>753</v>
      </c>
      <c r="L179" s="40" t="s">
        <v>721</v>
      </c>
      <c r="M179" s="1"/>
      <c r="N179" s="1"/>
      <c r="O179" s="1"/>
      <c r="P179" s="1"/>
      <c r="Q179" s="1"/>
      <c r="R179" s="1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1"/>
      <c r="AK179" s="1"/>
      <c r="AL179" s="1"/>
      <c r="AM179" s="25"/>
      <c r="AN179" s="25"/>
      <c r="AO179" s="25"/>
      <c r="AP179" s="25"/>
      <c r="AQ179" s="25"/>
      <c r="AR179" s="1" t="s">
        <v>9</v>
      </c>
      <c r="AS179" s="25"/>
      <c r="AT179" s="25"/>
      <c r="AU179" s="25"/>
      <c r="AV179" s="25"/>
      <c r="AW179" s="25"/>
      <c r="AX179" s="36"/>
      <c r="AY179" s="25"/>
      <c r="AZ179" s="25"/>
      <c r="BA179" s="25"/>
      <c r="BB179" s="25"/>
      <c r="BC179" s="1"/>
      <c r="BD179" s="1"/>
      <c r="BE179" s="25"/>
      <c r="BF179" s="1"/>
      <c r="BG179" s="1"/>
      <c r="BH179" s="1"/>
      <c r="BI179" s="25" t="s">
        <v>1034</v>
      </c>
      <c r="BJ179" s="6"/>
    </row>
    <row r="180" spans="1:62" ht="31">
      <c r="A180" s="23">
        <v>176</v>
      </c>
      <c r="B180" s="39" t="s">
        <v>1231</v>
      </c>
      <c r="C180" s="39" t="s">
        <v>954</v>
      </c>
      <c r="D180" s="39" t="s">
        <v>1067</v>
      </c>
      <c r="E180" s="39">
        <v>61</v>
      </c>
      <c r="F180" s="39" t="s">
        <v>195</v>
      </c>
      <c r="G180" s="39" t="s">
        <v>195</v>
      </c>
      <c r="H180" s="23" t="str">
        <f t="shared" si="4"/>
        <v>謝＊薇</v>
      </c>
      <c r="I180" s="23" t="str">
        <f t="shared" si="5"/>
        <v>0＊117936</v>
      </c>
      <c r="J180" s="39">
        <v>1130227</v>
      </c>
      <c r="K180" s="39" t="s">
        <v>752</v>
      </c>
      <c r="L180" s="40" t="s">
        <v>721</v>
      </c>
      <c r="M180" s="1"/>
      <c r="N180" s="1"/>
      <c r="O180" s="1"/>
      <c r="P180" s="1"/>
      <c r="Q180" s="1"/>
      <c r="R180" s="1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1"/>
      <c r="AK180" s="1"/>
      <c r="AL180" s="1"/>
      <c r="AM180" s="25"/>
      <c r="AN180" s="25"/>
      <c r="AO180" s="25"/>
      <c r="AP180" s="25"/>
      <c r="AQ180" s="25"/>
      <c r="AR180" s="1"/>
      <c r="AS180" s="25"/>
      <c r="AT180" s="25"/>
      <c r="AU180" s="25"/>
      <c r="AV180" s="25" t="s">
        <v>9</v>
      </c>
      <c r="AW180" s="25"/>
      <c r="AX180" s="36"/>
      <c r="AY180" s="25"/>
      <c r="AZ180" s="25"/>
      <c r="BA180" s="25"/>
      <c r="BB180" s="25"/>
      <c r="BC180" s="1"/>
      <c r="BD180" s="1"/>
      <c r="BE180" s="25"/>
      <c r="BF180" s="1"/>
      <c r="BG180" s="1"/>
      <c r="BH180" s="1"/>
      <c r="BI180" s="25" t="s">
        <v>1034</v>
      </c>
      <c r="BJ180" s="6"/>
    </row>
    <row r="181" spans="1:62" ht="31">
      <c r="A181" s="23">
        <v>177</v>
      </c>
      <c r="B181" s="39" t="s">
        <v>1232</v>
      </c>
      <c r="C181" s="39" t="s">
        <v>955</v>
      </c>
      <c r="D181" s="39" t="s">
        <v>1067</v>
      </c>
      <c r="E181" s="39">
        <v>67</v>
      </c>
      <c r="F181" s="39" t="s">
        <v>195</v>
      </c>
      <c r="G181" s="39" t="s">
        <v>195</v>
      </c>
      <c r="H181" s="23" t="str">
        <f t="shared" si="4"/>
        <v>蕭＊嘉英</v>
      </c>
      <c r="I181" s="23" t="str">
        <f t="shared" si="5"/>
        <v>0＊992033</v>
      </c>
      <c r="J181" s="39">
        <v>1130227</v>
      </c>
      <c r="K181" s="39" t="s">
        <v>734</v>
      </c>
      <c r="L181" s="40" t="s">
        <v>721</v>
      </c>
      <c r="M181" s="1"/>
      <c r="N181" s="1"/>
      <c r="O181" s="1"/>
      <c r="P181" s="1"/>
      <c r="Q181" s="1"/>
      <c r="R181" s="1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1"/>
      <c r="AK181" s="1"/>
      <c r="AL181" s="1"/>
      <c r="AM181" s="25"/>
      <c r="AN181" s="25"/>
      <c r="AO181" s="25"/>
      <c r="AP181" s="25"/>
      <c r="AQ181" s="25"/>
      <c r="AR181" s="1"/>
      <c r="AS181" s="25"/>
      <c r="AT181" s="25"/>
      <c r="AU181" s="25"/>
      <c r="AV181" s="25"/>
      <c r="AW181" s="25"/>
      <c r="AX181" s="36"/>
      <c r="AY181" s="25"/>
      <c r="AZ181" s="25"/>
      <c r="BA181" s="25" t="s">
        <v>9</v>
      </c>
      <c r="BB181" s="25"/>
      <c r="BC181" s="1"/>
      <c r="BD181" s="1"/>
      <c r="BE181" s="25"/>
      <c r="BF181" s="1"/>
      <c r="BG181" s="1"/>
      <c r="BH181" s="1"/>
      <c r="BI181" s="25"/>
      <c r="BJ181" s="6"/>
    </row>
    <row r="182" spans="1:62" ht="31">
      <c r="A182" s="23">
        <v>178</v>
      </c>
      <c r="B182" s="39" t="s">
        <v>1233</v>
      </c>
      <c r="C182" s="39" t="s">
        <v>956</v>
      </c>
      <c r="D182" s="39" t="s">
        <v>1063</v>
      </c>
      <c r="E182" s="39">
        <v>50</v>
      </c>
      <c r="F182" s="39" t="s">
        <v>195</v>
      </c>
      <c r="G182" s="39" t="s">
        <v>195</v>
      </c>
      <c r="H182" s="23" t="str">
        <f t="shared" si="4"/>
        <v>陳＊宏</v>
      </c>
      <c r="I182" s="23" t="str">
        <f t="shared" si="5"/>
        <v>1＊607081</v>
      </c>
      <c r="J182" s="39">
        <v>1130227</v>
      </c>
      <c r="K182" s="39" t="s">
        <v>734</v>
      </c>
      <c r="L182" s="40" t="s">
        <v>721</v>
      </c>
      <c r="M182" s="1"/>
      <c r="N182" s="1"/>
      <c r="O182" s="1"/>
      <c r="P182" s="1"/>
      <c r="Q182" s="1"/>
      <c r="R182" s="1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1"/>
      <c r="AK182" s="1"/>
      <c r="AL182" s="1"/>
      <c r="AM182" s="25"/>
      <c r="AN182" s="25"/>
      <c r="AO182" s="25"/>
      <c r="AP182" s="25"/>
      <c r="AQ182" s="25"/>
      <c r="AR182" s="1"/>
      <c r="AS182" s="25"/>
      <c r="AT182" s="25"/>
      <c r="AU182" s="25"/>
      <c r="AV182" s="25"/>
      <c r="AW182" s="25"/>
      <c r="AX182" s="36"/>
      <c r="AY182" s="25"/>
      <c r="AZ182" s="25"/>
      <c r="BA182" s="25" t="s">
        <v>733</v>
      </c>
      <c r="BB182" s="25"/>
      <c r="BC182" s="1"/>
      <c r="BD182" s="1"/>
      <c r="BE182" s="25"/>
      <c r="BF182" s="1"/>
      <c r="BG182" s="1"/>
      <c r="BH182" s="1"/>
      <c r="BI182" s="25"/>
      <c r="BJ182" s="6"/>
    </row>
    <row r="183" spans="1:62" ht="31">
      <c r="A183" s="23">
        <v>179</v>
      </c>
      <c r="B183" s="39" t="s">
        <v>1234</v>
      </c>
      <c r="C183" s="39" t="s">
        <v>957</v>
      </c>
      <c r="D183" s="39" t="s">
        <v>1067</v>
      </c>
      <c r="E183" s="39">
        <v>66</v>
      </c>
      <c r="F183" s="39" t="s">
        <v>195</v>
      </c>
      <c r="G183" s="39" t="s">
        <v>195</v>
      </c>
      <c r="H183" s="23" t="str">
        <f t="shared" si="4"/>
        <v>郭＊玲</v>
      </c>
      <c r="I183" s="23" t="str">
        <f t="shared" si="5"/>
        <v>1＊731315</v>
      </c>
      <c r="J183" s="39">
        <v>1130227</v>
      </c>
      <c r="K183" s="39" t="s">
        <v>734</v>
      </c>
      <c r="L183" s="40" t="s">
        <v>721</v>
      </c>
      <c r="M183" s="1"/>
      <c r="N183" s="1"/>
      <c r="O183" s="1"/>
      <c r="P183" s="1"/>
      <c r="Q183" s="1"/>
      <c r="R183" s="1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1"/>
      <c r="AK183" s="1"/>
      <c r="AL183" s="1"/>
      <c r="AM183" s="25"/>
      <c r="AN183" s="25"/>
      <c r="AO183" s="25"/>
      <c r="AP183" s="25"/>
      <c r="AQ183" s="25"/>
      <c r="AR183" s="1"/>
      <c r="AS183" s="25"/>
      <c r="AT183" s="25"/>
      <c r="AU183" s="25"/>
      <c r="AV183" s="25"/>
      <c r="AW183" s="25"/>
      <c r="AX183" s="36"/>
      <c r="AY183" s="25"/>
      <c r="AZ183" s="25"/>
      <c r="BA183" s="25" t="s">
        <v>733</v>
      </c>
      <c r="BB183" s="25"/>
      <c r="BC183" s="1"/>
      <c r="BD183" s="1"/>
      <c r="BE183" s="25"/>
      <c r="BF183" s="1"/>
      <c r="BG183" s="1"/>
      <c r="BH183" s="1"/>
      <c r="BI183" s="25"/>
      <c r="BJ183" s="6"/>
    </row>
    <row r="184" spans="1:62" ht="31">
      <c r="A184" s="23">
        <v>180</v>
      </c>
      <c r="B184" s="39" t="s">
        <v>1235</v>
      </c>
      <c r="C184" s="39" t="s">
        <v>958</v>
      </c>
      <c r="D184" s="39" t="s">
        <v>1067</v>
      </c>
      <c r="E184" s="39">
        <v>73</v>
      </c>
      <c r="F184" s="39" t="s">
        <v>195</v>
      </c>
      <c r="G184" s="39" t="s">
        <v>195</v>
      </c>
      <c r="H184" s="23" t="str">
        <f t="shared" si="4"/>
        <v>李＊香</v>
      </c>
      <c r="I184" s="23" t="str">
        <f t="shared" si="5"/>
        <v>1＊323790</v>
      </c>
      <c r="J184" s="39">
        <v>1130227</v>
      </c>
      <c r="K184" s="39" t="s">
        <v>734</v>
      </c>
      <c r="L184" s="40" t="s">
        <v>721</v>
      </c>
      <c r="M184" s="1"/>
      <c r="N184" s="1"/>
      <c r="O184" s="1"/>
      <c r="P184" s="1"/>
      <c r="Q184" s="1"/>
      <c r="R184" s="1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1"/>
      <c r="AK184" s="1"/>
      <c r="AL184" s="1"/>
      <c r="AM184" s="25"/>
      <c r="AN184" s="25"/>
      <c r="AO184" s="25"/>
      <c r="AP184" s="25"/>
      <c r="AQ184" s="25"/>
      <c r="AR184" s="1"/>
      <c r="AS184" s="25"/>
      <c r="AT184" s="25"/>
      <c r="AU184" s="25"/>
      <c r="AV184" s="25"/>
      <c r="AW184" s="25"/>
      <c r="AX184" s="36"/>
      <c r="AY184" s="25"/>
      <c r="AZ184" s="25"/>
      <c r="BA184" s="25" t="s">
        <v>9</v>
      </c>
      <c r="BB184" s="25"/>
      <c r="BC184" s="1"/>
      <c r="BD184" s="1"/>
      <c r="BE184" s="25"/>
      <c r="BF184" s="1"/>
      <c r="BG184" s="1"/>
      <c r="BH184" s="1"/>
      <c r="BI184" s="25"/>
      <c r="BJ184" s="6"/>
    </row>
    <row r="185" spans="1:62" ht="31">
      <c r="A185" s="23">
        <v>181</v>
      </c>
      <c r="B185" s="39" t="s">
        <v>1236</v>
      </c>
      <c r="C185" s="39" t="s">
        <v>959</v>
      </c>
      <c r="D185" s="39" t="s">
        <v>1063</v>
      </c>
      <c r="E185" s="39">
        <v>69</v>
      </c>
      <c r="F185" s="39" t="s">
        <v>195</v>
      </c>
      <c r="G185" s="39" t="s">
        <v>195</v>
      </c>
      <c r="H185" s="23" t="str">
        <f t="shared" si="4"/>
        <v>楊＊益</v>
      </c>
      <c r="I185" s="23" t="str">
        <f t="shared" si="5"/>
        <v>1＊957117</v>
      </c>
      <c r="J185" s="39">
        <v>1130227</v>
      </c>
      <c r="K185" s="39" t="s">
        <v>734</v>
      </c>
      <c r="L185" s="40" t="s">
        <v>721</v>
      </c>
      <c r="M185" s="1"/>
      <c r="N185" s="1"/>
      <c r="O185" s="1"/>
      <c r="P185" s="1"/>
      <c r="Q185" s="1"/>
      <c r="R185" s="1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1"/>
      <c r="AK185" s="1"/>
      <c r="AL185" s="1"/>
      <c r="AM185" s="25"/>
      <c r="AN185" s="25"/>
      <c r="AO185" s="25"/>
      <c r="AP185" s="25"/>
      <c r="AQ185" s="25"/>
      <c r="AR185" s="1"/>
      <c r="AS185" s="25"/>
      <c r="AT185" s="25"/>
      <c r="AU185" s="25"/>
      <c r="AV185" s="25"/>
      <c r="AW185" s="25"/>
      <c r="AX185" s="36"/>
      <c r="AY185" s="25"/>
      <c r="AZ185" s="25"/>
      <c r="BA185" s="25" t="s">
        <v>9</v>
      </c>
      <c r="BB185" s="25"/>
      <c r="BC185" s="1"/>
      <c r="BD185" s="1"/>
      <c r="BE185" s="25"/>
      <c r="BF185" s="1"/>
      <c r="BG185" s="1"/>
      <c r="BH185" s="1"/>
      <c r="BI185" s="25"/>
      <c r="BJ185" s="6"/>
    </row>
    <row r="186" spans="1:62" ht="31">
      <c r="A186" s="23">
        <v>182</v>
      </c>
      <c r="B186" s="39" t="s">
        <v>1237</v>
      </c>
      <c r="C186" s="39" t="s">
        <v>960</v>
      </c>
      <c r="D186" s="39" t="s">
        <v>1063</v>
      </c>
      <c r="E186" s="39">
        <v>61</v>
      </c>
      <c r="F186" s="39" t="s">
        <v>195</v>
      </c>
      <c r="G186" s="39" t="s">
        <v>195</v>
      </c>
      <c r="H186" s="23" t="str">
        <f t="shared" si="4"/>
        <v>許＊祥</v>
      </c>
      <c r="I186" s="23" t="str">
        <f t="shared" si="5"/>
        <v>1＊390630</v>
      </c>
      <c r="J186" s="39">
        <v>1130227</v>
      </c>
      <c r="K186" s="39" t="s">
        <v>734</v>
      </c>
      <c r="L186" s="40" t="s">
        <v>721</v>
      </c>
      <c r="M186" s="1"/>
      <c r="N186" s="1"/>
      <c r="O186" s="1"/>
      <c r="P186" s="1"/>
      <c r="Q186" s="1"/>
      <c r="R186" s="1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1"/>
      <c r="AK186" s="1"/>
      <c r="AL186" s="1"/>
      <c r="AM186" s="25"/>
      <c r="AN186" s="25"/>
      <c r="AO186" s="25"/>
      <c r="AP186" s="25"/>
      <c r="AQ186" s="25"/>
      <c r="AR186" s="1"/>
      <c r="AS186" s="25"/>
      <c r="AT186" s="25"/>
      <c r="AU186" s="25"/>
      <c r="AV186" s="25"/>
      <c r="AW186" s="25"/>
      <c r="AX186" s="36"/>
      <c r="AY186" s="25"/>
      <c r="AZ186" s="25"/>
      <c r="BA186" s="25" t="s">
        <v>9</v>
      </c>
      <c r="BB186" s="25"/>
      <c r="BC186" s="1"/>
      <c r="BD186" s="1"/>
      <c r="BE186" s="25"/>
      <c r="BF186" s="1"/>
      <c r="BG186" s="1"/>
      <c r="BH186" s="1"/>
      <c r="BI186" s="25"/>
      <c r="BJ186" s="6"/>
    </row>
    <row r="187" spans="1:62" ht="31">
      <c r="A187" s="23">
        <v>183</v>
      </c>
      <c r="B187" s="39" t="s">
        <v>1238</v>
      </c>
      <c r="C187" s="39" t="s">
        <v>961</v>
      </c>
      <c r="D187" s="39" t="s">
        <v>1063</v>
      </c>
      <c r="E187" s="39">
        <v>87</v>
      </c>
      <c r="F187" s="39" t="s">
        <v>195</v>
      </c>
      <c r="G187" s="39" t="s">
        <v>195</v>
      </c>
      <c r="H187" s="23" t="str">
        <f t="shared" si="4"/>
        <v>施＊榕</v>
      </c>
      <c r="I187" s="23" t="str">
        <f t="shared" si="5"/>
        <v>1＊766190</v>
      </c>
      <c r="J187" s="39">
        <v>1130227</v>
      </c>
      <c r="K187" s="39" t="s">
        <v>752</v>
      </c>
      <c r="L187" s="40" t="s">
        <v>721</v>
      </c>
      <c r="M187" s="1"/>
      <c r="N187" s="1"/>
      <c r="O187" s="1"/>
      <c r="P187" s="1"/>
      <c r="Q187" s="1"/>
      <c r="R187" s="1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1"/>
      <c r="AK187" s="1"/>
      <c r="AL187" s="1"/>
      <c r="AM187" s="25"/>
      <c r="AN187" s="25"/>
      <c r="AO187" s="25"/>
      <c r="AP187" s="25"/>
      <c r="AQ187" s="25"/>
      <c r="AR187" s="1"/>
      <c r="AS187" s="25"/>
      <c r="AT187" s="25"/>
      <c r="AU187" s="25"/>
      <c r="AV187" s="25" t="s">
        <v>9</v>
      </c>
      <c r="AW187" s="25"/>
      <c r="AX187" s="36"/>
      <c r="AY187" s="25"/>
      <c r="AZ187" s="25"/>
      <c r="BA187" s="25"/>
      <c r="BB187" s="25"/>
      <c r="BC187" s="1"/>
      <c r="BD187" s="1"/>
      <c r="BE187" s="25"/>
      <c r="BF187" s="1"/>
      <c r="BG187" s="1"/>
      <c r="BH187" s="1"/>
      <c r="BI187" s="25" t="s">
        <v>1034</v>
      </c>
      <c r="BJ187" s="6"/>
    </row>
    <row r="188" spans="1:62" ht="62">
      <c r="A188" s="23">
        <v>184</v>
      </c>
      <c r="B188" s="39" t="s">
        <v>1239</v>
      </c>
      <c r="C188" s="39" t="s">
        <v>962</v>
      </c>
      <c r="D188" s="39" t="s">
        <v>1063</v>
      </c>
      <c r="E188" s="39">
        <v>75</v>
      </c>
      <c r="F188" s="39" t="s">
        <v>887</v>
      </c>
      <c r="G188" s="39"/>
      <c r="H188" s="23" t="str">
        <f t="shared" si="4"/>
        <v>李＊貴</v>
      </c>
      <c r="I188" s="23" t="str">
        <f t="shared" si="5"/>
        <v>1＊959506</v>
      </c>
      <c r="J188" s="39">
        <v>1130227</v>
      </c>
      <c r="K188" s="39" t="s">
        <v>748</v>
      </c>
      <c r="L188" s="40" t="s">
        <v>721</v>
      </c>
      <c r="M188" s="1"/>
      <c r="N188" s="1"/>
      <c r="O188" s="1"/>
      <c r="P188" s="1"/>
      <c r="Q188" s="1"/>
      <c r="R188" s="1"/>
      <c r="S188" s="25"/>
      <c r="T188" s="25"/>
      <c r="U188" s="25"/>
      <c r="V188" s="25"/>
      <c r="W188" s="25" t="s">
        <v>9</v>
      </c>
      <c r="X188" s="25"/>
      <c r="Y188" s="25"/>
      <c r="Z188" s="25" t="s">
        <v>1053</v>
      </c>
      <c r="AA188" s="25"/>
      <c r="AB188" s="25"/>
      <c r="AC188" s="25"/>
      <c r="AD188" s="25"/>
      <c r="AE188" s="25"/>
      <c r="AF188" s="25"/>
      <c r="AG188" s="25"/>
      <c r="AH188" s="25"/>
      <c r="AI188" s="25"/>
      <c r="AJ188" s="1"/>
      <c r="AK188" s="1"/>
      <c r="AL188" s="1"/>
      <c r="AM188" s="25"/>
      <c r="AN188" s="25"/>
      <c r="AO188" s="25"/>
      <c r="AP188" s="25"/>
      <c r="AQ188" s="25"/>
      <c r="AR188" s="1"/>
      <c r="AS188" s="25"/>
      <c r="AT188" s="25"/>
      <c r="AU188" s="25"/>
      <c r="AV188" s="25"/>
      <c r="AW188" s="25"/>
      <c r="AX188" s="36"/>
      <c r="AY188" s="25"/>
      <c r="AZ188" s="25"/>
      <c r="BA188" s="25"/>
      <c r="BB188" s="25"/>
      <c r="BC188" s="1"/>
      <c r="BD188" s="1"/>
      <c r="BE188" s="25"/>
      <c r="BF188" s="1"/>
      <c r="BG188" s="1"/>
      <c r="BH188" s="1"/>
      <c r="BI188" s="25" t="s">
        <v>1034</v>
      </c>
      <c r="BJ188" s="6"/>
    </row>
    <row r="189" spans="1:62" ht="46.5">
      <c r="A189" s="23">
        <v>185</v>
      </c>
      <c r="B189" s="39" t="s">
        <v>1240</v>
      </c>
      <c r="C189" s="39" t="s">
        <v>963</v>
      </c>
      <c r="D189" s="39" t="s">
        <v>1067</v>
      </c>
      <c r="E189" s="39">
        <v>59</v>
      </c>
      <c r="F189" s="39" t="s">
        <v>891</v>
      </c>
      <c r="G189" s="39" t="s">
        <v>898</v>
      </c>
      <c r="H189" s="23" t="str">
        <f t="shared" si="4"/>
        <v>蔡＊惠</v>
      </c>
      <c r="I189" s="23" t="str">
        <f t="shared" si="5"/>
        <v>2＊165155</v>
      </c>
      <c r="J189" s="39">
        <v>1130227</v>
      </c>
      <c r="K189" s="39" t="s">
        <v>748</v>
      </c>
      <c r="L189" s="40" t="s">
        <v>721</v>
      </c>
      <c r="M189" s="1"/>
      <c r="N189" s="1"/>
      <c r="O189" s="1"/>
      <c r="P189" s="1"/>
      <c r="Q189" s="1"/>
      <c r="R189" s="1"/>
      <c r="S189" s="25"/>
      <c r="T189" s="25"/>
      <c r="U189" s="25"/>
      <c r="V189" s="25"/>
      <c r="W189" s="25" t="s">
        <v>9</v>
      </c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1"/>
      <c r="AK189" s="1"/>
      <c r="AL189" s="1"/>
      <c r="AM189" s="25"/>
      <c r="AN189" s="25"/>
      <c r="AO189" s="25"/>
      <c r="AP189" s="25"/>
      <c r="AQ189" s="25"/>
      <c r="AR189" s="1"/>
      <c r="AS189" s="25"/>
      <c r="AT189" s="25"/>
      <c r="AU189" s="25"/>
      <c r="AV189" s="25"/>
      <c r="AW189" s="25"/>
      <c r="AX189" s="36"/>
      <c r="AY189" s="25"/>
      <c r="AZ189" s="25"/>
      <c r="BA189" s="25"/>
      <c r="BB189" s="25"/>
      <c r="BC189" s="1"/>
      <c r="BD189" s="1"/>
      <c r="BE189" s="25"/>
      <c r="BF189" s="1"/>
      <c r="BG189" s="1"/>
      <c r="BH189" s="1"/>
      <c r="BI189" s="25" t="s">
        <v>1034</v>
      </c>
      <c r="BJ189" s="6"/>
    </row>
    <row r="190" spans="1:62" ht="31">
      <c r="A190" s="23">
        <v>186</v>
      </c>
      <c r="B190" s="39" t="s">
        <v>1241</v>
      </c>
      <c r="C190" s="39" t="s">
        <v>964</v>
      </c>
      <c r="D190" s="39" t="s">
        <v>1067</v>
      </c>
      <c r="E190" s="39">
        <v>62</v>
      </c>
      <c r="F190" s="39" t="s">
        <v>195</v>
      </c>
      <c r="G190" s="39" t="s">
        <v>195</v>
      </c>
      <c r="H190" s="23" t="str">
        <f t="shared" si="4"/>
        <v>呂＊慧</v>
      </c>
      <c r="I190" s="23" t="str">
        <f t="shared" si="5"/>
        <v>2＊320335</v>
      </c>
      <c r="J190" s="39">
        <v>1130227</v>
      </c>
      <c r="K190" s="39" t="s">
        <v>732</v>
      </c>
      <c r="L190" s="40" t="s">
        <v>721</v>
      </c>
      <c r="M190" s="1"/>
      <c r="N190" s="1"/>
      <c r="O190" s="1"/>
      <c r="P190" s="1"/>
      <c r="Q190" s="1"/>
      <c r="R190" s="1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1"/>
      <c r="AK190" s="1"/>
      <c r="AL190" s="1"/>
      <c r="AM190" s="25"/>
      <c r="AN190" s="25"/>
      <c r="AO190" s="25"/>
      <c r="AP190" s="25"/>
      <c r="AQ190" s="25"/>
      <c r="AR190" s="1"/>
      <c r="AS190" s="25"/>
      <c r="AT190" s="25"/>
      <c r="AU190" s="25"/>
      <c r="AV190" s="25"/>
      <c r="AW190" s="25"/>
      <c r="AX190" s="36"/>
      <c r="AY190" s="25"/>
      <c r="AZ190" s="25"/>
      <c r="BA190" s="25"/>
      <c r="BB190" s="25" t="s">
        <v>1037</v>
      </c>
      <c r="BC190" s="1"/>
      <c r="BD190" s="1"/>
      <c r="BE190" s="25"/>
      <c r="BF190" s="1"/>
      <c r="BG190" s="1"/>
      <c r="BH190" s="1"/>
      <c r="BI190" s="25"/>
      <c r="BJ190" s="6"/>
    </row>
    <row r="191" spans="1:62" ht="31">
      <c r="A191" s="23">
        <v>187</v>
      </c>
      <c r="B191" s="39" t="s">
        <v>1242</v>
      </c>
      <c r="C191" s="39" t="s">
        <v>965</v>
      </c>
      <c r="D191" s="39" t="s">
        <v>1063</v>
      </c>
      <c r="E191" s="39">
        <v>75</v>
      </c>
      <c r="F191" s="39" t="s">
        <v>195</v>
      </c>
      <c r="G191" s="39" t="s">
        <v>195</v>
      </c>
      <c r="H191" s="23" t="str">
        <f t="shared" si="4"/>
        <v>劉＊河</v>
      </c>
      <c r="I191" s="23" t="str">
        <f t="shared" si="5"/>
        <v>2＊824109</v>
      </c>
      <c r="J191" s="39">
        <v>1130227</v>
      </c>
      <c r="K191" s="39" t="s">
        <v>732</v>
      </c>
      <c r="L191" s="40" t="s">
        <v>721</v>
      </c>
      <c r="M191" s="1"/>
      <c r="N191" s="1"/>
      <c r="O191" s="1"/>
      <c r="P191" s="1"/>
      <c r="Q191" s="1"/>
      <c r="R191" s="1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1"/>
      <c r="AK191" s="1"/>
      <c r="AL191" s="1"/>
      <c r="AM191" s="25"/>
      <c r="AN191" s="25"/>
      <c r="AO191" s="25"/>
      <c r="AP191" s="25"/>
      <c r="AQ191" s="25"/>
      <c r="AR191" s="1"/>
      <c r="AS191" s="25"/>
      <c r="AT191" s="25"/>
      <c r="AU191" s="25"/>
      <c r="AV191" s="25"/>
      <c r="AW191" s="25"/>
      <c r="AX191" s="36"/>
      <c r="AY191" s="25"/>
      <c r="AZ191" s="25"/>
      <c r="BA191" s="25"/>
      <c r="BB191" s="25" t="s">
        <v>1037</v>
      </c>
      <c r="BC191" s="1"/>
      <c r="BD191" s="1"/>
      <c r="BE191" s="25"/>
      <c r="BF191" s="1"/>
      <c r="BG191" s="1"/>
      <c r="BH191" s="1"/>
      <c r="BI191" s="25"/>
      <c r="BJ191" s="6"/>
    </row>
    <row r="192" spans="1:62" ht="31">
      <c r="A192" s="23">
        <v>188</v>
      </c>
      <c r="B192" s="39" t="s">
        <v>1243</v>
      </c>
      <c r="C192" s="39" t="s">
        <v>966</v>
      </c>
      <c r="D192" s="39" t="s">
        <v>1067</v>
      </c>
      <c r="E192" s="39">
        <v>63</v>
      </c>
      <c r="F192" s="39" t="s">
        <v>195</v>
      </c>
      <c r="G192" s="39" t="s">
        <v>195</v>
      </c>
      <c r="H192" s="23" t="str">
        <f t="shared" si="4"/>
        <v>吳＊珍</v>
      </c>
      <c r="I192" s="23" t="str">
        <f t="shared" si="5"/>
        <v>2＊326920</v>
      </c>
      <c r="J192" s="39">
        <v>1130227</v>
      </c>
      <c r="K192" s="39" t="s">
        <v>734</v>
      </c>
      <c r="L192" s="40" t="s">
        <v>721</v>
      </c>
      <c r="M192" s="1"/>
      <c r="N192" s="1"/>
      <c r="O192" s="1"/>
      <c r="P192" s="1"/>
      <c r="Q192" s="1"/>
      <c r="R192" s="1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1"/>
      <c r="AK192" s="1"/>
      <c r="AL192" s="1"/>
      <c r="AM192" s="25"/>
      <c r="AN192" s="25"/>
      <c r="AO192" s="25"/>
      <c r="AP192" s="25"/>
      <c r="AQ192" s="25"/>
      <c r="AR192" s="1"/>
      <c r="AS192" s="25"/>
      <c r="AT192" s="25"/>
      <c r="AU192" s="25"/>
      <c r="AV192" s="25"/>
      <c r="AW192" s="25"/>
      <c r="AX192" s="36"/>
      <c r="AY192" s="25"/>
      <c r="AZ192" s="25"/>
      <c r="BA192" s="25" t="s">
        <v>9</v>
      </c>
      <c r="BB192" s="25"/>
      <c r="BC192" s="1"/>
      <c r="BD192" s="1"/>
      <c r="BE192" s="25"/>
      <c r="BF192" s="1"/>
      <c r="BG192" s="1"/>
      <c r="BH192" s="1"/>
      <c r="BI192" s="25"/>
      <c r="BJ192" s="6"/>
    </row>
    <row r="193" spans="1:62" ht="31">
      <c r="A193" s="23">
        <v>189</v>
      </c>
      <c r="B193" s="39" t="s">
        <v>1244</v>
      </c>
      <c r="C193" s="39" t="s">
        <v>967</v>
      </c>
      <c r="D193" s="39" t="s">
        <v>1067</v>
      </c>
      <c r="E193" s="39">
        <v>65</v>
      </c>
      <c r="F193" s="39" t="s">
        <v>195</v>
      </c>
      <c r="G193" s="39" t="s">
        <v>195</v>
      </c>
      <c r="H193" s="23" t="str">
        <f t="shared" si="4"/>
        <v>曾＊花</v>
      </c>
      <c r="I193" s="23" t="str">
        <f t="shared" si="5"/>
        <v>2＊557710</v>
      </c>
      <c r="J193" s="39">
        <v>1130227</v>
      </c>
      <c r="K193" s="39" t="s">
        <v>734</v>
      </c>
      <c r="L193" s="40" t="s">
        <v>721</v>
      </c>
      <c r="M193" s="1"/>
      <c r="N193" s="1"/>
      <c r="O193" s="1"/>
      <c r="P193" s="1"/>
      <c r="Q193" s="1"/>
      <c r="R193" s="1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1"/>
      <c r="AK193" s="1"/>
      <c r="AL193" s="1"/>
      <c r="AM193" s="25"/>
      <c r="AN193" s="25"/>
      <c r="AO193" s="25"/>
      <c r="AP193" s="25"/>
      <c r="AQ193" s="25"/>
      <c r="AR193" s="1"/>
      <c r="AS193" s="25"/>
      <c r="AT193" s="25"/>
      <c r="AU193" s="25"/>
      <c r="AV193" s="25"/>
      <c r="AW193" s="25"/>
      <c r="AX193" s="36"/>
      <c r="AY193" s="25"/>
      <c r="AZ193" s="25"/>
      <c r="BA193" s="25" t="s">
        <v>9</v>
      </c>
      <c r="BB193" s="25"/>
      <c r="BC193" s="1"/>
      <c r="BD193" s="1"/>
      <c r="BE193" s="25"/>
      <c r="BF193" s="1"/>
      <c r="BG193" s="1"/>
      <c r="BH193" s="1"/>
      <c r="BI193" s="25"/>
      <c r="BJ193" s="6"/>
    </row>
    <row r="194" spans="1:62" ht="46.5">
      <c r="A194" s="23">
        <v>190</v>
      </c>
      <c r="B194" s="39" t="s">
        <v>1245</v>
      </c>
      <c r="C194" s="39" t="s">
        <v>968</v>
      </c>
      <c r="D194" s="39" t="s">
        <v>1067</v>
      </c>
      <c r="E194" s="39">
        <v>74</v>
      </c>
      <c r="F194" s="39" t="s">
        <v>195</v>
      </c>
      <c r="G194" s="39" t="s">
        <v>195</v>
      </c>
      <c r="H194" s="23" t="str">
        <f t="shared" si="4"/>
        <v>葉＊珍</v>
      </c>
      <c r="I194" s="23" t="str">
        <f t="shared" si="5"/>
        <v>2＊560076</v>
      </c>
      <c r="J194" s="39">
        <v>1130227</v>
      </c>
      <c r="K194" s="39" t="s">
        <v>1054</v>
      </c>
      <c r="L194" s="40" t="s">
        <v>721</v>
      </c>
      <c r="M194" s="1"/>
      <c r="N194" s="1"/>
      <c r="O194" s="1"/>
      <c r="P194" s="1"/>
      <c r="Q194" s="1"/>
      <c r="R194" s="1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1"/>
      <c r="AK194" s="1"/>
      <c r="AL194" s="1"/>
      <c r="AM194" s="25"/>
      <c r="AN194" s="25"/>
      <c r="AO194" s="25"/>
      <c r="AP194" s="25"/>
      <c r="AQ194" s="25"/>
      <c r="AR194" s="1"/>
      <c r="AS194" s="25"/>
      <c r="AT194" s="25"/>
      <c r="AU194" s="25"/>
      <c r="AV194" s="25" t="s">
        <v>9</v>
      </c>
      <c r="AW194" s="25"/>
      <c r="AX194" s="36"/>
      <c r="AY194" s="25"/>
      <c r="AZ194" s="25"/>
      <c r="BA194" s="25"/>
      <c r="BB194" s="25" t="s">
        <v>747</v>
      </c>
      <c r="BC194" s="1"/>
      <c r="BD194" s="1"/>
      <c r="BE194" s="25"/>
      <c r="BF194" s="1"/>
      <c r="BG194" s="1"/>
      <c r="BH194" s="1"/>
      <c r="BI194" s="25"/>
      <c r="BJ194" s="6"/>
    </row>
    <row r="195" spans="1:62" ht="31">
      <c r="A195" s="23">
        <v>191</v>
      </c>
      <c r="B195" s="39" t="s">
        <v>1246</v>
      </c>
      <c r="C195" s="39" t="s">
        <v>969</v>
      </c>
      <c r="D195" s="39" t="s">
        <v>1063</v>
      </c>
      <c r="E195" s="39">
        <v>67</v>
      </c>
      <c r="F195" s="39" t="s">
        <v>195</v>
      </c>
      <c r="G195" s="39" t="s">
        <v>195</v>
      </c>
      <c r="H195" s="23" t="str">
        <f t="shared" si="4"/>
        <v>鄭＊成</v>
      </c>
      <c r="I195" s="23" t="str">
        <f t="shared" si="5"/>
        <v>0＊891850</v>
      </c>
      <c r="J195" s="39">
        <v>1130201</v>
      </c>
      <c r="K195" s="39" t="s">
        <v>734</v>
      </c>
      <c r="L195" s="39">
        <v>1173</v>
      </c>
      <c r="M195" s="1"/>
      <c r="N195" s="1"/>
      <c r="O195" s="1"/>
      <c r="P195" s="1"/>
      <c r="Q195" s="1"/>
      <c r="R195" s="1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1"/>
      <c r="AK195" s="1"/>
      <c r="AL195" s="1"/>
      <c r="AM195" s="25"/>
      <c r="AN195" s="25"/>
      <c r="AO195" s="25"/>
      <c r="AP195" s="25"/>
      <c r="AQ195" s="25"/>
      <c r="AR195" s="1"/>
      <c r="AS195" s="25"/>
      <c r="AT195" s="25"/>
      <c r="AU195" s="25"/>
      <c r="AV195" s="25"/>
      <c r="AW195" s="25"/>
      <c r="AX195" s="36"/>
      <c r="AY195" s="25"/>
      <c r="AZ195" s="25"/>
      <c r="BA195" s="25" t="s">
        <v>9</v>
      </c>
      <c r="BB195" s="25"/>
      <c r="BC195" s="1"/>
      <c r="BD195" s="1"/>
      <c r="BE195" s="25"/>
      <c r="BF195" s="1"/>
      <c r="BG195" s="1"/>
      <c r="BH195" s="1"/>
      <c r="BI195" s="25"/>
      <c r="BJ195" s="6"/>
    </row>
    <row r="196" spans="1:62" ht="17">
      <c r="A196" s="23">
        <v>192</v>
      </c>
      <c r="B196" s="39" t="s">
        <v>1247</v>
      </c>
      <c r="C196" s="39" t="s">
        <v>134</v>
      </c>
      <c r="D196" s="39" t="s">
        <v>1067</v>
      </c>
      <c r="E196" s="39">
        <v>63</v>
      </c>
      <c r="F196" s="39" t="s">
        <v>195</v>
      </c>
      <c r="G196" s="39" t="s">
        <v>195</v>
      </c>
      <c r="H196" s="23" t="str">
        <f t="shared" si="4"/>
        <v>蕭＊穎</v>
      </c>
      <c r="I196" s="23" t="str">
        <f t="shared" si="5"/>
        <v>0＊725623</v>
      </c>
      <c r="J196" s="39">
        <v>1130201</v>
      </c>
      <c r="K196" s="39">
        <v>5761300</v>
      </c>
      <c r="L196" s="39">
        <v>1173</v>
      </c>
      <c r="M196" s="1"/>
      <c r="N196" s="1"/>
      <c r="O196" s="1"/>
      <c r="P196" s="1"/>
      <c r="Q196" s="1"/>
      <c r="R196" s="1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1"/>
      <c r="AK196" s="1"/>
      <c r="AL196" s="1"/>
      <c r="AM196" s="25"/>
      <c r="AN196" s="25"/>
      <c r="AO196" s="25"/>
      <c r="AP196" s="25"/>
      <c r="AQ196" s="25"/>
      <c r="AR196" s="1"/>
      <c r="AS196" s="25"/>
      <c r="AT196" s="25"/>
      <c r="AU196" s="25" t="s">
        <v>9</v>
      </c>
      <c r="AV196" s="25"/>
      <c r="AW196" s="25"/>
      <c r="AX196" s="36"/>
      <c r="AY196" s="25"/>
      <c r="AZ196" s="25"/>
      <c r="BA196" s="25"/>
      <c r="BB196" s="25"/>
      <c r="BC196" s="1"/>
      <c r="BD196" s="1"/>
      <c r="BE196" s="25"/>
      <c r="BF196" s="1"/>
      <c r="BG196" s="1"/>
      <c r="BH196" s="1"/>
      <c r="BI196" s="25"/>
      <c r="BJ196" s="6"/>
    </row>
    <row r="197" spans="1:62" ht="31">
      <c r="A197" s="23">
        <v>193</v>
      </c>
      <c r="B197" s="39" t="s">
        <v>1248</v>
      </c>
      <c r="C197" s="39" t="s">
        <v>970</v>
      </c>
      <c r="D197" s="39" t="s">
        <v>1063</v>
      </c>
      <c r="E197" s="39">
        <v>49</v>
      </c>
      <c r="F197" s="39" t="s">
        <v>195</v>
      </c>
      <c r="G197" s="39" t="s">
        <v>195</v>
      </c>
      <c r="H197" s="23" t="str">
        <f t="shared" ref="H197:H260" si="6">REPLACE(B197,2,1,"＊")</f>
        <v>曾＊欽</v>
      </c>
      <c r="I197" s="23" t="str">
        <f t="shared" ref="I197:I260" si="7">REPLACE(C197,2,1,"＊")</f>
        <v>2＊539905</v>
      </c>
      <c r="J197" s="39">
        <v>1130201</v>
      </c>
      <c r="K197" s="39" t="s">
        <v>732</v>
      </c>
      <c r="L197" s="39">
        <v>1173</v>
      </c>
      <c r="M197" s="1"/>
      <c r="N197" s="1"/>
      <c r="O197" s="1"/>
      <c r="P197" s="1"/>
      <c r="Q197" s="1"/>
      <c r="R197" s="1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1"/>
      <c r="AK197" s="1"/>
      <c r="AL197" s="1"/>
      <c r="AM197" s="25"/>
      <c r="AN197" s="25"/>
      <c r="AO197" s="25"/>
      <c r="AP197" s="25"/>
      <c r="AQ197" s="25"/>
      <c r="AR197" s="1"/>
      <c r="AS197" s="25"/>
      <c r="AT197" s="25"/>
      <c r="AU197" s="25"/>
      <c r="AV197" s="25"/>
      <c r="AW197" s="25"/>
      <c r="AX197" s="36"/>
      <c r="AY197" s="25"/>
      <c r="AZ197" s="25"/>
      <c r="BA197" s="25"/>
      <c r="BB197" s="25" t="s">
        <v>733</v>
      </c>
      <c r="BC197" s="1"/>
      <c r="BD197" s="1"/>
      <c r="BE197" s="25"/>
      <c r="BF197" s="1"/>
      <c r="BG197" s="1"/>
      <c r="BH197" s="1"/>
      <c r="BI197" s="25"/>
      <c r="BJ197" s="6"/>
    </row>
    <row r="198" spans="1:62" ht="31">
      <c r="A198" s="23">
        <v>194</v>
      </c>
      <c r="B198" s="39" t="s">
        <v>1249</v>
      </c>
      <c r="C198" s="39" t="s">
        <v>971</v>
      </c>
      <c r="D198" s="39" t="s">
        <v>1067</v>
      </c>
      <c r="E198" s="39">
        <v>85</v>
      </c>
      <c r="F198" s="39" t="s">
        <v>550</v>
      </c>
      <c r="G198" s="39" t="s">
        <v>972</v>
      </c>
      <c r="H198" s="23" t="str">
        <f t="shared" si="6"/>
        <v>施＊素珠</v>
      </c>
      <c r="I198" s="23" t="str">
        <f t="shared" si="7"/>
        <v>0＊039081</v>
      </c>
      <c r="J198" s="39">
        <v>1130205</v>
      </c>
      <c r="K198" s="39" t="s">
        <v>753</v>
      </c>
      <c r="L198" s="39">
        <v>1173</v>
      </c>
      <c r="M198" s="1"/>
      <c r="N198" s="1"/>
      <c r="O198" s="1"/>
      <c r="P198" s="1"/>
      <c r="Q198" s="1"/>
      <c r="R198" s="1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1"/>
      <c r="AK198" s="1"/>
      <c r="AL198" s="1"/>
      <c r="AM198" s="25"/>
      <c r="AN198" s="25"/>
      <c r="AO198" s="25"/>
      <c r="AP198" s="25"/>
      <c r="AQ198" s="25"/>
      <c r="AR198" s="1" t="s">
        <v>9</v>
      </c>
      <c r="AS198" s="25"/>
      <c r="AT198" s="25"/>
      <c r="AU198" s="25"/>
      <c r="AV198" s="25"/>
      <c r="AW198" s="25"/>
      <c r="AX198" s="36"/>
      <c r="AY198" s="25"/>
      <c r="AZ198" s="25"/>
      <c r="BA198" s="25"/>
      <c r="BB198" s="25"/>
      <c r="BC198" s="1"/>
      <c r="BD198" s="1"/>
      <c r="BE198" s="25"/>
      <c r="BF198" s="1"/>
      <c r="BG198" s="1"/>
      <c r="BH198" s="1"/>
      <c r="BI198" s="25" t="s">
        <v>1034</v>
      </c>
      <c r="BJ198" s="6"/>
    </row>
    <row r="199" spans="1:62" ht="17">
      <c r="A199" s="23">
        <v>195</v>
      </c>
      <c r="B199" s="39" t="s">
        <v>1250</v>
      </c>
      <c r="C199" s="39" t="s">
        <v>292</v>
      </c>
      <c r="D199" s="39" t="s">
        <v>1063</v>
      </c>
      <c r="E199" s="39">
        <v>69</v>
      </c>
      <c r="F199" s="39" t="s">
        <v>195</v>
      </c>
      <c r="G199" s="39" t="s">
        <v>195</v>
      </c>
      <c r="H199" s="23" t="str">
        <f t="shared" si="6"/>
        <v>江＊帆</v>
      </c>
      <c r="I199" s="23" t="str">
        <f t="shared" si="7"/>
        <v>0＊692191</v>
      </c>
      <c r="J199" s="39">
        <v>1130205</v>
      </c>
      <c r="K199" s="39">
        <v>5761300</v>
      </c>
      <c r="L199" s="39">
        <v>1173</v>
      </c>
      <c r="M199" s="1"/>
      <c r="N199" s="1"/>
      <c r="O199" s="1"/>
      <c r="P199" s="1"/>
      <c r="Q199" s="1"/>
      <c r="R199" s="1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1"/>
      <c r="AK199" s="1"/>
      <c r="AL199" s="1"/>
      <c r="AM199" s="25"/>
      <c r="AN199" s="25"/>
      <c r="AO199" s="25"/>
      <c r="AP199" s="25"/>
      <c r="AQ199" s="25"/>
      <c r="AR199" s="1"/>
      <c r="AS199" s="25"/>
      <c r="AT199" s="25"/>
      <c r="AU199" s="25" t="s">
        <v>9</v>
      </c>
      <c r="AV199" s="25"/>
      <c r="AW199" s="25"/>
      <c r="AX199" s="36"/>
      <c r="AY199" s="25"/>
      <c r="AZ199" s="25"/>
      <c r="BA199" s="25"/>
      <c r="BB199" s="25"/>
      <c r="BC199" s="1"/>
      <c r="BD199" s="1"/>
      <c r="BE199" s="25"/>
      <c r="BF199" s="1"/>
      <c r="BG199" s="1"/>
      <c r="BH199" s="1"/>
      <c r="BI199" s="25"/>
      <c r="BJ199" s="6"/>
    </row>
    <row r="200" spans="1:62" ht="46.5">
      <c r="A200" s="23">
        <v>196</v>
      </c>
      <c r="B200" s="39" t="s">
        <v>1251</v>
      </c>
      <c r="C200" s="39" t="s">
        <v>973</v>
      </c>
      <c r="D200" s="39" t="s">
        <v>1067</v>
      </c>
      <c r="E200" s="39">
        <v>86</v>
      </c>
      <c r="F200" s="39" t="s">
        <v>195</v>
      </c>
      <c r="G200" s="39" t="s">
        <v>195</v>
      </c>
      <c r="H200" s="23" t="str">
        <f t="shared" si="6"/>
        <v>洪＊彩雲</v>
      </c>
      <c r="I200" s="23" t="str">
        <f t="shared" si="7"/>
        <v>0＊061046</v>
      </c>
      <c r="J200" s="39">
        <v>1130205</v>
      </c>
      <c r="K200" s="39" t="s">
        <v>738</v>
      </c>
      <c r="L200" s="39">
        <v>1173</v>
      </c>
      <c r="M200" s="1"/>
      <c r="N200" s="1"/>
      <c r="O200" s="1"/>
      <c r="P200" s="1"/>
      <c r="Q200" s="1"/>
      <c r="R200" s="1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1"/>
      <c r="AK200" s="1"/>
      <c r="AL200" s="1"/>
      <c r="AM200" s="25"/>
      <c r="AN200" s="25"/>
      <c r="AO200" s="25"/>
      <c r="AP200" s="25"/>
      <c r="AQ200" s="25"/>
      <c r="AR200" s="1"/>
      <c r="AS200" s="25"/>
      <c r="AT200" s="25"/>
      <c r="AU200" s="25"/>
      <c r="AV200" s="25"/>
      <c r="AW200" s="25"/>
      <c r="AX200" s="36"/>
      <c r="AY200" s="25"/>
      <c r="AZ200" s="25" t="s">
        <v>9</v>
      </c>
      <c r="BA200" s="25" t="s">
        <v>739</v>
      </c>
      <c r="BB200" s="25"/>
      <c r="BC200" s="1"/>
      <c r="BD200" s="1"/>
      <c r="BE200" s="25"/>
      <c r="BF200" s="1"/>
      <c r="BG200" s="1"/>
      <c r="BH200" s="1"/>
      <c r="BI200" s="25"/>
      <c r="BJ200" s="6"/>
    </row>
    <row r="201" spans="1:62" ht="62">
      <c r="A201" s="23">
        <v>197</v>
      </c>
      <c r="B201" s="39" t="s">
        <v>1116</v>
      </c>
      <c r="C201" s="39" t="s">
        <v>652</v>
      </c>
      <c r="D201" s="39" t="s">
        <v>1067</v>
      </c>
      <c r="E201" s="39">
        <v>85</v>
      </c>
      <c r="F201" s="39" t="s">
        <v>383</v>
      </c>
      <c r="G201" s="39" t="s">
        <v>851</v>
      </c>
      <c r="H201" s="23" t="str">
        <f t="shared" si="6"/>
        <v>林＊錢</v>
      </c>
      <c r="I201" s="23" t="str">
        <f t="shared" si="7"/>
        <v>0＊443990</v>
      </c>
      <c r="J201" s="39">
        <v>1130205</v>
      </c>
      <c r="K201" s="39" t="s">
        <v>1055</v>
      </c>
      <c r="L201" s="39">
        <v>1173</v>
      </c>
      <c r="M201" s="1"/>
      <c r="N201" s="1"/>
      <c r="O201" s="1"/>
      <c r="P201" s="1"/>
      <c r="Q201" s="1"/>
      <c r="R201" s="1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1"/>
      <c r="AK201" s="1"/>
      <c r="AL201" s="1"/>
      <c r="AM201" s="25"/>
      <c r="AN201" s="25"/>
      <c r="AO201" s="25"/>
      <c r="AP201" s="25"/>
      <c r="AQ201" s="25"/>
      <c r="AR201" s="1"/>
      <c r="AS201" s="25"/>
      <c r="AT201" s="25"/>
      <c r="AU201" s="25"/>
      <c r="AV201" s="25" t="s">
        <v>9</v>
      </c>
      <c r="AW201" s="25"/>
      <c r="AX201" s="36"/>
      <c r="AY201" s="25"/>
      <c r="AZ201" s="25"/>
      <c r="BA201" s="25"/>
      <c r="BB201" s="25"/>
      <c r="BC201" s="1" t="s">
        <v>9</v>
      </c>
      <c r="BD201" s="1"/>
      <c r="BE201" s="25"/>
      <c r="BF201" s="1"/>
      <c r="BG201" s="1"/>
      <c r="BH201" s="1"/>
      <c r="BI201" s="25" t="s">
        <v>1034</v>
      </c>
      <c r="BJ201" s="6"/>
    </row>
    <row r="202" spans="1:62" ht="62">
      <c r="A202" s="23">
        <v>198</v>
      </c>
      <c r="B202" s="39" t="s">
        <v>1252</v>
      </c>
      <c r="C202" s="39" t="s">
        <v>974</v>
      </c>
      <c r="D202" s="39" t="s">
        <v>1063</v>
      </c>
      <c r="E202" s="39">
        <v>65</v>
      </c>
      <c r="F202" s="39" t="s">
        <v>908</v>
      </c>
      <c r="G202" s="39" t="s">
        <v>975</v>
      </c>
      <c r="H202" s="23" t="str">
        <f t="shared" si="6"/>
        <v>王＊煌</v>
      </c>
      <c r="I202" s="23" t="str">
        <f t="shared" si="7"/>
        <v>2＊533660</v>
      </c>
      <c r="J202" s="39">
        <v>1130207</v>
      </c>
      <c r="K202" s="39" t="s">
        <v>1055</v>
      </c>
      <c r="L202" s="39">
        <v>1173</v>
      </c>
      <c r="M202" s="1"/>
      <c r="N202" s="1"/>
      <c r="O202" s="1"/>
      <c r="P202" s="1"/>
      <c r="Q202" s="1"/>
      <c r="R202" s="1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1"/>
      <c r="AK202" s="1"/>
      <c r="AL202" s="1"/>
      <c r="AM202" s="25"/>
      <c r="AN202" s="25"/>
      <c r="AO202" s="25"/>
      <c r="AP202" s="25"/>
      <c r="AQ202" s="25"/>
      <c r="AR202" s="1"/>
      <c r="AS202" s="25"/>
      <c r="AT202" s="25"/>
      <c r="AU202" s="25"/>
      <c r="AV202" s="25" t="s">
        <v>9</v>
      </c>
      <c r="AW202" s="25"/>
      <c r="AX202" s="36"/>
      <c r="AY202" s="25"/>
      <c r="AZ202" s="25"/>
      <c r="BA202" s="25"/>
      <c r="BB202" s="25"/>
      <c r="BC202" s="1" t="s">
        <v>9</v>
      </c>
      <c r="BD202" s="1"/>
      <c r="BE202" s="25"/>
      <c r="BF202" s="1"/>
      <c r="BG202" s="1"/>
      <c r="BH202" s="1"/>
      <c r="BI202" s="25" t="s">
        <v>1034</v>
      </c>
      <c r="BJ202" s="6"/>
    </row>
    <row r="203" spans="1:62" ht="31">
      <c r="A203" s="23">
        <v>199</v>
      </c>
      <c r="B203" s="39" t="s">
        <v>1253</v>
      </c>
      <c r="C203" s="39" t="s">
        <v>976</v>
      </c>
      <c r="D203" s="39" t="s">
        <v>1067</v>
      </c>
      <c r="E203" s="39">
        <v>78</v>
      </c>
      <c r="F203" s="39" t="s">
        <v>195</v>
      </c>
      <c r="G203" s="39" t="s">
        <v>195</v>
      </c>
      <c r="H203" s="23" t="str">
        <f t="shared" si="6"/>
        <v>蔡＊鑾</v>
      </c>
      <c r="I203" s="23" t="str">
        <f t="shared" si="7"/>
        <v>0＊524113</v>
      </c>
      <c r="J203" s="39">
        <v>1130207</v>
      </c>
      <c r="K203" s="39" t="s">
        <v>734</v>
      </c>
      <c r="L203" s="39">
        <v>1173</v>
      </c>
      <c r="M203" s="1"/>
      <c r="N203" s="1"/>
      <c r="O203" s="1"/>
      <c r="P203" s="1"/>
      <c r="Q203" s="1"/>
      <c r="R203" s="1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1"/>
      <c r="AK203" s="1"/>
      <c r="AL203" s="1"/>
      <c r="AM203" s="25"/>
      <c r="AN203" s="25"/>
      <c r="AO203" s="25"/>
      <c r="AP203" s="25"/>
      <c r="AQ203" s="25"/>
      <c r="AR203" s="1"/>
      <c r="AS203" s="25"/>
      <c r="AT203" s="25"/>
      <c r="AU203" s="25"/>
      <c r="AV203" s="25"/>
      <c r="AW203" s="25"/>
      <c r="AX203" s="36"/>
      <c r="AY203" s="25"/>
      <c r="AZ203" s="25"/>
      <c r="BA203" s="25" t="s">
        <v>9</v>
      </c>
      <c r="BB203" s="25"/>
      <c r="BC203" s="1"/>
      <c r="BD203" s="1"/>
      <c r="BE203" s="25"/>
      <c r="BF203" s="1"/>
      <c r="BG203" s="1"/>
      <c r="BH203" s="1"/>
      <c r="BI203" s="25"/>
      <c r="BJ203" s="6"/>
    </row>
    <row r="204" spans="1:62" ht="46.5">
      <c r="A204" s="23">
        <v>200</v>
      </c>
      <c r="B204" s="39" t="s">
        <v>1254</v>
      </c>
      <c r="C204" s="39" t="s">
        <v>977</v>
      </c>
      <c r="D204" s="39" t="s">
        <v>1067</v>
      </c>
      <c r="E204" s="39">
        <v>67</v>
      </c>
      <c r="F204" s="39" t="s">
        <v>195</v>
      </c>
      <c r="G204" s="39" t="s">
        <v>195</v>
      </c>
      <c r="H204" s="23" t="str">
        <f t="shared" si="6"/>
        <v>胡＊省</v>
      </c>
      <c r="I204" s="23" t="str">
        <f t="shared" si="7"/>
        <v>0＊919868</v>
      </c>
      <c r="J204" s="39">
        <v>1130207</v>
      </c>
      <c r="K204" s="39" t="s">
        <v>767</v>
      </c>
      <c r="L204" s="39">
        <v>1173</v>
      </c>
      <c r="M204" s="1"/>
      <c r="N204" s="1"/>
      <c r="O204" s="1"/>
      <c r="P204" s="1"/>
      <c r="Q204" s="1"/>
      <c r="R204" s="1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1"/>
      <c r="AK204" s="1"/>
      <c r="AL204" s="1"/>
      <c r="AM204" s="25"/>
      <c r="AN204" s="25"/>
      <c r="AO204" s="25"/>
      <c r="AP204" s="25"/>
      <c r="AQ204" s="25"/>
      <c r="AR204" s="1"/>
      <c r="AS204" s="25"/>
      <c r="AT204" s="25"/>
      <c r="AU204" s="25"/>
      <c r="AV204" s="25" t="s">
        <v>9</v>
      </c>
      <c r="AW204" s="25"/>
      <c r="AX204" s="36"/>
      <c r="AY204" s="25"/>
      <c r="AZ204" s="25"/>
      <c r="BA204" s="25"/>
      <c r="BB204" s="25"/>
      <c r="BC204" s="1" t="s">
        <v>9</v>
      </c>
      <c r="BD204" s="1"/>
      <c r="BE204" s="25"/>
      <c r="BF204" s="1"/>
      <c r="BG204" s="1"/>
      <c r="BH204" s="1"/>
      <c r="BI204" s="25"/>
      <c r="BJ204" s="6"/>
    </row>
    <row r="205" spans="1:62" ht="31">
      <c r="A205" s="23">
        <v>201</v>
      </c>
      <c r="B205" s="39" t="s">
        <v>1108</v>
      </c>
      <c r="C205" s="39" t="s">
        <v>826</v>
      </c>
      <c r="D205" s="39" t="s">
        <v>1067</v>
      </c>
      <c r="E205" s="39">
        <v>47</v>
      </c>
      <c r="F205" s="39" t="s">
        <v>195</v>
      </c>
      <c r="G205" s="39" t="s">
        <v>195</v>
      </c>
      <c r="H205" s="23" t="str">
        <f t="shared" si="6"/>
        <v>林＊雯</v>
      </c>
      <c r="I205" s="23" t="str">
        <f t="shared" si="7"/>
        <v>1＊536447</v>
      </c>
      <c r="J205" s="39">
        <v>1130207</v>
      </c>
      <c r="K205" s="39" t="s">
        <v>734</v>
      </c>
      <c r="L205" s="39">
        <v>1173</v>
      </c>
      <c r="M205" s="1"/>
      <c r="N205" s="1"/>
      <c r="O205" s="1"/>
      <c r="P205" s="1"/>
      <c r="Q205" s="1"/>
      <c r="R205" s="1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1"/>
      <c r="AK205" s="1"/>
      <c r="AL205" s="1"/>
      <c r="AM205" s="25"/>
      <c r="AN205" s="25"/>
      <c r="AO205" s="25"/>
      <c r="AP205" s="25"/>
      <c r="AQ205" s="25"/>
      <c r="AR205" s="1"/>
      <c r="AS205" s="25"/>
      <c r="AT205" s="25"/>
      <c r="AU205" s="25"/>
      <c r="AV205" s="25"/>
      <c r="AW205" s="25"/>
      <c r="AX205" s="36"/>
      <c r="AY205" s="25"/>
      <c r="AZ205" s="25"/>
      <c r="BA205" s="25" t="s">
        <v>9</v>
      </c>
      <c r="BB205" s="25"/>
      <c r="BC205" s="1"/>
      <c r="BD205" s="1"/>
      <c r="BE205" s="25"/>
      <c r="BF205" s="1"/>
      <c r="BG205" s="1"/>
      <c r="BH205" s="1"/>
      <c r="BI205" s="25"/>
      <c r="BJ205" s="6"/>
    </row>
    <row r="206" spans="1:62" ht="31">
      <c r="A206" s="23">
        <v>202</v>
      </c>
      <c r="B206" s="39" t="s">
        <v>1255</v>
      </c>
      <c r="C206" s="39" t="s">
        <v>239</v>
      </c>
      <c r="D206" s="39" t="s">
        <v>1063</v>
      </c>
      <c r="E206" s="39">
        <v>90</v>
      </c>
      <c r="F206" s="39" t="s">
        <v>195</v>
      </c>
      <c r="G206" s="39" t="s">
        <v>195</v>
      </c>
      <c r="H206" s="23" t="str">
        <f t="shared" si="6"/>
        <v>李＊發</v>
      </c>
      <c r="I206" s="23" t="str">
        <f t="shared" si="7"/>
        <v>0＊425868</v>
      </c>
      <c r="J206" s="39">
        <v>1130208</v>
      </c>
      <c r="K206" s="39" t="s">
        <v>734</v>
      </c>
      <c r="L206" s="39">
        <v>1173</v>
      </c>
      <c r="M206" s="1"/>
      <c r="N206" s="1"/>
      <c r="O206" s="1"/>
      <c r="P206" s="1"/>
      <c r="Q206" s="1"/>
      <c r="R206" s="1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1"/>
      <c r="AK206" s="1"/>
      <c r="AL206" s="1"/>
      <c r="AM206" s="25"/>
      <c r="AN206" s="25"/>
      <c r="AO206" s="25"/>
      <c r="AP206" s="25"/>
      <c r="AQ206" s="25"/>
      <c r="AR206" s="1"/>
      <c r="AS206" s="25"/>
      <c r="AT206" s="25"/>
      <c r="AU206" s="25"/>
      <c r="AV206" s="25"/>
      <c r="AW206" s="25"/>
      <c r="AX206" s="36"/>
      <c r="AY206" s="25"/>
      <c r="AZ206" s="25"/>
      <c r="BA206" s="25" t="s">
        <v>9</v>
      </c>
      <c r="BB206" s="25"/>
      <c r="BC206" s="1"/>
      <c r="BD206" s="1"/>
      <c r="BE206" s="25"/>
      <c r="BF206" s="1"/>
      <c r="BG206" s="1"/>
      <c r="BH206" s="1"/>
      <c r="BI206" s="25"/>
      <c r="BJ206" s="6"/>
    </row>
    <row r="207" spans="1:62" ht="46.5">
      <c r="A207" s="23">
        <v>203</v>
      </c>
      <c r="B207" s="39" t="s">
        <v>1126</v>
      </c>
      <c r="C207" s="39" t="s">
        <v>840</v>
      </c>
      <c r="D207" s="39" t="s">
        <v>1067</v>
      </c>
      <c r="E207" s="39">
        <v>68</v>
      </c>
      <c r="F207" s="39" t="s">
        <v>195</v>
      </c>
      <c r="G207" s="39" t="s">
        <v>195</v>
      </c>
      <c r="H207" s="23" t="str">
        <f t="shared" si="6"/>
        <v>黃＊英</v>
      </c>
      <c r="I207" s="23" t="str">
        <f t="shared" si="7"/>
        <v>0＊329014</v>
      </c>
      <c r="J207" s="39">
        <v>1130208</v>
      </c>
      <c r="K207" s="39" t="s">
        <v>1056</v>
      </c>
      <c r="L207" s="39">
        <v>1173</v>
      </c>
      <c r="M207" s="1"/>
      <c r="N207" s="1"/>
      <c r="O207" s="1"/>
      <c r="P207" s="1"/>
      <c r="Q207" s="1"/>
      <c r="R207" s="1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1"/>
      <c r="AK207" s="1"/>
      <c r="AL207" s="1"/>
      <c r="AM207" s="25"/>
      <c r="AN207" s="25"/>
      <c r="AO207" s="25"/>
      <c r="AP207" s="25"/>
      <c r="AQ207" s="25"/>
      <c r="AR207" s="1"/>
      <c r="AS207" s="25"/>
      <c r="AT207" s="25"/>
      <c r="AU207" s="25"/>
      <c r="AV207" s="25"/>
      <c r="AW207" s="25"/>
      <c r="AX207" s="36"/>
      <c r="AY207" s="25"/>
      <c r="AZ207" s="25" t="s">
        <v>9</v>
      </c>
      <c r="BA207" s="25" t="s">
        <v>9</v>
      </c>
      <c r="BB207" s="25"/>
      <c r="BC207" s="1"/>
      <c r="BD207" s="1"/>
      <c r="BE207" s="25"/>
      <c r="BF207" s="1"/>
      <c r="BG207" s="1"/>
      <c r="BH207" s="1"/>
      <c r="BI207" s="25"/>
      <c r="BJ207" s="6"/>
    </row>
    <row r="208" spans="1:62" ht="17">
      <c r="A208" s="23">
        <v>204</v>
      </c>
      <c r="B208" s="39" t="s">
        <v>1256</v>
      </c>
      <c r="C208" s="39" t="s">
        <v>978</v>
      </c>
      <c r="D208" s="39" t="s">
        <v>1067</v>
      </c>
      <c r="E208" s="39">
        <v>64</v>
      </c>
      <c r="F208" s="39" t="s">
        <v>851</v>
      </c>
      <c r="G208" s="39" t="s">
        <v>851</v>
      </c>
      <c r="H208" s="23" t="str">
        <f t="shared" si="6"/>
        <v>孫＊卿</v>
      </c>
      <c r="I208" s="23" t="str">
        <f t="shared" si="7"/>
        <v>1＊840238</v>
      </c>
      <c r="J208" s="39">
        <v>1130208</v>
      </c>
      <c r="K208" s="39">
        <v>5761110</v>
      </c>
      <c r="L208" s="39">
        <v>1173</v>
      </c>
      <c r="M208" s="1"/>
      <c r="N208" s="1"/>
      <c r="O208" s="1"/>
      <c r="P208" s="1"/>
      <c r="Q208" s="1"/>
      <c r="R208" s="1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1"/>
      <c r="AK208" s="1"/>
      <c r="AL208" s="1"/>
      <c r="AM208" s="25"/>
      <c r="AN208" s="25"/>
      <c r="AO208" s="25"/>
      <c r="AP208" s="25"/>
      <c r="AQ208" s="25"/>
      <c r="AR208" s="1"/>
      <c r="AS208" s="25"/>
      <c r="AT208" s="25"/>
      <c r="AU208" s="25"/>
      <c r="AV208" s="25" t="s">
        <v>9</v>
      </c>
      <c r="AW208" s="25"/>
      <c r="AX208" s="36"/>
      <c r="AY208" s="25"/>
      <c r="AZ208" s="25"/>
      <c r="BA208" s="25"/>
      <c r="BB208" s="25"/>
      <c r="BC208" s="1"/>
      <c r="BD208" s="1"/>
      <c r="BE208" s="25"/>
      <c r="BF208" s="1"/>
      <c r="BG208" s="1"/>
      <c r="BH208" s="1"/>
      <c r="BI208" s="25"/>
      <c r="BJ208" s="6"/>
    </row>
    <row r="209" spans="1:62" ht="31">
      <c r="A209" s="23">
        <v>205</v>
      </c>
      <c r="B209" s="39" t="s">
        <v>1257</v>
      </c>
      <c r="C209" s="39" t="s">
        <v>979</v>
      </c>
      <c r="D209" s="39" t="s">
        <v>1063</v>
      </c>
      <c r="E209" s="39">
        <v>65</v>
      </c>
      <c r="F209" s="39" t="s">
        <v>980</v>
      </c>
      <c r="G209" s="39" t="s">
        <v>936</v>
      </c>
      <c r="H209" s="23" t="str">
        <f t="shared" si="6"/>
        <v>汪＊木</v>
      </c>
      <c r="I209" s="23" t="str">
        <f t="shared" si="7"/>
        <v>1＊053455</v>
      </c>
      <c r="J209" s="39">
        <v>1130212</v>
      </c>
      <c r="K209" s="39" t="s">
        <v>752</v>
      </c>
      <c r="L209" s="39">
        <v>1173</v>
      </c>
      <c r="M209" s="1"/>
      <c r="N209" s="1"/>
      <c r="O209" s="1"/>
      <c r="P209" s="1"/>
      <c r="Q209" s="1"/>
      <c r="R209" s="1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1"/>
      <c r="AK209" s="1"/>
      <c r="AL209" s="1"/>
      <c r="AM209" s="25"/>
      <c r="AN209" s="25"/>
      <c r="AO209" s="25"/>
      <c r="AP209" s="25"/>
      <c r="AQ209" s="25"/>
      <c r="AR209" s="1"/>
      <c r="AS209" s="25"/>
      <c r="AT209" s="25"/>
      <c r="AU209" s="25"/>
      <c r="AV209" s="25" t="s">
        <v>9</v>
      </c>
      <c r="AW209" s="25"/>
      <c r="AX209" s="36"/>
      <c r="AY209" s="25"/>
      <c r="AZ209" s="25"/>
      <c r="BA209" s="25"/>
      <c r="BB209" s="25"/>
      <c r="BC209" s="1"/>
      <c r="BD209" s="1"/>
      <c r="BE209" s="25"/>
      <c r="BF209" s="1"/>
      <c r="BG209" s="1"/>
      <c r="BH209" s="1"/>
      <c r="BI209" s="25" t="s">
        <v>1034</v>
      </c>
      <c r="BJ209" s="6"/>
    </row>
    <row r="210" spans="1:62" ht="46.5">
      <c r="A210" s="23">
        <v>206</v>
      </c>
      <c r="B210" s="39" t="s">
        <v>1258</v>
      </c>
      <c r="C210" s="39" t="s">
        <v>981</v>
      </c>
      <c r="D210" s="39" t="s">
        <v>1063</v>
      </c>
      <c r="E210" s="39">
        <v>91</v>
      </c>
      <c r="F210" s="39" t="s">
        <v>195</v>
      </c>
      <c r="G210" s="39" t="s">
        <v>195</v>
      </c>
      <c r="H210" s="23" t="str">
        <f t="shared" si="6"/>
        <v>曹＊文</v>
      </c>
      <c r="I210" s="23" t="str">
        <f t="shared" si="7"/>
        <v>0＊146384</v>
      </c>
      <c r="J210" s="39">
        <v>1130212</v>
      </c>
      <c r="K210" s="39" t="s">
        <v>738</v>
      </c>
      <c r="L210" s="39">
        <v>1173</v>
      </c>
      <c r="M210" s="1"/>
      <c r="N210" s="1"/>
      <c r="O210" s="1"/>
      <c r="P210" s="1"/>
      <c r="Q210" s="1"/>
      <c r="R210" s="1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1"/>
      <c r="AK210" s="1"/>
      <c r="AL210" s="1"/>
      <c r="AM210" s="25"/>
      <c r="AN210" s="25"/>
      <c r="AO210" s="25"/>
      <c r="AP210" s="25"/>
      <c r="AQ210" s="25"/>
      <c r="AR210" s="1"/>
      <c r="AS210" s="25"/>
      <c r="AT210" s="25"/>
      <c r="AU210" s="25"/>
      <c r="AV210" s="25"/>
      <c r="AW210" s="25"/>
      <c r="AX210" s="36"/>
      <c r="AY210" s="25"/>
      <c r="AZ210" s="25" t="s">
        <v>9</v>
      </c>
      <c r="BA210" s="25" t="s">
        <v>9</v>
      </c>
      <c r="BB210" s="25"/>
      <c r="BC210" s="1"/>
      <c r="BD210" s="1"/>
      <c r="BE210" s="25"/>
      <c r="BF210" s="1"/>
      <c r="BG210" s="1"/>
      <c r="BH210" s="1"/>
      <c r="BI210" s="25"/>
      <c r="BJ210" s="6"/>
    </row>
    <row r="211" spans="1:62" ht="46.5">
      <c r="A211" s="23">
        <v>207</v>
      </c>
      <c r="B211" s="39" t="s">
        <v>1259</v>
      </c>
      <c r="C211" s="39" t="s">
        <v>982</v>
      </c>
      <c r="D211" s="39" t="s">
        <v>1067</v>
      </c>
      <c r="E211" s="39">
        <v>65</v>
      </c>
      <c r="F211" s="39" t="s">
        <v>195</v>
      </c>
      <c r="G211" s="39" t="s">
        <v>195</v>
      </c>
      <c r="H211" s="23" t="str">
        <f t="shared" si="6"/>
        <v>李＊美</v>
      </c>
      <c r="I211" s="23" t="str">
        <f t="shared" si="7"/>
        <v>2＊542047</v>
      </c>
      <c r="J211" s="39">
        <v>1130213</v>
      </c>
      <c r="K211" s="39" t="s">
        <v>738</v>
      </c>
      <c r="L211" s="39">
        <v>1173</v>
      </c>
      <c r="M211" s="1"/>
      <c r="N211" s="1"/>
      <c r="O211" s="1"/>
      <c r="P211" s="1"/>
      <c r="Q211" s="1"/>
      <c r="R211" s="1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1"/>
      <c r="AK211" s="1"/>
      <c r="AL211" s="1"/>
      <c r="AM211" s="25"/>
      <c r="AN211" s="25"/>
      <c r="AO211" s="25"/>
      <c r="AP211" s="25"/>
      <c r="AQ211" s="25"/>
      <c r="AR211" s="1"/>
      <c r="AS211" s="25"/>
      <c r="AT211" s="25"/>
      <c r="AU211" s="25"/>
      <c r="AV211" s="25"/>
      <c r="AW211" s="25"/>
      <c r="AX211" s="36"/>
      <c r="AY211" s="25" t="s">
        <v>9</v>
      </c>
      <c r="AZ211" s="25"/>
      <c r="BA211" s="25" t="s">
        <v>9</v>
      </c>
      <c r="BB211" s="25"/>
      <c r="BC211" s="1"/>
      <c r="BD211" s="1"/>
      <c r="BE211" s="25"/>
      <c r="BF211" s="1"/>
      <c r="BG211" s="1"/>
      <c r="BH211" s="1"/>
      <c r="BI211" s="25"/>
      <c r="BJ211" s="6"/>
    </row>
    <row r="212" spans="1:62" ht="46.5">
      <c r="A212" s="23">
        <v>208</v>
      </c>
      <c r="B212" s="39" t="s">
        <v>1260</v>
      </c>
      <c r="C212" s="39" t="s">
        <v>983</v>
      </c>
      <c r="D212" s="39" t="s">
        <v>1063</v>
      </c>
      <c r="E212" s="39">
        <v>54</v>
      </c>
      <c r="F212" s="39" t="s">
        <v>867</v>
      </c>
      <c r="G212" s="39" t="s">
        <v>867</v>
      </c>
      <c r="H212" s="23" t="str">
        <f t="shared" si="6"/>
        <v>周＊榮</v>
      </c>
      <c r="I212" s="23" t="str">
        <f t="shared" si="7"/>
        <v>2＊781571</v>
      </c>
      <c r="J212" s="39">
        <v>1130213</v>
      </c>
      <c r="K212" s="39" t="s">
        <v>738</v>
      </c>
      <c r="L212" s="39">
        <v>1173</v>
      </c>
      <c r="M212" s="1"/>
      <c r="N212" s="1"/>
      <c r="O212" s="1"/>
      <c r="P212" s="1"/>
      <c r="Q212" s="1"/>
      <c r="R212" s="1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1"/>
      <c r="AK212" s="1"/>
      <c r="AL212" s="1"/>
      <c r="AM212" s="25"/>
      <c r="AN212" s="25"/>
      <c r="AO212" s="25"/>
      <c r="AP212" s="25"/>
      <c r="AQ212" s="25"/>
      <c r="AR212" s="1"/>
      <c r="AS212" s="25"/>
      <c r="AT212" s="25"/>
      <c r="AU212" s="25"/>
      <c r="AV212" s="25"/>
      <c r="AW212" s="25"/>
      <c r="AX212" s="36"/>
      <c r="AY212" s="25" t="s">
        <v>9</v>
      </c>
      <c r="AZ212" s="25"/>
      <c r="BA212" s="25" t="s">
        <v>9</v>
      </c>
      <c r="BB212" s="25"/>
      <c r="BC212" s="1"/>
      <c r="BD212" s="1"/>
      <c r="BE212" s="25"/>
      <c r="BF212" s="1"/>
      <c r="BG212" s="1"/>
      <c r="BH212" s="1"/>
      <c r="BI212" s="25"/>
      <c r="BJ212" s="6"/>
    </row>
    <row r="213" spans="1:62" ht="46.5">
      <c r="A213" s="23">
        <v>209</v>
      </c>
      <c r="B213" s="39" t="s">
        <v>1254</v>
      </c>
      <c r="C213" s="39" t="s">
        <v>977</v>
      </c>
      <c r="D213" s="39" t="s">
        <v>1067</v>
      </c>
      <c r="E213" s="39">
        <v>67</v>
      </c>
      <c r="F213" s="39" t="s">
        <v>195</v>
      </c>
      <c r="G213" s="39" t="s">
        <v>195</v>
      </c>
      <c r="H213" s="23" t="str">
        <f t="shared" si="6"/>
        <v>胡＊省</v>
      </c>
      <c r="I213" s="23" t="str">
        <f t="shared" si="7"/>
        <v>0＊919868</v>
      </c>
      <c r="J213" s="39">
        <v>1130214</v>
      </c>
      <c r="K213" s="39" t="s">
        <v>738</v>
      </c>
      <c r="L213" s="39">
        <v>1173</v>
      </c>
      <c r="M213" s="1"/>
      <c r="N213" s="1"/>
      <c r="O213" s="1"/>
      <c r="P213" s="1"/>
      <c r="Q213" s="1"/>
      <c r="R213" s="1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1"/>
      <c r="AK213" s="1"/>
      <c r="AL213" s="1"/>
      <c r="AM213" s="25"/>
      <c r="AN213" s="25"/>
      <c r="AO213" s="25"/>
      <c r="AP213" s="25"/>
      <c r="AQ213" s="25"/>
      <c r="AR213" s="1"/>
      <c r="AS213" s="25"/>
      <c r="AT213" s="25"/>
      <c r="AU213" s="25"/>
      <c r="AV213" s="25"/>
      <c r="AW213" s="25"/>
      <c r="AX213" s="36"/>
      <c r="AY213" s="25"/>
      <c r="AZ213" s="25" t="s">
        <v>9</v>
      </c>
      <c r="BA213" s="25" t="s">
        <v>9</v>
      </c>
      <c r="BB213" s="25"/>
      <c r="BC213" s="1"/>
      <c r="BD213" s="1"/>
      <c r="BE213" s="25"/>
      <c r="BF213" s="1"/>
      <c r="BG213" s="1"/>
      <c r="BH213" s="1"/>
      <c r="BI213" s="25"/>
      <c r="BJ213" s="6"/>
    </row>
    <row r="214" spans="1:62" ht="46.5">
      <c r="A214" s="23">
        <v>210</v>
      </c>
      <c r="B214" s="39" t="s">
        <v>1261</v>
      </c>
      <c r="C214" s="39" t="s">
        <v>984</v>
      </c>
      <c r="D214" s="39" t="s">
        <v>1063</v>
      </c>
      <c r="E214" s="39">
        <v>69</v>
      </c>
      <c r="F214" s="39" t="s">
        <v>195</v>
      </c>
      <c r="G214" s="39" t="s">
        <v>195</v>
      </c>
      <c r="H214" s="23" t="str">
        <f t="shared" si="6"/>
        <v>李＊來</v>
      </c>
      <c r="I214" s="23" t="str">
        <f t="shared" si="7"/>
        <v>2＊414072</v>
      </c>
      <c r="J214" s="39">
        <v>1130214</v>
      </c>
      <c r="K214" s="39" t="s">
        <v>738</v>
      </c>
      <c r="L214" s="39">
        <v>1173</v>
      </c>
      <c r="M214" s="1"/>
      <c r="N214" s="1"/>
      <c r="O214" s="1"/>
      <c r="P214" s="1"/>
      <c r="Q214" s="1"/>
      <c r="R214" s="1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1"/>
      <c r="AK214" s="1"/>
      <c r="AL214" s="1"/>
      <c r="AM214" s="25"/>
      <c r="AN214" s="25"/>
      <c r="AO214" s="25"/>
      <c r="AP214" s="25"/>
      <c r="AQ214" s="25"/>
      <c r="AR214" s="1"/>
      <c r="AS214" s="25"/>
      <c r="AT214" s="25"/>
      <c r="AU214" s="25"/>
      <c r="AV214" s="25"/>
      <c r="AW214" s="25"/>
      <c r="AX214" s="36"/>
      <c r="AY214" s="25" t="s">
        <v>9</v>
      </c>
      <c r="AZ214" s="25"/>
      <c r="BA214" s="25" t="s">
        <v>9</v>
      </c>
      <c r="BB214" s="25"/>
      <c r="BC214" s="1"/>
      <c r="BD214" s="1"/>
      <c r="BE214" s="25"/>
      <c r="BF214" s="1"/>
      <c r="BG214" s="1"/>
      <c r="BH214" s="1"/>
      <c r="BI214" s="25"/>
      <c r="BJ214" s="6"/>
    </row>
    <row r="215" spans="1:62" ht="31">
      <c r="A215" s="23">
        <v>211</v>
      </c>
      <c r="B215" s="39" t="s">
        <v>1262</v>
      </c>
      <c r="C215" s="39" t="s">
        <v>985</v>
      </c>
      <c r="D215" s="39" t="s">
        <v>1067</v>
      </c>
      <c r="E215" s="39">
        <v>88</v>
      </c>
      <c r="F215" s="39" t="s">
        <v>195</v>
      </c>
      <c r="G215" s="39" t="s">
        <v>195</v>
      </c>
      <c r="H215" s="23" t="str">
        <f t="shared" si="6"/>
        <v>許＊毛弄</v>
      </c>
      <c r="I215" s="23" t="str">
        <f t="shared" si="7"/>
        <v>2＊542872</v>
      </c>
      <c r="J215" s="39">
        <v>1130214</v>
      </c>
      <c r="K215" s="39" t="s">
        <v>734</v>
      </c>
      <c r="L215" s="39">
        <v>1173</v>
      </c>
      <c r="M215" s="1"/>
      <c r="N215" s="1"/>
      <c r="O215" s="1"/>
      <c r="P215" s="1"/>
      <c r="Q215" s="1"/>
      <c r="R215" s="1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1"/>
      <c r="AK215" s="1"/>
      <c r="AL215" s="1"/>
      <c r="AM215" s="25"/>
      <c r="AN215" s="25"/>
      <c r="AO215" s="25"/>
      <c r="AP215" s="25"/>
      <c r="AQ215" s="25"/>
      <c r="AR215" s="1"/>
      <c r="AS215" s="25"/>
      <c r="AT215" s="25"/>
      <c r="AU215" s="25"/>
      <c r="AV215" s="25"/>
      <c r="AW215" s="25"/>
      <c r="AX215" s="36"/>
      <c r="AY215" s="25"/>
      <c r="AZ215" s="25"/>
      <c r="BA215" s="25" t="s">
        <v>9</v>
      </c>
      <c r="BB215" s="25"/>
      <c r="BC215" s="1"/>
      <c r="BD215" s="1"/>
      <c r="BE215" s="25"/>
      <c r="BF215" s="1"/>
      <c r="BG215" s="1"/>
      <c r="BH215" s="1"/>
      <c r="BI215" s="25"/>
      <c r="BJ215" s="6"/>
    </row>
    <row r="216" spans="1:62" ht="31">
      <c r="A216" s="23">
        <v>212</v>
      </c>
      <c r="B216" s="39" t="s">
        <v>1263</v>
      </c>
      <c r="C216" s="39" t="s">
        <v>986</v>
      </c>
      <c r="D216" s="39" t="s">
        <v>1067</v>
      </c>
      <c r="E216" s="39">
        <v>85</v>
      </c>
      <c r="F216" s="39" t="s">
        <v>195</v>
      </c>
      <c r="G216" s="39" t="s">
        <v>195</v>
      </c>
      <c r="H216" s="23" t="str">
        <f t="shared" si="6"/>
        <v>謝＊卿</v>
      </c>
      <c r="I216" s="23" t="str">
        <f t="shared" si="7"/>
        <v>0＊069336</v>
      </c>
      <c r="J216" s="39">
        <v>1130215</v>
      </c>
      <c r="K216" s="39" t="s">
        <v>734</v>
      </c>
      <c r="L216" s="39">
        <v>1173</v>
      </c>
      <c r="M216" s="1"/>
      <c r="N216" s="1"/>
      <c r="O216" s="1"/>
      <c r="P216" s="1"/>
      <c r="Q216" s="1"/>
      <c r="R216" s="1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1"/>
      <c r="AK216" s="1"/>
      <c r="AL216" s="1"/>
      <c r="AM216" s="25"/>
      <c r="AN216" s="25"/>
      <c r="AO216" s="25"/>
      <c r="AP216" s="25"/>
      <c r="AQ216" s="25"/>
      <c r="AR216" s="1"/>
      <c r="AS216" s="25"/>
      <c r="AT216" s="25"/>
      <c r="AU216" s="25"/>
      <c r="AV216" s="25"/>
      <c r="AW216" s="25"/>
      <c r="AX216" s="36"/>
      <c r="AY216" s="25"/>
      <c r="AZ216" s="25"/>
      <c r="BA216" s="25" t="s">
        <v>9</v>
      </c>
      <c r="BB216" s="25"/>
      <c r="BC216" s="1"/>
      <c r="BD216" s="1"/>
      <c r="BE216" s="25"/>
      <c r="BF216" s="1"/>
      <c r="BG216" s="1"/>
      <c r="BH216" s="1"/>
      <c r="BI216" s="25"/>
      <c r="BJ216" s="6"/>
    </row>
    <row r="217" spans="1:62" ht="46.5">
      <c r="A217" s="23">
        <v>213</v>
      </c>
      <c r="B217" s="39" t="s">
        <v>1264</v>
      </c>
      <c r="C217" s="39" t="s">
        <v>987</v>
      </c>
      <c r="D217" s="39" t="s">
        <v>1063</v>
      </c>
      <c r="E217" s="39">
        <v>59</v>
      </c>
      <c r="F217" s="39" t="s">
        <v>195</v>
      </c>
      <c r="G217" s="39" t="s">
        <v>195</v>
      </c>
      <c r="H217" s="23" t="str">
        <f t="shared" si="6"/>
        <v>魏＊財</v>
      </c>
      <c r="I217" s="23" t="str">
        <f t="shared" si="7"/>
        <v>1＊838428</v>
      </c>
      <c r="J217" s="39">
        <v>1130215</v>
      </c>
      <c r="K217" s="39" t="s">
        <v>738</v>
      </c>
      <c r="L217" s="39">
        <v>1173</v>
      </c>
      <c r="M217" s="1"/>
      <c r="N217" s="1"/>
      <c r="O217" s="1"/>
      <c r="P217" s="1"/>
      <c r="Q217" s="1"/>
      <c r="R217" s="1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1"/>
      <c r="AK217" s="1"/>
      <c r="AL217" s="1"/>
      <c r="AM217" s="25"/>
      <c r="AN217" s="25"/>
      <c r="AO217" s="25"/>
      <c r="AP217" s="25"/>
      <c r="AQ217" s="25"/>
      <c r="AR217" s="1"/>
      <c r="AS217" s="25"/>
      <c r="AT217" s="25"/>
      <c r="AU217" s="25"/>
      <c r="AV217" s="25"/>
      <c r="AW217" s="25"/>
      <c r="AX217" s="36"/>
      <c r="AY217" s="25"/>
      <c r="AZ217" s="25" t="s">
        <v>9</v>
      </c>
      <c r="BA217" s="25" t="s">
        <v>9</v>
      </c>
      <c r="BB217" s="25"/>
      <c r="BC217" s="1"/>
      <c r="BD217" s="1"/>
      <c r="BE217" s="25"/>
      <c r="BF217" s="1"/>
      <c r="BG217" s="1"/>
      <c r="BH217" s="1"/>
      <c r="BI217" s="25"/>
      <c r="BJ217" s="6"/>
    </row>
    <row r="218" spans="1:62" ht="31">
      <c r="A218" s="23">
        <v>214</v>
      </c>
      <c r="B218" s="39" t="s">
        <v>1113</v>
      </c>
      <c r="C218" s="39" t="s">
        <v>831</v>
      </c>
      <c r="D218" s="39" t="s">
        <v>1063</v>
      </c>
      <c r="E218" s="39">
        <v>52</v>
      </c>
      <c r="F218" s="39" t="s">
        <v>195</v>
      </c>
      <c r="G218" s="39" t="s">
        <v>195</v>
      </c>
      <c r="H218" s="23" t="str">
        <f t="shared" si="6"/>
        <v>林＊祥</v>
      </c>
      <c r="I218" s="23" t="str">
        <f t="shared" si="7"/>
        <v>2＊025167</v>
      </c>
      <c r="J218" s="39">
        <v>1130215</v>
      </c>
      <c r="K218" s="39" t="s">
        <v>752</v>
      </c>
      <c r="L218" s="39">
        <v>1173</v>
      </c>
      <c r="M218" s="1"/>
      <c r="N218" s="1"/>
      <c r="O218" s="1"/>
      <c r="P218" s="1"/>
      <c r="Q218" s="1"/>
      <c r="R218" s="1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1"/>
      <c r="AK218" s="1"/>
      <c r="AL218" s="1"/>
      <c r="AM218" s="25"/>
      <c r="AN218" s="25"/>
      <c r="AO218" s="25"/>
      <c r="AP218" s="25"/>
      <c r="AQ218" s="25"/>
      <c r="AR218" s="1"/>
      <c r="AS218" s="25"/>
      <c r="AT218" s="25"/>
      <c r="AU218" s="25"/>
      <c r="AV218" s="25" t="s">
        <v>9</v>
      </c>
      <c r="AW218" s="25"/>
      <c r="AX218" s="36"/>
      <c r="AY218" s="25"/>
      <c r="AZ218" s="25"/>
      <c r="BA218" s="25"/>
      <c r="BB218" s="25"/>
      <c r="BC218" s="1"/>
      <c r="BD218" s="1"/>
      <c r="BE218" s="25"/>
      <c r="BF218" s="1"/>
      <c r="BG218" s="1"/>
      <c r="BH218" s="1"/>
      <c r="BI218" s="25" t="s">
        <v>1034</v>
      </c>
      <c r="BJ218" s="6"/>
    </row>
    <row r="219" spans="1:62" ht="31">
      <c r="A219" s="23">
        <v>215</v>
      </c>
      <c r="B219" s="39" t="s">
        <v>1265</v>
      </c>
      <c r="C219" s="39" t="s">
        <v>988</v>
      </c>
      <c r="D219" s="39" t="s">
        <v>1063</v>
      </c>
      <c r="E219" s="39">
        <v>66</v>
      </c>
      <c r="F219" s="39" t="s">
        <v>869</v>
      </c>
      <c r="G219" s="39" t="s">
        <v>950</v>
      </c>
      <c r="H219" s="23" t="str">
        <f t="shared" si="6"/>
        <v>謝＊文</v>
      </c>
      <c r="I219" s="23" t="str">
        <f t="shared" si="7"/>
        <v>0＊143658</v>
      </c>
      <c r="J219" s="39">
        <v>1130216</v>
      </c>
      <c r="K219" s="39" t="s">
        <v>752</v>
      </c>
      <c r="L219" s="39">
        <v>1173</v>
      </c>
      <c r="M219" s="1"/>
      <c r="N219" s="1"/>
      <c r="O219" s="1"/>
      <c r="P219" s="1"/>
      <c r="Q219" s="1"/>
      <c r="R219" s="1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1"/>
      <c r="AK219" s="1"/>
      <c r="AL219" s="1"/>
      <c r="AM219" s="25"/>
      <c r="AN219" s="25"/>
      <c r="AO219" s="25"/>
      <c r="AP219" s="25"/>
      <c r="AQ219" s="25"/>
      <c r="AR219" s="1"/>
      <c r="AS219" s="25"/>
      <c r="AT219" s="25"/>
      <c r="AU219" s="25"/>
      <c r="AV219" s="25" t="s">
        <v>9</v>
      </c>
      <c r="AW219" s="25"/>
      <c r="AX219" s="36"/>
      <c r="AY219" s="25"/>
      <c r="AZ219" s="25"/>
      <c r="BA219" s="25"/>
      <c r="BB219" s="25"/>
      <c r="BC219" s="1"/>
      <c r="BD219" s="1"/>
      <c r="BE219" s="25"/>
      <c r="BF219" s="1"/>
      <c r="BG219" s="1"/>
      <c r="BH219" s="1"/>
      <c r="BI219" s="25" t="s">
        <v>1034</v>
      </c>
      <c r="BJ219" s="6"/>
    </row>
    <row r="220" spans="1:62" ht="46.5">
      <c r="A220" s="23">
        <v>216</v>
      </c>
      <c r="B220" s="39" t="s">
        <v>1266</v>
      </c>
      <c r="C220" s="39" t="s">
        <v>989</v>
      </c>
      <c r="D220" s="39" t="s">
        <v>1067</v>
      </c>
      <c r="E220" s="39">
        <v>68</v>
      </c>
      <c r="F220" s="39" t="s">
        <v>864</v>
      </c>
      <c r="G220" s="39"/>
      <c r="H220" s="23" t="str">
        <f t="shared" si="6"/>
        <v>林＊辰</v>
      </c>
      <c r="I220" s="23" t="str">
        <f t="shared" si="7"/>
        <v>2＊177617</v>
      </c>
      <c r="J220" s="39">
        <v>1130216</v>
      </c>
      <c r="K220" s="39" t="s">
        <v>765</v>
      </c>
      <c r="L220" s="39">
        <v>1173</v>
      </c>
      <c r="M220" s="1"/>
      <c r="N220" s="1"/>
      <c r="O220" s="1"/>
      <c r="P220" s="1"/>
      <c r="Q220" s="1"/>
      <c r="R220" s="1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1"/>
      <c r="AK220" s="1"/>
      <c r="AL220" s="1"/>
      <c r="AM220" s="25"/>
      <c r="AN220" s="25"/>
      <c r="AO220" s="25"/>
      <c r="AP220" s="25"/>
      <c r="AQ220" s="25"/>
      <c r="AR220" s="1" t="s">
        <v>9</v>
      </c>
      <c r="AS220" s="25"/>
      <c r="AT220" s="25"/>
      <c r="AU220" s="25"/>
      <c r="AV220" s="25" t="s">
        <v>9</v>
      </c>
      <c r="AW220" s="25"/>
      <c r="AX220" s="36"/>
      <c r="AY220" s="25"/>
      <c r="AZ220" s="25"/>
      <c r="BA220" s="25"/>
      <c r="BB220" s="25"/>
      <c r="BC220" s="1"/>
      <c r="BD220" s="1"/>
      <c r="BE220" s="25"/>
      <c r="BF220" s="1"/>
      <c r="BG220" s="1"/>
      <c r="BH220" s="1"/>
      <c r="BI220" s="25" t="s">
        <v>1034</v>
      </c>
      <c r="BJ220" s="6"/>
    </row>
    <row r="221" spans="1:62" ht="46.5">
      <c r="A221" s="23">
        <v>217</v>
      </c>
      <c r="B221" s="39" t="s">
        <v>1267</v>
      </c>
      <c r="C221" s="39" t="s">
        <v>990</v>
      </c>
      <c r="D221" s="39" t="s">
        <v>1063</v>
      </c>
      <c r="E221" s="39">
        <v>74</v>
      </c>
      <c r="F221" s="39" t="s">
        <v>195</v>
      </c>
      <c r="G221" s="39" t="s">
        <v>195</v>
      </c>
      <c r="H221" s="23" t="str">
        <f t="shared" si="6"/>
        <v>李＊基</v>
      </c>
      <c r="I221" s="23" t="str">
        <f t="shared" si="7"/>
        <v>0＊127847</v>
      </c>
      <c r="J221" s="39">
        <v>1130216</v>
      </c>
      <c r="K221" s="39" t="s">
        <v>754</v>
      </c>
      <c r="L221" s="39">
        <v>1173</v>
      </c>
      <c r="M221" s="1"/>
      <c r="N221" s="1"/>
      <c r="O221" s="1"/>
      <c r="P221" s="1"/>
      <c r="Q221" s="1"/>
      <c r="R221" s="1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1"/>
      <c r="AK221" s="1"/>
      <c r="AL221" s="1"/>
      <c r="AM221" s="25"/>
      <c r="AN221" s="25"/>
      <c r="AO221" s="25"/>
      <c r="AP221" s="25"/>
      <c r="AQ221" s="25"/>
      <c r="AR221" s="1"/>
      <c r="AS221" s="25"/>
      <c r="AT221" s="25"/>
      <c r="AU221" s="25"/>
      <c r="AV221" s="25"/>
      <c r="AW221" s="25"/>
      <c r="AX221" s="36"/>
      <c r="AY221" s="25"/>
      <c r="AZ221" s="25"/>
      <c r="BA221" s="25" t="s">
        <v>9</v>
      </c>
      <c r="BB221" s="25"/>
      <c r="BC221" s="1"/>
      <c r="BD221" s="1"/>
      <c r="BE221" s="25"/>
      <c r="BF221" s="1"/>
      <c r="BG221" s="1"/>
      <c r="BH221" s="1"/>
      <c r="BI221" s="25" t="s">
        <v>1043</v>
      </c>
      <c r="BJ221" s="6"/>
    </row>
    <row r="222" spans="1:62" ht="31">
      <c r="A222" s="23">
        <v>218</v>
      </c>
      <c r="B222" s="39" t="s">
        <v>1268</v>
      </c>
      <c r="C222" s="39" t="s">
        <v>991</v>
      </c>
      <c r="D222" s="39" t="s">
        <v>1063</v>
      </c>
      <c r="E222" s="39">
        <v>77</v>
      </c>
      <c r="F222" s="39" t="s">
        <v>706</v>
      </c>
      <c r="G222" s="39"/>
      <c r="H222" s="23" t="str">
        <f t="shared" si="6"/>
        <v>張＊堂</v>
      </c>
      <c r="I222" s="23" t="str">
        <f t="shared" si="7"/>
        <v>1＊300406</v>
      </c>
      <c r="J222" s="39">
        <v>1130216</v>
      </c>
      <c r="K222" s="39" t="s">
        <v>753</v>
      </c>
      <c r="L222" s="39">
        <v>1173</v>
      </c>
      <c r="M222" s="1"/>
      <c r="N222" s="1"/>
      <c r="O222" s="1"/>
      <c r="P222" s="1"/>
      <c r="Q222" s="1"/>
      <c r="R222" s="1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1"/>
      <c r="AK222" s="1"/>
      <c r="AL222" s="1"/>
      <c r="AM222" s="25"/>
      <c r="AN222" s="25"/>
      <c r="AO222" s="25"/>
      <c r="AP222" s="25"/>
      <c r="AQ222" s="25"/>
      <c r="AR222" s="1" t="s">
        <v>9</v>
      </c>
      <c r="AS222" s="25"/>
      <c r="AT222" s="25"/>
      <c r="AU222" s="25"/>
      <c r="AV222" s="25"/>
      <c r="AW222" s="25"/>
      <c r="AX222" s="36"/>
      <c r="AY222" s="25"/>
      <c r="AZ222" s="25"/>
      <c r="BA222" s="25"/>
      <c r="BB222" s="25"/>
      <c r="BC222" s="1"/>
      <c r="BD222" s="1"/>
      <c r="BE222" s="25"/>
      <c r="BF222" s="1"/>
      <c r="BG222" s="1"/>
      <c r="BH222" s="1"/>
      <c r="BI222" s="25" t="s">
        <v>1034</v>
      </c>
      <c r="BJ222" s="6"/>
    </row>
    <row r="223" spans="1:62" ht="31">
      <c r="A223" s="23">
        <v>219</v>
      </c>
      <c r="B223" s="39" t="s">
        <v>1269</v>
      </c>
      <c r="C223" s="39" t="s">
        <v>992</v>
      </c>
      <c r="D223" s="39" t="s">
        <v>1063</v>
      </c>
      <c r="E223" s="39">
        <v>69</v>
      </c>
      <c r="F223" s="39" t="s">
        <v>623</v>
      </c>
      <c r="G223" s="39" t="s">
        <v>853</v>
      </c>
      <c r="H223" s="23" t="str">
        <f t="shared" si="6"/>
        <v>謝＊亮</v>
      </c>
      <c r="I223" s="23" t="str">
        <f t="shared" si="7"/>
        <v>2＊530941</v>
      </c>
      <c r="J223" s="39">
        <v>1130219</v>
      </c>
      <c r="K223" s="39" t="s">
        <v>753</v>
      </c>
      <c r="L223" s="39">
        <v>1173</v>
      </c>
      <c r="M223" s="1"/>
      <c r="N223" s="1"/>
      <c r="O223" s="1"/>
      <c r="P223" s="1"/>
      <c r="Q223" s="1"/>
      <c r="R223" s="1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1"/>
      <c r="AK223" s="1"/>
      <c r="AL223" s="1"/>
      <c r="AM223" s="25"/>
      <c r="AN223" s="25"/>
      <c r="AO223" s="25"/>
      <c r="AP223" s="25"/>
      <c r="AQ223" s="25"/>
      <c r="AR223" s="1" t="s">
        <v>9</v>
      </c>
      <c r="AS223" s="25"/>
      <c r="AT223" s="25"/>
      <c r="AU223" s="25"/>
      <c r="AV223" s="25"/>
      <c r="AW223" s="25"/>
      <c r="AX223" s="36"/>
      <c r="AY223" s="25"/>
      <c r="AZ223" s="25"/>
      <c r="BA223" s="25"/>
      <c r="BB223" s="25"/>
      <c r="BC223" s="1"/>
      <c r="BD223" s="1"/>
      <c r="BE223" s="25"/>
      <c r="BF223" s="1"/>
      <c r="BG223" s="1"/>
      <c r="BH223" s="1"/>
      <c r="BI223" s="25" t="s">
        <v>1034</v>
      </c>
      <c r="BJ223" s="6"/>
    </row>
    <row r="224" spans="1:62" ht="31">
      <c r="A224" s="23">
        <v>220</v>
      </c>
      <c r="B224" s="39" t="s">
        <v>1270</v>
      </c>
      <c r="C224" s="39" t="s">
        <v>993</v>
      </c>
      <c r="D224" s="39" t="s">
        <v>1067</v>
      </c>
      <c r="E224" s="39">
        <v>90</v>
      </c>
      <c r="F224" s="39" t="s">
        <v>936</v>
      </c>
      <c r="G224" s="39" t="s">
        <v>855</v>
      </c>
      <c r="H224" s="23" t="str">
        <f t="shared" si="6"/>
        <v>李＊</v>
      </c>
      <c r="I224" s="23" t="str">
        <f t="shared" si="7"/>
        <v>0＊746009</v>
      </c>
      <c r="J224" s="39">
        <v>1130219</v>
      </c>
      <c r="K224" s="39" t="s">
        <v>752</v>
      </c>
      <c r="L224" s="39">
        <v>1173</v>
      </c>
      <c r="M224" s="1"/>
      <c r="N224" s="1"/>
      <c r="O224" s="1"/>
      <c r="P224" s="1"/>
      <c r="Q224" s="1"/>
      <c r="R224" s="1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1"/>
      <c r="AK224" s="1"/>
      <c r="AL224" s="1"/>
      <c r="AM224" s="25"/>
      <c r="AN224" s="25"/>
      <c r="AO224" s="25"/>
      <c r="AP224" s="25"/>
      <c r="AQ224" s="25"/>
      <c r="AR224" s="1"/>
      <c r="AS224" s="25"/>
      <c r="AT224" s="25"/>
      <c r="AU224" s="25"/>
      <c r="AV224" s="25" t="s">
        <v>9</v>
      </c>
      <c r="AW224" s="25"/>
      <c r="AX224" s="36"/>
      <c r="AY224" s="25"/>
      <c r="AZ224" s="25"/>
      <c r="BA224" s="25"/>
      <c r="BB224" s="25"/>
      <c r="BC224" s="1"/>
      <c r="BD224" s="1"/>
      <c r="BE224" s="25"/>
      <c r="BF224" s="1"/>
      <c r="BG224" s="1"/>
      <c r="BH224" s="1"/>
      <c r="BI224" s="25" t="s">
        <v>1034</v>
      </c>
      <c r="BJ224" s="6"/>
    </row>
    <row r="225" spans="1:62" ht="46.5">
      <c r="A225" s="23">
        <v>221</v>
      </c>
      <c r="B225" s="39" t="s">
        <v>1271</v>
      </c>
      <c r="C225" s="39" t="s">
        <v>994</v>
      </c>
      <c r="D225" s="39" t="s">
        <v>1067</v>
      </c>
      <c r="E225" s="39">
        <v>50</v>
      </c>
      <c r="F225" s="39" t="s">
        <v>864</v>
      </c>
      <c r="G225" s="39"/>
      <c r="H225" s="23" t="str">
        <f t="shared" si="6"/>
        <v>黃＊蓉</v>
      </c>
      <c r="I225" s="23" t="str">
        <f t="shared" si="7"/>
        <v>0＊589807</v>
      </c>
      <c r="J225" s="39">
        <v>1130221</v>
      </c>
      <c r="K225" s="39" t="s">
        <v>765</v>
      </c>
      <c r="L225" s="39">
        <v>1173</v>
      </c>
      <c r="M225" s="1"/>
      <c r="N225" s="1"/>
      <c r="O225" s="1"/>
      <c r="P225" s="1"/>
      <c r="Q225" s="1"/>
      <c r="R225" s="1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1"/>
      <c r="AK225" s="1"/>
      <c r="AL225" s="1"/>
      <c r="AM225" s="25"/>
      <c r="AN225" s="25"/>
      <c r="AO225" s="25"/>
      <c r="AP225" s="25"/>
      <c r="AQ225" s="25"/>
      <c r="AR225" s="1" t="s">
        <v>9</v>
      </c>
      <c r="AS225" s="25"/>
      <c r="AT225" s="25"/>
      <c r="AU225" s="25"/>
      <c r="AV225" s="25" t="s">
        <v>9</v>
      </c>
      <c r="AW225" s="25"/>
      <c r="AX225" s="36"/>
      <c r="AY225" s="25"/>
      <c r="AZ225" s="25"/>
      <c r="BA225" s="25"/>
      <c r="BB225" s="25"/>
      <c r="BC225" s="1"/>
      <c r="BD225" s="1"/>
      <c r="BE225" s="25"/>
      <c r="BF225" s="1"/>
      <c r="BG225" s="1"/>
      <c r="BH225" s="1"/>
      <c r="BI225" s="25" t="s">
        <v>1034</v>
      </c>
      <c r="BJ225" s="6"/>
    </row>
    <row r="226" spans="1:62" ht="17">
      <c r="A226" s="23">
        <v>222</v>
      </c>
      <c r="B226" s="39" t="s">
        <v>1272</v>
      </c>
      <c r="C226" s="39" t="s">
        <v>995</v>
      </c>
      <c r="D226" s="39" t="s">
        <v>1063</v>
      </c>
      <c r="E226" s="39">
        <v>90</v>
      </c>
      <c r="F226" s="39" t="s">
        <v>936</v>
      </c>
      <c r="G226" s="39" t="s">
        <v>898</v>
      </c>
      <c r="H226" s="23" t="str">
        <f t="shared" si="6"/>
        <v>林＊安</v>
      </c>
      <c r="I226" s="23" t="str">
        <f t="shared" si="7"/>
        <v>0＊087314</v>
      </c>
      <c r="J226" s="39">
        <v>1130221</v>
      </c>
      <c r="K226" s="39">
        <v>5761300</v>
      </c>
      <c r="L226" s="39">
        <v>1173</v>
      </c>
      <c r="M226" s="1"/>
      <c r="N226" s="1"/>
      <c r="O226" s="1"/>
      <c r="P226" s="1"/>
      <c r="Q226" s="1"/>
      <c r="R226" s="1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1"/>
      <c r="AK226" s="1"/>
      <c r="AL226" s="1"/>
      <c r="AM226" s="25"/>
      <c r="AN226" s="25"/>
      <c r="AO226" s="25"/>
      <c r="AP226" s="25"/>
      <c r="AQ226" s="25"/>
      <c r="AR226" s="1"/>
      <c r="AS226" s="25"/>
      <c r="AT226" s="25"/>
      <c r="AU226" s="25" t="s">
        <v>9</v>
      </c>
      <c r="AV226" s="25"/>
      <c r="AW226" s="25"/>
      <c r="AX226" s="36"/>
      <c r="AY226" s="25"/>
      <c r="AZ226" s="25"/>
      <c r="BA226" s="25"/>
      <c r="BB226" s="25"/>
      <c r="BC226" s="1"/>
      <c r="BD226" s="1"/>
      <c r="BE226" s="25"/>
      <c r="BF226" s="1"/>
      <c r="BG226" s="1"/>
      <c r="BH226" s="1"/>
      <c r="BI226" s="25"/>
      <c r="BJ226" s="6"/>
    </row>
    <row r="227" spans="1:62" ht="46.5">
      <c r="A227" s="23">
        <v>223</v>
      </c>
      <c r="B227" s="39" t="s">
        <v>1273</v>
      </c>
      <c r="C227" s="39" t="s">
        <v>996</v>
      </c>
      <c r="D227" s="39" t="s">
        <v>1063</v>
      </c>
      <c r="E227" s="39">
        <v>51</v>
      </c>
      <c r="F227" s="39" t="s">
        <v>195</v>
      </c>
      <c r="G227" s="39" t="s">
        <v>195</v>
      </c>
      <c r="H227" s="23" t="str">
        <f t="shared" si="6"/>
        <v>洪＊維</v>
      </c>
      <c r="I227" s="23" t="str">
        <f t="shared" si="7"/>
        <v>2＊551699</v>
      </c>
      <c r="J227" s="39">
        <v>1130221</v>
      </c>
      <c r="K227" s="39" t="s">
        <v>754</v>
      </c>
      <c r="L227" s="39">
        <v>1173</v>
      </c>
      <c r="M227" s="1"/>
      <c r="N227" s="1"/>
      <c r="O227" s="1"/>
      <c r="P227" s="1"/>
      <c r="Q227" s="1"/>
      <c r="R227" s="1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1"/>
      <c r="AK227" s="1"/>
      <c r="AL227" s="1"/>
      <c r="AM227" s="25"/>
      <c r="AN227" s="25"/>
      <c r="AO227" s="25"/>
      <c r="AP227" s="25"/>
      <c r="AQ227" s="25"/>
      <c r="AR227" s="1"/>
      <c r="AS227" s="25"/>
      <c r="AT227" s="25"/>
      <c r="AU227" s="25"/>
      <c r="AV227" s="25"/>
      <c r="AW227" s="25"/>
      <c r="AX227" s="36"/>
      <c r="AY227" s="25"/>
      <c r="AZ227" s="25"/>
      <c r="BA227" s="25" t="s">
        <v>9</v>
      </c>
      <c r="BB227" s="25"/>
      <c r="BC227" s="1"/>
      <c r="BD227" s="1"/>
      <c r="BE227" s="25"/>
      <c r="BF227" s="1"/>
      <c r="BG227" s="1"/>
      <c r="BH227" s="1"/>
      <c r="BI227" s="25" t="s">
        <v>1043</v>
      </c>
      <c r="BJ227" s="6"/>
    </row>
    <row r="228" spans="1:62" ht="17">
      <c r="A228" s="23">
        <v>224</v>
      </c>
      <c r="B228" s="39" t="s">
        <v>1274</v>
      </c>
      <c r="C228" s="39" t="s">
        <v>238</v>
      </c>
      <c r="D228" s="39" t="s">
        <v>1067</v>
      </c>
      <c r="E228" s="39">
        <v>56</v>
      </c>
      <c r="F228" s="39" t="s">
        <v>195</v>
      </c>
      <c r="G228" s="39" t="s">
        <v>195</v>
      </c>
      <c r="H228" s="23" t="str">
        <f t="shared" si="6"/>
        <v>鄭＊梅</v>
      </c>
      <c r="I228" s="23" t="str">
        <f t="shared" si="7"/>
        <v>0＊694847</v>
      </c>
      <c r="J228" s="39">
        <v>1130222</v>
      </c>
      <c r="K228" s="39">
        <v>5761300</v>
      </c>
      <c r="L228" s="39">
        <v>1173</v>
      </c>
      <c r="M228" s="1"/>
      <c r="N228" s="1"/>
      <c r="O228" s="1"/>
      <c r="P228" s="1"/>
      <c r="Q228" s="1"/>
      <c r="R228" s="1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1"/>
      <c r="AK228" s="1"/>
      <c r="AL228" s="1"/>
      <c r="AM228" s="25"/>
      <c r="AN228" s="25"/>
      <c r="AO228" s="25"/>
      <c r="AP228" s="25"/>
      <c r="AQ228" s="25"/>
      <c r="AR228" s="1"/>
      <c r="AS228" s="25"/>
      <c r="AT228" s="25"/>
      <c r="AU228" s="25" t="s">
        <v>9</v>
      </c>
      <c r="AV228" s="25"/>
      <c r="AW228" s="25"/>
      <c r="AX228" s="36"/>
      <c r="AY228" s="25"/>
      <c r="AZ228" s="25"/>
      <c r="BA228" s="25"/>
      <c r="BB228" s="25"/>
      <c r="BC228" s="1"/>
      <c r="BD228" s="1"/>
      <c r="BE228" s="25"/>
      <c r="BF228" s="1"/>
      <c r="BG228" s="1"/>
      <c r="BH228" s="1"/>
      <c r="BI228" s="25"/>
      <c r="BJ228" s="6"/>
    </row>
    <row r="229" spans="1:62" ht="31">
      <c r="A229" s="23">
        <v>225</v>
      </c>
      <c r="B229" s="39" t="s">
        <v>1275</v>
      </c>
      <c r="C229" s="39" t="s">
        <v>997</v>
      </c>
      <c r="D229" s="39" t="s">
        <v>1063</v>
      </c>
      <c r="E229" s="39">
        <v>39</v>
      </c>
      <c r="F229" s="39" t="s">
        <v>195</v>
      </c>
      <c r="G229" s="39" t="s">
        <v>195</v>
      </c>
      <c r="H229" s="23" t="str">
        <f t="shared" si="6"/>
        <v>陳＊學</v>
      </c>
      <c r="I229" s="23" t="str">
        <f t="shared" si="7"/>
        <v>0＊446796</v>
      </c>
      <c r="J229" s="39">
        <v>1130222</v>
      </c>
      <c r="K229" s="39" t="s">
        <v>734</v>
      </c>
      <c r="L229" s="39">
        <v>1173</v>
      </c>
      <c r="M229" s="1"/>
      <c r="N229" s="1"/>
      <c r="O229" s="1"/>
      <c r="P229" s="1"/>
      <c r="Q229" s="1"/>
      <c r="R229" s="1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1"/>
      <c r="AK229" s="1"/>
      <c r="AL229" s="1"/>
      <c r="AM229" s="25"/>
      <c r="AN229" s="25"/>
      <c r="AO229" s="25"/>
      <c r="AP229" s="25"/>
      <c r="AQ229" s="25"/>
      <c r="AR229" s="1"/>
      <c r="AS229" s="25"/>
      <c r="AT229" s="25"/>
      <c r="AU229" s="25"/>
      <c r="AV229" s="25"/>
      <c r="AW229" s="25"/>
      <c r="AX229" s="36"/>
      <c r="AY229" s="25"/>
      <c r="AZ229" s="25"/>
      <c r="BA229" s="25" t="s">
        <v>9</v>
      </c>
      <c r="BB229" s="25"/>
      <c r="BC229" s="1"/>
      <c r="BD229" s="1"/>
      <c r="BE229" s="25"/>
      <c r="BF229" s="1"/>
      <c r="BG229" s="1"/>
      <c r="BH229" s="1"/>
      <c r="BI229" s="25"/>
      <c r="BJ229" s="6"/>
    </row>
    <row r="230" spans="1:62" ht="31">
      <c r="A230" s="23">
        <v>226</v>
      </c>
      <c r="B230" s="39" t="s">
        <v>1276</v>
      </c>
      <c r="C230" s="39" t="s">
        <v>998</v>
      </c>
      <c r="D230" s="39" t="s">
        <v>1063</v>
      </c>
      <c r="E230" s="39">
        <v>66</v>
      </c>
      <c r="F230" s="39" t="s">
        <v>195</v>
      </c>
      <c r="G230" s="39" t="s">
        <v>195</v>
      </c>
      <c r="H230" s="23" t="str">
        <f t="shared" si="6"/>
        <v>吳＊山</v>
      </c>
      <c r="I230" s="23" t="str">
        <f t="shared" si="7"/>
        <v>2＊301487</v>
      </c>
      <c r="J230" s="39">
        <v>1130222</v>
      </c>
      <c r="K230" s="39" t="s">
        <v>734</v>
      </c>
      <c r="L230" s="39">
        <v>1173</v>
      </c>
      <c r="M230" s="1"/>
      <c r="N230" s="1"/>
      <c r="O230" s="1"/>
      <c r="P230" s="1"/>
      <c r="Q230" s="1"/>
      <c r="R230" s="1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1"/>
      <c r="AK230" s="1"/>
      <c r="AL230" s="1"/>
      <c r="AM230" s="25"/>
      <c r="AN230" s="25"/>
      <c r="AO230" s="25"/>
      <c r="AP230" s="25"/>
      <c r="AQ230" s="25"/>
      <c r="AR230" s="1"/>
      <c r="AS230" s="25"/>
      <c r="AT230" s="25"/>
      <c r="AU230" s="25"/>
      <c r="AV230" s="25"/>
      <c r="AW230" s="25"/>
      <c r="AX230" s="36"/>
      <c r="AY230" s="25"/>
      <c r="AZ230" s="25"/>
      <c r="BA230" s="25" t="s">
        <v>9</v>
      </c>
      <c r="BB230" s="25"/>
      <c r="BC230" s="1"/>
      <c r="BD230" s="1"/>
      <c r="BE230" s="25"/>
      <c r="BF230" s="1"/>
      <c r="BG230" s="1"/>
      <c r="BH230" s="1"/>
      <c r="BI230" s="25"/>
      <c r="BJ230" s="6"/>
    </row>
    <row r="231" spans="1:62" ht="46.5">
      <c r="A231" s="23">
        <v>227</v>
      </c>
      <c r="B231" s="39" t="s">
        <v>1277</v>
      </c>
      <c r="C231" s="39" t="s">
        <v>126</v>
      </c>
      <c r="D231" s="39" t="s">
        <v>1067</v>
      </c>
      <c r="E231" s="39">
        <v>76</v>
      </c>
      <c r="F231" s="39" t="s">
        <v>195</v>
      </c>
      <c r="G231" s="39" t="s">
        <v>195</v>
      </c>
      <c r="H231" s="23" t="str">
        <f t="shared" si="6"/>
        <v>廖＊秀貞</v>
      </c>
      <c r="I231" s="23" t="str">
        <f t="shared" si="7"/>
        <v>0＊844437</v>
      </c>
      <c r="J231" s="39">
        <v>1130224</v>
      </c>
      <c r="K231" s="39" t="s">
        <v>738</v>
      </c>
      <c r="L231" s="39">
        <v>1173</v>
      </c>
      <c r="M231" s="1"/>
      <c r="N231" s="1"/>
      <c r="O231" s="1"/>
      <c r="P231" s="1"/>
      <c r="Q231" s="1"/>
      <c r="R231" s="1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1"/>
      <c r="AK231" s="1"/>
      <c r="AL231" s="1"/>
      <c r="AM231" s="25"/>
      <c r="AN231" s="25"/>
      <c r="AO231" s="25"/>
      <c r="AP231" s="25"/>
      <c r="AQ231" s="25"/>
      <c r="AR231" s="1"/>
      <c r="AS231" s="25"/>
      <c r="AT231" s="25"/>
      <c r="AU231" s="25"/>
      <c r="AV231" s="25"/>
      <c r="AW231" s="25"/>
      <c r="AX231" s="36"/>
      <c r="AY231" s="25"/>
      <c r="AZ231" s="25" t="s">
        <v>9</v>
      </c>
      <c r="BA231" s="25" t="s">
        <v>9</v>
      </c>
      <c r="BB231" s="25"/>
      <c r="BC231" s="1"/>
      <c r="BD231" s="1"/>
      <c r="BE231" s="25"/>
      <c r="BF231" s="1"/>
      <c r="BG231" s="1"/>
      <c r="BH231" s="1"/>
      <c r="BI231" s="25"/>
      <c r="BJ231" s="6"/>
    </row>
    <row r="232" spans="1:62" ht="46.5">
      <c r="A232" s="23">
        <v>228</v>
      </c>
      <c r="B232" s="39" t="s">
        <v>1278</v>
      </c>
      <c r="C232" s="39" t="s">
        <v>999</v>
      </c>
      <c r="D232" s="39" t="s">
        <v>1067</v>
      </c>
      <c r="E232" s="39">
        <v>62</v>
      </c>
      <c r="F232" s="39" t="s">
        <v>195</v>
      </c>
      <c r="G232" s="39" t="s">
        <v>195</v>
      </c>
      <c r="H232" s="23" t="str">
        <f t="shared" si="6"/>
        <v>許＊庭</v>
      </c>
      <c r="I232" s="23" t="str">
        <f t="shared" si="7"/>
        <v>1＊158689</v>
      </c>
      <c r="J232" s="39">
        <v>1130224</v>
      </c>
      <c r="K232" s="39" t="s">
        <v>741</v>
      </c>
      <c r="L232" s="39">
        <v>1173</v>
      </c>
      <c r="M232" s="1"/>
      <c r="N232" s="1"/>
      <c r="O232" s="1"/>
      <c r="P232" s="1"/>
      <c r="Q232" s="1"/>
      <c r="R232" s="1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1"/>
      <c r="AK232" s="1"/>
      <c r="AL232" s="1"/>
      <c r="AM232" s="25"/>
      <c r="AN232" s="25"/>
      <c r="AO232" s="25"/>
      <c r="AP232" s="25"/>
      <c r="AQ232" s="25"/>
      <c r="AR232" s="1"/>
      <c r="AS232" s="25"/>
      <c r="AT232" s="25"/>
      <c r="AU232" s="25"/>
      <c r="AV232" s="25"/>
      <c r="AW232" s="25"/>
      <c r="AX232" s="36"/>
      <c r="AY232" s="25"/>
      <c r="AZ232" s="25" t="s">
        <v>9</v>
      </c>
      <c r="BA232" s="25"/>
      <c r="BB232" s="25" t="s">
        <v>733</v>
      </c>
      <c r="BC232" s="1"/>
      <c r="BD232" s="1"/>
      <c r="BE232" s="25"/>
      <c r="BF232" s="1"/>
      <c r="BG232" s="1"/>
      <c r="BH232" s="1"/>
      <c r="BI232" s="25"/>
      <c r="BJ232" s="6"/>
    </row>
    <row r="233" spans="1:62" ht="31">
      <c r="A233" s="23">
        <v>229</v>
      </c>
      <c r="B233" s="39" t="s">
        <v>1279</v>
      </c>
      <c r="C233" s="39" t="s">
        <v>1000</v>
      </c>
      <c r="D233" s="39" t="s">
        <v>1067</v>
      </c>
      <c r="E233" s="39">
        <v>71</v>
      </c>
      <c r="F233" s="39" t="s">
        <v>195</v>
      </c>
      <c r="G233" s="39" t="s">
        <v>195</v>
      </c>
      <c r="H233" s="23" t="str">
        <f t="shared" si="6"/>
        <v>楊＊彩綢</v>
      </c>
      <c r="I233" s="23" t="str">
        <f t="shared" si="7"/>
        <v>1＊570308</v>
      </c>
      <c r="J233" s="39">
        <v>1130226</v>
      </c>
      <c r="K233" s="39" t="s">
        <v>734</v>
      </c>
      <c r="L233" s="39">
        <v>1173</v>
      </c>
      <c r="M233" s="1"/>
      <c r="N233" s="1"/>
      <c r="O233" s="1"/>
      <c r="P233" s="1"/>
      <c r="Q233" s="1"/>
      <c r="R233" s="1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1"/>
      <c r="AK233" s="1"/>
      <c r="AL233" s="1"/>
      <c r="AM233" s="25"/>
      <c r="AN233" s="25"/>
      <c r="AO233" s="25"/>
      <c r="AP233" s="25"/>
      <c r="AQ233" s="25"/>
      <c r="AR233" s="1"/>
      <c r="AS233" s="25"/>
      <c r="AT233" s="25"/>
      <c r="AU233" s="25"/>
      <c r="AV233" s="25"/>
      <c r="AW233" s="25"/>
      <c r="AX233" s="36"/>
      <c r="AY233" s="25"/>
      <c r="AZ233" s="25"/>
      <c r="BA233" s="25" t="s">
        <v>9</v>
      </c>
      <c r="BB233" s="25"/>
      <c r="BC233" s="1"/>
      <c r="BD233" s="1"/>
      <c r="BE233" s="25"/>
      <c r="BF233" s="1"/>
      <c r="BG233" s="1"/>
      <c r="BH233" s="1"/>
      <c r="BI233" s="25"/>
      <c r="BJ233" s="6"/>
    </row>
    <row r="234" spans="1:62" ht="77.5">
      <c r="A234" s="23">
        <v>230</v>
      </c>
      <c r="B234" s="39" t="s">
        <v>1280</v>
      </c>
      <c r="C234" s="39" t="s">
        <v>1001</v>
      </c>
      <c r="D234" s="39" t="s">
        <v>1063</v>
      </c>
      <c r="E234" s="39">
        <v>91</v>
      </c>
      <c r="F234" s="39" t="s">
        <v>195</v>
      </c>
      <c r="G234" s="39" t="s">
        <v>195</v>
      </c>
      <c r="H234" s="23" t="str">
        <f t="shared" si="6"/>
        <v>廖＊勳</v>
      </c>
      <c r="I234" s="23" t="str">
        <f t="shared" si="7"/>
        <v>2＊699104</v>
      </c>
      <c r="J234" s="39">
        <v>1130226</v>
      </c>
      <c r="K234" s="39" t="s">
        <v>763</v>
      </c>
      <c r="L234" s="39">
        <v>1173</v>
      </c>
      <c r="M234" s="1"/>
      <c r="N234" s="1"/>
      <c r="O234" s="1"/>
      <c r="P234" s="1"/>
      <c r="Q234" s="1"/>
      <c r="R234" s="1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1"/>
      <c r="AK234" s="1"/>
      <c r="AL234" s="1"/>
      <c r="AM234" s="25"/>
      <c r="AN234" s="25"/>
      <c r="AO234" s="25"/>
      <c r="AP234" s="25"/>
      <c r="AQ234" s="25"/>
      <c r="AR234" s="1"/>
      <c r="AS234" s="25"/>
      <c r="AT234" s="25"/>
      <c r="AU234" s="25"/>
      <c r="AV234" s="25" t="s">
        <v>9</v>
      </c>
      <c r="AW234" s="25"/>
      <c r="AX234" s="36"/>
      <c r="AY234" s="25"/>
      <c r="AZ234" s="25" t="s">
        <v>9</v>
      </c>
      <c r="BA234" s="25" t="s">
        <v>9</v>
      </c>
      <c r="BB234" s="25"/>
      <c r="BC234" s="1"/>
      <c r="BD234" s="1"/>
      <c r="BE234" s="25"/>
      <c r="BF234" s="1"/>
      <c r="BG234" s="1"/>
      <c r="BH234" s="1"/>
      <c r="BI234" s="25" t="s">
        <v>1034</v>
      </c>
      <c r="BJ234" s="6"/>
    </row>
    <row r="235" spans="1:62" ht="46.5">
      <c r="A235" s="23">
        <v>231</v>
      </c>
      <c r="B235" s="39" t="s">
        <v>1115</v>
      </c>
      <c r="C235" s="39" t="s">
        <v>344</v>
      </c>
      <c r="D235" s="39" t="s">
        <v>1063</v>
      </c>
      <c r="E235" s="39">
        <v>57</v>
      </c>
      <c r="F235" s="39" t="s">
        <v>195</v>
      </c>
      <c r="G235" s="39" t="s">
        <v>195</v>
      </c>
      <c r="H235" s="23" t="str">
        <f t="shared" si="6"/>
        <v>蔡＊堅</v>
      </c>
      <c r="I235" s="23" t="str">
        <f t="shared" si="7"/>
        <v>2＊270748</v>
      </c>
      <c r="J235" s="39">
        <v>1130226</v>
      </c>
      <c r="K235" s="39" t="s">
        <v>738</v>
      </c>
      <c r="L235" s="39">
        <v>1173</v>
      </c>
      <c r="M235" s="1"/>
      <c r="N235" s="1"/>
      <c r="O235" s="1"/>
      <c r="P235" s="1"/>
      <c r="Q235" s="1"/>
      <c r="R235" s="1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1"/>
      <c r="AK235" s="1"/>
      <c r="AL235" s="1"/>
      <c r="AM235" s="25"/>
      <c r="AN235" s="25"/>
      <c r="AO235" s="25"/>
      <c r="AP235" s="25"/>
      <c r="AQ235" s="25"/>
      <c r="AR235" s="1"/>
      <c r="AS235" s="25"/>
      <c r="AT235" s="25"/>
      <c r="AU235" s="25"/>
      <c r="AV235" s="25"/>
      <c r="AW235" s="25"/>
      <c r="AX235" s="36"/>
      <c r="AY235" s="25"/>
      <c r="AZ235" s="25" t="s">
        <v>9</v>
      </c>
      <c r="BA235" s="25" t="s">
        <v>9</v>
      </c>
      <c r="BB235" s="25"/>
      <c r="BC235" s="1"/>
      <c r="BD235" s="1"/>
      <c r="BE235" s="25"/>
      <c r="BF235" s="1"/>
      <c r="BG235" s="1"/>
      <c r="BH235" s="1"/>
      <c r="BI235" s="25"/>
      <c r="BJ235" s="6"/>
    </row>
    <row r="236" spans="1:62" ht="17">
      <c r="A236" s="23">
        <v>232</v>
      </c>
      <c r="B236" s="39" t="s">
        <v>1281</v>
      </c>
      <c r="C236" s="39" t="s">
        <v>1002</v>
      </c>
      <c r="D236" s="39" t="s">
        <v>1063</v>
      </c>
      <c r="E236" s="39">
        <v>71</v>
      </c>
      <c r="F236" s="39" t="s">
        <v>886</v>
      </c>
      <c r="G236" s="39"/>
      <c r="H236" s="23" t="str">
        <f t="shared" si="6"/>
        <v>張＊中</v>
      </c>
      <c r="I236" s="23" t="str">
        <f t="shared" si="7"/>
        <v>0＊845916</v>
      </c>
      <c r="J236" s="39">
        <v>1130229</v>
      </c>
      <c r="K236" s="39">
        <v>5761300</v>
      </c>
      <c r="L236" s="39">
        <v>1173</v>
      </c>
      <c r="M236" s="1"/>
      <c r="N236" s="1"/>
      <c r="O236" s="1"/>
      <c r="P236" s="1"/>
      <c r="Q236" s="1"/>
      <c r="R236" s="1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1"/>
      <c r="AK236" s="1"/>
      <c r="AL236" s="1"/>
      <c r="AM236" s="25"/>
      <c r="AN236" s="25"/>
      <c r="AO236" s="25"/>
      <c r="AP236" s="25"/>
      <c r="AQ236" s="25"/>
      <c r="AR236" s="1"/>
      <c r="AS236" s="25"/>
      <c r="AT236" s="25"/>
      <c r="AU236" s="25" t="s">
        <v>9</v>
      </c>
      <c r="AV236" s="25"/>
      <c r="AW236" s="25"/>
      <c r="AX236" s="36"/>
      <c r="AY236" s="25"/>
      <c r="AZ236" s="25"/>
      <c r="BA236" s="25"/>
      <c r="BB236" s="25"/>
      <c r="BC236" s="1"/>
      <c r="BD236" s="1"/>
      <c r="BE236" s="25"/>
      <c r="BF236" s="1"/>
      <c r="BG236" s="1"/>
      <c r="BH236" s="1"/>
      <c r="BI236" s="25"/>
      <c r="BJ236" s="6"/>
    </row>
    <row r="237" spans="1:62" ht="31">
      <c r="A237" s="23">
        <v>233</v>
      </c>
      <c r="B237" s="39" t="s">
        <v>1282</v>
      </c>
      <c r="C237" s="39" t="s">
        <v>175</v>
      </c>
      <c r="D237" s="39" t="s">
        <v>1063</v>
      </c>
      <c r="E237" s="39">
        <v>82</v>
      </c>
      <c r="F237" s="39" t="s">
        <v>195</v>
      </c>
      <c r="G237" s="39" t="s">
        <v>195</v>
      </c>
      <c r="H237" s="23" t="str">
        <f t="shared" si="6"/>
        <v>張＊漢</v>
      </c>
      <c r="I237" s="23" t="str">
        <f t="shared" si="7"/>
        <v>2＊002963</v>
      </c>
      <c r="J237" s="39">
        <v>1130201</v>
      </c>
      <c r="K237" s="39" t="s">
        <v>732</v>
      </c>
      <c r="L237" s="39">
        <v>1551</v>
      </c>
      <c r="M237" s="1"/>
      <c r="N237" s="1"/>
      <c r="O237" s="1"/>
      <c r="P237" s="1"/>
      <c r="Q237" s="1"/>
      <c r="R237" s="1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1"/>
      <c r="AK237" s="1"/>
      <c r="AL237" s="1"/>
      <c r="AM237" s="25"/>
      <c r="AN237" s="25"/>
      <c r="AO237" s="25"/>
      <c r="AP237" s="25"/>
      <c r="AQ237" s="25"/>
      <c r="AR237" s="1"/>
      <c r="AS237" s="25"/>
      <c r="AT237" s="25"/>
      <c r="AU237" s="25"/>
      <c r="AV237" s="25"/>
      <c r="AW237" s="25"/>
      <c r="AX237" s="36"/>
      <c r="AY237" s="25"/>
      <c r="AZ237" s="25"/>
      <c r="BA237" s="25"/>
      <c r="BB237" s="25" t="s">
        <v>733</v>
      </c>
      <c r="BC237" s="1"/>
      <c r="BD237" s="1"/>
      <c r="BE237" s="25"/>
      <c r="BF237" s="1"/>
      <c r="BG237" s="1"/>
      <c r="BH237" s="1"/>
      <c r="BI237" s="25"/>
      <c r="BJ237" s="6"/>
    </row>
    <row r="238" spans="1:62" ht="17">
      <c r="A238" s="23">
        <v>234</v>
      </c>
      <c r="B238" s="39" t="s">
        <v>1283</v>
      </c>
      <c r="C238" s="39" t="s">
        <v>1003</v>
      </c>
      <c r="D238" s="39" t="s">
        <v>1067</v>
      </c>
      <c r="E238" s="39">
        <v>73</v>
      </c>
      <c r="F238" s="39" t="s">
        <v>195</v>
      </c>
      <c r="G238" s="39" t="s">
        <v>195</v>
      </c>
      <c r="H238" s="23" t="str">
        <f t="shared" si="6"/>
        <v>葉＊寶珠</v>
      </c>
      <c r="I238" s="23" t="str">
        <f t="shared" si="7"/>
        <v>0＊090870</v>
      </c>
      <c r="J238" s="39">
        <v>1130202</v>
      </c>
      <c r="K238" s="39">
        <v>5761300</v>
      </c>
      <c r="L238" s="39">
        <v>1551</v>
      </c>
      <c r="M238" s="1"/>
      <c r="N238" s="1"/>
      <c r="O238" s="1"/>
      <c r="P238" s="1"/>
      <c r="Q238" s="1"/>
      <c r="R238" s="1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1"/>
      <c r="AK238" s="1"/>
      <c r="AL238" s="1"/>
      <c r="AM238" s="25"/>
      <c r="AN238" s="25"/>
      <c r="AO238" s="25"/>
      <c r="AP238" s="25"/>
      <c r="AQ238" s="25"/>
      <c r="AR238" s="1"/>
      <c r="AS238" s="25"/>
      <c r="AT238" s="25"/>
      <c r="AU238" s="25" t="s">
        <v>9</v>
      </c>
      <c r="AV238" s="25"/>
      <c r="AW238" s="25"/>
      <c r="AX238" s="36"/>
      <c r="AY238" s="25"/>
      <c r="AZ238" s="25"/>
      <c r="BA238" s="25"/>
      <c r="BB238" s="25"/>
      <c r="BC238" s="1"/>
      <c r="BD238" s="1"/>
      <c r="BE238" s="25"/>
      <c r="BF238" s="1"/>
      <c r="BG238" s="1"/>
      <c r="BH238" s="1"/>
      <c r="BI238" s="25"/>
      <c r="BJ238" s="6"/>
    </row>
    <row r="239" spans="1:62" ht="17">
      <c r="A239" s="23">
        <v>235</v>
      </c>
      <c r="B239" s="39" t="s">
        <v>1284</v>
      </c>
      <c r="C239" s="39" t="s">
        <v>1004</v>
      </c>
      <c r="D239" s="39" t="s">
        <v>1063</v>
      </c>
      <c r="E239" s="39">
        <v>82</v>
      </c>
      <c r="F239" s="39" t="s">
        <v>195</v>
      </c>
      <c r="G239" s="39" t="s">
        <v>195</v>
      </c>
      <c r="H239" s="23" t="str">
        <f t="shared" si="6"/>
        <v>黃＊三</v>
      </c>
      <c r="I239" s="23" t="str">
        <f t="shared" si="7"/>
        <v>2＊080604</v>
      </c>
      <c r="J239" s="39">
        <v>1130203</v>
      </c>
      <c r="K239" s="39">
        <v>5761110</v>
      </c>
      <c r="L239" s="39">
        <v>1551</v>
      </c>
      <c r="M239" s="1"/>
      <c r="N239" s="1"/>
      <c r="O239" s="1"/>
      <c r="P239" s="1"/>
      <c r="Q239" s="1"/>
      <c r="R239" s="1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1"/>
      <c r="AK239" s="1"/>
      <c r="AL239" s="1"/>
      <c r="AM239" s="25"/>
      <c r="AN239" s="25"/>
      <c r="AO239" s="25"/>
      <c r="AP239" s="25"/>
      <c r="AQ239" s="25"/>
      <c r="AR239" s="1"/>
      <c r="AS239" s="25"/>
      <c r="AT239" s="25"/>
      <c r="AU239" s="25"/>
      <c r="AV239" s="25" t="s">
        <v>9</v>
      </c>
      <c r="AW239" s="25"/>
      <c r="AX239" s="36"/>
      <c r="AY239" s="25"/>
      <c r="AZ239" s="25"/>
      <c r="BA239" s="25"/>
      <c r="BB239" s="25"/>
      <c r="BC239" s="1"/>
      <c r="BD239" s="1"/>
      <c r="BE239" s="25"/>
      <c r="BF239" s="1"/>
      <c r="BG239" s="1"/>
      <c r="BH239" s="1"/>
      <c r="BI239" s="25"/>
      <c r="BJ239" s="6"/>
    </row>
    <row r="240" spans="1:62" ht="31">
      <c r="A240" s="23">
        <v>236</v>
      </c>
      <c r="B240" s="39" t="s">
        <v>1285</v>
      </c>
      <c r="C240" s="39" t="s">
        <v>1005</v>
      </c>
      <c r="D240" s="39" t="s">
        <v>1067</v>
      </c>
      <c r="E240" s="39">
        <v>53</v>
      </c>
      <c r="F240" s="39" t="s">
        <v>698</v>
      </c>
      <c r="G240" s="39" t="s">
        <v>876</v>
      </c>
      <c r="H240" s="23" t="str">
        <f t="shared" si="6"/>
        <v>何＊卿</v>
      </c>
      <c r="I240" s="23" t="str">
        <f t="shared" si="7"/>
        <v>0＊235322</v>
      </c>
      <c r="J240" s="39">
        <v>1130205</v>
      </c>
      <c r="K240" s="39" t="s">
        <v>752</v>
      </c>
      <c r="L240" s="39">
        <v>1551</v>
      </c>
      <c r="M240" s="1"/>
      <c r="N240" s="1"/>
      <c r="O240" s="1"/>
      <c r="P240" s="1"/>
      <c r="Q240" s="1"/>
      <c r="R240" s="1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1"/>
      <c r="AK240" s="1"/>
      <c r="AL240" s="1"/>
      <c r="AM240" s="25"/>
      <c r="AN240" s="25"/>
      <c r="AO240" s="25"/>
      <c r="AP240" s="25"/>
      <c r="AQ240" s="25"/>
      <c r="AR240" s="1"/>
      <c r="AS240" s="25"/>
      <c r="AT240" s="25"/>
      <c r="AU240" s="25"/>
      <c r="AV240" s="25" t="s">
        <v>9</v>
      </c>
      <c r="AW240" s="25"/>
      <c r="AX240" s="36"/>
      <c r="AY240" s="25"/>
      <c r="AZ240" s="25"/>
      <c r="BA240" s="25"/>
      <c r="BB240" s="25"/>
      <c r="BC240" s="1"/>
      <c r="BD240" s="1"/>
      <c r="BE240" s="25"/>
      <c r="BF240" s="1"/>
      <c r="BG240" s="1"/>
      <c r="BH240" s="1"/>
      <c r="BI240" s="25" t="s">
        <v>1034</v>
      </c>
      <c r="BJ240" s="6"/>
    </row>
    <row r="241" spans="1:62" ht="31">
      <c r="A241" s="23">
        <v>237</v>
      </c>
      <c r="B241" s="39" t="s">
        <v>1286</v>
      </c>
      <c r="C241" s="39" t="s">
        <v>1006</v>
      </c>
      <c r="D241" s="39" t="s">
        <v>1063</v>
      </c>
      <c r="E241" s="39">
        <v>87</v>
      </c>
      <c r="F241" s="39" t="s">
        <v>195</v>
      </c>
      <c r="G241" s="39" t="s">
        <v>195</v>
      </c>
      <c r="H241" s="23" t="str">
        <f t="shared" si="6"/>
        <v>廖＊福</v>
      </c>
      <c r="I241" s="23" t="str">
        <f t="shared" si="7"/>
        <v>2＊088084</v>
      </c>
      <c r="J241" s="39">
        <v>1130207</v>
      </c>
      <c r="K241" s="39" t="s">
        <v>734</v>
      </c>
      <c r="L241" s="39">
        <v>1551</v>
      </c>
      <c r="M241" s="1"/>
      <c r="N241" s="1"/>
      <c r="O241" s="1"/>
      <c r="P241" s="1"/>
      <c r="Q241" s="1"/>
      <c r="R241" s="1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1"/>
      <c r="AK241" s="1"/>
      <c r="AL241" s="1"/>
      <c r="AM241" s="25"/>
      <c r="AN241" s="25"/>
      <c r="AO241" s="25"/>
      <c r="AP241" s="25"/>
      <c r="AQ241" s="25"/>
      <c r="AR241" s="1"/>
      <c r="AS241" s="25"/>
      <c r="AT241" s="25"/>
      <c r="AU241" s="25"/>
      <c r="AV241" s="25"/>
      <c r="AW241" s="25"/>
      <c r="AX241" s="36"/>
      <c r="AY241" s="25"/>
      <c r="AZ241" s="25"/>
      <c r="BA241" s="25" t="s">
        <v>9</v>
      </c>
      <c r="BB241" s="25"/>
      <c r="BC241" s="1"/>
      <c r="BD241" s="1"/>
      <c r="BE241" s="25"/>
      <c r="BF241" s="1"/>
      <c r="BG241" s="1"/>
      <c r="BH241" s="1"/>
      <c r="BI241" s="25"/>
      <c r="BJ241" s="6"/>
    </row>
    <row r="242" spans="1:62" ht="31">
      <c r="A242" s="23">
        <v>238</v>
      </c>
      <c r="B242" s="39" t="s">
        <v>1287</v>
      </c>
      <c r="C242" s="39" t="s">
        <v>348</v>
      </c>
      <c r="D242" s="39" t="s">
        <v>1063</v>
      </c>
      <c r="E242" s="39">
        <v>70</v>
      </c>
      <c r="F242" s="39" t="s">
        <v>195</v>
      </c>
      <c r="G242" s="39" t="s">
        <v>195</v>
      </c>
      <c r="H242" s="23" t="str">
        <f t="shared" si="6"/>
        <v>黃＊昌</v>
      </c>
      <c r="I242" s="23" t="str">
        <f t="shared" si="7"/>
        <v>1＊299910</v>
      </c>
      <c r="J242" s="39">
        <v>1130208</v>
      </c>
      <c r="K242" s="39" t="s">
        <v>734</v>
      </c>
      <c r="L242" s="39">
        <v>1551</v>
      </c>
      <c r="M242" s="1"/>
      <c r="N242" s="1"/>
      <c r="O242" s="1"/>
      <c r="P242" s="1"/>
      <c r="Q242" s="1"/>
      <c r="R242" s="1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1"/>
      <c r="AK242" s="1"/>
      <c r="AL242" s="1"/>
      <c r="AM242" s="25"/>
      <c r="AN242" s="25"/>
      <c r="AO242" s="25"/>
      <c r="AP242" s="25"/>
      <c r="AQ242" s="25"/>
      <c r="AR242" s="1"/>
      <c r="AS242" s="25"/>
      <c r="AT242" s="25"/>
      <c r="AU242" s="25"/>
      <c r="AV242" s="25"/>
      <c r="AW242" s="25"/>
      <c r="AX242" s="36"/>
      <c r="AY242" s="25"/>
      <c r="AZ242" s="25"/>
      <c r="BA242" s="25" t="s">
        <v>9</v>
      </c>
      <c r="BB242" s="25"/>
      <c r="BC242" s="1"/>
      <c r="BD242" s="1"/>
      <c r="BE242" s="25"/>
      <c r="BF242" s="1"/>
      <c r="BG242" s="1"/>
      <c r="BH242" s="1"/>
      <c r="BI242" s="25"/>
      <c r="BJ242" s="6"/>
    </row>
    <row r="243" spans="1:62" ht="31">
      <c r="A243" s="23">
        <v>239</v>
      </c>
      <c r="B243" s="39" t="s">
        <v>1121</v>
      </c>
      <c r="C243" s="39" t="s">
        <v>837</v>
      </c>
      <c r="D243" s="39" t="s">
        <v>1067</v>
      </c>
      <c r="E243" s="39">
        <v>57</v>
      </c>
      <c r="F243" s="39" t="s">
        <v>972</v>
      </c>
      <c r="G243" s="39" t="s">
        <v>887</v>
      </c>
      <c r="H243" s="23" t="str">
        <f t="shared" si="6"/>
        <v>林＊惠</v>
      </c>
      <c r="I243" s="23" t="str">
        <f t="shared" si="7"/>
        <v>0＊980056</v>
      </c>
      <c r="J243" s="39">
        <v>1130214</v>
      </c>
      <c r="K243" s="39" t="s">
        <v>753</v>
      </c>
      <c r="L243" s="39">
        <v>1551</v>
      </c>
      <c r="M243" s="1"/>
      <c r="N243" s="1"/>
      <c r="O243" s="1"/>
      <c r="P243" s="1"/>
      <c r="Q243" s="1"/>
      <c r="R243" s="1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1"/>
      <c r="AK243" s="1"/>
      <c r="AL243" s="1"/>
      <c r="AM243" s="25"/>
      <c r="AN243" s="25"/>
      <c r="AO243" s="25"/>
      <c r="AP243" s="25"/>
      <c r="AQ243" s="25"/>
      <c r="AR243" s="1" t="s">
        <v>9</v>
      </c>
      <c r="AS243" s="25"/>
      <c r="AT243" s="25"/>
      <c r="AU243" s="25"/>
      <c r="AV243" s="25"/>
      <c r="AW243" s="25"/>
      <c r="AX243" s="36"/>
      <c r="AY243" s="25"/>
      <c r="AZ243" s="25"/>
      <c r="BA243" s="25"/>
      <c r="BB243" s="25"/>
      <c r="BC243" s="1"/>
      <c r="BD243" s="1"/>
      <c r="BE243" s="25"/>
      <c r="BF243" s="1"/>
      <c r="BG243" s="1"/>
      <c r="BH243" s="1"/>
      <c r="BI243" s="25" t="s">
        <v>1034</v>
      </c>
      <c r="BJ243" s="6"/>
    </row>
    <row r="244" spans="1:62" ht="31">
      <c r="A244" s="23">
        <v>240</v>
      </c>
      <c r="B244" s="39" t="s">
        <v>1288</v>
      </c>
      <c r="C244" s="39" t="s">
        <v>1007</v>
      </c>
      <c r="D244" s="39" t="s">
        <v>1067</v>
      </c>
      <c r="E244" s="39">
        <v>65</v>
      </c>
      <c r="F244" s="39" t="s">
        <v>195</v>
      </c>
      <c r="G244" s="39" t="s">
        <v>195</v>
      </c>
      <c r="H244" s="23" t="str">
        <f t="shared" si="6"/>
        <v>林＊鎂</v>
      </c>
      <c r="I244" s="23" t="str">
        <f t="shared" si="7"/>
        <v>2＊478911</v>
      </c>
      <c r="J244" s="39">
        <v>1130214</v>
      </c>
      <c r="K244" s="39" t="s">
        <v>752</v>
      </c>
      <c r="L244" s="39">
        <v>1551</v>
      </c>
      <c r="M244" s="1"/>
      <c r="N244" s="1"/>
      <c r="O244" s="1"/>
      <c r="P244" s="1"/>
      <c r="Q244" s="1"/>
      <c r="R244" s="1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1"/>
      <c r="AK244" s="1"/>
      <c r="AL244" s="1"/>
      <c r="AM244" s="25"/>
      <c r="AN244" s="25"/>
      <c r="AO244" s="25"/>
      <c r="AP244" s="25"/>
      <c r="AQ244" s="25"/>
      <c r="AR244" s="1"/>
      <c r="AS244" s="25"/>
      <c r="AT244" s="25"/>
      <c r="AU244" s="25"/>
      <c r="AV244" s="25" t="s">
        <v>9</v>
      </c>
      <c r="AW244" s="25"/>
      <c r="AX244" s="36"/>
      <c r="AY244" s="25"/>
      <c r="AZ244" s="25"/>
      <c r="BA244" s="25"/>
      <c r="BB244" s="25"/>
      <c r="BC244" s="1"/>
      <c r="BD244" s="1"/>
      <c r="BE244" s="25"/>
      <c r="BF244" s="1"/>
      <c r="BG244" s="1"/>
      <c r="BH244" s="1"/>
      <c r="BI244" s="25" t="s">
        <v>1034</v>
      </c>
      <c r="BJ244" s="6"/>
    </row>
    <row r="245" spans="1:62" ht="31">
      <c r="A245" s="23">
        <v>241</v>
      </c>
      <c r="B245" s="39" t="s">
        <v>1289</v>
      </c>
      <c r="C245" s="39" t="s">
        <v>173</v>
      </c>
      <c r="D245" s="39" t="s">
        <v>1067</v>
      </c>
      <c r="E245" s="39">
        <v>72</v>
      </c>
      <c r="F245" s="39" t="s">
        <v>195</v>
      </c>
      <c r="G245" s="39" t="s">
        <v>195</v>
      </c>
      <c r="H245" s="23" t="str">
        <f t="shared" si="6"/>
        <v>湯＊美</v>
      </c>
      <c r="I245" s="23" t="str">
        <f t="shared" si="7"/>
        <v>0＊434355</v>
      </c>
      <c r="J245" s="39">
        <v>1130219</v>
      </c>
      <c r="K245" s="39" t="s">
        <v>734</v>
      </c>
      <c r="L245" s="39">
        <v>1551</v>
      </c>
      <c r="M245" s="1"/>
      <c r="N245" s="1"/>
      <c r="O245" s="1"/>
      <c r="P245" s="1"/>
      <c r="Q245" s="1"/>
      <c r="R245" s="1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1"/>
      <c r="AK245" s="1"/>
      <c r="AL245" s="1"/>
      <c r="AM245" s="25"/>
      <c r="AN245" s="25"/>
      <c r="AO245" s="25"/>
      <c r="AP245" s="25"/>
      <c r="AQ245" s="25"/>
      <c r="AR245" s="1"/>
      <c r="AS245" s="25"/>
      <c r="AT245" s="25"/>
      <c r="AU245" s="25"/>
      <c r="AV245" s="25"/>
      <c r="AW245" s="25"/>
      <c r="AX245" s="36"/>
      <c r="AY245" s="25"/>
      <c r="AZ245" s="25"/>
      <c r="BA245" s="25" t="s">
        <v>9</v>
      </c>
      <c r="BB245" s="25"/>
      <c r="BC245" s="1"/>
      <c r="BD245" s="1"/>
      <c r="BE245" s="25"/>
      <c r="BF245" s="1"/>
      <c r="BG245" s="1"/>
      <c r="BH245" s="1"/>
      <c r="BI245" s="25"/>
      <c r="BJ245" s="6"/>
    </row>
    <row r="246" spans="1:62" ht="31">
      <c r="A246" s="23">
        <v>242</v>
      </c>
      <c r="B246" s="39" t="s">
        <v>1290</v>
      </c>
      <c r="C246" s="39" t="s">
        <v>1008</v>
      </c>
      <c r="D246" s="39" t="s">
        <v>1067</v>
      </c>
      <c r="E246" s="39">
        <v>78</v>
      </c>
      <c r="F246" s="39" t="s">
        <v>853</v>
      </c>
      <c r="G246" s="39" t="s">
        <v>950</v>
      </c>
      <c r="H246" s="23" t="str">
        <f t="shared" si="6"/>
        <v>周＊蘭</v>
      </c>
      <c r="I246" s="23" t="str">
        <f t="shared" si="7"/>
        <v>0＊122616</v>
      </c>
      <c r="J246" s="39">
        <v>1130221</v>
      </c>
      <c r="K246" s="39" t="s">
        <v>752</v>
      </c>
      <c r="L246" s="39">
        <v>1551</v>
      </c>
      <c r="M246" s="1"/>
      <c r="N246" s="1"/>
      <c r="O246" s="1"/>
      <c r="P246" s="1"/>
      <c r="Q246" s="1"/>
      <c r="R246" s="1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1"/>
      <c r="AK246" s="1"/>
      <c r="AL246" s="1"/>
      <c r="AM246" s="25"/>
      <c r="AN246" s="25"/>
      <c r="AO246" s="25"/>
      <c r="AP246" s="25"/>
      <c r="AQ246" s="25"/>
      <c r="AR246" s="1"/>
      <c r="AS246" s="25"/>
      <c r="AT246" s="25"/>
      <c r="AU246" s="25"/>
      <c r="AV246" s="25" t="s">
        <v>9</v>
      </c>
      <c r="AW246" s="25"/>
      <c r="AX246" s="36"/>
      <c r="AY246" s="25"/>
      <c r="AZ246" s="25"/>
      <c r="BA246" s="25"/>
      <c r="BB246" s="25"/>
      <c r="BC246" s="1"/>
      <c r="BD246" s="1"/>
      <c r="BE246" s="25"/>
      <c r="BF246" s="1"/>
      <c r="BG246" s="1"/>
      <c r="BH246" s="1"/>
      <c r="BI246" s="25" t="s">
        <v>1034</v>
      </c>
      <c r="BJ246" s="6"/>
    </row>
    <row r="247" spans="1:62" ht="31">
      <c r="A247" s="23">
        <v>243</v>
      </c>
      <c r="B247" s="39" t="s">
        <v>1291</v>
      </c>
      <c r="C247" s="39" t="s">
        <v>1009</v>
      </c>
      <c r="D247" s="39" t="s">
        <v>1063</v>
      </c>
      <c r="E247" s="39">
        <v>45</v>
      </c>
      <c r="F247" s="39" t="s">
        <v>980</v>
      </c>
      <c r="G247" s="39"/>
      <c r="H247" s="23" t="str">
        <f t="shared" si="6"/>
        <v>胡＊銘</v>
      </c>
      <c r="I247" s="23" t="str">
        <f t="shared" si="7"/>
        <v>2＊541175</v>
      </c>
      <c r="J247" s="39">
        <v>1130221</v>
      </c>
      <c r="K247" s="39" t="s">
        <v>752</v>
      </c>
      <c r="L247" s="39">
        <v>1551</v>
      </c>
      <c r="M247" s="1"/>
      <c r="N247" s="1"/>
      <c r="O247" s="1"/>
      <c r="P247" s="1"/>
      <c r="Q247" s="1"/>
      <c r="R247" s="1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1"/>
      <c r="AK247" s="1"/>
      <c r="AL247" s="1"/>
      <c r="AM247" s="25"/>
      <c r="AN247" s="25"/>
      <c r="AO247" s="25"/>
      <c r="AP247" s="25"/>
      <c r="AQ247" s="25"/>
      <c r="AR247" s="1"/>
      <c r="AS247" s="25"/>
      <c r="AT247" s="25"/>
      <c r="AU247" s="25"/>
      <c r="AV247" s="25" t="s">
        <v>9</v>
      </c>
      <c r="AW247" s="25"/>
      <c r="AX247" s="36"/>
      <c r="AY247" s="25"/>
      <c r="AZ247" s="25"/>
      <c r="BA247" s="25"/>
      <c r="BB247" s="25"/>
      <c r="BC247" s="1"/>
      <c r="BD247" s="1"/>
      <c r="BE247" s="25"/>
      <c r="BF247" s="1"/>
      <c r="BG247" s="1"/>
      <c r="BH247" s="1"/>
      <c r="BI247" s="25" t="s">
        <v>1034</v>
      </c>
      <c r="BJ247" s="6"/>
    </row>
    <row r="248" spans="1:62" ht="46.5">
      <c r="A248" s="23">
        <v>244</v>
      </c>
      <c r="B248" s="39" t="s">
        <v>1292</v>
      </c>
      <c r="C248" s="39" t="s">
        <v>1010</v>
      </c>
      <c r="D248" s="39" t="s">
        <v>1067</v>
      </c>
      <c r="E248" s="39">
        <v>73</v>
      </c>
      <c r="F248" s="39" t="s">
        <v>936</v>
      </c>
      <c r="G248" s="39" t="s">
        <v>898</v>
      </c>
      <c r="H248" s="23" t="str">
        <f t="shared" si="6"/>
        <v>李＊卿</v>
      </c>
      <c r="I248" s="23" t="str">
        <f t="shared" si="7"/>
        <v>1＊116311</v>
      </c>
      <c r="J248" s="39">
        <v>1130222</v>
      </c>
      <c r="K248" s="39" t="s">
        <v>1057</v>
      </c>
      <c r="L248" s="39">
        <v>1551</v>
      </c>
      <c r="M248" s="1"/>
      <c r="N248" s="1"/>
      <c r="O248" s="1"/>
      <c r="P248" s="1"/>
      <c r="Q248" s="1"/>
      <c r="R248" s="1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1"/>
      <c r="AK248" s="1"/>
      <c r="AL248" s="1"/>
      <c r="AM248" s="25"/>
      <c r="AN248" s="25"/>
      <c r="AO248" s="25"/>
      <c r="AP248" s="25"/>
      <c r="AQ248" s="25"/>
      <c r="AR248" s="1"/>
      <c r="AS248" s="25"/>
      <c r="AT248" s="25"/>
      <c r="AU248" s="25" t="s">
        <v>9</v>
      </c>
      <c r="AV248" s="25"/>
      <c r="AW248" s="25"/>
      <c r="AX248" s="36"/>
      <c r="AY248" s="25"/>
      <c r="AZ248" s="25"/>
      <c r="BA248" s="25"/>
      <c r="BB248" s="25" t="s">
        <v>1037</v>
      </c>
      <c r="BC248" s="1"/>
      <c r="BD248" s="1"/>
      <c r="BE248" s="25"/>
      <c r="BF248" s="1"/>
      <c r="BG248" s="1"/>
      <c r="BH248" s="1"/>
      <c r="BI248" s="25"/>
      <c r="BJ248" s="6"/>
    </row>
    <row r="249" spans="1:62" ht="31">
      <c r="A249" s="23">
        <v>245</v>
      </c>
      <c r="B249" s="39" t="s">
        <v>1293</v>
      </c>
      <c r="C249" s="39" t="s">
        <v>388</v>
      </c>
      <c r="D249" s="39" t="s">
        <v>1063</v>
      </c>
      <c r="E249" s="39">
        <v>68</v>
      </c>
      <c r="F249" s="39" t="s">
        <v>195</v>
      </c>
      <c r="G249" s="39" t="s">
        <v>195</v>
      </c>
      <c r="H249" s="23" t="str">
        <f t="shared" si="6"/>
        <v>洪＊耀</v>
      </c>
      <c r="I249" s="23" t="str">
        <f t="shared" si="7"/>
        <v>1＊883876</v>
      </c>
      <c r="J249" s="39">
        <v>1130226</v>
      </c>
      <c r="K249" s="39" t="s">
        <v>734</v>
      </c>
      <c r="L249" s="39">
        <v>1551</v>
      </c>
      <c r="M249" s="1"/>
      <c r="N249" s="1"/>
      <c r="O249" s="1"/>
      <c r="P249" s="1"/>
      <c r="Q249" s="1"/>
      <c r="R249" s="1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1"/>
      <c r="AK249" s="1"/>
      <c r="AL249" s="1"/>
      <c r="AM249" s="25"/>
      <c r="AN249" s="25"/>
      <c r="AO249" s="25"/>
      <c r="AP249" s="25"/>
      <c r="AQ249" s="25"/>
      <c r="AR249" s="1"/>
      <c r="AS249" s="25"/>
      <c r="AT249" s="25"/>
      <c r="AU249" s="25"/>
      <c r="AV249" s="25"/>
      <c r="AW249" s="25"/>
      <c r="AX249" s="36"/>
      <c r="AY249" s="25"/>
      <c r="AZ249" s="25"/>
      <c r="BA249" s="25" t="s">
        <v>9</v>
      </c>
      <c r="BB249" s="25"/>
      <c r="BC249" s="1"/>
      <c r="BD249" s="1"/>
      <c r="BE249" s="25"/>
      <c r="BF249" s="1"/>
      <c r="BG249" s="1"/>
      <c r="BH249" s="1"/>
      <c r="BI249" s="25"/>
      <c r="BJ249" s="6"/>
    </row>
    <row r="250" spans="1:62" ht="17">
      <c r="A250" s="23">
        <v>246</v>
      </c>
      <c r="B250" s="39" t="s">
        <v>1294</v>
      </c>
      <c r="C250" s="39" t="s">
        <v>1011</v>
      </c>
      <c r="D250" s="39" t="s">
        <v>1063</v>
      </c>
      <c r="E250" s="39">
        <v>66</v>
      </c>
      <c r="F250" s="39" t="s">
        <v>195</v>
      </c>
      <c r="G250" s="39" t="s">
        <v>195</v>
      </c>
      <c r="H250" s="23" t="str">
        <f t="shared" si="6"/>
        <v>林＊珍</v>
      </c>
      <c r="I250" s="23" t="str">
        <f t="shared" si="7"/>
        <v>1＊819488</v>
      </c>
      <c r="J250" s="39">
        <v>1130227</v>
      </c>
      <c r="K250" s="39">
        <v>5761300</v>
      </c>
      <c r="L250" s="39">
        <v>1551</v>
      </c>
      <c r="M250" s="1"/>
      <c r="N250" s="1"/>
      <c r="O250" s="1"/>
      <c r="P250" s="1"/>
      <c r="Q250" s="1"/>
      <c r="R250" s="1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1"/>
      <c r="AK250" s="1"/>
      <c r="AL250" s="1"/>
      <c r="AM250" s="25"/>
      <c r="AN250" s="25"/>
      <c r="AO250" s="25"/>
      <c r="AP250" s="25"/>
      <c r="AQ250" s="25"/>
      <c r="AR250" s="1"/>
      <c r="AS250" s="25"/>
      <c r="AT250" s="25"/>
      <c r="AU250" s="25" t="s">
        <v>9</v>
      </c>
      <c r="AV250" s="25"/>
      <c r="AW250" s="25"/>
      <c r="AX250" s="36"/>
      <c r="AY250" s="25"/>
      <c r="AZ250" s="25"/>
      <c r="BA250" s="25"/>
      <c r="BB250" s="25"/>
      <c r="BC250" s="1"/>
      <c r="BD250" s="1"/>
      <c r="BE250" s="25"/>
      <c r="BF250" s="1"/>
      <c r="BG250" s="1"/>
      <c r="BH250" s="1"/>
      <c r="BI250" s="25"/>
      <c r="BJ250" s="6"/>
    </row>
    <row r="251" spans="1:62" ht="31">
      <c r="A251" s="23">
        <v>247</v>
      </c>
      <c r="B251" s="39" t="s">
        <v>1295</v>
      </c>
      <c r="C251" s="39" t="s">
        <v>1012</v>
      </c>
      <c r="D251" s="39" t="s">
        <v>1067</v>
      </c>
      <c r="E251" s="39">
        <v>63</v>
      </c>
      <c r="F251" s="39" t="s">
        <v>876</v>
      </c>
      <c r="G251" s="39"/>
      <c r="H251" s="23" t="str">
        <f t="shared" si="6"/>
        <v>陳＊琴</v>
      </c>
      <c r="I251" s="23" t="str">
        <f t="shared" si="7"/>
        <v>0＊469594</v>
      </c>
      <c r="J251" s="39">
        <v>1130229</v>
      </c>
      <c r="K251" s="39" t="s">
        <v>752</v>
      </c>
      <c r="L251" s="39">
        <v>1551</v>
      </c>
      <c r="M251" s="1"/>
      <c r="N251" s="1"/>
      <c r="O251" s="1"/>
      <c r="P251" s="1"/>
      <c r="Q251" s="1"/>
      <c r="R251" s="1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1"/>
      <c r="AK251" s="1"/>
      <c r="AL251" s="1"/>
      <c r="AM251" s="25"/>
      <c r="AN251" s="25"/>
      <c r="AO251" s="25"/>
      <c r="AP251" s="25"/>
      <c r="AQ251" s="25"/>
      <c r="AR251" s="1"/>
      <c r="AS251" s="25"/>
      <c r="AT251" s="25"/>
      <c r="AU251" s="25"/>
      <c r="AV251" s="25" t="s">
        <v>9</v>
      </c>
      <c r="AW251" s="25"/>
      <c r="AX251" s="36"/>
      <c r="AY251" s="25"/>
      <c r="AZ251" s="25"/>
      <c r="BA251" s="25"/>
      <c r="BB251" s="25"/>
      <c r="BC251" s="1"/>
      <c r="BD251" s="1"/>
      <c r="BE251" s="25"/>
      <c r="BF251" s="1"/>
      <c r="BG251" s="1"/>
      <c r="BH251" s="1"/>
      <c r="BI251" s="25" t="s">
        <v>1034</v>
      </c>
      <c r="BJ251" s="6"/>
    </row>
    <row r="252" spans="1:62" ht="31">
      <c r="A252" s="23">
        <v>248</v>
      </c>
      <c r="B252" s="39" t="s">
        <v>1296</v>
      </c>
      <c r="C252" s="39" t="s">
        <v>1013</v>
      </c>
      <c r="D252" s="39" t="s">
        <v>1063</v>
      </c>
      <c r="E252" s="39">
        <v>49</v>
      </c>
      <c r="F252" s="39" t="s">
        <v>950</v>
      </c>
      <c r="G252" s="39"/>
      <c r="H252" s="23" t="str">
        <f t="shared" si="6"/>
        <v>呂＊偉</v>
      </c>
      <c r="I252" s="23" t="str">
        <f t="shared" si="7"/>
        <v>2＊553763</v>
      </c>
      <c r="J252" s="39">
        <v>1130229</v>
      </c>
      <c r="K252" s="39" t="s">
        <v>753</v>
      </c>
      <c r="L252" s="39">
        <v>1551</v>
      </c>
      <c r="M252" s="1"/>
      <c r="N252" s="1"/>
      <c r="O252" s="1"/>
      <c r="P252" s="1"/>
      <c r="Q252" s="1"/>
      <c r="R252" s="1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1"/>
      <c r="AK252" s="1"/>
      <c r="AL252" s="1"/>
      <c r="AM252" s="25"/>
      <c r="AN252" s="25"/>
      <c r="AO252" s="25"/>
      <c r="AP252" s="25"/>
      <c r="AQ252" s="25"/>
      <c r="AR252" s="1" t="s">
        <v>9</v>
      </c>
      <c r="AS252" s="25"/>
      <c r="AT252" s="25"/>
      <c r="AU252" s="25"/>
      <c r="AV252" s="25"/>
      <c r="AW252" s="25"/>
      <c r="AX252" s="36"/>
      <c r="AY252" s="25"/>
      <c r="AZ252" s="25"/>
      <c r="BA252" s="25"/>
      <c r="BB252" s="25"/>
      <c r="BC252" s="1"/>
      <c r="BD252" s="1"/>
      <c r="BE252" s="25"/>
      <c r="BF252" s="1"/>
      <c r="BG252" s="1"/>
      <c r="BH252" s="1"/>
      <c r="BI252" s="25" t="s">
        <v>1034</v>
      </c>
      <c r="BJ252" s="6"/>
    </row>
    <row r="253" spans="1:62" ht="46.5">
      <c r="A253" s="23">
        <v>249</v>
      </c>
      <c r="B253" s="39" t="s">
        <v>1297</v>
      </c>
      <c r="C253" s="39" t="s">
        <v>1014</v>
      </c>
      <c r="D253" s="39" t="s">
        <v>1063</v>
      </c>
      <c r="E253" s="39">
        <v>52</v>
      </c>
      <c r="F253" s="39" t="s">
        <v>849</v>
      </c>
      <c r="G253" s="39" t="s">
        <v>908</v>
      </c>
      <c r="H253" s="23" t="str">
        <f t="shared" si="6"/>
        <v>王＊宏</v>
      </c>
      <c r="I253" s="23" t="str">
        <f t="shared" si="7"/>
        <v>0＊152512</v>
      </c>
      <c r="J253" s="39">
        <v>1130202</v>
      </c>
      <c r="K253" s="39" t="s">
        <v>748</v>
      </c>
      <c r="L253" s="39">
        <v>1410</v>
      </c>
      <c r="M253" s="1"/>
      <c r="N253" s="1"/>
      <c r="O253" s="1"/>
      <c r="P253" s="1"/>
      <c r="Q253" s="1"/>
      <c r="R253" s="1"/>
      <c r="S253" s="25"/>
      <c r="T253" s="25"/>
      <c r="U253" s="25"/>
      <c r="V253" s="25"/>
      <c r="W253" s="25" t="s">
        <v>9</v>
      </c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1"/>
      <c r="AK253" s="1"/>
      <c r="AL253" s="1"/>
      <c r="AM253" s="25"/>
      <c r="AN253" s="25"/>
      <c r="AO253" s="25"/>
      <c r="AP253" s="25"/>
      <c r="AQ253" s="25"/>
      <c r="AR253" s="1"/>
      <c r="AS253" s="25"/>
      <c r="AT253" s="25"/>
      <c r="AU253" s="25"/>
      <c r="AV253" s="25"/>
      <c r="AW253" s="25"/>
      <c r="AX253" s="36"/>
      <c r="AY253" s="25"/>
      <c r="AZ253" s="25"/>
      <c r="BA253" s="25"/>
      <c r="BB253" s="25"/>
      <c r="BC253" s="1"/>
      <c r="BD253" s="1"/>
      <c r="BE253" s="25"/>
      <c r="BF253" s="1"/>
      <c r="BG253" s="1"/>
      <c r="BH253" s="1"/>
      <c r="BI253" s="25" t="s">
        <v>1034</v>
      </c>
      <c r="BJ253" s="6"/>
    </row>
    <row r="254" spans="1:62" ht="31">
      <c r="A254" s="23">
        <v>250</v>
      </c>
      <c r="B254" s="39" t="s">
        <v>1298</v>
      </c>
      <c r="C254" s="39" t="s">
        <v>308</v>
      </c>
      <c r="D254" s="39" t="s">
        <v>1067</v>
      </c>
      <c r="E254" s="39">
        <v>65</v>
      </c>
      <c r="F254" s="39" t="s">
        <v>195</v>
      </c>
      <c r="G254" s="39" t="s">
        <v>195</v>
      </c>
      <c r="H254" s="23" t="str">
        <f t="shared" si="6"/>
        <v>楊＊月琴</v>
      </c>
      <c r="I254" s="23" t="str">
        <f t="shared" si="7"/>
        <v>0＊083178</v>
      </c>
      <c r="J254" s="39">
        <v>1130202</v>
      </c>
      <c r="K254" s="39" t="s">
        <v>750</v>
      </c>
      <c r="L254" s="39">
        <v>1410</v>
      </c>
      <c r="M254" s="1"/>
      <c r="N254" s="1"/>
      <c r="O254" s="1"/>
      <c r="P254" s="1"/>
      <c r="Q254" s="1"/>
      <c r="R254" s="1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1"/>
      <c r="AK254" s="1"/>
      <c r="AL254" s="1"/>
      <c r="AM254" s="25"/>
      <c r="AN254" s="25"/>
      <c r="AO254" s="25"/>
      <c r="AP254" s="25"/>
      <c r="AQ254" s="25"/>
      <c r="AR254" s="1"/>
      <c r="AS254" s="25"/>
      <c r="AT254" s="25"/>
      <c r="AU254" s="25"/>
      <c r="AV254" s="25"/>
      <c r="AW254" s="25"/>
      <c r="AX254" s="36"/>
      <c r="AY254" s="25"/>
      <c r="AZ254" s="25"/>
      <c r="BA254" s="25" t="s">
        <v>9</v>
      </c>
      <c r="BB254" s="25"/>
      <c r="BC254" s="1"/>
      <c r="BD254" s="1"/>
      <c r="BE254" s="25"/>
      <c r="BF254" s="1"/>
      <c r="BG254" s="1"/>
      <c r="BH254" s="1"/>
      <c r="BI254" s="25" t="s">
        <v>1043</v>
      </c>
      <c r="BJ254" s="6"/>
    </row>
    <row r="255" spans="1:62" ht="31">
      <c r="A255" s="23">
        <v>251</v>
      </c>
      <c r="B255" s="39" t="s">
        <v>1299</v>
      </c>
      <c r="C255" s="39" t="s">
        <v>1015</v>
      </c>
      <c r="D255" s="39" t="s">
        <v>1063</v>
      </c>
      <c r="E255" s="39">
        <v>72</v>
      </c>
      <c r="F255" s="39" t="s">
        <v>195</v>
      </c>
      <c r="G255" s="39" t="s">
        <v>195</v>
      </c>
      <c r="H255" s="23" t="str">
        <f t="shared" si="6"/>
        <v>陳＊樹</v>
      </c>
      <c r="I255" s="23" t="str">
        <f t="shared" si="7"/>
        <v>1＊627452</v>
      </c>
      <c r="J255" s="39">
        <v>1130205</v>
      </c>
      <c r="K255" s="39" t="s">
        <v>734</v>
      </c>
      <c r="L255" s="39">
        <v>1410</v>
      </c>
      <c r="M255" s="1"/>
      <c r="N255" s="1"/>
      <c r="O255" s="1"/>
      <c r="P255" s="1"/>
      <c r="Q255" s="1"/>
      <c r="R255" s="1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1"/>
      <c r="AK255" s="1"/>
      <c r="AL255" s="1"/>
      <c r="AM255" s="25"/>
      <c r="AN255" s="25"/>
      <c r="AO255" s="25"/>
      <c r="AP255" s="25"/>
      <c r="AQ255" s="25"/>
      <c r="AR255" s="1"/>
      <c r="AS255" s="25"/>
      <c r="AT255" s="25"/>
      <c r="AU255" s="25"/>
      <c r="AV255" s="25"/>
      <c r="AW255" s="25"/>
      <c r="AX255" s="36"/>
      <c r="AY255" s="25"/>
      <c r="AZ255" s="25"/>
      <c r="BA255" s="25" t="s">
        <v>9</v>
      </c>
      <c r="BB255" s="25"/>
      <c r="BC255" s="1"/>
      <c r="BD255" s="1"/>
      <c r="BE255" s="25"/>
      <c r="BF255" s="1"/>
      <c r="BG255" s="1"/>
      <c r="BH255" s="1"/>
      <c r="BI255" s="25"/>
      <c r="BJ255" s="6"/>
    </row>
    <row r="256" spans="1:62" ht="31">
      <c r="A256" s="23">
        <v>252</v>
      </c>
      <c r="B256" s="39" t="s">
        <v>1300</v>
      </c>
      <c r="C256" s="39" t="s">
        <v>1016</v>
      </c>
      <c r="D256" s="39" t="s">
        <v>1067</v>
      </c>
      <c r="E256" s="39">
        <v>78</v>
      </c>
      <c r="F256" s="39" t="s">
        <v>195</v>
      </c>
      <c r="G256" s="39" t="s">
        <v>195</v>
      </c>
      <c r="H256" s="23" t="str">
        <f t="shared" si="6"/>
        <v>張＊榕</v>
      </c>
      <c r="I256" s="23" t="str">
        <f t="shared" si="7"/>
        <v>0＊175488</v>
      </c>
      <c r="J256" s="39">
        <v>1130207</v>
      </c>
      <c r="K256" s="39" t="s">
        <v>732</v>
      </c>
      <c r="L256" s="39">
        <v>1410</v>
      </c>
      <c r="M256" s="1"/>
      <c r="N256" s="1"/>
      <c r="O256" s="1"/>
      <c r="P256" s="1"/>
      <c r="Q256" s="1"/>
      <c r="R256" s="1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1"/>
      <c r="AK256" s="1"/>
      <c r="AL256" s="1"/>
      <c r="AM256" s="25"/>
      <c r="AN256" s="25"/>
      <c r="AO256" s="25"/>
      <c r="AP256" s="25"/>
      <c r="AQ256" s="25"/>
      <c r="AR256" s="1"/>
      <c r="AS256" s="25"/>
      <c r="AT256" s="25"/>
      <c r="AU256" s="25"/>
      <c r="AV256" s="25"/>
      <c r="AW256" s="25"/>
      <c r="AX256" s="36"/>
      <c r="AY256" s="25"/>
      <c r="AZ256" s="25"/>
      <c r="BA256" s="25"/>
      <c r="BB256" s="25" t="s">
        <v>733</v>
      </c>
      <c r="BC256" s="1"/>
      <c r="BD256" s="1"/>
      <c r="BE256" s="25"/>
      <c r="BF256" s="1"/>
      <c r="BG256" s="1"/>
      <c r="BH256" s="1"/>
      <c r="BI256" s="25"/>
      <c r="BJ256" s="6"/>
    </row>
    <row r="257" spans="1:62" ht="31">
      <c r="A257" s="23">
        <v>253</v>
      </c>
      <c r="B257" s="39" t="s">
        <v>1301</v>
      </c>
      <c r="C257" s="39" t="s">
        <v>390</v>
      </c>
      <c r="D257" s="39" t="s">
        <v>1063</v>
      </c>
      <c r="E257" s="39">
        <v>62</v>
      </c>
      <c r="F257" s="39" t="s">
        <v>195</v>
      </c>
      <c r="G257" s="39" t="s">
        <v>195</v>
      </c>
      <c r="H257" s="23" t="str">
        <f t="shared" si="6"/>
        <v>花＊枝</v>
      </c>
      <c r="I257" s="23" t="str">
        <f t="shared" si="7"/>
        <v>0＊895368</v>
      </c>
      <c r="J257" s="39">
        <v>1130207</v>
      </c>
      <c r="K257" s="39" t="s">
        <v>732</v>
      </c>
      <c r="L257" s="39">
        <v>1410</v>
      </c>
      <c r="M257" s="1"/>
      <c r="N257" s="1"/>
      <c r="O257" s="1"/>
      <c r="P257" s="1"/>
      <c r="Q257" s="1"/>
      <c r="R257" s="1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1"/>
      <c r="AK257" s="1"/>
      <c r="AL257" s="1"/>
      <c r="AM257" s="25"/>
      <c r="AN257" s="25"/>
      <c r="AO257" s="25"/>
      <c r="AP257" s="25"/>
      <c r="AQ257" s="25"/>
      <c r="AR257" s="1"/>
      <c r="AS257" s="25"/>
      <c r="AT257" s="25"/>
      <c r="AU257" s="25"/>
      <c r="AV257" s="25"/>
      <c r="AW257" s="25"/>
      <c r="AX257" s="36"/>
      <c r="AY257" s="25"/>
      <c r="AZ257" s="25"/>
      <c r="BA257" s="25"/>
      <c r="BB257" s="25" t="s">
        <v>733</v>
      </c>
      <c r="BC257" s="1"/>
      <c r="BD257" s="1"/>
      <c r="BE257" s="25"/>
      <c r="BF257" s="1"/>
      <c r="BG257" s="1"/>
      <c r="BH257" s="1"/>
      <c r="BI257" s="25"/>
      <c r="BJ257" s="6"/>
    </row>
    <row r="258" spans="1:62" ht="31">
      <c r="A258" s="23">
        <v>254</v>
      </c>
      <c r="B258" s="39" t="s">
        <v>1302</v>
      </c>
      <c r="C258" s="39" t="s">
        <v>1017</v>
      </c>
      <c r="D258" s="39" t="s">
        <v>1063</v>
      </c>
      <c r="E258" s="39">
        <v>56</v>
      </c>
      <c r="F258" s="39" t="s">
        <v>195</v>
      </c>
      <c r="G258" s="39" t="s">
        <v>195</v>
      </c>
      <c r="H258" s="23" t="str">
        <f t="shared" si="6"/>
        <v>林＊源</v>
      </c>
      <c r="I258" s="23" t="str">
        <f t="shared" si="7"/>
        <v>0＊635210</v>
      </c>
      <c r="J258" s="39">
        <v>1130207</v>
      </c>
      <c r="K258" s="39" t="s">
        <v>734</v>
      </c>
      <c r="L258" s="39">
        <v>1410</v>
      </c>
      <c r="M258" s="1"/>
      <c r="N258" s="1"/>
      <c r="O258" s="1"/>
      <c r="P258" s="1"/>
      <c r="Q258" s="1"/>
      <c r="R258" s="1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1"/>
      <c r="AK258" s="1"/>
      <c r="AL258" s="1"/>
      <c r="AM258" s="25"/>
      <c r="AN258" s="25"/>
      <c r="AO258" s="25"/>
      <c r="AP258" s="25"/>
      <c r="AQ258" s="25"/>
      <c r="AR258" s="1"/>
      <c r="AS258" s="25"/>
      <c r="AT258" s="25"/>
      <c r="AU258" s="25"/>
      <c r="AV258" s="25"/>
      <c r="AW258" s="25"/>
      <c r="AX258" s="36"/>
      <c r="AY258" s="25"/>
      <c r="AZ258" s="25"/>
      <c r="BA258" s="25" t="s">
        <v>9</v>
      </c>
      <c r="BB258" s="25"/>
      <c r="BC258" s="1"/>
      <c r="BD258" s="1"/>
      <c r="BE258" s="25"/>
      <c r="BF258" s="1"/>
      <c r="BG258" s="1"/>
      <c r="BH258" s="1"/>
      <c r="BI258" s="25"/>
      <c r="BJ258" s="6"/>
    </row>
    <row r="259" spans="1:62" ht="31">
      <c r="A259" s="23">
        <v>255</v>
      </c>
      <c r="B259" s="39" t="s">
        <v>1303</v>
      </c>
      <c r="C259" s="39" t="s">
        <v>1018</v>
      </c>
      <c r="D259" s="39" t="s">
        <v>1063</v>
      </c>
      <c r="E259" s="39">
        <v>72</v>
      </c>
      <c r="F259" s="39" t="s">
        <v>195</v>
      </c>
      <c r="G259" s="39" t="s">
        <v>195</v>
      </c>
      <c r="H259" s="23" t="str">
        <f t="shared" si="6"/>
        <v>劉＊生</v>
      </c>
      <c r="I259" s="23" t="str">
        <f t="shared" si="7"/>
        <v>0＊706151</v>
      </c>
      <c r="J259" s="39">
        <v>1130207</v>
      </c>
      <c r="K259" s="39" t="s">
        <v>732</v>
      </c>
      <c r="L259" s="39">
        <v>1410</v>
      </c>
      <c r="M259" s="1"/>
      <c r="N259" s="1"/>
      <c r="O259" s="1"/>
      <c r="P259" s="1"/>
      <c r="Q259" s="1"/>
      <c r="R259" s="1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1"/>
      <c r="AK259" s="1"/>
      <c r="AL259" s="1"/>
      <c r="AM259" s="25"/>
      <c r="AN259" s="25"/>
      <c r="AO259" s="25"/>
      <c r="AP259" s="25"/>
      <c r="AQ259" s="25"/>
      <c r="AR259" s="1"/>
      <c r="AS259" s="25"/>
      <c r="AT259" s="25"/>
      <c r="AU259" s="25"/>
      <c r="AV259" s="25"/>
      <c r="AW259" s="25"/>
      <c r="AX259" s="36"/>
      <c r="AY259" s="25"/>
      <c r="AZ259" s="25"/>
      <c r="BA259" s="25"/>
      <c r="BB259" s="25" t="s">
        <v>733</v>
      </c>
      <c r="BC259" s="1"/>
      <c r="BD259" s="1"/>
      <c r="BE259" s="25"/>
      <c r="BF259" s="1"/>
      <c r="BG259" s="1"/>
      <c r="BH259" s="1"/>
      <c r="BI259" s="25"/>
      <c r="BJ259" s="6"/>
    </row>
    <row r="260" spans="1:62" ht="62">
      <c r="A260" s="23">
        <v>256</v>
      </c>
      <c r="B260" s="39" t="s">
        <v>1298</v>
      </c>
      <c r="C260" s="39" t="s">
        <v>308</v>
      </c>
      <c r="D260" s="39" t="s">
        <v>1067</v>
      </c>
      <c r="E260" s="39">
        <v>65</v>
      </c>
      <c r="F260" s="39" t="s">
        <v>195</v>
      </c>
      <c r="G260" s="39" t="s">
        <v>195</v>
      </c>
      <c r="H260" s="23" t="str">
        <f t="shared" si="6"/>
        <v>楊＊月琴</v>
      </c>
      <c r="I260" s="23" t="str">
        <f t="shared" si="7"/>
        <v>0＊083178</v>
      </c>
      <c r="J260" s="39">
        <v>1130207</v>
      </c>
      <c r="K260" s="39" t="s">
        <v>1058</v>
      </c>
      <c r="L260" s="39">
        <v>1410</v>
      </c>
      <c r="M260" s="1"/>
      <c r="N260" s="1"/>
      <c r="O260" s="1"/>
      <c r="P260" s="1"/>
      <c r="Q260" s="1"/>
      <c r="R260" s="1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1"/>
      <c r="AK260" s="1"/>
      <c r="AL260" s="1"/>
      <c r="AM260" s="25"/>
      <c r="AN260" s="25"/>
      <c r="AO260" s="25"/>
      <c r="AP260" s="25"/>
      <c r="AQ260" s="25"/>
      <c r="AR260" s="1"/>
      <c r="AS260" s="25"/>
      <c r="AT260" s="25"/>
      <c r="AU260" s="25"/>
      <c r="AV260" s="25"/>
      <c r="AW260" s="25"/>
      <c r="AX260" s="36"/>
      <c r="AY260" s="25"/>
      <c r="AZ260" s="25"/>
      <c r="BA260" s="25" t="s">
        <v>9</v>
      </c>
      <c r="BB260" s="25"/>
      <c r="BC260" s="1"/>
      <c r="BD260" s="1"/>
      <c r="BE260" s="25"/>
      <c r="BF260" s="1"/>
      <c r="BG260" s="1"/>
      <c r="BH260" s="1"/>
      <c r="BI260" s="25" t="s">
        <v>1043</v>
      </c>
      <c r="BJ260" s="6"/>
    </row>
    <row r="261" spans="1:62" ht="77.5">
      <c r="A261" s="23">
        <v>257</v>
      </c>
      <c r="B261" s="39" t="s">
        <v>1304</v>
      </c>
      <c r="C261" s="39" t="s">
        <v>226</v>
      </c>
      <c r="D261" s="39" t="s">
        <v>1067</v>
      </c>
      <c r="E261" s="39">
        <v>88</v>
      </c>
      <c r="F261" s="39" t="s">
        <v>195</v>
      </c>
      <c r="G261" s="39" t="s">
        <v>195</v>
      </c>
      <c r="H261" s="23" t="str">
        <f t="shared" ref="H261:H278" si="8">REPLACE(B261,2,1,"＊")</f>
        <v>林＊緣</v>
      </c>
      <c r="I261" s="23" t="str">
        <f t="shared" ref="I261:I278" si="9">REPLACE(C261,2,1,"＊")</f>
        <v>1＊461601</v>
      </c>
      <c r="J261" s="39">
        <v>1130208</v>
      </c>
      <c r="K261" s="39" t="s">
        <v>763</v>
      </c>
      <c r="L261" s="39">
        <v>1410</v>
      </c>
      <c r="M261" s="1"/>
      <c r="N261" s="1"/>
      <c r="O261" s="1"/>
      <c r="P261" s="1"/>
      <c r="Q261" s="1"/>
      <c r="R261" s="1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1"/>
      <c r="AK261" s="1"/>
      <c r="AL261" s="1"/>
      <c r="AM261" s="25"/>
      <c r="AN261" s="25"/>
      <c r="AO261" s="25"/>
      <c r="AP261" s="25"/>
      <c r="AQ261" s="25"/>
      <c r="AR261" s="1"/>
      <c r="AS261" s="25"/>
      <c r="AT261" s="25"/>
      <c r="AU261" s="25"/>
      <c r="AV261" s="25" t="s">
        <v>9</v>
      </c>
      <c r="AW261" s="25"/>
      <c r="AX261" s="36"/>
      <c r="AY261" s="25"/>
      <c r="AZ261" s="25" t="s">
        <v>9</v>
      </c>
      <c r="BA261" s="25" t="s">
        <v>733</v>
      </c>
      <c r="BB261" s="25"/>
      <c r="BC261" s="1"/>
      <c r="BD261" s="1"/>
      <c r="BE261" s="25"/>
      <c r="BF261" s="1"/>
      <c r="BG261" s="1"/>
      <c r="BH261" s="1"/>
      <c r="BI261" s="25" t="s">
        <v>1034</v>
      </c>
      <c r="BJ261" s="6"/>
    </row>
    <row r="262" spans="1:62" ht="31">
      <c r="A262" s="23">
        <v>258</v>
      </c>
      <c r="B262" s="39" t="s">
        <v>1305</v>
      </c>
      <c r="C262" s="39" t="s">
        <v>1019</v>
      </c>
      <c r="D262" s="39" t="s">
        <v>1063</v>
      </c>
      <c r="E262" s="39">
        <v>76</v>
      </c>
      <c r="F262" s="39" t="s">
        <v>195</v>
      </c>
      <c r="G262" s="39" t="s">
        <v>195</v>
      </c>
      <c r="H262" s="23" t="str">
        <f t="shared" si="8"/>
        <v>張＊樹</v>
      </c>
      <c r="I262" s="23" t="str">
        <f t="shared" si="9"/>
        <v>1＊659280</v>
      </c>
      <c r="J262" s="39">
        <v>1130208</v>
      </c>
      <c r="K262" s="39" t="s">
        <v>732</v>
      </c>
      <c r="L262" s="39">
        <v>1410</v>
      </c>
      <c r="M262" s="1"/>
      <c r="N262" s="1"/>
      <c r="O262" s="1"/>
      <c r="P262" s="1"/>
      <c r="Q262" s="1"/>
      <c r="R262" s="1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1"/>
      <c r="AK262" s="1"/>
      <c r="AL262" s="1"/>
      <c r="AM262" s="25"/>
      <c r="AN262" s="25"/>
      <c r="AO262" s="25"/>
      <c r="AP262" s="25"/>
      <c r="AQ262" s="25"/>
      <c r="AR262" s="1"/>
      <c r="AS262" s="25"/>
      <c r="AT262" s="25"/>
      <c r="AU262" s="25"/>
      <c r="AV262" s="25"/>
      <c r="AW262" s="25"/>
      <c r="AX262" s="36"/>
      <c r="AY262" s="25"/>
      <c r="AZ262" s="25"/>
      <c r="BA262" s="25"/>
      <c r="BB262" s="25" t="s">
        <v>1037</v>
      </c>
      <c r="BC262" s="1"/>
      <c r="BD262" s="1"/>
      <c r="BE262" s="25"/>
      <c r="BF262" s="1"/>
      <c r="BG262" s="1"/>
      <c r="BH262" s="1"/>
      <c r="BI262" s="25"/>
      <c r="BJ262" s="6"/>
    </row>
    <row r="263" spans="1:62" ht="77.5">
      <c r="A263" s="23">
        <v>259</v>
      </c>
      <c r="B263" s="39" t="s">
        <v>1306</v>
      </c>
      <c r="C263" s="39" t="s">
        <v>1020</v>
      </c>
      <c r="D263" s="39" t="s">
        <v>1067</v>
      </c>
      <c r="E263" s="39">
        <v>82</v>
      </c>
      <c r="F263" s="39" t="s">
        <v>849</v>
      </c>
      <c r="G263" s="39" t="s">
        <v>855</v>
      </c>
      <c r="H263" s="23" t="str">
        <f t="shared" si="8"/>
        <v>杜＊耳</v>
      </c>
      <c r="I263" s="23" t="str">
        <f t="shared" si="9"/>
        <v>0＊432973</v>
      </c>
      <c r="J263" s="39">
        <v>1130208</v>
      </c>
      <c r="K263" s="39" t="s">
        <v>1059</v>
      </c>
      <c r="L263" s="39">
        <v>1410</v>
      </c>
      <c r="M263" s="1"/>
      <c r="N263" s="1"/>
      <c r="O263" s="1"/>
      <c r="P263" s="1"/>
      <c r="Q263" s="1"/>
      <c r="R263" s="1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1"/>
      <c r="AK263" s="1"/>
      <c r="AL263" s="1"/>
      <c r="AM263" s="25"/>
      <c r="AN263" s="25"/>
      <c r="AO263" s="25"/>
      <c r="AP263" s="25"/>
      <c r="AQ263" s="25"/>
      <c r="AR263" s="1"/>
      <c r="AS263" s="25"/>
      <c r="AT263" s="25"/>
      <c r="AU263" s="25"/>
      <c r="AV263" s="25" t="s">
        <v>9</v>
      </c>
      <c r="AW263" s="25"/>
      <c r="AX263" s="36"/>
      <c r="AY263" s="25"/>
      <c r="AZ263" s="25" t="s">
        <v>9</v>
      </c>
      <c r="BA263" s="25"/>
      <c r="BB263" s="25" t="s">
        <v>1037</v>
      </c>
      <c r="BC263" s="1"/>
      <c r="BD263" s="1"/>
      <c r="BE263" s="25"/>
      <c r="BF263" s="1"/>
      <c r="BG263" s="1"/>
      <c r="BH263" s="1"/>
      <c r="BI263" s="25" t="s">
        <v>1034</v>
      </c>
      <c r="BJ263" s="6"/>
    </row>
    <row r="264" spans="1:62" ht="31">
      <c r="A264" s="23">
        <v>260</v>
      </c>
      <c r="B264" s="39" t="s">
        <v>1307</v>
      </c>
      <c r="C264" s="39" t="s">
        <v>1021</v>
      </c>
      <c r="D264" s="39" t="s">
        <v>1063</v>
      </c>
      <c r="E264" s="39">
        <v>73</v>
      </c>
      <c r="F264" s="39" t="s">
        <v>972</v>
      </c>
      <c r="G264" s="39" t="s">
        <v>875</v>
      </c>
      <c r="H264" s="23" t="str">
        <f t="shared" si="8"/>
        <v>蔡＊祥</v>
      </c>
      <c r="I264" s="23" t="str">
        <f t="shared" si="9"/>
        <v>2＊205394</v>
      </c>
      <c r="J264" s="39">
        <v>1130217</v>
      </c>
      <c r="K264" s="39" t="s">
        <v>752</v>
      </c>
      <c r="L264" s="39">
        <v>1410</v>
      </c>
      <c r="M264" s="1"/>
      <c r="N264" s="1"/>
      <c r="O264" s="1"/>
      <c r="P264" s="1"/>
      <c r="Q264" s="1"/>
      <c r="R264" s="1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1"/>
      <c r="AK264" s="1"/>
      <c r="AL264" s="1"/>
      <c r="AM264" s="25"/>
      <c r="AN264" s="25"/>
      <c r="AO264" s="25"/>
      <c r="AP264" s="25"/>
      <c r="AQ264" s="25"/>
      <c r="AR264" s="1"/>
      <c r="AS264" s="25"/>
      <c r="AT264" s="25"/>
      <c r="AU264" s="25"/>
      <c r="AV264" s="25" t="s">
        <v>9</v>
      </c>
      <c r="AW264" s="25"/>
      <c r="AX264" s="36"/>
      <c r="AY264" s="25"/>
      <c r="AZ264" s="25"/>
      <c r="BA264" s="25"/>
      <c r="BB264" s="25"/>
      <c r="BC264" s="1"/>
      <c r="BD264" s="1"/>
      <c r="BE264" s="25"/>
      <c r="BF264" s="1"/>
      <c r="BG264" s="1"/>
      <c r="BH264" s="1"/>
      <c r="BI264" s="25" t="s">
        <v>1034</v>
      </c>
      <c r="BJ264" s="6"/>
    </row>
    <row r="265" spans="1:62" ht="31">
      <c r="A265" s="23">
        <v>261</v>
      </c>
      <c r="B265" s="39" t="s">
        <v>1308</v>
      </c>
      <c r="C265" s="39" t="s">
        <v>1022</v>
      </c>
      <c r="D265" s="39" t="s">
        <v>1063</v>
      </c>
      <c r="E265" s="39">
        <v>86</v>
      </c>
      <c r="F265" s="39" t="s">
        <v>520</v>
      </c>
      <c r="G265" s="39"/>
      <c r="H265" s="23" t="str">
        <f t="shared" si="8"/>
        <v>詹＊源</v>
      </c>
      <c r="I265" s="23" t="str">
        <f t="shared" si="9"/>
        <v>0＊971497</v>
      </c>
      <c r="J265" s="39">
        <v>1130217</v>
      </c>
      <c r="K265" s="39" t="s">
        <v>752</v>
      </c>
      <c r="L265" s="39">
        <v>1410</v>
      </c>
      <c r="M265" s="1"/>
      <c r="N265" s="1"/>
      <c r="O265" s="1"/>
      <c r="P265" s="1"/>
      <c r="Q265" s="1"/>
      <c r="R265" s="1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1"/>
      <c r="AK265" s="1"/>
      <c r="AL265" s="1"/>
      <c r="AM265" s="25"/>
      <c r="AN265" s="25"/>
      <c r="AO265" s="25"/>
      <c r="AP265" s="25"/>
      <c r="AQ265" s="25"/>
      <c r="AR265" s="1"/>
      <c r="AS265" s="25"/>
      <c r="AT265" s="25"/>
      <c r="AU265" s="25"/>
      <c r="AV265" s="25" t="s">
        <v>9</v>
      </c>
      <c r="AW265" s="25"/>
      <c r="AX265" s="36"/>
      <c r="AY265" s="25"/>
      <c r="AZ265" s="25"/>
      <c r="BA265" s="25"/>
      <c r="BB265" s="25"/>
      <c r="BC265" s="1"/>
      <c r="BD265" s="1"/>
      <c r="BE265" s="25"/>
      <c r="BF265" s="1"/>
      <c r="BG265" s="1"/>
      <c r="BH265" s="1"/>
      <c r="BI265" s="25" t="s">
        <v>1034</v>
      </c>
      <c r="BJ265" s="6"/>
    </row>
    <row r="266" spans="1:62" ht="62">
      <c r="A266" s="23">
        <v>262</v>
      </c>
      <c r="B266" s="39" t="s">
        <v>1138</v>
      </c>
      <c r="C266" s="39" t="s">
        <v>852</v>
      </c>
      <c r="D266" s="39" t="s">
        <v>1067</v>
      </c>
      <c r="E266" s="39">
        <v>69</v>
      </c>
      <c r="F266" s="39" t="s">
        <v>195</v>
      </c>
      <c r="G266" s="39" t="s">
        <v>195</v>
      </c>
      <c r="H266" s="23" t="str">
        <f t="shared" si="8"/>
        <v>陳＊嬌</v>
      </c>
      <c r="I266" s="23" t="str">
        <f t="shared" si="9"/>
        <v>2＊795743</v>
      </c>
      <c r="J266" s="39">
        <v>1130219</v>
      </c>
      <c r="K266" s="39" t="s">
        <v>1055</v>
      </c>
      <c r="L266" s="39">
        <v>1410</v>
      </c>
      <c r="M266" s="1"/>
      <c r="N266" s="1"/>
      <c r="O266" s="1"/>
      <c r="P266" s="1"/>
      <c r="Q266" s="1"/>
      <c r="R266" s="1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1"/>
      <c r="AK266" s="1"/>
      <c r="AL266" s="1"/>
      <c r="AM266" s="25"/>
      <c r="AN266" s="25"/>
      <c r="AO266" s="25"/>
      <c r="AP266" s="25"/>
      <c r="AQ266" s="25"/>
      <c r="AR266" s="1"/>
      <c r="AS266" s="25"/>
      <c r="AT266" s="25"/>
      <c r="AU266" s="25"/>
      <c r="AV266" s="25" t="s">
        <v>9</v>
      </c>
      <c r="AW266" s="25"/>
      <c r="AX266" s="36"/>
      <c r="AY266" s="25"/>
      <c r="AZ266" s="25"/>
      <c r="BA266" s="25"/>
      <c r="BB266" s="25"/>
      <c r="BC266" s="1" t="s">
        <v>9</v>
      </c>
      <c r="BD266" s="1"/>
      <c r="BE266" s="25"/>
      <c r="BF266" s="1"/>
      <c r="BG266" s="1"/>
      <c r="BH266" s="1"/>
      <c r="BI266" s="25" t="s">
        <v>1034</v>
      </c>
      <c r="BJ266" s="6"/>
    </row>
    <row r="267" spans="1:62" ht="31">
      <c r="A267" s="23">
        <v>263</v>
      </c>
      <c r="B267" s="39" t="s">
        <v>1309</v>
      </c>
      <c r="C267" s="39" t="s">
        <v>1023</v>
      </c>
      <c r="D267" s="39" t="s">
        <v>1063</v>
      </c>
      <c r="E267" s="39">
        <v>83</v>
      </c>
      <c r="F267" s="39" t="s">
        <v>195</v>
      </c>
      <c r="G267" s="39" t="s">
        <v>195</v>
      </c>
      <c r="H267" s="23" t="str">
        <f t="shared" si="8"/>
        <v>林＊雄</v>
      </c>
      <c r="I267" s="23" t="str">
        <f t="shared" si="9"/>
        <v>2＊768982</v>
      </c>
      <c r="J267" s="39">
        <v>1130219</v>
      </c>
      <c r="K267" s="39" t="s">
        <v>732</v>
      </c>
      <c r="L267" s="39">
        <v>1410</v>
      </c>
      <c r="M267" s="1"/>
      <c r="N267" s="1"/>
      <c r="O267" s="1"/>
      <c r="P267" s="1"/>
      <c r="Q267" s="1"/>
      <c r="R267" s="1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1"/>
      <c r="AK267" s="1"/>
      <c r="AL267" s="1"/>
      <c r="AM267" s="25"/>
      <c r="AN267" s="25"/>
      <c r="AO267" s="25"/>
      <c r="AP267" s="25"/>
      <c r="AQ267" s="25"/>
      <c r="AR267" s="1"/>
      <c r="AS267" s="25"/>
      <c r="AT267" s="25"/>
      <c r="AU267" s="25"/>
      <c r="AV267" s="25"/>
      <c r="AW267" s="25"/>
      <c r="AX267" s="36"/>
      <c r="AY267" s="25"/>
      <c r="AZ267" s="25"/>
      <c r="BA267" s="25"/>
      <c r="BB267" s="25" t="s">
        <v>1037</v>
      </c>
      <c r="BC267" s="1"/>
      <c r="BD267" s="1"/>
      <c r="BE267" s="25" t="s">
        <v>736</v>
      </c>
      <c r="BF267" s="1"/>
      <c r="BG267" s="1"/>
      <c r="BH267" s="1"/>
      <c r="BI267" s="25"/>
      <c r="BJ267" s="6"/>
    </row>
    <row r="268" spans="1:62" ht="31">
      <c r="A268" s="23">
        <v>264</v>
      </c>
      <c r="B268" s="39" t="s">
        <v>1310</v>
      </c>
      <c r="C268" s="39" t="s">
        <v>1024</v>
      </c>
      <c r="D268" s="39" t="s">
        <v>1067</v>
      </c>
      <c r="E268" s="39">
        <v>75</v>
      </c>
      <c r="F268" s="39" t="s">
        <v>195</v>
      </c>
      <c r="G268" s="39" t="s">
        <v>195</v>
      </c>
      <c r="H268" s="23" t="str">
        <f t="shared" si="8"/>
        <v>藍＊香</v>
      </c>
      <c r="I268" s="23" t="str">
        <f t="shared" si="9"/>
        <v>0＊082279</v>
      </c>
      <c r="J268" s="39">
        <v>1130221</v>
      </c>
      <c r="K268" s="39" t="s">
        <v>734</v>
      </c>
      <c r="L268" s="39">
        <v>1410</v>
      </c>
      <c r="M268" s="1"/>
      <c r="N268" s="1"/>
      <c r="O268" s="1"/>
      <c r="P268" s="1"/>
      <c r="Q268" s="1"/>
      <c r="R268" s="1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1"/>
      <c r="AK268" s="1"/>
      <c r="AL268" s="1"/>
      <c r="AM268" s="25"/>
      <c r="AN268" s="25"/>
      <c r="AO268" s="25"/>
      <c r="AP268" s="25"/>
      <c r="AQ268" s="25"/>
      <c r="AR268" s="1"/>
      <c r="AS268" s="25"/>
      <c r="AT268" s="25"/>
      <c r="AU268" s="25"/>
      <c r="AV268" s="25"/>
      <c r="AW268" s="25"/>
      <c r="AX268" s="36"/>
      <c r="AY268" s="25"/>
      <c r="AZ268" s="25"/>
      <c r="BA268" s="25" t="s">
        <v>9</v>
      </c>
      <c r="BB268" s="25"/>
      <c r="BC268" s="1"/>
      <c r="BD268" s="1"/>
      <c r="BE268" s="25"/>
      <c r="BF268" s="1"/>
      <c r="BG268" s="1"/>
      <c r="BH268" s="1"/>
      <c r="BI268" s="25"/>
      <c r="BJ268" s="6"/>
    </row>
    <row r="269" spans="1:62" ht="31">
      <c r="A269" s="23">
        <v>265</v>
      </c>
      <c r="B269" s="39" t="s">
        <v>1311</v>
      </c>
      <c r="C269" s="39" t="s">
        <v>1025</v>
      </c>
      <c r="D269" s="39" t="s">
        <v>1067</v>
      </c>
      <c r="E269" s="39">
        <v>83</v>
      </c>
      <c r="F269" s="39" t="s">
        <v>195</v>
      </c>
      <c r="G269" s="39" t="s">
        <v>195</v>
      </c>
      <c r="H269" s="23" t="str">
        <f t="shared" si="8"/>
        <v>李＊月笑</v>
      </c>
      <c r="I269" s="23" t="str">
        <f t="shared" si="9"/>
        <v>0＊837515</v>
      </c>
      <c r="J269" s="39">
        <v>1130221</v>
      </c>
      <c r="K269" s="39" t="s">
        <v>732</v>
      </c>
      <c r="L269" s="39">
        <v>1410</v>
      </c>
      <c r="M269" s="1"/>
      <c r="N269" s="1"/>
      <c r="O269" s="1"/>
      <c r="P269" s="1"/>
      <c r="Q269" s="1"/>
      <c r="R269" s="1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1"/>
      <c r="AK269" s="1"/>
      <c r="AL269" s="1"/>
      <c r="AM269" s="25"/>
      <c r="AN269" s="25"/>
      <c r="AO269" s="25"/>
      <c r="AP269" s="25"/>
      <c r="AQ269" s="25"/>
      <c r="AR269" s="1"/>
      <c r="AS269" s="25"/>
      <c r="AT269" s="25"/>
      <c r="AU269" s="25"/>
      <c r="AV269" s="25"/>
      <c r="AW269" s="25"/>
      <c r="AX269" s="36"/>
      <c r="AY269" s="25"/>
      <c r="AZ269" s="25"/>
      <c r="BA269" s="25"/>
      <c r="BB269" s="25" t="s">
        <v>1037</v>
      </c>
      <c r="BC269" s="1"/>
      <c r="BD269" s="1"/>
      <c r="BE269" s="25"/>
      <c r="BF269" s="1"/>
      <c r="BG269" s="1"/>
      <c r="BH269" s="1"/>
      <c r="BI269" s="25"/>
      <c r="BJ269" s="6"/>
    </row>
    <row r="270" spans="1:62" ht="31">
      <c r="A270" s="23">
        <v>266</v>
      </c>
      <c r="B270" s="39" t="s">
        <v>1312</v>
      </c>
      <c r="C270" s="39" t="s">
        <v>1026</v>
      </c>
      <c r="D270" s="39" t="s">
        <v>1063</v>
      </c>
      <c r="E270" s="39">
        <v>58</v>
      </c>
      <c r="F270" s="39" t="s">
        <v>195</v>
      </c>
      <c r="G270" s="39" t="s">
        <v>195</v>
      </c>
      <c r="H270" s="23" t="str">
        <f t="shared" si="8"/>
        <v>蕭＊閔</v>
      </c>
      <c r="I270" s="23" t="str">
        <f t="shared" si="9"/>
        <v>0＊930376</v>
      </c>
      <c r="J270" s="39">
        <v>1130221</v>
      </c>
      <c r="K270" s="39" t="s">
        <v>734</v>
      </c>
      <c r="L270" s="39">
        <v>1410</v>
      </c>
      <c r="M270" s="1"/>
      <c r="N270" s="1"/>
      <c r="O270" s="1"/>
      <c r="P270" s="1"/>
      <c r="Q270" s="1"/>
      <c r="R270" s="1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1"/>
      <c r="AK270" s="1"/>
      <c r="AL270" s="1"/>
      <c r="AM270" s="25"/>
      <c r="AN270" s="25"/>
      <c r="AO270" s="25"/>
      <c r="AP270" s="25"/>
      <c r="AQ270" s="25"/>
      <c r="AR270" s="1"/>
      <c r="AS270" s="25"/>
      <c r="AT270" s="25"/>
      <c r="AU270" s="25"/>
      <c r="AV270" s="25"/>
      <c r="AW270" s="25"/>
      <c r="AX270" s="36"/>
      <c r="AY270" s="25"/>
      <c r="AZ270" s="25"/>
      <c r="BA270" s="25" t="s">
        <v>9</v>
      </c>
      <c r="BB270" s="25"/>
      <c r="BC270" s="1"/>
      <c r="BD270" s="1"/>
      <c r="BE270" s="25"/>
      <c r="BF270" s="1"/>
      <c r="BG270" s="1"/>
      <c r="BH270" s="1"/>
      <c r="BI270" s="25"/>
      <c r="BJ270" s="6"/>
    </row>
    <row r="271" spans="1:62" ht="31">
      <c r="A271" s="23">
        <v>267</v>
      </c>
      <c r="B271" s="39" t="s">
        <v>1313</v>
      </c>
      <c r="C271" s="39" t="s">
        <v>247</v>
      </c>
      <c r="D271" s="39" t="s">
        <v>1067</v>
      </c>
      <c r="E271" s="39">
        <v>77</v>
      </c>
      <c r="F271" s="39" t="s">
        <v>195</v>
      </c>
      <c r="G271" s="39" t="s">
        <v>195</v>
      </c>
      <c r="H271" s="23" t="str">
        <f t="shared" si="8"/>
        <v>陳＊</v>
      </c>
      <c r="I271" s="23" t="str">
        <f t="shared" si="9"/>
        <v>1＊496877</v>
      </c>
      <c r="J271" s="39">
        <v>1130221</v>
      </c>
      <c r="K271" s="39" t="s">
        <v>734</v>
      </c>
      <c r="L271" s="39">
        <v>1410</v>
      </c>
      <c r="M271" s="1"/>
      <c r="N271" s="1"/>
      <c r="O271" s="1"/>
      <c r="P271" s="1"/>
      <c r="Q271" s="1"/>
      <c r="R271" s="1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1"/>
      <c r="AK271" s="1"/>
      <c r="AL271" s="1"/>
      <c r="AM271" s="25"/>
      <c r="AN271" s="25"/>
      <c r="AO271" s="25"/>
      <c r="AP271" s="25"/>
      <c r="AQ271" s="25"/>
      <c r="AR271" s="1"/>
      <c r="AS271" s="25"/>
      <c r="AT271" s="25"/>
      <c r="AU271" s="25"/>
      <c r="AV271" s="25"/>
      <c r="AW271" s="25"/>
      <c r="AX271" s="36"/>
      <c r="AY271" s="25"/>
      <c r="AZ271" s="25"/>
      <c r="BA271" s="25" t="s">
        <v>9</v>
      </c>
      <c r="BB271" s="25"/>
      <c r="BC271" s="1"/>
      <c r="BD271" s="1"/>
      <c r="BE271" s="25"/>
      <c r="BF271" s="1"/>
      <c r="BG271" s="1"/>
      <c r="BH271" s="1"/>
      <c r="BI271" s="25"/>
      <c r="BJ271" s="6"/>
    </row>
    <row r="272" spans="1:62" ht="31">
      <c r="A272" s="23">
        <v>268</v>
      </c>
      <c r="B272" s="39" t="s">
        <v>1314</v>
      </c>
      <c r="C272" s="39" t="s">
        <v>258</v>
      </c>
      <c r="D272" s="39" t="s">
        <v>1067</v>
      </c>
      <c r="E272" s="39">
        <v>75</v>
      </c>
      <c r="F272" s="39" t="s">
        <v>195</v>
      </c>
      <c r="G272" s="39" t="s">
        <v>195</v>
      </c>
      <c r="H272" s="23" t="str">
        <f t="shared" si="8"/>
        <v>蔡＊珠</v>
      </c>
      <c r="I272" s="23" t="str">
        <f t="shared" si="9"/>
        <v>0＊840091</v>
      </c>
      <c r="J272" s="39">
        <v>1130223</v>
      </c>
      <c r="K272" s="39" t="s">
        <v>732</v>
      </c>
      <c r="L272" s="39">
        <v>1410</v>
      </c>
      <c r="M272" s="1"/>
      <c r="N272" s="1"/>
      <c r="O272" s="1"/>
      <c r="P272" s="1"/>
      <c r="Q272" s="1"/>
      <c r="R272" s="1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1"/>
      <c r="AK272" s="1"/>
      <c r="AL272" s="1"/>
      <c r="AM272" s="25"/>
      <c r="AN272" s="25"/>
      <c r="AO272" s="25"/>
      <c r="AP272" s="25"/>
      <c r="AQ272" s="25"/>
      <c r="AR272" s="1"/>
      <c r="AS272" s="25"/>
      <c r="AT272" s="25"/>
      <c r="AU272" s="25"/>
      <c r="AV272" s="25"/>
      <c r="AW272" s="25"/>
      <c r="AX272" s="36"/>
      <c r="AY272" s="25"/>
      <c r="AZ272" s="25"/>
      <c r="BA272" s="25"/>
      <c r="BB272" s="25" t="s">
        <v>747</v>
      </c>
      <c r="BC272" s="1"/>
      <c r="BD272" s="1"/>
      <c r="BE272" s="25"/>
      <c r="BF272" s="1"/>
      <c r="BG272" s="1"/>
      <c r="BH272" s="1"/>
      <c r="BI272" s="25"/>
      <c r="BJ272" s="6"/>
    </row>
    <row r="273" spans="1:62" ht="31">
      <c r="A273" s="23">
        <v>269</v>
      </c>
      <c r="B273" s="39" t="s">
        <v>1315</v>
      </c>
      <c r="C273" s="39" t="s">
        <v>1027</v>
      </c>
      <c r="D273" s="39" t="s">
        <v>1063</v>
      </c>
      <c r="E273" s="39">
        <v>62</v>
      </c>
      <c r="F273" s="39" t="s">
        <v>195</v>
      </c>
      <c r="G273" s="39" t="s">
        <v>195</v>
      </c>
      <c r="H273" s="23" t="str">
        <f t="shared" si="8"/>
        <v>黃＊雄</v>
      </c>
      <c r="I273" s="23" t="str">
        <f t="shared" si="9"/>
        <v>1＊018048</v>
      </c>
      <c r="J273" s="39">
        <v>1130223</v>
      </c>
      <c r="K273" s="39" t="s">
        <v>734</v>
      </c>
      <c r="L273" s="39">
        <v>1410</v>
      </c>
      <c r="M273" s="1"/>
      <c r="N273" s="1"/>
      <c r="O273" s="1"/>
      <c r="P273" s="1"/>
      <c r="Q273" s="1"/>
      <c r="R273" s="1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1"/>
      <c r="AK273" s="1"/>
      <c r="AL273" s="1"/>
      <c r="AM273" s="25"/>
      <c r="AN273" s="25"/>
      <c r="AO273" s="25"/>
      <c r="AP273" s="25"/>
      <c r="AQ273" s="25"/>
      <c r="AR273" s="1"/>
      <c r="AS273" s="25"/>
      <c r="AT273" s="25"/>
      <c r="AU273" s="25"/>
      <c r="AV273" s="25"/>
      <c r="AW273" s="25"/>
      <c r="AX273" s="36"/>
      <c r="AY273" s="25"/>
      <c r="AZ273" s="25"/>
      <c r="BA273" s="25" t="s">
        <v>9</v>
      </c>
      <c r="BB273" s="25"/>
      <c r="BC273" s="1"/>
      <c r="BD273" s="1"/>
      <c r="BE273" s="25"/>
      <c r="BF273" s="1"/>
      <c r="BG273" s="1"/>
      <c r="BH273" s="1"/>
      <c r="BI273" s="25"/>
      <c r="BJ273" s="6"/>
    </row>
    <row r="274" spans="1:62" ht="31">
      <c r="A274" s="23">
        <v>270</v>
      </c>
      <c r="B274" s="39" t="s">
        <v>1316</v>
      </c>
      <c r="C274" s="39" t="s">
        <v>1028</v>
      </c>
      <c r="D274" s="39" t="s">
        <v>1063</v>
      </c>
      <c r="E274" s="39">
        <v>65</v>
      </c>
      <c r="F274" s="39" t="s">
        <v>195</v>
      </c>
      <c r="G274" s="39" t="s">
        <v>195</v>
      </c>
      <c r="H274" s="23" t="str">
        <f t="shared" si="8"/>
        <v>陳＊宗</v>
      </c>
      <c r="I274" s="23" t="str">
        <f t="shared" si="9"/>
        <v>1＊480429</v>
      </c>
      <c r="J274" s="39">
        <v>1130223</v>
      </c>
      <c r="K274" s="39" t="s">
        <v>732</v>
      </c>
      <c r="L274" s="39">
        <v>1410</v>
      </c>
      <c r="M274" s="1"/>
      <c r="N274" s="1"/>
      <c r="O274" s="1"/>
      <c r="P274" s="1"/>
      <c r="Q274" s="1"/>
      <c r="R274" s="1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1"/>
      <c r="AK274" s="1"/>
      <c r="AL274" s="1"/>
      <c r="AM274" s="25"/>
      <c r="AN274" s="25"/>
      <c r="AO274" s="25"/>
      <c r="AP274" s="25"/>
      <c r="AQ274" s="25"/>
      <c r="AR274" s="1"/>
      <c r="AS274" s="25"/>
      <c r="AT274" s="25"/>
      <c r="AU274" s="25"/>
      <c r="AV274" s="25"/>
      <c r="AW274" s="25"/>
      <c r="AX274" s="36"/>
      <c r="AY274" s="25"/>
      <c r="AZ274" s="25"/>
      <c r="BA274" s="25"/>
      <c r="BB274" s="25" t="s">
        <v>747</v>
      </c>
      <c r="BC274" s="1"/>
      <c r="BD274" s="1"/>
      <c r="BE274" s="25"/>
      <c r="BF274" s="1"/>
      <c r="BG274" s="1"/>
      <c r="BH274" s="1"/>
      <c r="BI274" s="25"/>
      <c r="BJ274" s="6"/>
    </row>
    <row r="275" spans="1:62" ht="31">
      <c r="A275" s="23">
        <v>271</v>
      </c>
      <c r="B275" s="39" t="s">
        <v>1317</v>
      </c>
      <c r="C275" s="39" t="s">
        <v>1029</v>
      </c>
      <c r="D275" s="39" t="s">
        <v>1063</v>
      </c>
      <c r="E275" s="39">
        <v>63</v>
      </c>
      <c r="F275" s="39" t="s">
        <v>195</v>
      </c>
      <c r="G275" s="39" t="s">
        <v>195</v>
      </c>
      <c r="H275" s="23" t="str">
        <f t="shared" si="8"/>
        <v>許＊元</v>
      </c>
      <c r="I275" s="23" t="str">
        <f t="shared" si="9"/>
        <v>1＊709567</v>
      </c>
      <c r="J275" s="39">
        <v>1130223</v>
      </c>
      <c r="K275" s="39" t="s">
        <v>734</v>
      </c>
      <c r="L275" s="39">
        <v>1410</v>
      </c>
      <c r="M275" s="1"/>
      <c r="N275" s="1"/>
      <c r="O275" s="1"/>
      <c r="P275" s="1"/>
      <c r="Q275" s="1"/>
      <c r="R275" s="1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1"/>
      <c r="AK275" s="1"/>
      <c r="AL275" s="1"/>
      <c r="AM275" s="25"/>
      <c r="AN275" s="25"/>
      <c r="AO275" s="25"/>
      <c r="AP275" s="25"/>
      <c r="AQ275" s="25"/>
      <c r="AR275" s="1"/>
      <c r="AS275" s="25"/>
      <c r="AT275" s="25"/>
      <c r="AU275" s="25"/>
      <c r="AV275" s="25"/>
      <c r="AW275" s="25"/>
      <c r="AX275" s="36"/>
      <c r="AY275" s="25"/>
      <c r="AZ275" s="25"/>
      <c r="BA275" s="25" t="s">
        <v>9</v>
      </c>
      <c r="BB275" s="25"/>
      <c r="BC275" s="1"/>
      <c r="BD275" s="1"/>
      <c r="BE275" s="25"/>
      <c r="BF275" s="1"/>
      <c r="BG275" s="1"/>
      <c r="BH275" s="1"/>
      <c r="BI275" s="25"/>
      <c r="BJ275" s="6"/>
    </row>
    <row r="276" spans="1:62" ht="31">
      <c r="A276" s="23">
        <v>272</v>
      </c>
      <c r="B276" s="39" t="s">
        <v>1318</v>
      </c>
      <c r="C276" s="39" t="s">
        <v>1030</v>
      </c>
      <c r="D276" s="39" t="s">
        <v>1067</v>
      </c>
      <c r="E276" s="39">
        <v>77</v>
      </c>
      <c r="F276" s="39" t="s">
        <v>195</v>
      </c>
      <c r="G276" s="39" t="s">
        <v>195</v>
      </c>
      <c r="H276" s="23" t="str">
        <f t="shared" si="8"/>
        <v>黃＊惠</v>
      </c>
      <c r="I276" s="23" t="str">
        <f t="shared" si="9"/>
        <v>2＊398147</v>
      </c>
      <c r="J276" s="39">
        <v>1130223</v>
      </c>
      <c r="K276" s="39" t="s">
        <v>734</v>
      </c>
      <c r="L276" s="39">
        <v>1410</v>
      </c>
      <c r="M276" s="1"/>
      <c r="N276" s="1"/>
      <c r="O276" s="1"/>
      <c r="P276" s="1"/>
      <c r="Q276" s="1"/>
      <c r="R276" s="1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1"/>
      <c r="AK276" s="1"/>
      <c r="AL276" s="1"/>
      <c r="AM276" s="25"/>
      <c r="AN276" s="25"/>
      <c r="AO276" s="25"/>
      <c r="AP276" s="25"/>
      <c r="AQ276" s="25"/>
      <c r="AR276" s="1"/>
      <c r="AS276" s="25"/>
      <c r="AT276" s="25"/>
      <c r="AU276" s="25"/>
      <c r="AV276" s="25"/>
      <c r="AW276" s="25"/>
      <c r="AX276" s="36"/>
      <c r="AY276" s="25"/>
      <c r="AZ276" s="25"/>
      <c r="BA276" s="25" t="s">
        <v>1037</v>
      </c>
      <c r="BB276" s="25"/>
      <c r="BC276" s="1"/>
      <c r="BD276" s="1"/>
      <c r="BE276" s="25"/>
      <c r="BF276" s="1"/>
      <c r="BG276" s="1"/>
      <c r="BH276" s="1"/>
      <c r="BI276" s="25"/>
      <c r="BJ276" s="6"/>
    </row>
    <row r="277" spans="1:62" ht="31">
      <c r="A277" s="23">
        <v>273</v>
      </c>
      <c r="B277" s="39" t="s">
        <v>1319</v>
      </c>
      <c r="C277" s="39" t="s">
        <v>1031</v>
      </c>
      <c r="D277" s="39" t="s">
        <v>1063</v>
      </c>
      <c r="E277" s="39">
        <v>64</v>
      </c>
      <c r="F277" s="39" t="s">
        <v>195</v>
      </c>
      <c r="G277" s="39" t="s">
        <v>195</v>
      </c>
      <c r="H277" s="23" t="str">
        <f t="shared" si="8"/>
        <v>李＊和</v>
      </c>
      <c r="I277" s="23" t="str">
        <f t="shared" si="9"/>
        <v>2＊919400</v>
      </c>
      <c r="J277" s="39">
        <v>1130223</v>
      </c>
      <c r="K277" s="39" t="s">
        <v>752</v>
      </c>
      <c r="L277" s="39">
        <v>1410</v>
      </c>
      <c r="M277" s="1"/>
      <c r="N277" s="1"/>
      <c r="O277" s="1"/>
      <c r="P277" s="1"/>
      <c r="Q277" s="1"/>
      <c r="R277" s="1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1"/>
      <c r="AK277" s="1"/>
      <c r="AL277" s="1"/>
      <c r="AM277" s="25"/>
      <c r="AN277" s="25"/>
      <c r="AO277" s="25"/>
      <c r="AP277" s="25"/>
      <c r="AQ277" s="25"/>
      <c r="AR277" s="1"/>
      <c r="AS277" s="25"/>
      <c r="AT277" s="25"/>
      <c r="AU277" s="25"/>
      <c r="AV277" s="25" t="s">
        <v>9</v>
      </c>
      <c r="AW277" s="25"/>
      <c r="AX277" s="36"/>
      <c r="AY277" s="25"/>
      <c r="AZ277" s="25"/>
      <c r="BA277" s="25"/>
      <c r="BB277" s="25"/>
      <c r="BC277" s="1"/>
      <c r="BD277" s="1"/>
      <c r="BE277" s="25"/>
      <c r="BF277" s="1"/>
      <c r="BG277" s="1"/>
      <c r="BH277" s="1"/>
      <c r="BI277" s="25" t="s">
        <v>1034</v>
      </c>
      <c r="BJ277" s="6"/>
    </row>
    <row r="278" spans="1:62" ht="31">
      <c r="A278" s="23">
        <v>274</v>
      </c>
      <c r="B278" s="39" t="s">
        <v>1320</v>
      </c>
      <c r="C278" s="39" t="s">
        <v>1032</v>
      </c>
      <c r="D278" s="39" t="s">
        <v>1063</v>
      </c>
      <c r="E278" s="39">
        <v>65</v>
      </c>
      <c r="F278" s="39" t="s">
        <v>915</v>
      </c>
      <c r="G278" s="39"/>
      <c r="H278" s="23" t="str">
        <f t="shared" si="8"/>
        <v>李＊信</v>
      </c>
      <c r="I278" s="23" t="str">
        <f t="shared" si="9"/>
        <v>1＊261269</v>
      </c>
      <c r="J278" s="39">
        <v>1130226</v>
      </c>
      <c r="K278" s="39" t="s">
        <v>753</v>
      </c>
      <c r="L278" s="39">
        <v>1410</v>
      </c>
      <c r="M278" s="1"/>
      <c r="N278" s="1"/>
      <c r="O278" s="1"/>
      <c r="P278" s="1"/>
      <c r="Q278" s="1"/>
      <c r="R278" s="1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1"/>
      <c r="AK278" s="1"/>
      <c r="AL278" s="1"/>
      <c r="AM278" s="25"/>
      <c r="AN278" s="25"/>
      <c r="AO278" s="25"/>
      <c r="AP278" s="25"/>
      <c r="AQ278" s="25"/>
      <c r="AR278" s="1" t="s">
        <v>9</v>
      </c>
      <c r="AS278" s="25"/>
      <c r="AT278" s="25"/>
      <c r="AU278" s="25"/>
      <c r="AV278" s="25"/>
      <c r="AW278" s="25"/>
      <c r="AX278" s="36"/>
      <c r="AY278" s="25"/>
      <c r="AZ278" s="25"/>
      <c r="BA278" s="25"/>
      <c r="BB278" s="25"/>
      <c r="BC278" s="1"/>
      <c r="BD278" s="1"/>
      <c r="BE278" s="25"/>
      <c r="BF278" s="1"/>
      <c r="BG278" s="1"/>
      <c r="BH278" s="1"/>
      <c r="BI278" s="25" t="s">
        <v>1034</v>
      </c>
      <c r="BJ278" s="6"/>
    </row>
    <row r="279" spans="1:62" ht="17">
      <c r="A279" s="38"/>
      <c r="B279" s="16"/>
      <c r="C279" s="16"/>
      <c r="D279" s="16"/>
      <c r="E279" s="16"/>
      <c r="F279" s="16"/>
      <c r="G279" s="16"/>
      <c r="H279" s="16"/>
      <c r="I279" s="16"/>
      <c r="J279" s="16"/>
      <c r="K279" s="17"/>
      <c r="L279" s="18" t="s">
        <v>1321</v>
      </c>
      <c r="M279" s="37">
        <f t="shared" ref="M279:R279" si="10">COUNTIF(M5:M278,"V")+COUNTIF(M5:M278,"Bil.")*2</f>
        <v>0</v>
      </c>
      <c r="N279" s="37">
        <f t="shared" si="10"/>
        <v>2</v>
      </c>
      <c r="O279" s="37">
        <f t="shared" si="10"/>
        <v>2</v>
      </c>
      <c r="P279" s="37">
        <f t="shared" si="10"/>
        <v>2</v>
      </c>
      <c r="Q279" s="37">
        <f t="shared" si="10"/>
        <v>4</v>
      </c>
      <c r="R279" s="37">
        <f t="shared" si="10"/>
        <v>1</v>
      </c>
      <c r="S279" s="37">
        <f>COUNTIF(S5:S278,"V")</f>
        <v>0</v>
      </c>
      <c r="T279" s="37">
        <f>COUNTIF(T5:T278,"*")</f>
        <v>0</v>
      </c>
      <c r="U279" s="37">
        <f t="shared" ref="U279:X279" si="11">COUNTIF(U5:U278,"V")</f>
        <v>0</v>
      </c>
      <c r="V279" s="37">
        <f t="shared" si="11"/>
        <v>0</v>
      </c>
      <c r="W279" s="37">
        <f t="shared" si="11"/>
        <v>9</v>
      </c>
      <c r="X279" s="37">
        <f t="shared" si="11"/>
        <v>1</v>
      </c>
      <c r="Y279" s="37">
        <f t="shared" ref="Y279:Z279" si="12">COUNTIF(Y5:Y278,"*")</f>
        <v>1</v>
      </c>
      <c r="Z279" s="37">
        <f t="shared" si="12"/>
        <v>1</v>
      </c>
      <c r="AA279" s="37">
        <f>COUNTIF(AA5:AA278,"V")</f>
        <v>1</v>
      </c>
      <c r="AB279" s="37">
        <f>COUNTIF(AB5:AB278,"*")</f>
        <v>1</v>
      </c>
      <c r="AC279" s="37">
        <f>COUNTIF(AC5:AC278,"V")</f>
        <v>0</v>
      </c>
      <c r="AD279" s="37">
        <f>COUNTIF(AD5:AD278,"*")</f>
        <v>0</v>
      </c>
      <c r="AE279" s="37">
        <f t="shared" ref="AE279:AJ279" si="13">COUNTIF(AE5:AE278,"V")</f>
        <v>0</v>
      </c>
      <c r="AF279" s="37">
        <f t="shared" si="13"/>
        <v>0</v>
      </c>
      <c r="AG279" s="37">
        <f t="shared" si="13"/>
        <v>0</v>
      </c>
      <c r="AH279" s="37">
        <f t="shared" si="13"/>
        <v>0</v>
      </c>
      <c r="AI279" s="37">
        <f t="shared" si="13"/>
        <v>0</v>
      </c>
      <c r="AJ279" s="37">
        <f t="shared" si="13"/>
        <v>0</v>
      </c>
      <c r="AK279" s="37">
        <f t="shared" ref="AK279:AL279" si="14">COUNTIF(AK5:AK278,"*")</f>
        <v>0</v>
      </c>
      <c r="AL279" s="37">
        <f t="shared" si="14"/>
        <v>0</v>
      </c>
      <c r="AM279" s="37">
        <f t="shared" ref="AM279:AZ279" si="15">COUNTIF(AM5:AM278,"V")</f>
        <v>0</v>
      </c>
      <c r="AN279" s="37">
        <f t="shared" si="15"/>
        <v>0</v>
      </c>
      <c r="AO279" s="37">
        <f t="shared" si="15"/>
        <v>0</v>
      </c>
      <c r="AP279" s="37">
        <f t="shared" si="15"/>
        <v>0</v>
      </c>
      <c r="AQ279" s="37">
        <f t="shared" si="15"/>
        <v>0</v>
      </c>
      <c r="AR279" s="37">
        <f t="shared" si="15"/>
        <v>12</v>
      </c>
      <c r="AS279" s="37">
        <f t="shared" si="15"/>
        <v>3</v>
      </c>
      <c r="AT279" s="37">
        <f t="shared" si="15"/>
        <v>14</v>
      </c>
      <c r="AU279" s="37">
        <f t="shared" si="15"/>
        <v>11</v>
      </c>
      <c r="AV279" s="37">
        <f t="shared" si="15"/>
        <v>46</v>
      </c>
      <c r="AW279" s="37">
        <f t="shared" si="15"/>
        <v>6</v>
      </c>
      <c r="AX279" s="37">
        <f t="shared" si="15"/>
        <v>16</v>
      </c>
      <c r="AY279" s="37">
        <f t="shared" si="15"/>
        <v>7</v>
      </c>
      <c r="AZ279" s="37">
        <f t="shared" si="15"/>
        <v>18</v>
      </c>
      <c r="BA279" s="37">
        <v>115</v>
      </c>
      <c r="BB279" s="37">
        <v>34</v>
      </c>
      <c r="BC279" s="37">
        <f>COUNTIF(BC5:BC278,"V")</f>
        <v>7</v>
      </c>
      <c r="BD279" s="37">
        <f t="shared" ref="BD279:BF279" si="16">COUNTIF(BD5:BD278,"*")</f>
        <v>0</v>
      </c>
      <c r="BE279" s="37">
        <f t="shared" si="16"/>
        <v>13</v>
      </c>
      <c r="BF279" s="37">
        <f t="shared" si="16"/>
        <v>2</v>
      </c>
      <c r="BG279" s="37">
        <f t="shared" ref="BG279:BH279" si="17">COUNTIF(BG5:BG278,"V")</f>
        <v>3</v>
      </c>
      <c r="BH279" s="37">
        <f t="shared" si="17"/>
        <v>0</v>
      </c>
      <c r="BI279" s="37">
        <v>69</v>
      </c>
      <c r="BJ279" s="6"/>
    </row>
    <row r="280" spans="1:62">
      <c r="A280" s="8"/>
      <c r="B280" s="8"/>
      <c r="C280" s="8"/>
      <c r="D280" s="8"/>
      <c r="E280" s="8"/>
      <c r="F280" s="8"/>
      <c r="G280" s="8"/>
      <c r="H280" s="20"/>
      <c r="I280" s="20"/>
      <c r="J280" s="20"/>
      <c r="K280" s="22"/>
      <c r="L280" s="20"/>
      <c r="M280" s="20"/>
      <c r="N280" s="20"/>
      <c r="O280" s="20"/>
      <c r="P280" s="20"/>
      <c r="Q280" s="20"/>
      <c r="R280" s="20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6"/>
    </row>
    <row r="281" spans="1:62" ht="15.6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19"/>
      <c r="L281" s="8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159" t="s">
        <v>768</v>
      </c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150" t="s">
        <v>769</v>
      </c>
      <c r="BB281" s="150" t="s">
        <v>1060</v>
      </c>
      <c r="BC281" s="41"/>
      <c r="BD281" s="41"/>
      <c r="BE281" s="41"/>
      <c r="BF281" s="41"/>
      <c r="BG281" s="41"/>
      <c r="BH281" s="41"/>
      <c r="BI281" s="159" t="s">
        <v>1061</v>
      </c>
      <c r="BJ281" s="6"/>
    </row>
    <row r="282" spans="1:6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19"/>
      <c r="L282" s="8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160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157"/>
      <c r="BB282" s="157"/>
      <c r="BC282" s="41"/>
      <c r="BD282" s="41"/>
      <c r="BE282" s="41"/>
      <c r="BF282" s="41"/>
      <c r="BG282" s="41"/>
      <c r="BH282" s="41"/>
      <c r="BI282" s="160"/>
      <c r="BJ282" s="6"/>
    </row>
    <row r="283" spans="1:6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19"/>
      <c r="L283" s="8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160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158"/>
      <c r="BB283" s="158"/>
      <c r="BC283" s="41"/>
      <c r="BD283" s="41"/>
      <c r="BE283" s="41"/>
      <c r="BF283" s="41"/>
      <c r="BG283" s="41"/>
      <c r="BH283" s="41"/>
      <c r="BI283" s="160"/>
      <c r="BJ283" s="6"/>
    </row>
    <row r="284" spans="1:6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19"/>
      <c r="L284" s="8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160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160"/>
      <c r="BJ284" s="6"/>
    </row>
    <row r="285" spans="1:6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19"/>
      <c r="L285" s="8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2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160"/>
      <c r="BJ285" s="6"/>
    </row>
    <row r="286" spans="1:6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19"/>
      <c r="L286" s="8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160"/>
      <c r="BJ286" s="6"/>
    </row>
    <row r="287" spans="1:6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19"/>
      <c r="L287" s="8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2"/>
      <c r="BJ287" s="6"/>
    </row>
    <row r="288" spans="1:6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19"/>
      <c r="L288" s="8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3"/>
      <c r="BJ288" s="6"/>
    </row>
    <row r="289" spans="1:6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19"/>
      <c r="L289" s="8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3"/>
      <c r="BJ289" s="6"/>
    </row>
    <row r="290" spans="1:6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19"/>
      <c r="L290" s="8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3"/>
      <c r="BJ290" s="6"/>
    </row>
    <row r="291" spans="1:6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19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6"/>
    </row>
    <row r="292" spans="1:6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19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6"/>
    </row>
    <row r="293" spans="1:6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19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6"/>
    </row>
    <row r="294" spans="1:6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19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6"/>
    </row>
    <row r="295" spans="1:6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19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6"/>
    </row>
    <row r="296" spans="1:6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19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6"/>
    </row>
    <row r="297" spans="1:6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19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6"/>
    </row>
    <row r="298" spans="1:6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19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6"/>
    </row>
    <row r="299" spans="1:6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19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6"/>
    </row>
    <row r="300" spans="1:6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19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6"/>
    </row>
    <row r="301" spans="1:62" ht="17">
      <c r="A301" s="6"/>
      <c r="B301" s="6"/>
      <c r="C301" s="3"/>
      <c r="D301" s="6"/>
      <c r="E301" s="6"/>
      <c r="F301" s="6"/>
      <c r="G301" s="6"/>
      <c r="H301" s="21"/>
      <c r="I301" s="3"/>
      <c r="J301" s="4"/>
      <c r="K301" s="5"/>
      <c r="L301" s="5"/>
      <c r="M301" s="6" t="s">
        <v>1322</v>
      </c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10"/>
      <c r="BJ301" s="6"/>
    </row>
    <row r="302" spans="1:62">
      <c r="A302" s="6"/>
      <c r="B302" s="6"/>
      <c r="C302" s="5"/>
      <c r="D302" s="6"/>
      <c r="E302" s="6"/>
      <c r="F302" s="6"/>
      <c r="G302" s="6"/>
      <c r="H302" s="23" t="str">
        <f>REPLACE(B302,2,1,"＊")</f>
        <v>＊</v>
      </c>
      <c r="I302" s="23" t="str">
        <f>REPLACE(C302,2,1,"＊")</f>
        <v>＊</v>
      </c>
      <c r="J302" s="6"/>
      <c r="L302" s="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10"/>
      <c r="BJ302" s="6"/>
    </row>
    <row r="303" spans="1:62">
      <c r="A303" s="6"/>
      <c r="B303" s="6"/>
      <c r="C303" s="3"/>
      <c r="D303" s="6"/>
      <c r="E303" s="6"/>
      <c r="F303" s="6"/>
      <c r="G303" s="6"/>
      <c r="H303" s="6"/>
      <c r="I303" s="3"/>
      <c r="J303" s="4"/>
      <c r="L303" s="5"/>
      <c r="M303" s="136" t="s">
        <v>1323</v>
      </c>
      <c r="N303" s="13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10"/>
      <c r="BJ303" s="6"/>
    </row>
    <row r="304" spans="1:62">
      <c r="A304" s="6"/>
      <c r="B304" s="6"/>
      <c r="C304" s="6"/>
      <c r="D304" s="6"/>
      <c r="E304" s="6"/>
      <c r="F304" s="6"/>
      <c r="G304" s="6"/>
      <c r="I304" s="6"/>
      <c r="J304" s="6"/>
      <c r="L304" s="5"/>
      <c r="M304" s="6"/>
      <c r="N304" s="6"/>
      <c r="O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10"/>
      <c r="BJ304" s="6"/>
    </row>
    <row r="305" spans="3:18">
      <c r="C305" s="6"/>
      <c r="H305" s="136" t="s">
        <v>1324</v>
      </c>
      <c r="I305" s="136"/>
      <c r="J305" s="6"/>
      <c r="R305" s="6"/>
    </row>
    <row r="306" spans="3:18">
      <c r="C306" s="6"/>
      <c r="H306" s="136"/>
      <c r="I306" s="136"/>
      <c r="J306" s="6"/>
      <c r="R306" s="6"/>
    </row>
    <row r="307" spans="3:18">
      <c r="H307" s="136"/>
      <c r="I307" s="136"/>
      <c r="R307" s="6"/>
    </row>
    <row r="308" spans="3:18">
      <c r="H308" s="6"/>
      <c r="R308" s="6"/>
    </row>
    <row r="309" spans="3:18">
      <c r="H309" s="6"/>
      <c r="R309" s="6"/>
    </row>
    <row r="310" spans="3:18">
      <c r="R310" s="6"/>
    </row>
    <row r="311" spans="3:18">
      <c r="R311" s="6"/>
    </row>
    <row r="312" spans="3:18">
      <c r="R312" s="6"/>
    </row>
    <row r="313" spans="3:18">
      <c r="R313" s="6"/>
    </row>
    <row r="314" spans="3:18">
      <c r="R314" s="6"/>
    </row>
    <row r="315" spans="3:18">
      <c r="R315" s="6"/>
    </row>
    <row r="316" spans="3:18">
      <c r="R316" s="6"/>
    </row>
    <row r="317" spans="3:18">
      <c r="R317" s="6"/>
    </row>
    <row r="318" spans="3:18">
      <c r="R318" s="6"/>
    </row>
    <row r="319" spans="3:18">
      <c r="R319" s="6"/>
    </row>
    <row r="320" spans="3:18">
      <c r="R320" s="8"/>
    </row>
    <row r="321" spans="18:18">
      <c r="R321" s="6"/>
    </row>
    <row r="322" spans="18:18">
      <c r="R322" s="6"/>
    </row>
    <row r="323" spans="18:18">
      <c r="R323" s="6"/>
    </row>
    <row r="324" spans="18:18">
      <c r="R324" s="6"/>
    </row>
    <row r="325" spans="18:18">
      <c r="R325" s="7"/>
    </row>
    <row r="326" spans="18:18">
      <c r="R326" s="7"/>
    </row>
    <row r="327" spans="18:18">
      <c r="R327" s="7"/>
    </row>
  </sheetData>
  <mergeCells count="61">
    <mergeCell ref="BA281:BA283"/>
    <mergeCell ref="BB281:BB283"/>
    <mergeCell ref="BI281:BI286"/>
    <mergeCell ref="Y281:Y284"/>
    <mergeCell ref="BD3:BD4"/>
    <mergeCell ref="BE3:BE4"/>
    <mergeCell ref="Z3:Z4"/>
    <mergeCell ref="AA3:AA4"/>
    <mergeCell ref="AB3:AB4"/>
    <mergeCell ref="AE3:AG3"/>
    <mergeCell ref="AH3:AI3"/>
    <mergeCell ref="AJ3:AJ4"/>
    <mergeCell ref="AR2:AR4"/>
    <mergeCell ref="AS2:AT3"/>
    <mergeCell ref="AU2:AV3"/>
    <mergeCell ref="BF3:BF4"/>
    <mergeCell ref="M303:N303"/>
    <mergeCell ref="H305:I307"/>
    <mergeCell ref="AW3:AX3"/>
    <mergeCell ref="AY3:AZ3"/>
    <mergeCell ref="BA3:BB3"/>
    <mergeCell ref="R2:R4"/>
    <mergeCell ref="S2:T3"/>
    <mergeCell ref="U2:AB2"/>
    <mergeCell ref="AC2:AD3"/>
    <mergeCell ref="AW2:BG2"/>
    <mergeCell ref="AK3:AK4"/>
    <mergeCell ref="AL3:AL4"/>
    <mergeCell ref="AM3:AN3"/>
    <mergeCell ref="AO3:AQ3"/>
    <mergeCell ref="AH2:AQ2"/>
    <mergeCell ref="BC3:BC4"/>
    <mergeCell ref="BG3:BG4"/>
    <mergeCell ref="BI1:BI4"/>
    <mergeCell ref="M2:M4"/>
    <mergeCell ref="N2:N4"/>
    <mergeCell ref="O2:O4"/>
    <mergeCell ref="P2:P4"/>
    <mergeCell ref="M1:R1"/>
    <mergeCell ref="S1:AG1"/>
    <mergeCell ref="AH1:AQ1"/>
    <mergeCell ref="AR1:BG1"/>
    <mergeCell ref="BH1:BH4"/>
    <mergeCell ref="AE2:AG2"/>
    <mergeCell ref="U3:U4"/>
    <mergeCell ref="V3:W3"/>
    <mergeCell ref="X3:X4"/>
    <mergeCell ref="Y3:Y4"/>
    <mergeCell ref="Q2:Q4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</mergeCells>
  <phoneticPr fontId="9" type="noConversion"/>
  <pageMargins left="0.19685039370078741" right="0" top="0.43307086614173229" bottom="0.31496062992125984" header="0.23622047244094491" footer="0"/>
  <pageSetup paperSize="8" scale="60" fitToHeight="0" orientation="landscape" r:id="rId1"/>
  <headerFooter>
    <oddHeader xml:space="preserve">&amp;C&amp;"標楷體,粗體"&amp;24新光醫院 113 年 2 月份心臟血管外科年度手術人數申報表&amp;R   </oddHeader>
    <oddFooter>&amp;R&amp;P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Z451"/>
  <sheetViews>
    <sheetView zoomScale="70" zoomScaleNormal="70" zoomScaleSheetLayoutView="55" workbookViewId="0">
      <pane xSplit="9" ySplit="4" topLeftCell="J398" activePane="bottomRight" state="frozen"/>
      <selection pane="topRight" activeCell="J1" sqref="J1"/>
      <selection pane="bottomLeft" activeCell="A5" sqref="A5"/>
      <selection pane="bottomRight" activeCell="A440" sqref="A440:XFD443"/>
    </sheetView>
  </sheetViews>
  <sheetFormatPr defaultColWidth="14.81640625" defaultRowHeight="15.5"/>
  <cols>
    <col min="1" max="1" width="6.36328125" style="7" bestFit="1" customWidth="1"/>
    <col min="2" max="2" width="12.453125" style="7" customWidth="1"/>
    <col min="3" max="3" width="4.08984375" style="7" hidden="1" customWidth="1"/>
    <col min="4" max="4" width="6.36328125" style="7" hidden="1" customWidth="1"/>
    <col min="5" max="6" width="14.6328125" style="7" hidden="1" customWidth="1"/>
    <col min="7" max="7" width="21.54296875" style="7" hidden="1" customWidth="1"/>
    <col min="8" max="8" width="11.90625" style="7" hidden="1" customWidth="1"/>
    <col min="9" max="9" width="14.6328125" style="7" bestFit="1" customWidth="1"/>
    <col min="10" max="10" width="6.90625" style="7" bestFit="1" customWidth="1"/>
    <col min="11" max="12" width="4.453125" style="2" bestFit="1" customWidth="1"/>
    <col min="13" max="13" width="3.81640625" style="2" bestFit="1" customWidth="1"/>
    <col min="14" max="14" width="4.6328125" style="2" bestFit="1" customWidth="1"/>
    <col min="15" max="15" width="6.08984375" style="2" bestFit="1" customWidth="1"/>
    <col min="16" max="16" width="5.08984375" style="2" bestFit="1" customWidth="1"/>
    <col min="17" max="18" width="9.453125" style="2" customWidth="1"/>
    <col min="19" max="19" width="4.453125" style="2" bestFit="1" customWidth="1"/>
    <col min="20" max="20" width="4.6328125" style="2" bestFit="1" customWidth="1"/>
    <col min="21" max="21" width="5" style="2" bestFit="1" customWidth="1"/>
    <col min="22" max="22" width="5.81640625" style="2" customWidth="1"/>
    <col min="23" max="23" width="9.453125" style="2" bestFit="1" customWidth="1"/>
    <col min="24" max="24" width="6" style="2" bestFit="1" customWidth="1"/>
    <col min="25" max="25" width="19" style="2" customWidth="1"/>
    <col min="26" max="26" width="3.1796875" style="2" bestFit="1" customWidth="1"/>
    <col min="27" max="16384" width="14.81640625" style="2"/>
  </cols>
  <sheetData>
    <row r="1" spans="1:26">
      <c r="A1" s="115" t="s">
        <v>65</v>
      </c>
      <c r="B1" s="117" t="s">
        <v>56</v>
      </c>
      <c r="C1" s="134" t="s">
        <v>57</v>
      </c>
      <c r="D1" s="134" t="s">
        <v>58</v>
      </c>
      <c r="E1" s="134" t="s">
        <v>59</v>
      </c>
      <c r="F1" s="134" t="s">
        <v>60</v>
      </c>
      <c r="G1" s="115" t="s">
        <v>55</v>
      </c>
      <c r="H1" s="117" t="s">
        <v>56</v>
      </c>
      <c r="I1" s="119" t="s">
        <v>61</v>
      </c>
      <c r="J1" s="113" t="s">
        <v>63</v>
      </c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7"/>
      <c r="X1" s="121" t="s">
        <v>7</v>
      </c>
      <c r="Y1" s="121" t="s">
        <v>8</v>
      </c>
      <c r="Z1" s="6" t="s">
        <v>9</v>
      </c>
    </row>
    <row r="2" spans="1:26">
      <c r="A2" s="116"/>
      <c r="B2" s="118"/>
      <c r="C2" s="135"/>
      <c r="D2" s="135"/>
      <c r="E2" s="135"/>
      <c r="F2" s="135"/>
      <c r="G2" s="116"/>
      <c r="H2" s="118"/>
      <c r="I2" s="116"/>
      <c r="J2" s="116"/>
      <c r="K2" s="123" t="s">
        <v>48</v>
      </c>
      <c r="L2" s="122"/>
      <c r="M2" s="123" t="s">
        <v>21</v>
      </c>
      <c r="N2" s="122"/>
      <c r="O2" s="122"/>
      <c r="P2" s="122"/>
      <c r="Q2" s="122"/>
      <c r="R2" s="122"/>
      <c r="S2" s="122"/>
      <c r="T2" s="122"/>
      <c r="U2" s="122"/>
      <c r="V2" s="122"/>
      <c r="W2" s="122"/>
      <c r="X2" s="122"/>
      <c r="Y2" s="122"/>
      <c r="Z2" s="6"/>
    </row>
    <row r="3" spans="1:26">
      <c r="A3" s="116"/>
      <c r="B3" s="118"/>
      <c r="C3" s="135"/>
      <c r="D3" s="135"/>
      <c r="E3" s="135"/>
      <c r="F3" s="135"/>
      <c r="G3" s="116"/>
      <c r="H3" s="118"/>
      <c r="I3" s="116"/>
      <c r="J3" s="116"/>
      <c r="K3" s="122"/>
      <c r="L3" s="122"/>
      <c r="M3" s="123" t="s">
        <v>31</v>
      </c>
      <c r="N3" s="122"/>
      <c r="O3" s="123" t="s">
        <v>29</v>
      </c>
      <c r="P3" s="122"/>
      <c r="Q3" s="123" t="s">
        <v>23</v>
      </c>
      <c r="R3" s="122"/>
      <c r="S3" s="123" t="s">
        <v>24</v>
      </c>
      <c r="T3" s="123" t="s">
        <v>25</v>
      </c>
      <c r="U3" s="123" t="s">
        <v>28</v>
      </c>
      <c r="V3" s="123" t="s">
        <v>32</v>
      </c>
      <c r="W3" s="123" t="s">
        <v>33</v>
      </c>
      <c r="X3" s="122"/>
      <c r="Y3" s="122"/>
      <c r="Z3" s="6"/>
    </row>
    <row r="4" spans="1:26" ht="62.4" customHeight="1">
      <c r="A4" s="116"/>
      <c r="B4" s="118"/>
      <c r="C4" s="135"/>
      <c r="D4" s="135"/>
      <c r="E4" s="135"/>
      <c r="F4" s="135"/>
      <c r="G4" s="116"/>
      <c r="H4" s="118"/>
      <c r="I4" s="116"/>
      <c r="J4" s="116"/>
      <c r="K4" s="24" t="s">
        <v>40</v>
      </c>
      <c r="L4" s="24" t="s">
        <v>41</v>
      </c>
      <c r="M4" s="24" t="s">
        <v>42</v>
      </c>
      <c r="N4" s="24" t="s">
        <v>43</v>
      </c>
      <c r="O4" s="24" t="s">
        <v>22</v>
      </c>
      <c r="P4" s="24" t="s">
        <v>44</v>
      </c>
      <c r="Q4" s="24" t="s">
        <v>35</v>
      </c>
      <c r="R4" s="24" t="s">
        <v>36</v>
      </c>
      <c r="S4" s="132"/>
      <c r="T4" s="132"/>
      <c r="U4" s="132"/>
      <c r="V4" s="132"/>
      <c r="W4" s="132"/>
      <c r="X4" s="132"/>
      <c r="Y4" s="132"/>
      <c r="Z4" s="6"/>
    </row>
    <row r="5" spans="1:26">
      <c r="A5" s="26">
        <v>1</v>
      </c>
      <c r="B5" s="27" t="s">
        <v>391</v>
      </c>
      <c r="C5" s="27" t="s">
        <v>69</v>
      </c>
      <c r="D5" s="27">
        <v>79</v>
      </c>
      <c r="E5" s="27"/>
      <c r="F5" s="27"/>
      <c r="G5" s="23" t="e">
        <f>REPLACE(#REF!,2,1,"＊")</f>
        <v>#REF!</v>
      </c>
      <c r="H5" s="23" t="str">
        <f t="shared" ref="H5:H68" si="0">REPLACE(B5,2,1,"＊")</f>
        <v>1＊089177</v>
      </c>
      <c r="I5" s="27" t="s">
        <v>392</v>
      </c>
      <c r="J5" s="27">
        <v>1058</v>
      </c>
      <c r="K5" s="28"/>
      <c r="L5" s="28"/>
      <c r="M5" s="28"/>
      <c r="N5" s="29"/>
      <c r="O5" s="28"/>
      <c r="P5" s="28"/>
      <c r="Q5" s="26"/>
      <c r="R5" s="28"/>
      <c r="S5" s="26"/>
      <c r="T5" s="26"/>
      <c r="U5" s="28"/>
      <c r="V5" s="26"/>
      <c r="W5" s="26"/>
      <c r="X5" s="26"/>
      <c r="Y5" s="28" t="s">
        <v>771</v>
      </c>
      <c r="Z5" s="6"/>
    </row>
    <row r="6" spans="1:26">
      <c r="A6" s="26">
        <v>2</v>
      </c>
      <c r="B6" s="27" t="s">
        <v>394</v>
      </c>
      <c r="C6" s="27" t="s">
        <v>69</v>
      </c>
      <c r="D6" s="27">
        <v>30</v>
      </c>
      <c r="E6" s="27" t="s">
        <v>395</v>
      </c>
      <c r="F6" s="27" t="s">
        <v>396</v>
      </c>
      <c r="G6" s="23" t="e">
        <f>REPLACE(#REF!,2,1,"＊")</f>
        <v>#REF!</v>
      </c>
      <c r="H6" s="23" t="str">
        <f t="shared" si="0"/>
        <v>2＊450296</v>
      </c>
      <c r="I6" s="27" t="s">
        <v>392</v>
      </c>
      <c r="J6" s="27">
        <v>1058</v>
      </c>
      <c r="K6" s="28"/>
      <c r="L6" s="28"/>
      <c r="M6" s="28"/>
      <c r="N6" s="29"/>
      <c r="O6" s="28"/>
      <c r="P6" s="28"/>
      <c r="Q6" s="26"/>
      <c r="R6" s="28"/>
      <c r="S6" s="26"/>
      <c r="T6" s="26"/>
      <c r="U6" s="28"/>
      <c r="V6" s="26"/>
      <c r="W6" s="26"/>
      <c r="X6" s="26"/>
      <c r="Y6" s="28" t="s">
        <v>771</v>
      </c>
      <c r="Z6" s="6"/>
    </row>
    <row r="7" spans="1:26">
      <c r="A7" s="26">
        <v>3</v>
      </c>
      <c r="B7" s="27" t="s">
        <v>397</v>
      </c>
      <c r="C7" s="27" t="s">
        <v>71</v>
      </c>
      <c r="D7" s="27">
        <v>73</v>
      </c>
      <c r="E7" s="27"/>
      <c r="F7" s="27"/>
      <c r="G7" s="23" t="e">
        <f>REPLACE(#REF!,2,1,"＊")</f>
        <v>#REF!</v>
      </c>
      <c r="H7" s="23" t="str">
        <f t="shared" si="0"/>
        <v>2＊325977</v>
      </c>
      <c r="I7" s="27" t="s">
        <v>398</v>
      </c>
      <c r="J7" s="27">
        <v>1058</v>
      </c>
      <c r="K7" s="28"/>
      <c r="L7" s="28"/>
      <c r="M7" s="28"/>
      <c r="N7" s="29"/>
      <c r="O7" s="28"/>
      <c r="P7" s="28"/>
      <c r="Q7" s="26"/>
      <c r="R7" s="28"/>
      <c r="S7" s="26"/>
      <c r="T7" s="26"/>
      <c r="U7" s="28"/>
      <c r="V7" s="26"/>
      <c r="W7" s="26"/>
      <c r="X7" s="26"/>
      <c r="Y7" s="28"/>
      <c r="Z7" s="6"/>
    </row>
    <row r="8" spans="1:26">
      <c r="A8" s="26">
        <v>4</v>
      </c>
      <c r="B8" s="27" t="s">
        <v>227</v>
      </c>
      <c r="C8" s="27" t="s">
        <v>69</v>
      </c>
      <c r="D8" s="27">
        <v>64</v>
      </c>
      <c r="E8" s="27"/>
      <c r="F8" s="27"/>
      <c r="G8" s="23" t="e">
        <f>REPLACE(#REF!,2,1,"＊")</f>
        <v>#REF!</v>
      </c>
      <c r="H8" s="23" t="str">
        <f t="shared" si="0"/>
        <v>1＊367635</v>
      </c>
      <c r="I8" s="27" t="s">
        <v>398</v>
      </c>
      <c r="J8" s="27">
        <v>1058</v>
      </c>
      <c r="K8" s="28"/>
      <c r="L8" s="28"/>
      <c r="M8" s="28"/>
      <c r="N8" s="29"/>
      <c r="O8" s="28"/>
      <c r="P8" s="28"/>
      <c r="Q8" s="28"/>
      <c r="R8" s="28"/>
      <c r="S8" s="26"/>
      <c r="T8" s="26"/>
      <c r="U8" s="28"/>
      <c r="V8" s="26"/>
      <c r="W8" s="26" t="s">
        <v>773</v>
      </c>
      <c r="X8" s="26"/>
      <c r="Y8" s="28"/>
      <c r="Z8" s="6"/>
    </row>
    <row r="9" spans="1:26">
      <c r="A9" s="26">
        <v>5</v>
      </c>
      <c r="B9" s="27" t="s">
        <v>399</v>
      </c>
      <c r="C9" s="27" t="s">
        <v>69</v>
      </c>
      <c r="D9" s="27">
        <v>36</v>
      </c>
      <c r="E9" s="27"/>
      <c r="F9" s="27"/>
      <c r="G9" s="23" t="e">
        <f>REPLACE(#REF!,2,1,"＊")</f>
        <v>#REF!</v>
      </c>
      <c r="H9" s="23" t="str">
        <f t="shared" si="0"/>
        <v>2＊484268</v>
      </c>
      <c r="I9" s="27" t="s">
        <v>398</v>
      </c>
      <c r="J9" s="27">
        <v>1058</v>
      </c>
      <c r="K9" s="28"/>
      <c r="L9" s="28"/>
      <c r="M9" s="28"/>
      <c r="N9" s="29"/>
      <c r="O9" s="28"/>
      <c r="P9" s="28"/>
      <c r="Q9" s="28"/>
      <c r="R9" s="28"/>
      <c r="S9" s="26"/>
      <c r="T9" s="26"/>
      <c r="U9" s="28"/>
      <c r="V9" s="26"/>
      <c r="W9" s="26"/>
      <c r="X9" s="26"/>
      <c r="Y9" s="28"/>
      <c r="Z9" s="6"/>
    </row>
    <row r="10" spans="1:26" ht="16.5" customHeight="1">
      <c r="A10" s="26">
        <v>6</v>
      </c>
      <c r="B10" s="27" t="s">
        <v>103</v>
      </c>
      <c r="C10" s="27" t="s">
        <v>71</v>
      </c>
      <c r="D10" s="27">
        <v>42</v>
      </c>
      <c r="E10" s="27" t="s">
        <v>401</v>
      </c>
      <c r="F10" s="27" t="s">
        <v>402</v>
      </c>
      <c r="G10" s="23" t="e">
        <f>REPLACE(#REF!,2,1,"＊")</f>
        <v>#REF!</v>
      </c>
      <c r="H10" s="23" t="str">
        <f t="shared" si="0"/>
        <v>1＊106251</v>
      </c>
      <c r="I10" s="27" t="s">
        <v>398</v>
      </c>
      <c r="J10" s="27">
        <v>1058</v>
      </c>
      <c r="K10" s="28"/>
      <c r="L10" s="28"/>
      <c r="M10" s="28"/>
      <c r="N10" s="29"/>
      <c r="O10" s="28"/>
      <c r="P10" s="28"/>
      <c r="Q10" s="28"/>
      <c r="R10" s="28"/>
      <c r="S10" s="26"/>
      <c r="T10" s="26"/>
      <c r="U10" s="28"/>
      <c r="V10" s="26"/>
      <c r="W10" s="26"/>
      <c r="X10" s="26"/>
      <c r="Y10" s="28" t="s">
        <v>718</v>
      </c>
      <c r="Z10" s="6"/>
    </row>
    <row r="11" spans="1:26">
      <c r="A11" s="26">
        <v>7</v>
      </c>
      <c r="B11" s="27" t="s">
        <v>403</v>
      </c>
      <c r="C11" s="27" t="s">
        <v>71</v>
      </c>
      <c r="D11" s="27">
        <v>32</v>
      </c>
      <c r="E11" s="27" t="s">
        <v>404</v>
      </c>
      <c r="F11" s="27" t="s">
        <v>405</v>
      </c>
      <c r="G11" s="23" t="e">
        <f>REPLACE(#REF!,2,1,"＊")</f>
        <v>#REF!</v>
      </c>
      <c r="H11" s="23" t="str">
        <f t="shared" si="0"/>
        <v>2＊310527</v>
      </c>
      <c r="I11" s="27" t="s">
        <v>406</v>
      </c>
      <c r="J11" s="27">
        <v>1058</v>
      </c>
      <c r="K11" s="28"/>
      <c r="L11" s="28"/>
      <c r="M11" s="28"/>
      <c r="N11" s="29"/>
      <c r="O11" s="28"/>
      <c r="P11" s="28"/>
      <c r="Q11" s="28"/>
      <c r="R11" s="28"/>
      <c r="S11" s="26"/>
      <c r="T11" s="26"/>
      <c r="U11" s="28"/>
      <c r="V11" s="26"/>
      <c r="W11" s="26"/>
      <c r="X11" s="26"/>
      <c r="Y11" s="28" t="s">
        <v>771</v>
      </c>
      <c r="Z11" s="6"/>
    </row>
    <row r="12" spans="1:26">
      <c r="A12" s="26">
        <v>8</v>
      </c>
      <c r="B12" s="27" t="s">
        <v>407</v>
      </c>
      <c r="C12" s="27" t="s">
        <v>69</v>
      </c>
      <c r="D12" s="27">
        <v>71</v>
      </c>
      <c r="E12" s="27" t="s">
        <v>408</v>
      </c>
      <c r="F12" s="27" t="s">
        <v>406</v>
      </c>
      <c r="G12" s="23" t="e">
        <f>REPLACE(#REF!,2,1,"＊")</f>
        <v>#REF!</v>
      </c>
      <c r="H12" s="23" t="str">
        <f t="shared" si="0"/>
        <v>1＊672781</v>
      </c>
      <c r="I12" s="27" t="s">
        <v>406</v>
      </c>
      <c r="J12" s="27">
        <v>1058</v>
      </c>
      <c r="K12" s="28"/>
      <c r="L12" s="28"/>
      <c r="M12" s="28"/>
      <c r="N12" s="29"/>
      <c r="O12" s="28"/>
      <c r="P12" s="28"/>
      <c r="Q12" s="28"/>
      <c r="R12" s="28"/>
      <c r="S12" s="26"/>
      <c r="T12" s="26"/>
      <c r="U12" s="28"/>
      <c r="V12" s="26"/>
      <c r="W12" s="26"/>
      <c r="X12" s="26"/>
      <c r="Y12" s="28"/>
      <c r="Z12" s="6"/>
    </row>
    <row r="13" spans="1:26">
      <c r="A13" s="26">
        <v>9</v>
      </c>
      <c r="B13" s="27" t="s">
        <v>236</v>
      </c>
      <c r="C13" s="27" t="s">
        <v>69</v>
      </c>
      <c r="D13" s="27">
        <v>43</v>
      </c>
      <c r="E13" s="27"/>
      <c r="F13" s="27"/>
      <c r="G13" s="23" t="e">
        <f>REPLACE(#REF!,2,1,"＊")</f>
        <v>#REF!</v>
      </c>
      <c r="H13" s="23" t="str">
        <f t="shared" si="0"/>
        <v>0＊935956</v>
      </c>
      <c r="I13" s="27" t="s">
        <v>406</v>
      </c>
      <c r="J13" s="27">
        <v>1058</v>
      </c>
      <c r="K13" s="28"/>
      <c r="L13" s="28"/>
      <c r="M13" s="28"/>
      <c r="N13" s="29"/>
      <c r="O13" s="28"/>
      <c r="P13" s="28"/>
      <c r="Q13" s="28"/>
      <c r="R13" s="28"/>
      <c r="S13" s="26"/>
      <c r="T13" s="26"/>
      <c r="U13" s="28"/>
      <c r="V13" s="26"/>
      <c r="W13" s="26"/>
      <c r="X13" s="26"/>
      <c r="Y13" s="28"/>
      <c r="Z13" s="6"/>
    </row>
    <row r="14" spans="1:26">
      <c r="A14" s="26">
        <v>10</v>
      </c>
      <c r="B14" s="27" t="s">
        <v>409</v>
      </c>
      <c r="C14" s="27" t="s">
        <v>69</v>
      </c>
      <c r="D14" s="27">
        <v>74</v>
      </c>
      <c r="E14" s="27"/>
      <c r="F14" s="27"/>
      <c r="G14" s="23" t="e">
        <f>REPLACE(#REF!,2,1,"＊")</f>
        <v>#REF!</v>
      </c>
      <c r="H14" s="23" t="str">
        <f t="shared" si="0"/>
        <v>0＊267574</v>
      </c>
      <c r="I14" s="27" t="s">
        <v>410</v>
      </c>
      <c r="J14" s="27">
        <v>1058</v>
      </c>
      <c r="K14" s="28"/>
      <c r="L14" s="28"/>
      <c r="M14" s="28"/>
      <c r="N14" s="29"/>
      <c r="O14" s="28"/>
      <c r="P14" s="28"/>
      <c r="Q14" s="28"/>
      <c r="R14" s="28"/>
      <c r="S14" s="26"/>
      <c r="T14" s="26"/>
      <c r="U14" s="28"/>
      <c r="V14" s="26"/>
      <c r="W14" s="26" t="s">
        <v>773</v>
      </c>
      <c r="X14" s="26"/>
      <c r="Y14" s="28"/>
      <c r="Z14" s="6"/>
    </row>
    <row r="15" spans="1:26">
      <c r="A15" s="26">
        <v>11</v>
      </c>
      <c r="B15" s="27" t="s">
        <v>411</v>
      </c>
      <c r="C15" s="27" t="s">
        <v>69</v>
      </c>
      <c r="D15" s="27">
        <v>57</v>
      </c>
      <c r="E15" s="27" t="s">
        <v>412</v>
      </c>
      <c r="F15" s="27" t="s">
        <v>413</v>
      </c>
      <c r="G15" s="23" t="e">
        <f>REPLACE(#REF!,2,1,"＊")</f>
        <v>#REF!</v>
      </c>
      <c r="H15" s="23" t="str">
        <f t="shared" si="0"/>
        <v>2＊527177</v>
      </c>
      <c r="I15" s="27" t="s">
        <v>414</v>
      </c>
      <c r="J15" s="27">
        <v>1058</v>
      </c>
      <c r="K15" s="28"/>
      <c r="L15" s="28"/>
      <c r="M15" s="28"/>
      <c r="N15" s="29"/>
      <c r="O15" s="28"/>
      <c r="P15" s="28"/>
      <c r="Q15" s="28"/>
      <c r="R15" s="28"/>
      <c r="S15" s="26"/>
      <c r="T15" s="26"/>
      <c r="U15" s="28"/>
      <c r="V15" s="26"/>
      <c r="W15" s="26"/>
      <c r="X15" s="26"/>
      <c r="Y15" s="28" t="s">
        <v>771</v>
      </c>
      <c r="Z15" s="6"/>
    </row>
    <row r="16" spans="1:26" ht="31">
      <c r="A16" s="26">
        <v>12</v>
      </c>
      <c r="B16" s="27" t="s">
        <v>417</v>
      </c>
      <c r="C16" s="27" t="s">
        <v>69</v>
      </c>
      <c r="D16" s="27">
        <v>67</v>
      </c>
      <c r="E16" s="27"/>
      <c r="F16" s="27"/>
      <c r="G16" s="23" t="e">
        <f>REPLACE(#REF!,2,1,"＊")</f>
        <v>#REF!</v>
      </c>
      <c r="H16" s="23" t="str">
        <f t="shared" si="0"/>
        <v>2＊247066</v>
      </c>
      <c r="I16" s="27" t="s">
        <v>416</v>
      </c>
      <c r="J16" s="27">
        <v>1125</v>
      </c>
      <c r="K16" s="28"/>
      <c r="L16" s="28"/>
      <c r="M16" s="28"/>
      <c r="N16" s="29"/>
      <c r="O16" s="28"/>
      <c r="P16" s="28"/>
      <c r="Q16" s="28"/>
      <c r="R16" s="28"/>
      <c r="S16" s="26"/>
      <c r="T16" s="26"/>
      <c r="U16" s="28"/>
      <c r="V16" s="26"/>
      <c r="W16" s="26"/>
      <c r="X16" s="26"/>
      <c r="Y16" s="28" t="s">
        <v>770</v>
      </c>
      <c r="Z16" s="6"/>
    </row>
    <row r="17" spans="1:26">
      <c r="A17" s="26">
        <v>13</v>
      </c>
      <c r="B17" s="27" t="s">
        <v>421</v>
      </c>
      <c r="C17" s="27" t="s">
        <v>71</v>
      </c>
      <c r="D17" s="27">
        <v>61</v>
      </c>
      <c r="E17" s="27"/>
      <c r="F17" s="27"/>
      <c r="G17" s="23" t="e">
        <f>REPLACE(#REF!,2,1,"＊")</f>
        <v>#REF!</v>
      </c>
      <c r="H17" s="23" t="str">
        <f t="shared" si="0"/>
        <v>0＊056203</v>
      </c>
      <c r="I17" s="27" t="s">
        <v>401</v>
      </c>
      <c r="J17" s="27">
        <v>1125</v>
      </c>
      <c r="K17" s="28"/>
      <c r="L17" s="28"/>
      <c r="M17" s="28"/>
      <c r="N17" s="29" t="s">
        <v>9</v>
      </c>
      <c r="O17" s="28"/>
      <c r="P17" s="28"/>
      <c r="Q17" s="26"/>
      <c r="R17" s="28"/>
      <c r="S17" s="26"/>
      <c r="T17" s="26"/>
      <c r="U17" s="28"/>
      <c r="V17" s="26"/>
      <c r="W17" s="26"/>
      <c r="X17" s="26"/>
      <c r="Y17" s="28"/>
      <c r="Z17" s="6"/>
    </row>
    <row r="18" spans="1:26">
      <c r="A18" s="26">
        <v>14</v>
      </c>
      <c r="B18" s="27" t="s">
        <v>424</v>
      </c>
      <c r="C18" s="27" t="s">
        <v>71</v>
      </c>
      <c r="D18" s="27">
        <v>63</v>
      </c>
      <c r="E18" s="27"/>
      <c r="F18" s="27"/>
      <c r="G18" s="23" t="e">
        <f>REPLACE(#REF!,2,1,"＊")</f>
        <v>#REF!</v>
      </c>
      <c r="H18" s="23" t="str">
        <f t="shared" si="0"/>
        <v>0＊703872</v>
      </c>
      <c r="I18" s="27" t="s">
        <v>401</v>
      </c>
      <c r="J18" s="27">
        <v>1125</v>
      </c>
      <c r="K18" s="28"/>
      <c r="L18" s="28"/>
      <c r="M18" s="28"/>
      <c r="N18" s="29" t="s">
        <v>9</v>
      </c>
      <c r="O18" s="28"/>
      <c r="P18" s="28"/>
      <c r="Q18" s="28"/>
      <c r="R18" s="28"/>
      <c r="S18" s="26"/>
      <c r="T18" s="26"/>
      <c r="U18" s="28"/>
      <c r="V18" s="26"/>
      <c r="W18" s="26"/>
      <c r="X18" s="26"/>
      <c r="Y18" s="28"/>
      <c r="Z18" s="6"/>
    </row>
    <row r="19" spans="1:26">
      <c r="A19" s="26">
        <v>15</v>
      </c>
      <c r="B19" s="27" t="s">
        <v>353</v>
      </c>
      <c r="C19" s="27" t="s">
        <v>69</v>
      </c>
      <c r="D19" s="27">
        <v>81</v>
      </c>
      <c r="E19" s="27"/>
      <c r="F19" s="27"/>
      <c r="G19" s="23" t="e">
        <f>REPLACE(#REF!,2,1,"＊")</f>
        <v>#REF!</v>
      </c>
      <c r="H19" s="23" t="str">
        <f t="shared" si="0"/>
        <v>1＊354878</v>
      </c>
      <c r="I19" s="27" t="s">
        <v>401</v>
      </c>
      <c r="J19" s="27">
        <v>1125</v>
      </c>
      <c r="K19" s="28"/>
      <c r="L19" s="28"/>
      <c r="M19" s="28"/>
      <c r="N19" s="29" t="s">
        <v>9</v>
      </c>
      <c r="O19" s="28"/>
      <c r="P19" s="28"/>
      <c r="Q19" s="28"/>
      <c r="R19" s="28"/>
      <c r="S19" s="26"/>
      <c r="T19" s="26"/>
      <c r="U19" s="28"/>
      <c r="V19" s="26"/>
      <c r="W19" s="26"/>
      <c r="X19" s="26"/>
      <c r="Y19" s="28"/>
      <c r="Z19" s="6"/>
    </row>
    <row r="20" spans="1:26">
      <c r="A20" s="26">
        <v>16</v>
      </c>
      <c r="B20" s="27" t="s">
        <v>375</v>
      </c>
      <c r="C20" s="27" t="s">
        <v>69</v>
      </c>
      <c r="D20" s="27">
        <v>75</v>
      </c>
      <c r="E20" s="27"/>
      <c r="F20" s="27"/>
      <c r="G20" s="23" t="e">
        <f>REPLACE(#REF!,2,1,"＊")</f>
        <v>#REF!</v>
      </c>
      <c r="H20" s="23" t="str">
        <f t="shared" si="0"/>
        <v>2＊409303</v>
      </c>
      <c r="I20" s="27" t="s">
        <v>422</v>
      </c>
      <c r="J20" s="27">
        <v>1125</v>
      </c>
      <c r="K20" s="28"/>
      <c r="L20" s="28"/>
      <c r="M20" s="28"/>
      <c r="N20" s="29"/>
      <c r="O20" s="28"/>
      <c r="P20" s="28"/>
      <c r="Q20" s="26"/>
      <c r="R20" s="28"/>
      <c r="S20" s="26"/>
      <c r="T20" s="26"/>
      <c r="U20" s="28"/>
      <c r="V20" s="26"/>
      <c r="W20" s="26" t="s">
        <v>773</v>
      </c>
      <c r="X20" s="26"/>
      <c r="Y20" s="28"/>
      <c r="Z20" s="6"/>
    </row>
    <row r="21" spans="1:26">
      <c r="A21" s="26">
        <v>17</v>
      </c>
      <c r="B21" s="27" t="s">
        <v>225</v>
      </c>
      <c r="C21" s="27" t="s">
        <v>69</v>
      </c>
      <c r="D21" s="27">
        <v>72</v>
      </c>
      <c r="E21" s="27"/>
      <c r="F21" s="27"/>
      <c r="G21" s="23" t="e">
        <f>REPLACE(#REF!,2,1,"＊")</f>
        <v>#REF!</v>
      </c>
      <c r="H21" s="23" t="str">
        <f t="shared" si="0"/>
        <v>0＊126126</v>
      </c>
      <c r="I21" s="27" t="s">
        <v>422</v>
      </c>
      <c r="J21" s="27">
        <v>1125</v>
      </c>
      <c r="K21" s="28"/>
      <c r="L21" s="28"/>
      <c r="M21" s="28"/>
      <c r="N21" s="29" t="s">
        <v>9</v>
      </c>
      <c r="O21" s="28"/>
      <c r="P21" s="28"/>
      <c r="Q21" s="26"/>
      <c r="R21" s="28"/>
      <c r="S21" s="26"/>
      <c r="T21" s="26"/>
      <c r="U21" s="28"/>
      <c r="V21" s="26"/>
      <c r="W21" s="26"/>
      <c r="X21" s="26"/>
      <c r="Y21" s="28"/>
      <c r="Z21" s="6"/>
    </row>
    <row r="22" spans="1:26">
      <c r="A22" s="26">
        <v>18</v>
      </c>
      <c r="B22" s="27" t="s">
        <v>239</v>
      </c>
      <c r="C22" s="27" t="s">
        <v>71</v>
      </c>
      <c r="D22" s="27">
        <v>90</v>
      </c>
      <c r="E22" s="27"/>
      <c r="F22" s="27"/>
      <c r="G22" s="23" t="e">
        <f>REPLACE(#REF!,2,1,"＊")</f>
        <v>#REF!</v>
      </c>
      <c r="H22" s="23" t="str">
        <f t="shared" si="0"/>
        <v>0＊425868</v>
      </c>
      <c r="I22" s="27" t="s">
        <v>426</v>
      </c>
      <c r="J22" s="27">
        <v>1125</v>
      </c>
      <c r="K22" s="28"/>
      <c r="L22" s="28"/>
      <c r="M22" s="28"/>
      <c r="N22" s="29" t="s">
        <v>9</v>
      </c>
      <c r="O22" s="28"/>
      <c r="P22" s="28"/>
      <c r="Q22" s="28"/>
      <c r="R22" s="28"/>
      <c r="S22" s="26"/>
      <c r="T22" s="26"/>
      <c r="U22" s="28"/>
      <c r="V22" s="26"/>
      <c r="W22" s="26"/>
      <c r="X22" s="26"/>
      <c r="Y22" s="28"/>
      <c r="Z22" s="6"/>
    </row>
    <row r="23" spans="1:26">
      <c r="A23" s="26">
        <v>19</v>
      </c>
      <c r="B23" s="27" t="s">
        <v>428</v>
      </c>
      <c r="C23" s="27" t="s">
        <v>71</v>
      </c>
      <c r="D23" s="27">
        <v>86</v>
      </c>
      <c r="E23" s="27"/>
      <c r="F23" s="27"/>
      <c r="G23" s="23" t="e">
        <f>REPLACE(#REF!,2,1,"＊")</f>
        <v>#REF!</v>
      </c>
      <c r="H23" s="23" t="str">
        <f t="shared" si="0"/>
        <v>1＊061887</v>
      </c>
      <c r="I23" s="27" t="s">
        <v>429</v>
      </c>
      <c r="J23" s="27">
        <v>1125</v>
      </c>
      <c r="K23" s="28"/>
      <c r="L23" s="28"/>
      <c r="M23" s="28"/>
      <c r="N23" s="29" t="s">
        <v>9</v>
      </c>
      <c r="O23" s="28"/>
      <c r="P23" s="28"/>
      <c r="Q23" s="28"/>
      <c r="R23" s="28"/>
      <c r="S23" s="26"/>
      <c r="T23" s="26"/>
      <c r="U23" s="28"/>
      <c r="V23" s="26"/>
      <c r="W23" s="26"/>
      <c r="X23" s="26"/>
      <c r="Y23" s="30"/>
      <c r="Z23" s="6"/>
    </row>
    <row r="24" spans="1:26">
      <c r="A24" s="26">
        <v>20</v>
      </c>
      <c r="B24" s="27" t="s">
        <v>430</v>
      </c>
      <c r="C24" s="27" t="s">
        <v>71</v>
      </c>
      <c r="D24" s="27">
        <v>61</v>
      </c>
      <c r="E24" s="27"/>
      <c r="F24" s="27"/>
      <c r="G24" s="23" t="e">
        <f>REPLACE(#REF!,2,1,"＊")</f>
        <v>#REF!</v>
      </c>
      <c r="H24" s="23" t="str">
        <f t="shared" si="0"/>
        <v>2＊268178</v>
      </c>
      <c r="I24" s="27" t="s">
        <v>429</v>
      </c>
      <c r="J24" s="27">
        <v>1125</v>
      </c>
      <c r="K24" s="28"/>
      <c r="L24" s="28"/>
      <c r="M24" s="28"/>
      <c r="N24" s="29"/>
      <c r="O24" s="28" t="s">
        <v>9</v>
      </c>
      <c r="P24" s="28"/>
      <c r="Q24" s="26" t="s">
        <v>9</v>
      </c>
      <c r="R24" s="28"/>
      <c r="S24" s="26"/>
      <c r="T24" s="26"/>
      <c r="U24" s="28"/>
      <c r="V24" s="26"/>
      <c r="W24" s="26"/>
      <c r="X24" s="26"/>
      <c r="Y24" s="28"/>
      <c r="Z24" s="6"/>
    </row>
    <row r="25" spans="1:26">
      <c r="A25" s="26">
        <v>21</v>
      </c>
      <c r="B25" s="27" t="s">
        <v>319</v>
      </c>
      <c r="C25" s="27" t="s">
        <v>69</v>
      </c>
      <c r="D25" s="27">
        <v>59</v>
      </c>
      <c r="E25" s="27"/>
      <c r="F25" s="27"/>
      <c r="G25" s="23" t="e">
        <f>REPLACE(#REF!,2,1,"＊")</f>
        <v>#REF!</v>
      </c>
      <c r="H25" s="23" t="str">
        <f t="shared" si="0"/>
        <v>0＊507388</v>
      </c>
      <c r="I25" s="27" t="s">
        <v>429</v>
      </c>
      <c r="J25" s="27">
        <v>1125</v>
      </c>
      <c r="K25" s="28"/>
      <c r="L25" s="28"/>
      <c r="M25" s="28"/>
      <c r="N25" s="29"/>
      <c r="O25" s="28"/>
      <c r="P25" s="28"/>
      <c r="Q25" s="28" t="s">
        <v>9</v>
      </c>
      <c r="R25" s="28"/>
      <c r="S25" s="26"/>
      <c r="T25" s="26"/>
      <c r="U25" s="28"/>
      <c r="V25" s="26"/>
      <c r="W25" s="26"/>
      <c r="X25" s="26"/>
      <c r="Y25" s="28"/>
      <c r="Z25" s="6"/>
    </row>
    <row r="26" spans="1:26">
      <c r="A26" s="26">
        <v>22</v>
      </c>
      <c r="B26" s="27" t="s">
        <v>436</v>
      </c>
      <c r="C26" s="27" t="s">
        <v>71</v>
      </c>
      <c r="D26" s="27">
        <v>72</v>
      </c>
      <c r="E26" s="27"/>
      <c r="F26" s="27"/>
      <c r="G26" s="23" t="e">
        <f>REPLACE(#REF!,2,1,"＊")</f>
        <v>#REF!</v>
      </c>
      <c r="H26" s="23" t="str">
        <f t="shared" si="0"/>
        <v>2＊490007</v>
      </c>
      <c r="I26" s="27" t="s">
        <v>419</v>
      </c>
      <c r="J26" s="31" t="s">
        <v>721</v>
      </c>
      <c r="K26" s="28"/>
      <c r="L26" s="28"/>
      <c r="M26" s="28" t="s">
        <v>9</v>
      </c>
      <c r="N26" s="29"/>
      <c r="O26" s="28"/>
      <c r="P26" s="28"/>
      <c r="Q26" s="28"/>
      <c r="R26" s="28"/>
      <c r="S26" s="26"/>
      <c r="T26" s="26"/>
      <c r="U26" s="28"/>
      <c r="V26" s="26"/>
      <c r="W26" s="26"/>
      <c r="X26" s="26"/>
      <c r="Y26" s="28"/>
      <c r="Z26" s="6"/>
    </row>
    <row r="27" spans="1:26">
      <c r="A27" s="26">
        <v>23</v>
      </c>
      <c r="B27" s="27" t="s">
        <v>437</v>
      </c>
      <c r="C27" s="27" t="s">
        <v>71</v>
      </c>
      <c r="D27" s="27">
        <v>68</v>
      </c>
      <c r="E27" s="27"/>
      <c r="F27" s="27"/>
      <c r="G27" s="23" t="e">
        <f>REPLACE(#REF!,2,1,"＊")</f>
        <v>#REF!</v>
      </c>
      <c r="H27" s="23" t="str">
        <f t="shared" si="0"/>
        <v>0＊521261</v>
      </c>
      <c r="I27" s="27" t="s">
        <v>438</v>
      </c>
      <c r="J27" s="31" t="s">
        <v>721</v>
      </c>
      <c r="K27" s="28"/>
      <c r="L27" s="28"/>
      <c r="M27" s="28"/>
      <c r="N27" s="29"/>
      <c r="O27" s="28"/>
      <c r="P27" s="28"/>
      <c r="Q27" s="28"/>
      <c r="R27" s="28"/>
      <c r="S27" s="26"/>
      <c r="T27" s="26"/>
      <c r="U27" s="28"/>
      <c r="V27" s="26"/>
      <c r="W27" s="26"/>
      <c r="X27" s="26"/>
      <c r="Y27" s="28"/>
      <c r="Z27" s="6"/>
    </row>
    <row r="28" spans="1:26">
      <c r="A28" s="26">
        <v>24</v>
      </c>
      <c r="B28" s="27" t="s">
        <v>440</v>
      </c>
      <c r="C28" s="27" t="s">
        <v>71</v>
      </c>
      <c r="D28" s="27">
        <v>82</v>
      </c>
      <c r="E28" s="27"/>
      <c r="F28" s="27"/>
      <c r="G28" s="23" t="e">
        <f>REPLACE(#REF!,2,1,"＊")</f>
        <v>#REF!</v>
      </c>
      <c r="H28" s="23" t="str">
        <f t="shared" si="0"/>
        <v>2＊492579</v>
      </c>
      <c r="I28" s="27" t="s">
        <v>438</v>
      </c>
      <c r="J28" s="31" t="s">
        <v>721</v>
      </c>
      <c r="K28" s="28"/>
      <c r="L28" s="28"/>
      <c r="M28" s="28"/>
      <c r="N28" s="29" t="s">
        <v>9</v>
      </c>
      <c r="O28" s="28"/>
      <c r="P28" s="28"/>
      <c r="Q28" s="28"/>
      <c r="R28" s="28"/>
      <c r="S28" s="26"/>
      <c r="T28" s="26"/>
      <c r="U28" s="28"/>
      <c r="V28" s="26"/>
      <c r="W28" s="26"/>
      <c r="X28" s="26"/>
      <c r="Y28" s="28"/>
      <c r="Z28" s="6"/>
    </row>
    <row r="29" spans="1:26">
      <c r="A29" s="26">
        <v>25</v>
      </c>
      <c r="B29" s="27" t="s">
        <v>441</v>
      </c>
      <c r="C29" s="27" t="s">
        <v>71</v>
      </c>
      <c r="D29" s="27">
        <v>29</v>
      </c>
      <c r="E29" s="27" t="s">
        <v>438</v>
      </c>
      <c r="F29" s="27" t="s">
        <v>398</v>
      </c>
      <c r="G29" s="23" t="e">
        <f>REPLACE(#REF!,2,1,"＊")</f>
        <v>#REF!</v>
      </c>
      <c r="H29" s="23" t="str">
        <f t="shared" si="0"/>
        <v>2＊468950</v>
      </c>
      <c r="I29" s="27" t="s">
        <v>438</v>
      </c>
      <c r="J29" s="31" t="s">
        <v>721</v>
      </c>
      <c r="K29" s="28"/>
      <c r="L29" s="28"/>
      <c r="M29" s="28"/>
      <c r="N29" s="29"/>
      <c r="O29" s="28"/>
      <c r="P29" s="28"/>
      <c r="Q29" s="28"/>
      <c r="R29" s="28"/>
      <c r="S29" s="26"/>
      <c r="T29" s="26"/>
      <c r="U29" s="28"/>
      <c r="V29" s="26"/>
      <c r="W29" s="26"/>
      <c r="X29" s="26"/>
      <c r="Y29" s="28"/>
      <c r="Z29" s="6"/>
    </row>
    <row r="30" spans="1:26">
      <c r="A30" s="26">
        <v>26</v>
      </c>
      <c r="B30" s="27" t="s">
        <v>103</v>
      </c>
      <c r="C30" s="27" t="s">
        <v>71</v>
      </c>
      <c r="D30" s="27">
        <v>42</v>
      </c>
      <c r="E30" s="27" t="s">
        <v>401</v>
      </c>
      <c r="F30" s="27" t="s">
        <v>402</v>
      </c>
      <c r="G30" s="23" t="e">
        <f>REPLACE(#REF!,2,1,"＊")</f>
        <v>#REF!</v>
      </c>
      <c r="H30" s="23" t="str">
        <f t="shared" si="0"/>
        <v>1＊106251</v>
      </c>
      <c r="I30" s="27" t="s">
        <v>438</v>
      </c>
      <c r="J30" s="31" t="s">
        <v>721</v>
      </c>
      <c r="K30" s="28"/>
      <c r="L30" s="28" t="s">
        <v>9</v>
      </c>
      <c r="M30" s="28"/>
      <c r="N30" s="29"/>
      <c r="O30" s="28"/>
      <c r="P30" s="28"/>
      <c r="Q30" s="28"/>
      <c r="R30" s="28"/>
      <c r="S30" s="26"/>
      <c r="T30" s="26"/>
      <c r="U30" s="28"/>
      <c r="V30" s="26"/>
      <c r="W30" s="26" t="s">
        <v>9</v>
      </c>
      <c r="X30" s="26"/>
      <c r="Y30" s="28"/>
      <c r="Z30" s="6"/>
    </row>
    <row r="31" spans="1:26">
      <c r="A31" s="28">
        <v>27</v>
      </c>
      <c r="B31" s="27" t="s">
        <v>442</v>
      </c>
      <c r="C31" s="27" t="s">
        <v>69</v>
      </c>
      <c r="D31" s="27">
        <v>73</v>
      </c>
      <c r="E31" s="27" t="s">
        <v>401</v>
      </c>
      <c r="F31" s="27" t="s">
        <v>402</v>
      </c>
      <c r="G31" s="23" t="e">
        <f>REPLACE(#REF!,2,1,"＊")</f>
        <v>#REF!</v>
      </c>
      <c r="H31" s="23" t="str">
        <f t="shared" si="0"/>
        <v>0＊693119</v>
      </c>
      <c r="I31" s="27" t="s">
        <v>438</v>
      </c>
      <c r="J31" s="31" t="s">
        <v>721</v>
      </c>
      <c r="K31" s="28"/>
      <c r="L31" s="28"/>
      <c r="M31" s="28"/>
      <c r="N31" s="29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6"/>
    </row>
    <row r="32" spans="1:26" ht="31">
      <c r="A32" s="26">
        <v>28</v>
      </c>
      <c r="B32" s="27" t="s">
        <v>259</v>
      </c>
      <c r="C32" s="27" t="s">
        <v>69</v>
      </c>
      <c r="D32" s="27">
        <v>76</v>
      </c>
      <c r="E32" s="27"/>
      <c r="F32" s="27"/>
      <c r="G32" s="23" t="e">
        <f>REPLACE(#REF!,2,1,"＊")</f>
        <v>#REF!</v>
      </c>
      <c r="H32" s="23" t="str">
        <f t="shared" si="0"/>
        <v>1＊716227</v>
      </c>
      <c r="I32" s="27" t="s">
        <v>438</v>
      </c>
      <c r="J32" s="31" t="s">
        <v>721</v>
      </c>
      <c r="K32" s="28"/>
      <c r="L32" s="28"/>
      <c r="M32" s="28"/>
      <c r="N32" s="29"/>
      <c r="O32" s="28"/>
      <c r="P32" s="28"/>
      <c r="Q32" s="28"/>
      <c r="R32" s="28"/>
      <c r="S32" s="26"/>
      <c r="T32" s="26"/>
      <c r="U32" s="28"/>
      <c r="V32" s="26"/>
      <c r="W32" s="26"/>
      <c r="X32" s="26"/>
      <c r="Y32" s="28" t="s">
        <v>770</v>
      </c>
      <c r="Z32" s="6"/>
    </row>
    <row r="33" spans="1:26">
      <c r="A33" s="26">
        <v>29</v>
      </c>
      <c r="B33" s="27" t="s">
        <v>219</v>
      </c>
      <c r="C33" s="27" t="s">
        <v>69</v>
      </c>
      <c r="D33" s="27">
        <v>77</v>
      </c>
      <c r="E33" s="27"/>
      <c r="F33" s="27"/>
      <c r="G33" s="23" t="e">
        <f>REPLACE(#REF!,2,1,"＊")</f>
        <v>#REF!</v>
      </c>
      <c r="H33" s="23" t="str">
        <f t="shared" si="0"/>
        <v>2＊900810</v>
      </c>
      <c r="I33" s="27" t="s">
        <v>438</v>
      </c>
      <c r="J33" s="31" t="s">
        <v>721</v>
      </c>
      <c r="K33" s="28"/>
      <c r="L33" s="28"/>
      <c r="M33" s="28" t="s">
        <v>9</v>
      </c>
      <c r="N33" s="29"/>
      <c r="O33" s="28"/>
      <c r="P33" s="28"/>
      <c r="Q33" s="28"/>
      <c r="R33" s="28"/>
      <c r="S33" s="26"/>
      <c r="T33" s="26"/>
      <c r="U33" s="28"/>
      <c r="V33" s="26"/>
      <c r="W33" s="26"/>
      <c r="X33" s="26"/>
      <c r="Y33" s="28"/>
      <c r="Z33" s="6"/>
    </row>
    <row r="34" spans="1:26">
      <c r="A34" s="26">
        <v>30</v>
      </c>
      <c r="B34" s="27" t="s">
        <v>443</v>
      </c>
      <c r="C34" s="27" t="s">
        <v>69</v>
      </c>
      <c r="D34" s="27">
        <v>55</v>
      </c>
      <c r="E34" s="27"/>
      <c r="F34" s="27"/>
      <c r="G34" s="23" t="e">
        <f>REPLACE(#REF!,2,1,"＊")</f>
        <v>#REF!</v>
      </c>
      <c r="H34" s="23" t="str">
        <f t="shared" si="0"/>
        <v>0＊424127</v>
      </c>
      <c r="I34" s="27" t="s">
        <v>431</v>
      </c>
      <c r="J34" s="31" t="s">
        <v>721</v>
      </c>
      <c r="K34" s="28"/>
      <c r="L34" s="28"/>
      <c r="M34" s="28"/>
      <c r="N34" s="29"/>
      <c r="O34" s="28"/>
      <c r="P34" s="28"/>
      <c r="Q34" s="28"/>
      <c r="R34" s="28"/>
      <c r="S34" s="26"/>
      <c r="T34" s="26"/>
      <c r="U34" s="28"/>
      <c r="V34" s="26"/>
      <c r="W34" s="26"/>
      <c r="X34" s="26"/>
      <c r="Y34" s="28"/>
      <c r="Z34" s="6"/>
    </row>
    <row r="35" spans="1:26">
      <c r="A35" s="26">
        <v>31</v>
      </c>
      <c r="B35" s="27" t="s">
        <v>444</v>
      </c>
      <c r="C35" s="27" t="s">
        <v>71</v>
      </c>
      <c r="D35" s="27">
        <v>83</v>
      </c>
      <c r="E35" s="27"/>
      <c r="F35" s="27"/>
      <c r="G35" s="23" t="e">
        <f>REPLACE(#REF!,2,1,"＊")</f>
        <v>#REF!</v>
      </c>
      <c r="H35" s="23" t="str">
        <f t="shared" si="0"/>
        <v>2＊513130</v>
      </c>
      <c r="I35" s="27" t="s">
        <v>431</v>
      </c>
      <c r="J35" s="31" t="s">
        <v>721</v>
      </c>
      <c r="K35" s="28"/>
      <c r="L35" s="28"/>
      <c r="M35" s="28"/>
      <c r="N35" s="29"/>
      <c r="O35" s="28"/>
      <c r="P35" s="28"/>
      <c r="Q35" s="28"/>
      <c r="R35" s="28"/>
      <c r="S35" s="26"/>
      <c r="T35" s="26"/>
      <c r="U35" s="28"/>
      <c r="V35" s="26"/>
      <c r="W35" s="26"/>
      <c r="X35" s="26"/>
      <c r="Y35" s="28"/>
      <c r="Z35" s="6"/>
    </row>
    <row r="36" spans="1:26">
      <c r="A36" s="26">
        <v>32</v>
      </c>
      <c r="B36" s="27" t="s">
        <v>446</v>
      </c>
      <c r="C36" s="27" t="s">
        <v>69</v>
      </c>
      <c r="D36" s="27">
        <v>62</v>
      </c>
      <c r="E36" s="27"/>
      <c r="F36" s="27"/>
      <c r="G36" s="23" t="e">
        <f>REPLACE(#REF!,2,1,"＊")</f>
        <v>#REF!</v>
      </c>
      <c r="H36" s="23" t="str">
        <f t="shared" si="0"/>
        <v>2＊458546</v>
      </c>
      <c r="I36" s="27" t="s">
        <v>431</v>
      </c>
      <c r="J36" s="31" t="s">
        <v>721</v>
      </c>
      <c r="K36" s="28"/>
      <c r="L36" s="28"/>
      <c r="M36" s="28"/>
      <c r="N36" s="29" t="s">
        <v>9</v>
      </c>
      <c r="O36" s="28"/>
      <c r="P36" s="28"/>
      <c r="Q36" s="28"/>
      <c r="R36" s="28"/>
      <c r="S36" s="26"/>
      <c r="T36" s="26"/>
      <c r="U36" s="28"/>
      <c r="V36" s="26"/>
      <c r="W36" s="26"/>
      <c r="X36" s="26"/>
      <c r="Y36" s="28"/>
      <c r="Z36" s="6"/>
    </row>
    <row r="37" spans="1:26" ht="31">
      <c r="A37" s="26">
        <v>33</v>
      </c>
      <c r="B37" s="27" t="s">
        <v>259</v>
      </c>
      <c r="C37" s="27" t="s">
        <v>69</v>
      </c>
      <c r="D37" s="27">
        <v>76</v>
      </c>
      <c r="E37" s="27" t="s">
        <v>408</v>
      </c>
      <c r="F37" s="27" t="s">
        <v>435</v>
      </c>
      <c r="G37" s="23" t="e">
        <f>REPLACE(#REF!,2,1,"＊")</f>
        <v>#REF!</v>
      </c>
      <c r="H37" s="23" t="str">
        <f t="shared" si="0"/>
        <v>1＊716227</v>
      </c>
      <c r="I37" s="27" t="s">
        <v>404</v>
      </c>
      <c r="J37" s="31" t="s">
        <v>721</v>
      </c>
      <c r="K37" s="28"/>
      <c r="L37" s="28"/>
      <c r="M37" s="28"/>
      <c r="N37" s="29"/>
      <c r="O37" s="28"/>
      <c r="P37" s="28"/>
      <c r="Q37" s="28"/>
      <c r="R37" s="28"/>
      <c r="S37" s="26"/>
      <c r="T37" s="26"/>
      <c r="U37" s="28"/>
      <c r="V37" s="26"/>
      <c r="W37" s="26"/>
      <c r="X37" s="26"/>
      <c r="Y37" s="28" t="s">
        <v>723</v>
      </c>
      <c r="Z37" s="6"/>
    </row>
    <row r="38" spans="1:26">
      <c r="A38" s="26">
        <v>34</v>
      </c>
      <c r="B38" s="27" t="s">
        <v>447</v>
      </c>
      <c r="C38" s="27" t="s">
        <v>69</v>
      </c>
      <c r="D38" s="27">
        <v>71</v>
      </c>
      <c r="E38" s="27"/>
      <c r="F38" s="27"/>
      <c r="G38" s="23" t="e">
        <f>REPLACE(#REF!,2,1,"＊")</f>
        <v>#REF!</v>
      </c>
      <c r="H38" s="23" t="str">
        <f t="shared" si="0"/>
        <v>2＊516820</v>
      </c>
      <c r="I38" s="27" t="s">
        <v>404</v>
      </c>
      <c r="J38" s="31" t="s">
        <v>721</v>
      </c>
      <c r="K38" s="28"/>
      <c r="L38" s="28" t="s">
        <v>9</v>
      </c>
      <c r="M38" s="28"/>
      <c r="N38" s="29"/>
      <c r="O38" s="28"/>
      <c r="P38" s="28"/>
      <c r="Q38" s="28"/>
      <c r="R38" s="28"/>
      <c r="S38" s="26"/>
      <c r="T38" s="26"/>
      <c r="U38" s="28"/>
      <c r="V38" s="26"/>
      <c r="W38" s="26"/>
      <c r="X38" s="26"/>
      <c r="Y38" s="28"/>
      <c r="Z38" s="6"/>
    </row>
    <row r="39" spans="1:26">
      <c r="A39" s="26">
        <v>35</v>
      </c>
      <c r="B39" s="27" t="s">
        <v>448</v>
      </c>
      <c r="C39" s="27" t="s">
        <v>71</v>
      </c>
      <c r="D39" s="27">
        <v>58</v>
      </c>
      <c r="E39" s="27"/>
      <c r="F39" s="27"/>
      <c r="G39" s="23" t="e">
        <f>REPLACE(#REF!,2,1,"＊")</f>
        <v>#REF!</v>
      </c>
      <c r="H39" s="23" t="str">
        <f t="shared" si="0"/>
        <v>2＊507731</v>
      </c>
      <c r="I39" s="27" t="s">
        <v>404</v>
      </c>
      <c r="J39" s="31" t="s">
        <v>721</v>
      </c>
      <c r="K39" s="28"/>
      <c r="L39" s="28"/>
      <c r="M39" s="28"/>
      <c r="N39" s="29" t="s">
        <v>9</v>
      </c>
      <c r="O39" s="28"/>
      <c r="P39" s="28"/>
      <c r="Q39" s="28"/>
      <c r="R39" s="28"/>
      <c r="S39" s="26"/>
      <c r="T39" s="26"/>
      <c r="U39" s="28"/>
      <c r="V39" s="26"/>
      <c r="W39" s="26"/>
      <c r="X39" s="26"/>
      <c r="Y39" s="28"/>
      <c r="Z39" s="6"/>
    </row>
    <row r="40" spans="1:26">
      <c r="A40" s="26">
        <v>36</v>
      </c>
      <c r="B40" s="27" t="s">
        <v>228</v>
      </c>
      <c r="C40" s="27" t="s">
        <v>69</v>
      </c>
      <c r="D40" s="27">
        <v>92</v>
      </c>
      <c r="E40" s="27"/>
      <c r="F40" s="27"/>
      <c r="G40" s="23" t="e">
        <f>REPLACE(#REF!,2,1,"＊")</f>
        <v>#REF!</v>
      </c>
      <c r="H40" s="23" t="str">
        <f t="shared" si="0"/>
        <v>0＊691625</v>
      </c>
      <c r="I40" s="27" t="s">
        <v>404</v>
      </c>
      <c r="J40" s="31" t="s">
        <v>721</v>
      </c>
      <c r="K40" s="28"/>
      <c r="L40" s="28"/>
      <c r="M40" s="28"/>
      <c r="N40" s="29"/>
      <c r="O40" s="28"/>
      <c r="P40" s="28"/>
      <c r="Q40" s="28" t="s">
        <v>9</v>
      </c>
      <c r="R40" s="28"/>
      <c r="S40" s="26"/>
      <c r="T40" s="26"/>
      <c r="U40" s="28"/>
      <c r="V40" s="26"/>
      <c r="W40" s="26"/>
      <c r="X40" s="26"/>
      <c r="Y40" s="28"/>
      <c r="Z40" s="6"/>
    </row>
    <row r="41" spans="1:26">
      <c r="A41" s="26">
        <v>37</v>
      </c>
      <c r="B41" s="27" t="s">
        <v>217</v>
      </c>
      <c r="C41" s="27" t="s">
        <v>69</v>
      </c>
      <c r="D41" s="27">
        <v>55</v>
      </c>
      <c r="E41" s="27"/>
      <c r="F41" s="27"/>
      <c r="G41" s="23" t="e">
        <f>REPLACE(#REF!,2,1,"＊")</f>
        <v>#REF!</v>
      </c>
      <c r="H41" s="23" t="str">
        <f t="shared" si="0"/>
        <v>0＊312431</v>
      </c>
      <c r="I41" s="27" t="s">
        <v>404</v>
      </c>
      <c r="J41" s="31" t="s">
        <v>721</v>
      </c>
      <c r="K41" s="28"/>
      <c r="L41" s="28"/>
      <c r="M41" s="28"/>
      <c r="N41" s="29"/>
      <c r="O41" s="28"/>
      <c r="P41" s="28"/>
      <c r="Q41" s="28"/>
      <c r="R41" s="28"/>
      <c r="S41" s="26"/>
      <c r="T41" s="26"/>
      <c r="U41" s="28"/>
      <c r="V41" s="26"/>
      <c r="W41" s="26" t="s">
        <v>9</v>
      </c>
      <c r="X41" s="26"/>
      <c r="Y41" s="28"/>
      <c r="Z41" s="6"/>
    </row>
    <row r="42" spans="1:26">
      <c r="A42" s="26">
        <v>38</v>
      </c>
      <c r="B42" s="27" t="s">
        <v>222</v>
      </c>
      <c r="C42" s="27" t="s">
        <v>69</v>
      </c>
      <c r="D42" s="27">
        <v>84</v>
      </c>
      <c r="E42" s="27"/>
      <c r="F42" s="27"/>
      <c r="G42" s="23" t="e">
        <f>REPLACE(#REF!,2,1,"＊")</f>
        <v>#REF!</v>
      </c>
      <c r="H42" s="23" t="str">
        <f t="shared" si="0"/>
        <v>1＊157348</v>
      </c>
      <c r="I42" s="27" t="s">
        <v>404</v>
      </c>
      <c r="J42" s="31" t="s">
        <v>721</v>
      </c>
      <c r="K42" s="28"/>
      <c r="L42" s="28"/>
      <c r="M42" s="28" t="s">
        <v>9</v>
      </c>
      <c r="N42" s="29"/>
      <c r="O42" s="28"/>
      <c r="P42" s="28"/>
      <c r="Q42" s="28"/>
      <c r="R42" s="28"/>
      <c r="S42" s="26"/>
      <c r="T42" s="26"/>
      <c r="U42" s="28"/>
      <c r="V42" s="26"/>
      <c r="W42" s="26"/>
      <c r="X42" s="26"/>
      <c r="Y42" s="28"/>
      <c r="Z42" s="6"/>
    </row>
    <row r="43" spans="1:26">
      <c r="A43" s="26">
        <v>39</v>
      </c>
      <c r="B43" s="27" t="s">
        <v>451</v>
      </c>
      <c r="C43" s="27" t="s">
        <v>71</v>
      </c>
      <c r="D43" s="27">
        <v>65</v>
      </c>
      <c r="E43" s="27" t="s">
        <v>425</v>
      </c>
      <c r="F43" s="27" t="s">
        <v>404</v>
      </c>
      <c r="G43" s="23" t="e">
        <f>REPLACE(#REF!,2,1,"＊")</f>
        <v>#REF!</v>
      </c>
      <c r="H43" s="23" t="str">
        <f t="shared" si="0"/>
        <v>1＊568002</v>
      </c>
      <c r="I43" s="27" t="s">
        <v>404</v>
      </c>
      <c r="J43" s="31" t="s">
        <v>721</v>
      </c>
      <c r="K43" s="28"/>
      <c r="L43" s="28"/>
      <c r="M43" s="28"/>
      <c r="N43" s="29"/>
      <c r="O43" s="28" t="s">
        <v>9</v>
      </c>
      <c r="P43" s="28"/>
      <c r="Q43" s="28" t="s">
        <v>9</v>
      </c>
      <c r="R43" s="28"/>
      <c r="S43" s="26"/>
      <c r="T43" s="26"/>
      <c r="U43" s="28"/>
      <c r="V43" s="26"/>
      <c r="W43" s="26"/>
      <c r="X43" s="26"/>
      <c r="Y43" s="28"/>
      <c r="Z43" s="6"/>
    </row>
    <row r="44" spans="1:26">
      <c r="A44" s="26">
        <v>40</v>
      </c>
      <c r="B44" s="27" t="s">
        <v>253</v>
      </c>
      <c r="C44" s="27" t="s">
        <v>69</v>
      </c>
      <c r="D44" s="27">
        <v>81</v>
      </c>
      <c r="E44" s="27"/>
      <c r="F44" s="27"/>
      <c r="G44" s="23" t="e">
        <f>REPLACE(#REF!,2,1,"＊")</f>
        <v>#REF!</v>
      </c>
      <c r="H44" s="23" t="str">
        <f t="shared" si="0"/>
        <v>0＊522115</v>
      </c>
      <c r="I44" s="27" t="s">
        <v>404</v>
      </c>
      <c r="J44" s="31" t="s">
        <v>721</v>
      </c>
      <c r="K44" s="28"/>
      <c r="L44" s="28"/>
      <c r="M44" s="28"/>
      <c r="N44" s="29"/>
      <c r="O44" s="28"/>
      <c r="P44" s="28"/>
      <c r="Q44" s="28" t="s">
        <v>9</v>
      </c>
      <c r="R44" s="28"/>
      <c r="S44" s="26"/>
      <c r="T44" s="26"/>
      <c r="U44" s="28"/>
      <c r="V44" s="26"/>
      <c r="W44" s="26"/>
      <c r="X44" s="26"/>
      <c r="Y44" s="28"/>
      <c r="Z44" s="6"/>
    </row>
    <row r="45" spans="1:26" ht="31">
      <c r="A45" s="26">
        <v>41</v>
      </c>
      <c r="B45" s="27" t="s">
        <v>453</v>
      </c>
      <c r="C45" s="27" t="s">
        <v>71</v>
      </c>
      <c r="D45" s="27">
        <v>59</v>
      </c>
      <c r="E45" s="27"/>
      <c r="F45" s="27"/>
      <c r="G45" s="23" t="e">
        <f>REPLACE(#REF!,2,1,"＊")</f>
        <v>#REF!</v>
      </c>
      <c r="H45" s="23" t="str">
        <f t="shared" si="0"/>
        <v>0＊126876</v>
      </c>
      <c r="I45" s="27" t="s">
        <v>404</v>
      </c>
      <c r="J45" s="31" t="s">
        <v>721</v>
      </c>
      <c r="K45" s="28"/>
      <c r="L45" s="28"/>
      <c r="M45" s="28"/>
      <c r="N45" s="29"/>
      <c r="O45" s="28"/>
      <c r="P45" s="28"/>
      <c r="Q45" s="28"/>
      <c r="R45" s="28"/>
      <c r="S45" s="26"/>
      <c r="T45" s="26"/>
      <c r="U45" s="28"/>
      <c r="V45" s="26"/>
      <c r="W45" s="26"/>
      <c r="X45" s="26"/>
      <c r="Y45" s="28" t="s">
        <v>723</v>
      </c>
      <c r="Z45" s="6"/>
    </row>
    <row r="46" spans="1:26">
      <c r="A46" s="26">
        <v>42</v>
      </c>
      <c r="B46" s="27" t="s">
        <v>455</v>
      </c>
      <c r="C46" s="27" t="s">
        <v>69</v>
      </c>
      <c r="D46" s="27">
        <v>62</v>
      </c>
      <c r="E46" s="27"/>
      <c r="F46" s="27"/>
      <c r="G46" s="23" t="e">
        <f>REPLACE(#REF!,2,1,"＊")</f>
        <v>#REF!</v>
      </c>
      <c r="H46" s="23" t="str">
        <f t="shared" si="0"/>
        <v>2＊459942</v>
      </c>
      <c r="I46" s="27" t="s">
        <v>433</v>
      </c>
      <c r="J46" s="31" t="s">
        <v>721</v>
      </c>
      <c r="K46" s="28"/>
      <c r="L46" s="28"/>
      <c r="M46" s="28"/>
      <c r="N46" s="29" t="s">
        <v>9</v>
      </c>
      <c r="O46" s="28"/>
      <c r="P46" s="28"/>
      <c r="Q46" s="28"/>
      <c r="R46" s="28"/>
      <c r="S46" s="26"/>
      <c r="T46" s="26"/>
      <c r="U46" s="28"/>
      <c r="V46" s="26"/>
      <c r="W46" s="26"/>
      <c r="X46" s="26"/>
      <c r="Y46" s="28"/>
      <c r="Z46" s="6"/>
    </row>
    <row r="47" spans="1:26">
      <c r="A47" s="26">
        <v>43</v>
      </c>
      <c r="B47" s="27" t="s">
        <v>385</v>
      </c>
      <c r="C47" s="27" t="s">
        <v>71</v>
      </c>
      <c r="D47" s="27">
        <v>91</v>
      </c>
      <c r="E47" s="27"/>
      <c r="F47" s="27"/>
      <c r="G47" s="23" t="e">
        <f>REPLACE(#REF!,2,1,"＊")</f>
        <v>#REF!</v>
      </c>
      <c r="H47" s="23" t="str">
        <f t="shared" si="0"/>
        <v>0＊284042</v>
      </c>
      <c r="I47" s="27" t="s">
        <v>434</v>
      </c>
      <c r="J47" s="31" t="s">
        <v>721</v>
      </c>
      <c r="K47" s="28"/>
      <c r="L47" s="28"/>
      <c r="M47" s="28"/>
      <c r="N47" s="29" t="s">
        <v>9</v>
      </c>
      <c r="O47" s="28"/>
      <c r="P47" s="28"/>
      <c r="Q47" s="28"/>
      <c r="R47" s="28"/>
      <c r="S47" s="26"/>
      <c r="T47" s="26"/>
      <c r="U47" s="28"/>
      <c r="V47" s="26"/>
      <c r="W47" s="26"/>
      <c r="X47" s="26"/>
      <c r="Y47" s="28"/>
      <c r="Z47" s="6"/>
    </row>
    <row r="48" spans="1:26">
      <c r="A48" s="26">
        <v>44</v>
      </c>
      <c r="B48" s="27" t="s">
        <v>457</v>
      </c>
      <c r="C48" s="27" t="s">
        <v>71</v>
      </c>
      <c r="D48" s="27">
        <v>74</v>
      </c>
      <c r="E48" s="27" t="s">
        <v>408</v>
      </c>
      <c r="F48" s="27"/>
      <c r="G48" s="23" t="e">
        <f>REPLACE(#REF!,2,1,"＊")</f>
        <v>#REF!</v>
      </c>
      <c r="H48" s="23" t="str">
        <f t="shared" si="0"/>
        <v>0＊931875</v>
      </c>
      <c r="I48" s="27" t="s">
        <v>434</v>
      </c>
      <c r="J48" s="31" t="s">
        <v>721</v>
      </c>
      <c r="K48" s="28"/>
      <c r="L48" s="28" t="s">
        <v>9</v>
      </c>
      <c r="M48" s="28"/>
      <c r="N48" s="29"/>
      <c r="O48" s="28"/>
      <c r="P48" s="28"/>
      <c r="Q48" s="28"/>
      <c r="R48" s="28"/>
      <c r="S48" s="26"/>
      <c r="T48" s="26"/>
      <c r="U48" s="28"/>
      <c r="V48" s="26"/>
      <c r="W48" s="26"/>
      <c r="X48" s="26"/>
      <c r="Y48" s="28"/>
      <c r="Z48" s="6"/>
    </row>
    <row r="49" spans="1:26">
      <c r="A49" s="26">
        <v>45</v>
      </c>
      <c r="B49" s="27" t="s">
        <v>458</v>
      </c>
      <c r="C49" s="27" t="s">
        <v>71</v>
      </c>
      <c r="D49" s="27">
        <v>63</v>
      </c>
      <c r="E49" s="27"/>
      <c r="F49" s="27"/>
      <c r="G49" s="23" t="e">
        <f>REPLACE(#REF!,2,1,"＊")</f>
        <v>#REF!</v>
      </c>
      <c r="H49" s="23" t="str">
        <f t="shared" si="0"/>
        <v>1＊926455</v>
      </c>
      <c r="I49" s="27" t="s">
        <v>434</v>
      </c>
      <c r="J49" s="31" t="s">
        <v>721</v>
      </c>
      <c r="K49" s="28"/>
      <c r="L49" s="28"/>
      <c r="M49" s="28"/>
      <c r="N49" s="29"/>
      <c r="O49" s="28"/>
      <c r="P49" s="28"/>
      <c r="Q49" s="28"/>
      <c r="R49" s="28"/>
      <c r="S49" s="26"/>
      <c r="T49" s="26"/>
      <c r="U49" s="28"/>
      <c r="V49" s="26"/>
      <c r="W49" s="26"/>
      <c r="X49" s="26"/>
      <c r="Y49" s="28"/>
      <c r="Z49" s="6"/>
    </row>
    <row r="50" spans="1:26">
      <c r="A50" s="26">
        <v>46</v>
      </c>
      <c r="B50" s="27" t="s">
        <v>210</v>
      </c>
      <c r="C50" s="27" t="s">
        <v>69</v>
      </c>
      <c r="D50" s="27">
        <v>52</v>
      </c>
      <c r="E50" s="27" t="s">
        <v>433</v>
      </c>
      <c r="F50" s="27" t="s">
        <v>410</v>
      </c>
      <c r="G50" s="23" t="e">
        <f>REPLACE(#REF!,2,1,"＊")</f>
        <v>#REF!</v>
      </c>
      <c r="H50" s="23" t="str">
        <f t="shared" si="0"/>
        <v>1＊664300</v>
      </c>
      <c r="I50" s="27" t="s">
        <v>434</v>
      </c>
      <c r="J50" s="31" t="s">
        <v>721</v>
      </c>
      <c r="K50" s="28"/>
      <c r="L50" s="28"/>
      <c r="M50" s="28"/>
      <c r="N50" s="29"/>
      <c r="O50" s="28"/>
      <c r="P50" s="28"/>
      <c r="Q50" s="28"/>
      <c r="R50" s="28"/>
      <c r="S50" s="26"/>
      <c r="T50" s="26"/>
      <c r="U50" s="28"/>
      <c r="V50" s="26"/>
      <c r="W50" s="26"/>
      <c r="X50" s="26"/>
      <c r="Y50" s="28"/>
      <c r="Z50" s="6"/>
    </row>
    <row r="51" spans="1:26" ht="31">
      <c r="A51" s="26">
        <v>47</v>
      </c>
      <c r="B51" s="27" t="s">
        <v>213</v>
      </c>
      <c r="C51" s="27" t="s">
        <v>71</v>
      </c>
      <c r="D51" s="27">
        <v>49</v>
      </c>
      <c r="E51" s="27" t="s">
        <v>434</v>
      </c>
      <c r="F51" s="27" t="s">
        <v>410</v>
      </c>
      <c r="G51" s="23" t="e">
        <f>REPLACE(#REF!,2,1,"＊")</f>
        <v>#REF!</v>
      </c>
      <c r="H51" s="23" t="str">
        <f t="shared" si="0"/>
        <v>1＊423096</v>
      </c>
      <c r="I51" s="27" t="s">
        <v>434</v>
      </c>
      <c r="J51" s="31" t="s">
        <v>721</v>
      </c>
      <c r="K51" s="28"/>
      <c r="L51" s="28"/>
      <c r="M51" s="28"/>
      <c r="N51" s="29"/>
      <c r="O51" s="28"/>
      <c r="P51" s="28"/>
      <c r="Q51" s="28"/>
      <c r="R51" s="28"/>
      <c r="S51" s="26"/>
      <c r="T51" s="26"/>
      <c r="U51" s="28"/>
      <c r="V51" s="26"/>
      <c r="W51" s="26"/>
      <c r="X51" s="26"/>
      <c r="Y51" s="28" t="s">
        <v>770</v>
      </c>
      <c r="Z51" s="6"/>
    </row>
    <row r="52" spans="1:26">
      <c r="A52" s="26">
        <v>48</v>
      </c>
      <c r="B52" s="27" t="s">
        <v>460</v>
      </c>
      <c r="C52" s="27" t="s">
        <v>71</v>
      </c>
      <c r="D52" s="27">
        <v>71</v>
      </c>
      <c r="E52" s="27"/>
      <c r="F52" s="27"/>
      <c r="G52" s="23" t="e">
        <f>REPLACE(#REF!,2,1,"＊")</f>
        <v>#REF!</v>
      </c>
      <c r="H52" s="23" t="str">
        <f t="shared" si="0"/>
        <v>1＊745697</v>
      </c>
      <c r="I52" s="27" t="s">
        <v>414</v>
      </c>
      <c r="J52" s="31" t="s">
        <v>721</v>
      </c>
      <c r="K52" s="28"/>
      <c r="L52" s="28"/>
      <c r="M52" s="28"/>
      <c r="N52" s="29"/>
      <c r="O52" s="28"/>
      <c r="P52" s="28"/>
      <c r="Q52" s="28"/>
      <c r="R52" s="28"/>
      <c r="S52" s="26"/>
      <c r="T52" s="26"/>
      <c r="U52" s="28"/>
      <c r="V52" s="26"/>
      <c r="W52" s="26"/>
      <c r="X52" s="26"/>
      <c r="Y52" s="28"/>
      <c r="Z52" s="6"/>
    </row>
    <row r="53" spans="1:26">
      <c r="A53" s="26">
        <v>49</v>
      </c>
      <c r="B53" s="27" t="s">
        <v>461</v>
      </c>
      <c r="C53" s="27" t="s">
        <v>71</v>
      </c>
      <c r="D53" s="27">
        <v>68</v>
      </c>
      <c r="E53" s="27"/>
      <c r="F53" s="27"/>
      <c r="G53" s="23" t="e">
        <f>REPLACE(#REF!,2,1,"＊")</f>
        <v>#REF!</v>
      </c>
      <c r="H53" s="23" t="str">
        <f t="shared" si="0"/>
        <v>2＊500285</v>
      </c>
      <c r="I53" s="27" t="s">
        <v>413</v>
      </c>
      <c r="J53" s="31" t="s">
        <v>721</v>
      </c>
      <c r="K53" s="28"/>
      <c r="L53" s="28"/>
      <c r="M53" s="28" t="s">
        <v>9</v>
      </c>
      <c r="N53" s="29"/>
      <c r="O53" s="28"/>
      <c r="P53" s="28"/>
      <c r="Q53" s="28"/>
      <c r="R53" s="28"/>
      <c r="S53" s="26"/>
      <c r="T53" s="26"/>
      <c r="U53" s="28"/>
      <c r="V53" s="26"/>
      <c r="W53" s="26"/>
      <c r="X53" s="26"/>
      <c r="Y53" s="28"/>
      <c r="Z53" s="6"/>
    </row>
    <row r="54" spans="1:26" ht="46.5">
      <c r="A54" s="26">
        <v>50</v>
      </c>
      <c r="B54" s="27" t="s">
        <v>259</v>
      </c>
      <c r="C54" s="27" t="s">
        <v>69</v>
      </c>
      <c r="D54" s="27">
        <v>76</v>
      </c>
      <c r="E54" s="27"/>
      <c r="F54" s="27"/>
      <c r="G54" s="23" t="e">
        <f>REPLACE(#REF!,2,1,"＊")</f>
        <v>#REF!</v>
      </c>
      <c r="H54" s="23" t="str">
        <f t="shared" si="0"/>
        <v>1＊716227</v>
      </c>
      <c r="I54" s="27" t="s">
        <v>413</v>
      </c>
      <c r="J54" s="31" t="s">
        <v>721</v>
      </c>
      <c r="K54" s="28"/>
      <c r="L54" s="28"/>
      <c r="M54" s="28"/>
      <c r="N54" s="29"/>
      <c r="O54" s="28"/>
      <c r="P54" s="28"/>
      <c r="Q54" s="28"/>
      <c r="R54" s="28"/>
      <c r="S54" s="26"/>
      <c r="T54" s="26"/>
      <c r="U54" s="28"/>
      <c r="V54" s="26"/>
      <c r="W54" s="26"/>
      <c r="X54" s="26"/>
      <c r="Y54" s="28" t="s">
        <v>726</v>
      </c>
      <c r="Z54" s="6"/>
    </row>
    <row r="55" spans="1:26" ht="62">
      <c r="A55" s="26">
        <v>51</v>
      </c>
      <c r="B55" s="27" t="s">
        <v>453</v>
      </c>
      <c r="C55" s="27" t="s">
        <v>71</v>
      </c>
      <c r="D55" s="27">
        <v>59</v>
      </c>
      <c r="E55" s="27" t="s">
        <v>429</v>
      </c>
      <c r="F55" s="27"/>
      <c r="G55" s="23" t="e">
        <f>REPLACE(#REF!,2,1,"＊")</f>
        <v>#REF!</v>
      </c>
      <c r="H55" s="23" t="str">
        <f t="shared" si="0"/>
        <v>0＊126876</v>
      </c>
      <c r="I55" s="27" t="s">
        <v>413</v>
      </c>
      <c r="J55" s="31" t="s">
        <v>721</v>
      </c>
      <c r="K55" s="28"/>
      <c r="L55" s="28"/>
      <c r="M55" s="28"/>
      <c r="N55" s="29"/>
      <c r="O55" s="28"/>
      <c r="P55" s="28"/>
      <c r="Q55" s="28"/>
      <c r="R55" s="28"/>
      <c r="S55" s="26"/>
      <c r="T55" s="26"/>
      <c r="U55" s="28"/>
      <c r="V55" s="26"/>
      <c r="W55" s="26" t="s">
        <v>9</v>
      </c>
      <c r="X55" s="26"/>
      <c r="Y55" s="28" t="s">
        <v>727</v>
      </c>
      <c r="Z55" s="6"/>
    </row>
    <row r="56" spans="1:26">
      <c r="A56" s="26">
        <v>52</v>
      </c>
      <c r="B56" s="27" t="s">
        <v>315</v>
      </c>
      <c r="C56" s="27" t="s">
        <v>69</v>
      </c>
      <c r="D56" s="27">
        <v>62</v>
      </c>
      <c r="E56" s="27"/>
      <c r="F56" s="27"/>
      <c r="G56" s="23" t="e">
        <f>REPLACE(#REF!,2,1,"＊")</f>
        <v>#REF!</v>
      </c>
      <c r="H56" s="23" t="str">
        <f t="shared" si="0"/>
        <v>2＊739509</v>
      </c>
      <c r="I56" s="27" t="s">
        <v>413</v>
      </c>
      <c r="J56" s="31" t="s">
        <v>721</v>
      </c>
      <c r="K56" s="28"/>
      <c r="L56" s="28" t="s">
        <v>9</v>
      </c>
      <c r="M56" s="28"/>
      <c r="N56" s="29"/>
      <c r="O56" s="28"/>
      <c r="P56" s="28"/>
      <c r="Q56" s="28"/>
      <c r="R56" s="28"/>
      <c r="S56" s="26"/>
      <c r="T56" s="26"/>
      <c r="U56" s="28"/>
      <c r="V56" s="26"/>
      <c r="W56" s="26"/>
      <c r="X56" s="26"/>
      <c r="Y56" s="28"/>
      <c r="Z56" s="6"/>
    </row>
    <row r="57" spans="1:26">
      <c r="A57" s="26">
        <v>53</v>
      </c>
      <c r="B57" s="27" t="s">
        <v>306</v>
      </c>
      <c r="C57" s="27" t="s">
        <v>69</v>
      </c>
      <c r="D57" s="27">
        <v>60</v>
      </c>
      <c r="E57" s="27"/>
      <c r="F57" s="27"/>
      <c r="G57" s="23" t="e">
        <f>REPLACE(#REF!,2,1,"＊")</f>
        <v>#REF!</v>
      </c>
      <c r="H57" s="23" t="str">
        <f t="shared" si="0"/>
        <v>2＊521434</v>
      </c>
      <c r="I57" s="27" t="s">
        <v>413</v>
      </c>
      <c r="J57" s="31" t="s">
        <v>721</v>
      </c>
      <c r="K57" s="28"/>
      <c r="L57" s="28" t="s">
        <v>9</v>
      </c>
      <c r="M57" s="28"/>
      <c r="N57" s="29"/>
      <c r="O57" s="28"/>
      <c r="P57" s="28"/>
      <c r="Q57" s="28"/>
      <c r="R57" s="28"/>
      <c r="S57" s="26"/>
      <c r="T57" s="26"/>
      <c r="U57" s="28"/>
      <c r="V57" s="26"/>
      <c r="W57" s="26"/>
      <c r="X57" s="26"/>
      <c r="Y57" s="28"/>
      <c r="Z57" s="6"/>
    </row>
    <row r="58" spans="1:26">
      <c r="A58" s="26">
        <v>54</v>
      </c>
      <c r="B58" s="27" t="s">
        <v>462</v>
      </c>
      <c r="C58" s="27" t="s">
        <v>69</v>
      </c>
      <c r="D58" s="27">
        <v>49</v>
      </c>
      <c r="E58" s="27" t="s">
        <v>416</v>
      </c>
      <c r="F58" s="27" t="s">
        <v>392</v>
      </c>
      <c r="G58" s="23" t="e">
        <f>REPLACE(#REF!,2,1,"＊")</f>
        <v>#REF!</v>
      </c>
      <c r="H58" s="23" t="str">
        <f t="shared" si="0"/>
        <v>0＊993109</v>
      </c>
      <c r="I58" s="27" t="s">
        <v>416</v>
      </c>
      <c r="J58" s="27">
        <v>1173</v>
      </c>
      <c r="K58" s="28"/>
      <c r="L58" s="28"/>
      <c r="M58" s="28"/>
      <c r="N58" s="29"/>
      <c r="O58" s="28"/>
      <c r="P58" s="28"/>
      <c r="Q58" s="28"/>
      <c r="R58" s="28"/>
      <c r="S58" s="26"/>
      <c r="T58" s="26"/>
      <c r="U58" s="28"/>
      <c r="V58" s="26"/>
      <c r="W58" s="26"/>
      <c r="X58" s="26"/>
      <c r="Y58" s="28" t="s">
        <v>771</v>
      </c>
      <c r="Z58" s="6"/>
    </row>
    <row r="59" spans="1:26">
      <c r="A59" s="26">
        <v>55</v>
      </c>
      <c r="B59" s="27" t="s">
        <v>463</v>
      </c>
      <c r="C59" s="27" t="s">
        <v>69</v>
      </c>
      <c r="D59" s="27">
        <v>68</v>
      </c>
      <c r="E59" s="27"/>
      <c r="F59" s="27"/>
      <c r="G59" s="23" t="e">
        <f>REPLACE(#REF!,2,1,"＊")</f>
        <v>#REF!</v>
      </c>
      <c r="H59" s="23" t="str">
        <f t="shared" si="0"/>
        <v>1＊998614</v>
      </c>
      <c r="I59" s="27" t="s">
        <v>396</v>
      </c>
      <c r="J59" s="27">
        <v>1173</v>
      </c>
      <c r="K59" s="28"/>
      <c r="L59" s="28"/>
      <c r="M59" s="28"/>
      <c r="N59" s="29"/>
      <c r="O59" s="28"/>
      <c r="P59" s="28"/>
      <c r="Q59" s="28"/>
      <c r="R59" s="28"/>
      <c r="S59" s="26"/>
      <c r="T59" s="26"/>
      <c r="U59" s="28"/>
      <c r="V59" s="26"/>
      <c r="W59" s="26"/>
      <c r="X59" s="26"/>
      <c r="Y59" s="28"/>
      <c r="Z59" s="6"/>
    </row>
    <row r="60" spans="1:26">
      <c r="A60" s="26">
        <v>56</v>
      </c>
      <c r="B60" s="27" t="s">
        <v>345</v>
      </c>
      <c r="C60" s="27" t="s">
        <v>71</v>
      </c>
      <c r="D60" s="27">
        <v>78</v>
      </c>
      <c r="E60" s="27"/>
      <c r="F60" s="27"/>
      <c r="G60" s="23" t="e">
        <f>REPLACE(#REF!,2,1,"＊")</f>
        <v>#REF!</v>
      </c>
      <c r="H60" s="23" t="str">
        <f t="shared" si="0"/>
        <v>2＊625811</v>
      </c>
      <c r="I60" s="27" t="s">
        <v>396</v>
      </c>
      <c r="J60" s="27">
        <v>1173</v>
      </c>
      <c r="K60" s="28"/>
      <c r="L60" s="28"/>
      <c r="M60" s="28"/>
      <c r="N60" s="29"/>
      <c r="O60" s="28"/>
      <c r="P60" s="28"/>
      <c r="Q60" s="28" t="s">
        <v>9</v>
      </c>
      <c r="R60" s="28"/>
      <c r="S60" s="26"/>
      <c r="T60" s="26"/>
      <c r="U60" s="28"/>
      <c r="V60" s="26"/>
      <c r="W60" s="26"/>
      <c r="X60" s="26"/>
      <c r="Y60" s="28"/>
      <c r="Z60" s="6"/>
    </row>
    <row r="61" spans="1:26">
      <c r="A61" s="26">
        <v>57</v>
      </c>
      <c r="B61" s="27" t="s">
        <v>464</v>
      </c>
      <c r="C61" s="27" t="s">
        <v>69</v>
      </c>
      <c r="D61" s="27">
        <v>83</v>
      </c>
      <c r="E61" s="27" t="s">
        <v>392</v>
      </c>
      <c r="F61" s="27" t="s">
        <v>404</v>
      </c>
      <c r="G61" s="23" t="e">
        <f>REPLACE(#REF!,2,1,"＊")</f>
        <v>#REF!</v>
      </c>
      <c r="H61" s="23" t="str">
        <f t="shared" si="0"/>
        <v>1＊458392</v>
      </c>
      <c r="I61" s="27" t="s">
        <v>396</v>
      </c>
      <c r="J61" s="27">
        <v>1173</v>
      </c>
      <c r="K61" s="28"/>
      <c r="L61" s="28"/>
      <c r="M61" s="28"/>
      <c r="N61" s="29"/>
      <c r="O61" s="28"/>
      <c r="P61" s="28" t="s">
        <v>9</v>
      </c>
      <c r="Q61" s="28" t="s">
        <v>9</v>
      </c>
      <c r="R61" s="28"/>
      <c r="S61" s="26"/>
      <c r="T61" s="26"/>
      <c r="U61" s="28"/>
      <c r="V61" s="26"/>
      <c r="W61" s="26"/>
      <c r="X61" s="26"/>
      <c r="Y61" s="28"/>
      <c r="Z61" s="6"/>
    </row>
    <row r="62" spans="1:26">
      <c r="A62" s="26">
        <v>58</v>
      </c>
      <c r="B62" s="27" t="s">
        <v>260</v>
      </c>
      <c r="C62" s="27" t="s">
        <v>71</v>
      </c>
      <c r="D62" s="27">
        <v>59</v>
      </c>
      <c r="E62" s="27" t="s">
        <v>392</v>
      </c>
      <c r="F62" s="27" t="s">
        <v>402</v>
      </c>
      <c r="G62" s="23" t="e">
        <f>REPLACE(#REF!,2,1,"＊")</f>
        <v>#REF!</v>
      </c>
      <c r="H62" s="23" t="str">
        <f t="shared" si="0"/>
        <v>2＊239764</v>
      </c>
      <c r="I62" s="27" t="s">
        <v>396</v>
      </c>
      <c r="J62" s="27">
        <v>1173</v>
      </c>
      <c r="K62" s="28"/>
      <c r="L62" s="28"/>
      <c r="M62" s="28"/>
      <c r="N62" s="29"/>
      <c r="O62" s="28"/>
      <c r="P62" s="28"/>
      <c r="Q62" s="28"/>
      <c r="R62" s="28"/>
      <c r="S62" s="26"/>
      <c r="T62" s="26"/>
      <c r="U62" s="28"/>
      <c r="V62" s="26"/>
      <c r="W62" s="26"/>
      <c r="X62" s="26"/>
      <c r="Y62" s="28" t="s">
        <v>771</v>
      </c>
      <c r="Z62" s="6"/>
    </row>
    <row r="63" spans="1:26">
      <c r="A63" s="26">
        <v>59</v>
      </c>
      <c r="B63" s="27" t="s">
        <v>465</v>
      </c>
      <c r="C63" s="27" t="s">
        <v>71</v>
      </c>
      <c r="D63" s="27">
        <v>75</v>
      </c>
      <c r="E63" s="27" t="s">
        <v>419</v>
      </c>
      <c r="F63" s="27" t="s">
        <v>404</v>
      </c>
      <c r="G63" s="23" t="e">
        <f>REPLACE(#REF!,2,1,"＊")</f>
        <v>#REF!</v>
      </c>
      <c r="H63" s="23" t="str">
        <f t="shared" si="0"/>
        <v>1＊139559</v>
      </c>
      <c r="I63" s="27" t="s">
        <v>419</v>
      </c>
      <c r="J63" s="27">
        <v>1173</v>
      </c>
      <c r="K63" s="28"/>
      <c r="L63" s="28"/>
      <c r="M63" s="28"/>
      <c r="N63" s="29"/>
      <c r="O63" s="28"/>
      <c r="P63" s="28"/>
      <c r="Q63" s="28"/>
      <c r="R63" s="28"/>
      <c r="S63" s="26"/>
      <c r="T63" s="26"/>
      <c r="U63" s="28"/>
      <c r="V63" s="26"/>
      <c r="W63" s="26"/>
      <c r="X63" s="26"/>
      <c r="Y63" s="28"/>
      <c r="Z63" s="6"/>
    </row>
    <row r="64" spans="1:26">
      <c r="A64" s="26">
        <v>60</v>
      </c>
      <c r="B64" s="27" t="s">
        <v>466</v>
      </c>
      <c r="C64" s="27" t="s">
        <v>69</v>
      </c>
      <c r="D64" s="27">
        <v>47</v>
      </c>
      <c r="E64" s="27"/>
      <c r="F64" s="27"/>
      <c r="G64" s="23" t="e">
        <f>REPLACE(#REF!,2,1,"＊")</f>
        <v>#REF!</v>
      </c>
      <c r="H64" s="23" t="str">
        <f t="shared" si="0"/>
        <v>1＊644742</v>
      </c>
      <c r="I64" s="27" t="s">
        <v>419</v>
      </c>
      <c r="J64" s="27">
        <v>1173</v>
      </c>
      <c r="K64" s="28"/>
      <c r="L64" s="28"/>
      <c r="M64" s="28"/>
      <c r="N64" s="29"/>
      <c r="O64" s="28"/>
      <c r="P64" s="28"/>
      <c r="Q64" s="28"/>
      <c r="R64" s="28"/>
      <c r="S64" s="26"/>
      <c r="T64" s="26"/>
      <c r="U64" s="28"/>
      <c r="V64" s="26"/>
      <c r="W64" s="26"/>
      <c r="X64" s="26"/>
      <c r="Y64" s="28"/>
      <c r="Z64" s="6"/>
    </row>
    <row r="65" spans="1:26">
      <c r="A65" s="26">
        <v>61</v>
      </c>
      <c r="B65" s="27" t="s">
        <v>377</v>
      </c>
      <c r="C65" s="27" t="s">
        <v>71</v>
      </c>
      <c r="D65" s="27">
        <v>85</v>
      </c>
      <c r="E65" s="27"/>
      <c r="F65" s="27"/>
      <c r="G65" s="23" t="e">
        <f>REPLACE(#REF!,2,1,"＊")</f>
        <v>#REF!</v>
      </c>
      <c r="H65" s="23" t="str">
        <f t="shared" si="0"/>
        <v>0＊442859</v>
      </c>
      <c r="I65" s="27" t="s">
        <v>402</v>
      </c>
      <c r="J65" s="27">
        <v>1173</v>
      </c>
      <c r="K65" s="28"/>
      <c r="L65" s="28"/>
      <c r="M65" s="28"/>
      <c r="N65" s="29" t="s">
        <v>9</v>
      </c>
      <c r="O65" s="28"/>
      <c r="P65" s="28"/>
      <c r="Q65" s="28"/>
      <c r="R65" s="28"/>
      <c r="S65" s="26"/>
      <c r="T65" s="26"/>
      <c r="U65" s="28"/>
      <c r="V65" s="26"/>
      <c r="W65" s="26"/>
      <c r="X65" s="26"/>
      <c r="Y65" s="28"/>
      <c r="Z65" s="6"/>
    </row>
    <row r="66" spans="1:26">
      <c r="A66" s="26">
        <v>62</v>
      </c>
      <c r="B66" s="27" t="s">
        <v>468</v>
      </c>
      <c r="C66" s="27" t="s">
        <v>69</v>
      </c>
      <c r="D66" s="27">
        <v>79</v>
      </c>
      <c r="E66" s="27" t="s">
        <v>438</v>
      </c>
      <c r="F66" s="27"/>
      <c r="G66" s="23" t="e">
        <f>REPLACE(#REF!,2,1,"＊")</f>
        <v>#REF!</v>
      </c>
      <c r="H66" s="23" t="str">
        <f t="shared" si="0"/>
        <v>0＊532835</v>
      </c>
      <c r="I66" s="27" t="s">
        <v>402</v>
      </c>
      <c r="J66" s="27">
        <v>1173</v>
      </c>
      <c r="K66" s="28"/>
      <c r="L66" s="28"/>
      <c r="M66" s="28"/>
      <c r="N66" s="29"/>
      <c r="O66" s="28"/>
      <c r="P66" s="28"/>
      <c r="Q66" s="28"/>
      <c r="R66" s="28"/>
      <c r="S66" s="26"/>
      <c r="T66" s="26"/>
      <c r="U66" s="28"/>
      <c r="V66" s="26"/>
      <c r="W66" s="26"/>
      <c r="X66" s="26"/>
      <c r="Y66" s="28" t="s">
        <v>771</v>
      </c>
      <c r="Z66" s="6"/>
    </row>
    <row r="67" spans="1:26">
      <c r="A67" s="26">
        <v>63</v>
      </c>
      <c r="B67" s="27" t="s">
        <v>418</v>
      </c>
      <c r="C67" s="27" t="s">
        <v>69</v>
      </c>
      <c r="D67" s="27">
        <v>63</v>
      </c>
      <c r="E67" s="27" t="s">
        <v>392</v>
      </c>
      <c r="F67" s="27"/>
      <c r="G67" s="23" t="e">
        <f>REPLACE(#REF!,2,1,"＊")</f>
        <v>#REF!</v>
      </c>
      <c r="H67" s="23" t="str">
        <f t="shared" si="0"/>
        <v>1＊987015</v>
      </c>
      <c r="I67" s="27" t="s">
        <v>402</v>
      </c>
      <c r="J67" s="27">
        <v>1173</v>
      </c>
      <c r="K67" s="28"/>
      <c r="L67" s="28"/>
      <c r="M67" s="28"/>
      <c r="N67" s="29"/>
      <c r="O67" s="28"/>
      <c r="P67" s="28"/>
      <c r="Q67" s="28"/>
      <c r="R67" s="28"/>
      <c r="S67" s="26"/>
      <c r="T67" s="26"/>
      <c r="U67" s="28"/>
      <c r="V67" s="26"/>
      <c r="W67" s="26"/>
      <c r="X67" s="26"/>
      <c r="Y67" s="28" t="s">
        <v>771</v>
      </c>
      <c r="Z67" s="6"/>
    </row>
    <row r="68" spans="1:26" ht="31">
      <c r="A68" s="26">
        <v>64</v>
      </c>
      <c r="B68" s="27" t="s">
        <v>469</v>
      </c>
      <c r="C68" s="27" t="s">
        <v>71</v>
      </c>
      <c r="D68" s="27">
        <v>70</v>
      </c>
      <c r="E68" s="27"/>
      <c r="F68" s="27"/>
      <c r="G68" s="23" t="e">
        <f>REPLACE(#REF!,2,1,"＊")</f>
        <v>#REF!</v>
      </c>
      <c r="H68" s="23" t="str">
        <f t="shared" si="0"/>
        <v>0＊905809</v>
      </c>
      <c r="I68" s="27" t="s">
        <v>431</v>
      </c>
      <c r="J68" s="27">
        <v>1173</v>
      </c>
      <c r="K68" s="28"/>
      <c r="L68" s="28"/>
      <c r="M68" s="28"/>
      <c r="N68" s="29"/>
      <c r="O68" s="28"/>
      <c r="P68" s="28"/>
      <c r="Q68" s="28"/>
      <c r="R68" s="28"/>
      <c r="S68" s="26"/>
      <c r="T68" s="26"/>
      <c r="U68" s="28"/>
      <c r="V68" s="26"/>
      <c r="W68" s="26"/>
      <c r="X68" s="26"/>
      <c r="Y68" s="28" t="s">
        <v>730</v>
      </c>
      <c r="Z68" s="6"/>
    </row>
    <row r="69" spans="1:26">
      <c r="A69" s="26">
        <v>65</v>
      </c>
      <c r="B69" s="27" t="s">
        <v>470</v>
      </c>
      <c r="C69" s="27" t="s">
        <v>71</v>
      </c>
      <c r="D69" s="27">
        <v>61</v>
      </c>
      <c r="E69" s="27"/>
      <c r="F69" s="27"/>
      <c r="G69" s="23" t="e">
        <f>REPLACE(#REF!,2,1,"＊")</f>
        <v>#REF!</v>
      </c>
      <c r="H69" s="23" t="str">
        <f t="shared" ref="H69:H132" si="1">REPLACE(B69,2,1,"＊")</f>
        <v>0＊493973</v>
      </c>
      <c r="I69" s="27" t="s">
        <v>422</v>
      </c>
      <c r="J69" s="27">
        <v>1173</v>
      </c>
      <c r="K69" s="28"/>
      <c r="L69" s="28"/>
      <c r="M69" s="28"/>
      <c r="N69" s="29"/>
      <c r="O69" s="28"/>
      <c r="P69" s="28"/>
      <c r="Q69" s="28"/>
      <c r="R69" s="28"/>
      <c r="S69" s="26"/>
      <c r="T69" s="26"/>
      <c r="U69" s="28"/>
      <c r="V69" s="26"/>
      <c r="W69" s="26" t="s">
        <v>773</v>
      </c>
      <c r="X69" s="26"/>
      <c r="Y69" s="28"/>
      <c r="Z69" s="6"/>
    </row>
    <row r="70" spans="1:26">
      <c r="A70" s="26">
        <v>66</v>
      </c>
      <c r="B70" s="27" t="s">
        <v>471</v>
      </c>
      <c r="C70" s="27" t="s">
        <v>69</v>
      </c>
      <c r="D70" s="27">
        <v>73</v>
      </c>
      <c r="E70" s="27"/>
      <c r="F70" s="27"/>
      <c r="G70" s="23" t="e">
        <f>REPLACE(#REF!,2,1,"＊")</f>
        <v>#REF!</v>
      </c>
      <c r="H70" s="23" t="str">
        <f t="shared" si="1"/>
        <v>0＊663783</v>
      </c>
      <c r="I70" s="27" t="s">
        <v>422</v>
      </c>
      <c r="J70" s="27">
        <v>1173</v>
      </c>
      <c r="K70" s="28"/>
      <c r="L70" s="28" t="s">
        <v>9</v>
      </c>
      <c r="M70" s="28"/>
      <c r="N70" s="29"/>
      <c r="O70" s="28"/>
      <c r="P70" s="28"/>
      <c r="Q70" s="28"/>
      <c r="R70" s="28"/>
      <c r="S70" s="26"/>
      <c r="T70" s="26"/>
      <c r="U70" s="28"/>
      <c r="V70" s="26"/>
      <c r="W70" s="26"/>
      <c r="X70" s="26"/>
      <c r="Y70" s="28" t="s">
        <v>771</v>
      </c>
      <c r="Z70" s="6"/>
    </row>
    <row r="71" spans="1:26">
      <c r="A71" s="26">
        <v>67</v>
      </c>
      <c r="B71" s="27" t="s">
        <v>472</v>
      </c>
      <c r="C71" s="27" t="s">
        <v>69</v>
      </c>
      <c r="D71" s="27">
        <v>59</v>
      </c>
      <c r="E71" s="27" t="s">
        <v>438</v>
      </c>
      <c r="F71" s="27"/>
      <c r="G71" s="23" t="e">
        <f>REPLACE(#REF!,2,1,"＊")</f>
        <v>#REF!</v>
      </c>
      <c r="H71" s="23" t="str">
        <f t="shared" si="1"/>
        <v>1＊796063</v>
      </c>
      <c r="I71" s="27" t="s">
        <v>405</v>
      </c>
      <c r="J71" s="27">
        <v>1173</v>
      </c>
      <c r="K71" s="28"/>
      <c r="L71" s="28"/>
      <c r="M71" s="28"/>
      <c r="N71" s="29"/>
      <c r="O71" s="28"/>
      <c r="P71" s="28"/>
      <c r="Q71" s="28"/>
      <c r="R71" s="28"/>
      <c r="S71" s="26"/>
      <c r="T71" s="26"/>
      <c r="U71" s="28"/>
      <c r="V71" s="26"/>
      <c r="W71" s="26"/>
      <c r="X71" s="26"/>
      <c r="Y71" s="28"/>
      <c r="Z71" s="6"/>
    </row>
    <row r="72" spans="1:26" ht="31">
      <c r="A72" s="26">
        <v>68</v>
      </c>
      <c r="B72" s="27" t="s">
        <v>192</v>
      </c>
      <c r="C72" s="27" t="s">
        <v>71</v>
      </c>
      <c r="D72" s="27">
        <v>69</v>
      </c>
      <c r="E72" s="27"/>
      <c r="F72" s="27"/>
      <c r="G72" s="23" t="e">
        <f>REPLACE(#REF!,2,1,"＊")</f>
        <v>#REF!</v>
      </c>
      <c r="H72" s="23" t="str">
        <f t="shared" si="1"/>
        <v>2＊506065</v>
      </c>
      <c r="I72" s="27" t="s">
        <v>433</v>
      </c>
      <c r="J72" s="27">
        <v>1173</v>
      </c>
      <c r="K72" s="28"/>
      <c r="L72" s="28"/>
      <c r="M72" s="28"/>
      <c r="N72" s="29"/>
      <c r="O72" s="28"/>
      <c r="P72" s="28"/>
      <c r="Q72" s="28"/>
      <c r="R72" s="28"/>
      <c r="S72" s="26"/>
      <c r="T72" s="26"/>
      <c r="U72" s="28"/>
      <c r="V72" s="26"/>
      <c r="W72" s="26"/>
      <c r="X72" s="26"/>
      <c r="Y72" s="28" t="s">
        <v>770</v>
      </c>
      <c r="Z72" s="6"/>
    </row>
    <row r="73" spans="1:26">
      <c r="A73" s="26">
        <v>69</v>
      </c>
      <c r="B73" s="27" t="s">
        <v>473</v>
      </c>
      <c r="C73" s="27" t="s">
        <v>69</v>
      </c>
      <c r="D73" s="27">
        <v>72</v>
      </c>
      <c r="E73" s="27" t="s">
        <v>438</v>
      </c>
      <c r="F73" s="27"/>
      <c r="G73" s="23" t="e">
        <f>REPLACE(#REF!,2,1,"＊")</f>
        <v>#REF!</v>
      </c>
      <c r="H73" s="23" t="str">
        <f t="shared" si="1"/>
        <v>2＊510123</v>
      </c>
      <c r="I73" s="27" t="s">
        <v>433</v>
      </c>
      <c r="J73" s="27">
        <v>1173</v>
      </c>
      <c r="K73" s="28"/>
      <c r="L73" s="28" t="s">
        <v>9</v>
      </c>
      <c r="M73" s="28"/>
      <c r="N73" s="29"/>
      <c r="O73" s="28"/>
      <c r="P73" s="28"/>
      <c r="Q73" s="28"/>
      <c r="R73" s="28"/>
      <c r="S73" s="26"/>
      <c r="T73" s="26"/>
      <c r="U73" s="28"/>
      <c r="V73" s="26"/>
      <c r="W73" s="26"/>
      <c r="X73" s="26"/>
      <c r="Y73" s="28" t="s">
        <v>771</v>
      </c>
      <c r="Z73" s="6"/>
    </row>
    <row r="74" spans="1:26">
      <c r="A74" s="26">
        <v>70</v>
      </c>
      <c r="B74" s="27" t="s">
        <v>474</v>
      </c>
      <c r="C74" s="27" t="s">
        <v>69</v>
      </c>
      <c r="D74" s="27">
        <v>67</v>
      </c>
      <c r="E74" s="27"/>
      <c r="F74" s="27"/>
      <c r="G74" s="23" t="e">
        <f>REPLACE(#REF!,2,1,"＊")</f>
        <v>#REF!</v>
      </c>
      <c r="H74" s="23" t="str">
        <f t="shared" si="1"/>
        <v>1＊706220</v>
      </c>
      <c r="I74" s="27" t="s">
        <v>433</v>
      </c>
      <c r="J74" s="27">
        <v>1173</v>
      </c>
      <c r="K74" s="28"/>
      <c r="L74" s="28"/>
      <c r="M74" s="28"/>
      <c r="N74" s="29"/>
      <c r="O74" s="28"/>
      <c r="P74" s="28"/>
      <c r="Q74" s="28"/>
      <c r="R74" s="28"/>
      <c r="S74" s="26"/>
      <c r="T74" s="26"/>
      <c r="U74" s="28"/>
      <c r="V74" s="26"/>
      <c r="W74" s="26"/>
      <c r="X74" s="26"/>
      <c r="Y74" s="28"/>
      <c r="Z74" s="6"/>
    </row>
    <row r="75" spans="1:26">
      <c r="A75" s="26">
        <v>71</v>
      </c>
      <c r="B75" s="27" t="s">
        <v>475</v>
      </c>
      <c r="C75" s="27" t="s">
        <v>71</v>
      </c>
      <c r="D75" s="27">
        <v>74</v>
      </c>
      <c r="E75" s="27" t="s">
        <v>476</v>
      </c>
      <c r="F75" s="27"/>
      <c r="G75" s="23" t="e">
        <f>REPLACE(#REF!,2,1,"＊")</f>
        <v>#REF!</v>
      </c>
      <c r="H75" s="23" t="str">
        <f t="shared" si="1"/>
        <v>0＊980551</v>
      </c>
      <c r="I75" s="27" t="s">
        <v>410</v>
      </c>
      <c r="J75" s="27">
        <v>1173</v>
      </c>
      <c r="K75" s="28"/>
      <c r="L75" s="28" t="s">
        <v>9</v>
      </c>
      <c r="M75" s="28"/>
      <c r="N75" s="29"/>
      <c r="O75" s="28"/>
      <c r="P75" s="28"/>
      <c r="Q75" s="28"/>
      <c r="R75" s="28"/>
      <c r="S75" s="26"/>
      <c r="T75" s="26"/>
      <c r="U75" s="28"/>
      <c r="V75" s="26"/>
      <c r="W75" s="26"/>
      <c r="X75" s="26"/>
      <c r="Y75" s="28" t="s">
        <v>771</v>
      </c>
      <c r="Z75" s="6"/>
    </row>
    <row r="76" spans="1:26">
      <c r="A76" s="26">
        <v>72</v>
      </c>
      <c r="B76" s="27" t="s">
        <v>477</v>
      </c>
      <c r="C76" s="27" t="s">
        <v>71</v>
      </c>
      <c r="D76" s="27">
        <v>81</v>
      </c>
      <c r="E76" s="27" t="s">
        <v>431</v>
      </c>
      <c r="F76" s="27" t="s">
        <v>429</v>
      </c>
      <c r="G76" s="23" t="e">
        <f>REPLACE(#REF!,2,1,"＊")</f>
        <v>#REF!</v>
      </c>
      <c r="H76" s="23" t="str">
        <f t="shared" si="1"/>
        <v>1＊022241</v>
      </c>
      <c r="I76" s="27" t="s">
        <v>410</v>
      </c>
      <c r="J76" s="27">
        <v>1173</v>
      </c>
      <c r="K76" s="28"/>
      <c r="L76" s="28"/>
      <c r="M76" s="28"/>
      <c r="N76" s="29"/>
      <c r="O76" s="28"/>
      <c r="P76" s="28"/>
      <c r="Q76" s="28"/>
      <c r="R76" s="28"/>
      <c r="S76" s="26"/>
      <c r="T76" s="26"/>
      <c r="U76" s="28"/>
      <c r="V76" s="26"/>
      <c r="W76" s="26"/>
      <c r="X76" s="26"/>
      <c r="Y76" s="28"/>
      <c r="Z76" s="6"/>
    </row>
    <row r="77" spans="1:26">
      <c r="A77" s="26">
        <v>73</v>
      </c>
      <c r="B77" s="27" t="s">
        <v>387</v>
      </c>
      <c r="C77" s="27" t="s">
        <v>71</v>
      </c>
      <c r="D77" s="27">
        <v>76</v>
      </c>
      <c r="E77" s="27"/>
      <c r="F77" s="27"/>
      <c r="G77" s="23" t="e">
        <f>REPLACE(#REF!,2,1,"＊")</f>
        <v>#REF!</v>
      </c>
      <c r="H77" s="23" t="str">
        <f t="shared" si="1"/>
        <v>2＊438355</v>
      </c>
      <c r="I77" s="27" t="s">
        <v>427</v>
      </c>
      <c r="J77" s="27">
        <v>1173</v>
      </c>
      <c r="K77" s="28"/>
      <c r="L77" s="28"/>
      <c r="M77" s="28"/>
      <c r="N77" s="29" t="s">
        <v>9</v>
      </c>
      <c r="O77" s="28"/>
      <c r="P77" s="28"/>
      <c r="Q77" s="28"/>
      <c r="R77" s="28"/>
      <c r="S77" s="26"/>
      <c r="T77" s="26"/>
      <c r="U77" s="28"/>
      <c r="V77" s="26"/>
      <c r="W77" s="26"/>
      <c r="X77" s="26"/>
      <c r="Y77" s="28"/>
      <c r="Z77" s="6"/>
    </row>
    <row r="78" spans="1:26">
      <c r="A78" s="26">
        <v>74</v>
      </c>
      <c r="B78" s="27" t="s">
        <v>479</v>
      </c>
      <c r="C78" s="27" t="s">
        <v>71</v>
      </c>
      <c r="D78" s="27">
        <v>68</v>
      </c>
      <c r="E78" s="27" t="s">
        <v>410</v>
      </c>
      <c r="F78" s="27"/>
      <c r="G78" s="23" t="e">
        <f>REPLACE(#REF!,2,1,"＊")</f>
        <v>#REF!</v>
      </c>
      <c r="H78" s="23" t="str">
        <f t="shared" si="1"/>
        <v>0＊226484</v>
      </c>
      <c r="I78" s="27" t="s">
        <v>427</v>
      </c>
      <c r="J78" s="27">
        <v>1173</v>
      </c>
      <c r="K78" s="28"/>
      <c r="L78" s="28"/>
      <c r="M78" s="28"/>
      <c r="N78" s="29"/>
      <c r="O78" s="28"/>
      <c r="P78" s="28"/>
      <c r="Q78" s="28"/>
      <c r="R78" s="28"/>
      <c r="S78" s="26"/>
      <c r="T78" s="26"/>
      <c r="U78" s="28"/>
      <c r="V78" s="26"/>
      <c r="W78" s="26"/>
      <c r="X78" s="26"/>
      <c r="Y78" s="28" t="s">
        <v>771</v>
      </c>
      <c r="Z78" s="6"/>
    </row>
    <row r="79" spans="1:26">
      <c r="A79" s="26">
        <v>75</v>
      </c>
      <c r="B79" s="27" t="s">
        <v>418</v>
      </c>
      <c r="C79" s="27" t="s">
        <v>69</v>
      </c>
      <c r="D79" s="27">
        <v>63</v>
      </c>
      <c r="E79" s="27" t="s">
        <v>392</v>
      </c>
      <c r="F79" s="27"/>
      <c r="G79" s="23" t="e">
        <f>REPLACE(#REF!,2,1,"＊")</f>
        <v>#REF!</v>
      </c>
      <c r="H79" s="23" t="str">
        <f t="shared" si="1"/>
        <v>1＊987015</v>
      </c>
      <c r="I79" s="27" t="s">
        <v>427</v>
      </c>
      <c r="J79" s="27">
        <v>1173</v>
      </c>
      <c r="K79" s="28"/>
      <c r="L79" s="28"/>
      <c r="M79" s="28"/>
      <c r="N79" s="29"/>
      <c r="O79" s="28"/>
      <c r="P79" s="28"/>
      <c r="Q79" s="28"/>
      <c r="R79" s="28"/>
      <c r="S79" s="26"/>
      <c r="T79" s="26"/>
      <c r="U79" s="28"/>
      <c r="V79" s="26"/>
      <c r="W79" s="26"/>
      <c r="X79" s="26"/>
      <c r="Y79" s="28" t="s">
        <v>771</v>
      </c>
      <c r="Z79" s="6"/>
    </row>
    <row r="80" spans="1:26">
      <c r="A80" s="26">
        <v>76</v>
      </c>
      <c r="B80" s="27" t="s">
        <v>480</v>
      </c>
      <c r="C80" s="27" t="s">
        <v>71</v>
      </c>
      <c r="D80" s="27">
        <v>71</v>
      </c>
      <c r="E80" s="27" t="s">
        <v>481</v>
      </c>
      <c r="F80" s="27" t="s">
        <v>406</v>
      </c>
      <c r="G80" s="23" t="e">
        <f>REPLACE(#REF!,2,1,"＊")</f>
        <v>#REF!</v>
      </c>
      <c r="H80" s="23" t="str">
        <f t="shared" si="1"/>
        <v>0＊731129</v>
      </c>
      <c r="I80" s="27" t="s">
        <v>416</v>
      </c>
      <c r="J80" s="27">
        <v>1551</v>
      </c>
      <c r="K80" s="28"/>
      <c r="L80" s="28" t="s">
        <v>9</v>
      </c>
      <c r="M80" s="28"/>
      <c r="N80" s="29"/>
      <c r="O80" s="28"/>
      <c r="P80" s="28"/>
      <c r="Q80" s="28"/>
      <c r="R80" s="28"/>
      <c r="S80" s="26"/>
      <c r="T80" s="26"/>
      <c r="U80" s="28"/>
      <c r="V80" s="26"/>
      <c r="W80" s="26"/>
      <c r="X80" s="26"/>
      <c r="Y80" s="28" t="s">
        <v>771</v>
      </c>
      <c r="Z80" s="6"/>
    </row>
    <row r="81" spans="1:26">
      <c r="A81" s="26">
        <v>77</v>
      </c>
      <c r="B81" s="27" t="s">
        <v>388</v>
      </c>
      <c r="C81" s="27" t="s">
        <v>71</v>
      </c>
      <c r="D81" s="27">
        <v>68</v>
      </c>
      <c r="E81" s="27"/>
      <c r="F81" s="27"/>
      <c r="G81" s="23" t="e">
        <f>REPLACE(#REF!,2,1,"＊")</f>
        <v>#REF!</v>
      </c>
      <c r="H81" s="23" t="str">
        <f t="shared" si="1"/>
        <v>1＊883876</v>
      </c>
      <c r="I81" s="27" t="s">
        <v>416</v>
      </c>
      <c r="J81" s="27">
        <v>1551</v>
      </c>
      <c r="K81" s="28"/>
      <c r="L81" s="28"/>
      <c r="M81" s="28"/>
      <c r="N81" s="29" t="s">
        <v>9</v>
      </c>
      <c r="O81" s="28"/>
      <c r="P81" s="28"/>
      <c r="Q81" s="28"/>
      <c r="R81" s="28"/>
      <c r="S81" s="26"/>
      <c r="T81" s="26"/>
      <c r="U81" s="28"/>
      <c r="V81" s="26"/>
      <c r="W81" s="26"/>
      <c r="X81" s="26"/>
      <c r="Y81" s="28"/>
      <c r="Z81" s="6"/>
    </row>
    <row r="82" spans="1:26">
      <c r="A82" s="26">
        <v>78</v>
      </c>
      <c r="B82" s="27" t="s">
        <v>483</v>
      </c>
      <c r="C82" s="27" t="s">
        <v>69</v>
      </c>
      <c r="D82" s="27">
        <v>78</v>
      </c>
      <c r="E82" s="27"/>
      <c r="F82" s="27"/>
      <c r="G82" s="23" t="e">
        <f>REPLACE(#REF!,2,1,"＊")</f>
        <v>#REF!</v>
      </c>
      <c r="H82" s="23" t="str">
        <f t="shared" si="1"/>
        <v>0＊092164</v>
      </c>
      <c r="I82" s="27" t="s">
        <v>416</v>
      </c>
      <c r="J82" s="27">
        <v>1551</v>
      </c>
      <c r="K82" s="28"/>
      <c r="L82" s="28"/>
      <c r="M82" s="28"/>
      <c r="N82" s="29"/>
      <c r="O82" s="28"/>
      <c r="P82" s="28"/>
      <c r="Q82" s="28"/>
      <c r="R82" s="28"/>
      <c r="S82" s="26"/>
      <c r="T82" s="26"/>
      <c r="U82" s="28"/>
      <c r="V82" s="26"/>
      <c r="W82" s="26"/>
      <c r="X82" s="26"/>
      <c r="Y82" s="28"/>
      <c r="Z82" s="6"/>
    </row>
    <row r="83" spans="1:26">
      <c r="A83" s="26">
        <v>79</v>
      </c>
      <c r="B83" s="27" t="s">
        <v>484</v>
      </c>
      <c r="C83" s="27" t="s">
        <v>69</v>
      </c>
      <c r="D83" s="27">
        <v>43</v>
      </c>
      <c r="E83" s="27" t="s">
        <v>392</v>
      </c>
      <c r="F83" s="27" t="s">
        <v>485</v>
      </c>
      <c r="G83" s="23" t="e">
        <f>REPLACE(#REF!,2,1,"＊")</f>
        <v>#REF!</v>
      </c>
      <c r="H83" s="23" t="str">
        <f t="shared" si="1"/>
        <v>2＊919154</v>
      </c>
      <c r="I83" s="27" t="s">
        <v>396</v>
      </c>
      <c r="J83" s="27">
        <v>1551</v>
      </c>
      <c r="K83" s="28"/>
      <c r="L83" s="28"/>
      <c r="M83" s="28"/>
      <c r="N83" s="29"/>
      <c r="O83" s="28"/>
      <c r="P83" s="28"/>
      <c r="Q83" s="28"/>
      <c r="R83" s="28"/>
      <c r="S83" s="26"/>
      <c r="T83" s="26"/>
      <c r="U83" s="28"/>
      <c r="V83" s="26"/>
      <c r="W83" s="26"/>
      <c r="X83" s="26"/>
      <c r="Y83" s="28" t="s">
        <v>771</v>
      </c>
      <c r="Z83" s="6"/>
    </row>
    <row r="84" spans="1:26">
      <c r="A84" s="26">
        <v>80</v>
      </c>
      <c r="B84" s="27" t="s">
        <v>486</v>
      </c>
      <c r="C84" s="27" t="s">
        <v>69</v>
      </c>
      <c r="D84" s="27">
        <v>65</v>
      </c>
      <c r="E84" s="27"/>
      <c r="F84" s="27"/>
      <c r="G84" s="23" t="e">
        <f>REPLACE(#REF!,2,1,"＊")</f>
        <v>#REF!</v>
      </c>
      <c r="H84" s="23" t="str">
        <f t="shared" si="1"/>
        <v>1＊001050</v>
      </c>
      <c r="I84" s="27" t="s">
        <v>419</v>
      </c>
      <c r="J84" s="27">
        <v>1551</v>
      </c>
      <c r="K84" s="28"/>
      <c r="L84" s="28"/>
      <c r="M84" s="28"/>
      <c r="N84" s="29"/>
      <c r="O84" s="28"/>
      <c r="P84" s="28"/>
      <c r="Q84" s="28"/>
      <c r="R84" s="28"/>
      <c r="S84" s="26"/>
      <c r="T84" s="26"/>
      <c r="U84" s="28"/>
      <c r="V84" s="26"/>
      <c r="W84" s="26"/>
      <c r="X84" s="26"/>
      <c r="Y84" s="28"/>
      <c r="Z84" s="6"/>
    </row>
    <row r="85" spans="1:26">
      <c r="A85" s="26">
        <v>81</v>
      </c>
      <c r="B85" s="27" t="s">
        <v>487</v>
      </c>
      <c r="C85" s="27" t="s">
        <v>69</v>
      </c>
      <c r="D85" s="27">
        <v>63</v>
      </c>
      <c r="E85" s="27"/>
      <c r="F85" s="27"/>
      <c r="G85" s="23" t="e">
        <f>REPLACE(#REF!,2,1,"＊")</f>
        <v>#REF!</v>
      </c>
      <c r="H85" s="23" t="str">
        <f t="shared" si="1"/>
        <v>0＊300575</v>
      </c>
      <c r="I85" s="27" t="s">
        <v>431</v>
      </c>
      <c r="J85" s="27">
        <v>1551</v>
      </c>
      <c r="K85" s="28"/>
      <c r="L85" s="28"/>
      <c r="M85" s="28"/>
      <c r="N85" s="29"/>
      <c r="O85" s="28"/>
      <c r="P85" s="28"/>
      <c r="Q85" s="28"/>
      <c r="R85" s="28"/>
      <c r="S85" s="26"/>
      <c r="T85" s="26"/>
      <c r="U85" s="28"/>
      <c r="V85" s="26"/>
      <c r="W85" s="26"/>
      <c r="X85" s="26"/>
      <c r="Y85" s="28"/>
      <c r="Z85" s="6"/>
    </row>
    <row r="86" spans="1:26">
      <c r="A86" s="26">
        <v>82</v>
      </c>
      <c r="B86" s="27" t="s">
        <v>488</v>
      </c>
      <c r="C86" s="27" t="s">
        <v>69</v>
      </c>
      <c r="D86" s="27">
        <v>74</v>
      </c>
      <c r="E86" s="27"/>
      <c r="F86" s="27"/>
      <c r="G86" s="23" t="e">
        <f>REPLACE(#REF!,2,1,"＊")</f>
        <v>#REF!</v>
      </c>
      <c r="H86" s="23" t="str">
        <f t="shared" si="1"/>
        <v>0＊883873</v>
      </c>
      <c r="I86" s="27" t="s">
        <v>433</v>
      </c>
      <c r="J86" s="27">
        <v>1551</v>
      </c>
      <c r="K86" s="28"/>
      <c r="L86" s="28"/>
      <c r="M86" s="28"/>
      <c r="N86" s="29"/>
      <c r="O86" s="28"/>
      <c r="P86" s="28"/>
      <c r="Q86" s="28"/>
      <c r="R86" s="28"/>
      <c r="S86" s="26"/>
      <c r="T86" s="26"/>
      <c r="U86" s="28"/>
      <c r="V86" s="26"/>
      <c r="W86" s="26"/>
      <c r="X86" s="26"/>
      <c r="Y86" s="28"/>
      <c r="Z86" s="6"/>
    </row>
    <row r="87" spans="1:26">
      <c r="A87" s="26">
        <v>83</v>
      </c>
      <c r="B87" s="27" t="s">
        <v>489</v>
      </c>
      <c r="C87" s="27" t="s">
        <v>69</v>
      </c>
      <c r="D87" s="27">
        <v>78</v>
      </c>
      <c r="E87" s="27"/>
      <c r="F87" s="27"/>
      <c r="G87" s="23" t="e">
        <f>REPLACE(#REF!,2,1,"＊")</f>
        <v>#REF!</v>
      </c>
      <c r="H87" s="23" t="str">
        <f t="shared" si="1"/>
        <v>0＊413575</v>
      </c>
      <c r="I87" s="27" t="s">
        <v>433</v>
      </c>
      <c r="J87" s="27">
        <v>1551</v>
      </c>
      <c r="K87" s="28"/>
      <c r="L87" s="28"/>
      <c r="M87" s="28"/>
      <c r="N87" s="29"/>
      <c r="O87" s="28"/>
      <c r="P87" s="28"/>
      <c r="Q87" s="28"/>
      <c r="R87" s="28"/>
      <c r="S87" s="26"/>
      <c r="T87" s="26"/>
      <c r="U87" s="28"/>
      <c r="V87" s="26"/>
      <c r="W87" s="26"/>
      <c r="X87" s="26"/>
      <c r="Y87" s="28"/>
      <c r="Z87" s="6"/>
    </row>
    <row r="88" spans="1:26">
      <c r="A88" s="26">
        <v>84</v>
      </c>
      <c r="B88" s="27" t="s">
        <v>490</v>
      </c>
      <c r="C88" s="27" t="s">
        <v>69</v>
      </c>
      <c r="D88" s="27">
        <v>52</v>
      </c>
      <c r="E88" s="27"/>
      <c r="F88" s="27"/>
      <c r="G88" s="23" t="e">
        <f>REPLACE(#REF!,2,1,"＊")</f>
        <v>#REF!</v>
      </c>
      <c r="H88" s="23" t="str">
        <f t="shared" si="1"/>
        <v>0＊989986</v>
      </c>
      <c r="I88" s="27" t="s">
        <v>426</v>
      </c>
      <c r="J88" s="27">
        <v>1551</v>
      </c>
      <c r="K88" s="28"/>
      <c r="L88" s="28"/>
      <c r="M88" s="28"/>
      <c r="N88" s="29"/>
      <c r="O88" s="28"/>
      <c r="P88" s="28"/>
      <c r="Q88" s="28"/>
      <c r="R88" s="28"/>
      <c r="S88" s="26"/>
      <c r="T88" s="26"/>
      <c r="U88" s="28"/>
      <c r="V88" s="26"/>
      <c r="W88" s="26"/>
      <c r="X88" s="26"/>
      <c r="Y88" s="28"/>
      <c r="Z88" s="6"/>
    </row>
    <row r="89" spans="1:26">
      <c r="A89" s="26">
        <v>85</v>
      </c>
      <c r="B89" s="27" t="s">
        <v>491</v>
      </c>
      <c r="C89" s="27" t="s">
        <v>71</v>
      </c>
      <c r="D89" s="27">
        <v>80</v>
      </c>
      <c r="E89" s="27"/>
      <c r="F89" s="27"/>
      <c r="G89" s="23" t="e">
        <f>REPLACE(#REF!,2,1,"＊")</f>
        <v>#REF!</v>
      </c>
      <c r="H89" s="23" t="str">
        <f t="shared" si="1"/>
        <v>1＊641380</v>
      </c>
      <c r="I89" s="27" t="s">
        <v>410</v>
      </c>
      <c r="J89" s="27">
        <v>1551</v>
      </c>
      <c r="K89" s="28"/>
      <c r="L89" s="28"/>
      <c r="M89" s="28"/>
      <c r="N89" s="29"/>
      <c r="O89" s="28"/>
      <c r="P89" s="28"/>
      <c r="Q89" s="28"/>
      <c r="R89" s="28"/>
      <c r="S89" s="26"/>
      <c r="T89" s="26"/>
      <c r="U89" s="28"/>
      <c r="V89" s="26"/>
      <c r="W89" s="26"/>
      <c r="X89" s="26"/>
      <c r="Y89" s="28"/>
      <c r="Z89" s="6"/>
    </row>
    <row r="90" spans="1:26">
      <c r="A90" s="26">
        <v>86</v>
      </c>
      <c r="B90" s="27" t="s">
        <v>432</v>
      </c>
      <c r="C90" s="27" t="s">
        <v>69</v>
      </c>
      <c r="D90" s="27">
        <v>59</v>
      </c>
      <c r="E90" s="27" t="s">
        <v>415</v>
      </c>
      <c r="F90" s="27"/>
      <c r="G90" s="23" t="e">
        <f>REPLACE(#REF!,2,1,"＊")</f>
        <v>#REF!</v>
      </c>
      <c r="H90" s="23" t="str">
        <f t="shared" si="1"/>
        <v>0＊526294</v>
      </c>
      <c r="I90" s="27" t="s">
        <v>429</v>
      </c>
      <c r="J90" s="27">
        <v>1551</v>
      </c>
      <c r="K90" s="28"/>
      <c r="L90" s="28"/>
      <c r="M90" s="28"/>
      <c r="N90" s="29"/>
      <c r="O90" s="28"/>
      <c r="P90" s="28"/>
      <c r="Q90" s="28"/>
      <c r="R90" s="28"/>
      <c r="S90" s="26"/>
      <c r="T90" s="26"/>
      <c r="U90" s="28"/>
      <c r="V90" s="26"/>
      <c r="W90" s="26"/>
      <c r="X90" s="26"/>
      <c r="Y90" s="28" t="s">
        <v>771</v>
      </c>
      <c r="Z90" s="6"/>
    </row>
    <row r="91" spans="1:26" ht="31">
      <c r="A91" s="26">
        <v>87</v>
      </c>
      <c r="B91" s="27" t="s">
        <v>492</v>
      </c>
      <c r="C91" s="27" t="s">
        <v>69</v>
      </c>
      <c r="D91" s="27">
        <v>84</v>
      </c>
      <c r="E91" s="27" t="s">
        <v>493</v>
      </c>
      <c r="F91" s="27" t="s">
        <v>401</v>
      </c>
      <c r="G91" s="23" t="e">
        <f>REPLACE(#REF!,2,1,"＊")</f>
        <v>#REF!</v>
      </c>
      <c r="H91" s="23" t="str">
        <f t="shared" si="1"/>
        <v>2＊497906</v>
      </c>
      <c r="I91" s="27" t="s">
        <v>419</v>
      </c>
      <c r="J91" s="27">
        <v>1410</v>
      </c>
      <c r="K91" s="28"/>
      <c r="L91" s="28"/>
      <c r="M91" s="28"/>
      <c r="N91" s="29"/>
      <c r="O91" s="28"/>
      <c r="P91" s="28"/>
      <c r="Q91" s="28"/>
      <c r="R91" s="28"/>
      <c r="S91" s="26"/>
      <c r="T91" s="26"/>
      <c r="U91" s="28"/>
      <c r="V91" s="26"/>
      <c r="W91" s="26" t="s">
        <v>773</v>
      </c>
      <c r="X91" s="26"/>
      <c r="Y91" s="28" t="s">
        <v>770</v>
      </c>
      <c r="Z91" s="6"/>
    </row>
    <row r="92" spans="1:26">
      <c r="A92" s="26">
        <v>88</v>
      </c>
      <c r="B92" s="27" t="s">
        <v>495</v>
      </c>
      <c r="C92" s="27" t="s">
        <v>71</v>
      </c>
      <c r="D92" s="27">
        <v>64</v>
      </c>
      <c r="E92" s="27"/>
      <c r="F92" s="27"/>
      <c r="G92" s="23" t="e">
        <f>REPLACE(#REF!,2,1,"＊")</f>
        <v>#REF!</v>
      </c>
      <c r="H92" s="23" t="str">
        <f t="shared" si="1"/>
        <v>1＊081629</v>
      </c>
      <c r="I92" s="27" t="s">
        <v>419</v>
      </c>
      <c r="J92" s="27">
        <v>1410</v>
      </c>
      <c r="K92" s="28"/>
      <c r="L92" s="28"/>
      <c r="M92" s="28"/>
      <c r="N92" s="29" t="s">
        <v>9</v>
      </c>
      <c r="O92" s="28"/>
      <c r="P92" s="28"/>
      <c r="Q92" s="28"/>
      <c r="R92" s="28"/>
      <c r="S92" s="26"/>
      <c r="T92" s="26"/>
      <c r="U92" s="28"/>
      <c r="V92" s="26"/>
      <c r="W92" s="26"/>
      <c r="X92" s="26"/>
      <c r="Y92" s="28"/>
      <c r="Z92" s="6"/>
    </row>
    <row r="93" spans="1:26">
      <c r="A93" s="26">
        <v>89</v>
      </c>
      <c r="B93" s="27" t="s">
        <v>496</v>
      </c>
      <c r="C93" s="27" t="s">
        <v>71</v>
      </c>
      <c r="D93" s="27">
        <v>64</v>
      </c>
      <c r="E93" s="27"/>
      <c r="F93" s="27"/>
      <c r="G93" s="23" t="e">
        <f>REPLACE(#REF!,2,1,"＊")</f>
        <v>#REF!</v>
      </c>
      <c r="H93" s="23" t="str">
        <f t="shared" si="1"/>
        <v>1＊914784</v>
      </c>
      <c r="I93" s="27" t="s">
        <v>401</v>
      </c>
      <c r="J93" s="27">
        <v>1410</v>
      </c>
      <c r="K93" s="28"/>
      <c r="L93" s="28" t="s">
        <v>9</v>
      </c>
      <c r="M93" s="28"/>
      <c r="N93" s="29"/>
      <c r="O93" s="28"/>
      <c r="P93" s="28"/>
      <c r="Q93" s="28"/>
      <c r="R93" s="28"/>
      <c r="S93" s="26"/>
      <c r="T93" s="26"/>
      <c r="U93" s="28"/>
      <c r="V93" s="26"/>
      <c r="W93" s="26"/>
      <c r="X93" s="26"/>
      <c r="Y93" s="28" t="s">
        <v>771</v>
      </c>
      <c r="Z93" s="6"/>
    </row>
    <row r="94" spans="1:26">
      <c r="A94" s="26">
        <v>90</v>
      </c>
      <c r="B94" s="27" t="s">
        <v>497</v>
      </c>
      <c r="C94" s="27" t="s">
        <v>69</v>
      </c>
      <c r="D94" s="27">
        <v>55</v>
      </c>
      <c r="E94" s="27"/>
      <c r="F94" s="27"/>
      <c r="G94" s="23" t="e">
        <f>REPLACE(#REF!,2,1,"＊")</f>
        <v>#REF!</v>
      </c>
      <c r="H94" s="23" t="str">
        <f t="shared" si="1"/>
        <v>2＊500492</v>
      </c>
      <c r="I94" s="27" t="s">
        <v>431</v>
      </c>
      <c r="J94" s="27">
        <v>1410</v>
      </c>
      <c r="K94" s="28"/>
      <c r="L94" s="28"/>
      <c r="M94" s="28"/>
      <c r="N94" s="29"/>
      <c r="O94" s="28"/>
      <c r="P94" s="28"/>
      <c r="Q94" s="28"/>
      <c r="R94" s="28"/>
      <c r="S94" s="26"/>
      <c r="T94" s="26"/>
      <c r="U94" s="28"/>
      <c r="V94" s="26"/>
      <c r="W94" s="26" t="s">
        <v>773</v>
      </c>
      <c r="X94" s="26"/>
      <c r="Y94" s="28"/>
      <c r="Z94" s="6"/>
    </row>
    <row r="95" spans="1:26">
      <c r="A95" s="26">
        <v>91</v>
      </c>
      <c r="B95" s="27" t="s">
        <v>498</v>
      </c>
      <c r="C95" s="27" t="s">
        <v>71</v>
      </c>
      <c r="D95" s="27">
        <v>84</v>
      </c>
      <c r="E95" s="27" t="s">
        <v>396</v>
      </c>
      <c r="F95" s="27" t="s">
        <v>406</v>
      </c>
      <c r="G95" s="23" t="e">
        <f>REPLACE(#REF!,2,1,"＊")</f>
        <v>#REF!</v>
      </c>
      <c r="H95" s="23" t="str">
        <f t="shared" si="1"/>
        <v>1＊635776</v>
      </c>
      <c r="I95" s="27" t="s">
        <v>431</v>
      </c>
      <c r="J95" s="27">
        <v>1410</v>
      </c>
      <c r="K95" s="28"/>
      <c r="L95" s="28" t="s">
        <v>9</v>
      </c>
      <c r="M95" s="28"/>
      <c r="N95" s="29"/>
      <c r="O95" s="28"/>
      <c r="P95" s="28"/>
      <c r="Q95" s="28"/>
      <c r="R95" s="28"/>
      <c r="S95" s="26"/>
      <c r="T95" s="26"/>
      <c r="U95" s="28"/>
      <c r="V95" s="26"/>
      <c r="W95" s="26"/>
      <c r="X95" s="26"/>
      <c r="Y95" s="28"/>
      <c r="Z95" s="6"/>
    </row>
    <row r="96" spans="1:26">
      <c r="A96" s="26">
        <v>92</v>
      </c>
      <c r="B96" s="27" t="s">
        <v>499</v>
      </c>
      <c r="C96" s="27" t="s">
        <v>71</v>
      </c>
      <c r="D96" s="27">
        <v>49</v>
      </c>
      <c r="E96" s="27"/>
      <c r="F96" s="27"/>
      <c r="G96" s="23" t="e">
        <f>REPLACE(#REF!,2,1,"＊")</f>
        <v>#REF!</v>
      </c>
      <c r="H96" s="23" t="str">
        <f t="shared" si="1"/>
        <v>0＊287301</v>
      </c>
      <c r="I96" s="27" t="s">
        <v>431</v>
      </c>
      <c r="J96" s="27">
        <v>1410</v>
      </c>
      <c r="K96" s="28"/>
      <c r="L96" s="28"/>
      <c r="M96" s="28"/>
      <c r="N96" s="29"/>
      <c r="O96" s="28"/>
      <c r="P96" s="28"/>
      <c r="Q96" s="28"/>
      <c r="R96" s="28"/>
      <c r="S96" s="26"/>
      <c r="T96" s="26"/>
      <c r="U96" s="28"/>
      <c r="V96" s="26"/>
      <c r="W96" s="26"/>
      <c r="X96" s="26"/>
      <c r="Y96" s="28" t="s">
        <v>771</v>
      </c>
      <c r="Z96" s="6"/>
    </row>
    <row r="97" spans="1:26">
      <c r="A97" s="26">
        <v>93</v>
      </c>
      <c r="B97" s="27" t="s">
        <v>501</v>
      </c>
      <c r="C97" s="27" t="s">
        <v>69</v>
      </c>
      <c r="D97" s="27">
        <v>53</v>
      </c>
      <c r="E97" s="27"/>
      <c r="F97" s="27"/>
      <c r="G97" s="23" t="e">
        <f>REPLACE(#REF!,2,1,"＊")</f>
        <v>#REF!</v>
      </c>
      <c r="H97" s="23" t="str">
        <f t="shared" si="1"/>
        <v>1＊824096</v>
      </c>
      <c r="I97" s="27" t="s">
        <v>431</v>
      </c>
      <c r="J97" s="27">
        <v>1410</v>
      </c>
      <c r="K97" s="28"/>
      <c r="L97" s="28"/>
      <c r="M97" s="28"/>
      <c r="N97" s="29" t="s">
        <v>9</v>
      </c>
      <c r="O97" s="28"/>
      <c r="P97" s="28"/>
      <c r="Q97" s="28"/>
      <c r="R97" s="28"/>
      <c r="S97" s="26"/>
      <c r="T97" s="26"/>
      <c r="U97" s="28"/>
      <c r="V97" s="26"/>
      <c r="W97" s="26"/>
      <c r="X97" s="26"/>
      <c r="Y97" s="28"/>
      <c r="Z97" s="6"/>
    </row>
    <row r="98" spans="1:26">
      <c r="A98" s="26">
        <v>94</v>
      </c>
      <c r="B98" s="27" t="s">
        <v>503</v>
      </c>
      <c r="C98" s="27" t="s">
        <v>71</v>
      </c>
      <c r="D98" s="27">
        <v>66</v>
      </c>
      <c r="E98" s="27"/>
      <c r="F98" s="27"/>
      <c r="G98" s="23" t="e">
        <f>REPLACE(#REF!,2,1,"＊")</f>
        <v>#REF!</v>
      </c>
      <c r="H98" s="23" t="str">
        <f t="shared" si="1"/>
        <v>2＊450377</v>
      </c>
      <c r="I98" s="27" t="s">
        <v>433</v>
      </c>
      <c r="J98" s="27">
        <v>1410</v>
      </c>
      <c r="K98" s="28"/>
      <c r="L98" s="28"/>
      <c r="M98" s="28"/>
      <c r="N98" s="29"/>
      <c r="O98" s="28"/>
      <c r="P98" s="28"/>
      <c r="Q98" s="28"/>
      <c r="R98" s="28"/>
      <c r="S98" s="26"/>
      <c r="T98" s="26"/>
      <c r="U98" s="28"/>
      <c r="V98" s="26"/>
      <c r="W98" s="26"/>
      <c r="X98" s="26"/>
      <c r="Y98" s="28"/>
      <c r="Z98" s="6"/>
    </row>
    <row r="99" spans="1:26">
      <c r="A99" s="26">
        <v>95</v>
      </c>
      <c r="B99" s="27" t="s">
        <v>504</v>
      </c>
      <c r="C99" s="27" t="s">
        <v>69</v>
      </c>
      <c r="D99" s="27">
        <v>40</v>
      </c>
      <c r="E99" s="27"/>
      <c r="F99" s="27"/>
      <c r="G99" s="23" t="e">
        <f>REPLACE(#REF!,2,1,"＊")</f>
        <v>#REF!</v>
      </c>
      <c r="H99" s="23" t="str">
        <f t="shared" si="1"/>
        <v>1＊513306</v>
      </c>
      <c r="I99" s="27" t="s">
        <v>433</v>
      </c>
      <c r="J99" s="27">
        <v>1410</v>
      </c>
      <c r="K99" s="28"/>
      <c r="L99" s="28"/>
      <c r="M99" s="28"/>
      <c r="N99" s="29" t="s">
        <v>9</v>
      </c>
      <c r="O99" s="28"/>
      <c r="P99" s="28"/>
      <c r="Q99" s="28"/>
      <c r="R99" s="28"/>
      <c r="S99" s="26"/>
      <c r="T99" s="26"/>
      <c r="U99" s="28"/>
      <c r="V99" s="26"/>
      <c r="W99" s="26"/>
      <c r="X99" s="26"/>
      <c r="Y99" s="28"/>
      <c r="Z99" s="6"/>
    </row>
    <row r="100" spans="1:26">
      <c r="A100" s="26">
        <v>96</v>
      </c>
      <c r="B100" s="27" t="s">
        <v>506</v>
      </c>
      <c r="C100" s="27" t="s">
        <v>71</v>
      </c>
      <c r="D100" s="27">
        <v>73</v>
      </c>
      <c r="E100" s="27"/>
      <c r="F100" s="27"/>
      <c r="G100" s="23" t="e">
        <f>REPLACE(#REF!,2,1,"＊")</f>
        <v>#REF!</v>
      </c>
      <c r="H100" s="23" t="str">
        <f t="shared" si="1"/>
        <v>0＊897344</v>
      </c>
      <c r="I100" s="27" t="s">
        <v>433</v>
      </c>
      <c r="J100" s="27">
        <v>1410</v>
      </c>
      <c r="K100" s="28"/>
      <c r="L100" s="28"/>
      <c r="M100" s="28" t="s">
        <v>9</v>
      </c>
      <c r="N100" s="29"/>
      <c r="O100" s="28"/>
      <c r="P100" s="28"/>
      <c r="Q100" s="28"/>
      <c r="R100" s="28"/>
      <c r="S100" s="26"/>
      <c r="T100" s="26"/>
      <c r="U100" s="28"/>
      <c r="V100" s="26"/>
      <c r="W100" s="26"/>
      <c r="X100" s="26"/>
      <c r="Y100" s="28"/>
      <c r="Z100" s="6"/>
    </row>
    <row r="101" spans="1:26">
      <c r="A101" s="26">
        <v>97</v>
      </c>
      <c r="B101" s="27" t="s">
        <v>508</v>
      </c>
      <c r="C101" s="27" t="s">
        <v>71</v>
      </c>
      <c r="D101" s="27">
        <v>65</v>
      </c>
      <c r="E101" s="27" t="s">
        <v>406</v>
      </c>
      <c r="F101" s="27" t="s">
        <v>410</v>
      </c>
      <c r="G101" s="23" t="e">
        <f>REPLACE(#REF!,2,1,"＊")</f>
        <v>#REF!</v>
      </c>
      <c r="H101" s="23" t="str">
        <f t="shared" si="1"/>
        <v>2＊486837</v>
      </c>
      <c r="I101" s="27" t="s">
        <v>410</v>
      </c>
      <c r="J101" s="27">
        <v>1410</v>
      </c>
      <c r="K101" s="28"/>
      <c r="L101" s="28"/>
      <c r="M101" s="28"/>
      <c r="N101" s="29" t="s">
        <v>9</v>
      </c>
      <c r="O101" s="28"/>
      <c r="P101" s="28"/>
      <c r="Q101" s="28"/>
      <c r="R101" s="28"/>
      <c r="S101" s="26"/>
      <c r="T101" s="26"/>
      <c r="U101" s="28"/>
      <c r="V101" s="26"/>
      <c r="W101" s="26"/>
      <c r="X101" s="26"/>
      <c r="Y101" s="28"/>
      <c r="Z101" s="6"/>
    </row>
    <row r="102" spans="1:26">
      <c r="A102" s="26">
        <v>98</v>
      </c>
      <c r="B102" s="27" t="s">
        <v>509</v>
      </c>
      <c r="C102" s="27" t="s">
        <v>71</v>
      </c>
      <c r="D102" s="27">
        <v>74</v>
      </c>
      <c r="E102" s="27"/>
      <c r="F102" s="27"/>
      <c r="G102" s="23" t="e">
        <f>REPLACE(#REF!,2,1,"＊")</f>
        <v>#REF!</v>
      </c>
      <c r="H102" s="23" t="str">
        <f t="shared" si="1"/>
        <v>2＊678739</v>
      </c>
      <c r="I102" s="27" t="s">
        <v>414</v>
      </c>
      <c r="J102" s="27">
        <v>1410</v>
      </c>
      <c r="K102" s="28"/>
      <c r="L102" s="28"/>
      <c r="M102" s="28"/>
      <c r="N102" s="29"/>
      <c r="O102" s="28"/>
      <c r="P102" s="28"/>
      <c r="Q102" s="28"/>
      <c r="R102" s="28"/>
      <c r="S102" s="26"/>
      <c r="T102" s="26"/>
      <c r="U102" s="28"/>
      <c r="V102" s="26"/>
      <c r="W102" s="26"/>
      <c r="X102" s="26"/>
      <c r="Y102" s="28"/>
      <c r="Z102" s="6"/>
    </row>
    <row r="103" spans="1:26">
      <c r="A103" s="26">
        <v>99</v>
      </c>
      <c r="B103" s="27" t="s">
        <v>390</v>
      </c>
      <c r="C103" s="27" t="s">
        <v>71</v>
      </c>
      <c r="D103" s="27">
        <v>62</v>
      </c>
      <c r="E103" s="27"/>
      <c r="F103" s="27"/>
      <c r="G103" s="23" t="e">
        <f>REPLACE(#REF!,2,1,"＊")</f>
        <v>#REF!</v>
      </c>
      <c r="H103" s="23" t="str">
        <f t="shared" si="1"/>
        <v>0＊895368</v>
      </c>
      <c r="I103" s="27" t="s">
        <v>414</v>
      </c>
      <c r="J103" s="27">
        <v>1410</v>
      </c>
      <c r="K103" s="28"/>
      <c r="L103" s="28"/>
      <c r="M103" s="28"/>
      <c r="N103" s="29"/>
      <c r="O103" s="28"/>
      <c r="P103" s="28"/>
      <c r="Q103" s="28"/>
      <c r="R103" s="28"/>
      <c r="S103" s="26"/>
      <c r="T103" s="26"/>
      <c r="U103" s="28"/>
      <c r="V103" s="26"/>
      <c r="W103" s="26" t="s">
        <v>773</v>
      </c>
      <c r="X103" s="26"/>
      <c r="Y103" s="28"/>
      <c r="Z103" s="6"/>
    </row>
    <row r="104" spans="1:26">
      <c r="A104" s="26">
        <v>100</v>
      </c>
      <c r="B104" s="27" t="s">
        <v>196</v>
      </c>
      <c r="C104" s="27" t="s">
        <v>69</v>
      </c>
      <c r="D104" s="27">
        <v>78</v>
      </c>
      <c r="E104" s="27" t="s">
        <v>195</v>
      </c>
      <c r="F104" s="27" t="s">
        <v>195</v>
      </c>
      <c r="G104" s="23" t="e">
        <f>REPLACE(#REF!,2,1,"＊")</f>
        <v>#REF!</v>
      </c>
      <c r="H104" s="23" t="str">
        <f t="shared" si="1"/>
        <v>1＊680977</v>
      </c>
      <c r="I104" s="44" t="s">
        <v>510</v>
      </c>
      <c r="J104" s="27">
        <v>1058</v>
      </c>
      <c r="K104" s="28"/>
      <c r="L104" s="28"/>
      <c r="M104" s="28"/>
      <c r="N104" s="29"/>
      <c r="O104" s="28"/>
      <c r="P104" s="28"/>
      <c r="Q104" s="28"/>
      <c r="R104" s="28" t="s">
        <v>733</v>
      </c>
      <c r="S104" s="26"/>
      <c r="T104" s="26"/>
      <c r="U104" s="28"/>
      <c r="V104" s="26"/>
      <c r="W104" s="26"/>
      <c r="X104" s="26"/>
      <c r="Y104" s="28"/>
      <c r="Z104" s="6"/>
    </row>
    <row r="105" spans="1:26">
      <c r="A105" s="26">
        <v>101</v>
      </c>
      <c r="B105" s="27" t="s">
        <v>138</v>
      </c>
      <c r="C105" s="27" t="s">
        <v>69</v>
      </c>
      <c r="D105" s="27">
        <v>73</v>
      </c>
      <c r="E105" s="27" t="s">
        <v>195</v>
      </c>
      <c r="F105" s="27" t="s">
        <v>195</v>
      </c>
      <c r="G105" s="23" t="e">
        <f>REPLACE(#REF!,2,1,"＊")</f>
        <v>#REF!</v>
      </c>
      <c r="H105" s="23" t="str">
        <f t="shared" si="1"/>
        <v>0＊060338</v>
      </c>
      <c r="I105" s="27" t="s">
        <v>511</v>
      </c>
      <c r="J105" s="27">
        <v>1058</v>
      </c>
      <c r="K105" s="28"/>
      <c r="L105" s="28"/>
      <c r="M105" s="28"/>
      <c r="N105" s="29"/>
      <c r="O105" s="28"/>
      <c r="P105" s="28"/>
      <c r="Q105" s="28" t="s">
        <v>735</v>
      </c>
      <c r="R105" s="28"/>
      <c r="S105" s="26"/>
      <c r="T105" s="26"/>
      <c r="U105" s="28" t="s">
        <v>736</v>
      </c>
      <c r="V105" s="26"/>
      <c r="W105" s="26"/>
      <c r="X105" s="26"/>
      <c r="Y105" s="28"/>
      <c r="Z105" s="6"/>
    </row>
    <row r="106" spans="1:26">
      <c r="A106" s="26">
        <v>102</v>
      </c>
      <c r="B106" s="27" t="s">
        <v>513</v>
      </c>
      <c r="C106" s="27" t="s">
        <v>69</v>
      </c>
      <c r="D106" s="27">
        <v>62</v>
      </c>
      <c r="E106" s="27" t="s">
        <v>195</v>
      </c>
      <c r="F106" s="27" t="s">
        <v>195</v>
      </c>
      <c r="G106" s="23" t="e">
        <f>REPLACE(#REF!,2,1,"＊")</f>
        <v>#REF!</v>
      </c>
      <c r="H106" s="23" t="str">
        <f t="shared" si="1"/>
        <v>0＊634546</v>
      </c>
      <c r="I106" s="27" t="s">
        <v>514</v>
      </c>
      <c r="J106" s="27">
        <v>1058</v>
      </c>
      <c r="K106" s="28"/>
      <c r="L106" s="28"/>
      <c r="M106" s="28"/>
      <c r="N106" s="29"/>
      <c r="O106" s="28"/>
      <c r="P106" s="28"/>
      <c r="Q106" s="28" t="s">
        <v>9</v>
      </c>
      <c r="R106" s="28"/>
      <c r="S106" s="26"/>
      <c r="T106" s="26"/>
      <c r="U106" s="28"/>
      <c r="V106" s="26"/>
      <c r="W106" s="26"/>
      <c r="X106" s="26"/>
      <c r="Y106" s="28"/>
      <c r="Z106" s="6"/>
    </row>
    <row r="107" spans="1:26">
      <c r="A107" s="26">
        <v>103</v>
      </c>
      <c r="B107" s="27" t="s">
        <v>360</v>
      </c>
      <c r="C107" s="27" t="s">
        <v>69</v>
      </c>
      <c r="D107" s="27">
        <v>80</v>
      </c>
      <c r="E107" s="27" t="s">
        <v>195</v>
      </c>
      <c r="F107" s="27" t="s">
        <v>195</v>
      </c>
      <c r="G107" s="23" t="e">
        <f>REPLACE(#REF!,2,1,"＊")</f>
        <v>#REF!</v>
      </c>
      <c r="H107" s="23" t="str">
        <f t="shared" si="1"/>
        <v>0＊803277</v>
      </c>
      <c r="I107" s="27" t="s">
        <v>514</v>
      </c>
      <c r="J107" s="27">
        <v>1058</v>
      </c>
      <c r="K107" s="28"/>
      <c r="L107" s="28"/>
      <c r="M107" s="28"/>
      <c r="N107" s="29"/>
      <c r="O107" s="28"/>
      <c r="P107" s="28"/>
      <c r="Q107" s="28"/>
      <c r="R107" s="28" t="s">
        <v>737</v>
      </c>
      <c r="S107" s="26"/>
      <c r="T107" s="26"/>
      <c r="U107" s="28"/>
      <c r="V107" s="26"/>
      <c r="W107" s="26"/>
      <c r="X107" s="26"/>
      <c r="Y107" s="28"/>
      <c r="Z107" s="6"/>
    </row>
    <row r="108" spans="1:26">
      <c r="A108" s="26">
        <v>104</v>
      </c>
      <c r="B108" s="27" t="s">
        <v>328</v>
      </c>
      <c r="C108" s="27" t="s">
        <v>69</v>
      </c>
      <c r="D108" s="27">
        <v>86</v>
      </c>
      <c r="E108" s="27" t="s">
        <v>195</v>
      </c>
      <c r="F108" s="27" t="s">
        <v>195</v>
      </c>
      <c r="G108" s="23" t="e">
        <f>REPLACE(#REF!,2,1,"＊")</f>
        <v>#REF!</v>
      </c>
      <c r="H108" s="23" t="str">
        <f t="shared" si="1"/>
        <v>0＊008703</v>
      </c>
      <c r="I108" s="27" t="s">
        <v>514</v>
      </c>
      <c r="J108" s="27">
        <v>1058</v>
      </c>
      <c r="K108" s="28"/>
      <c r="L108" s="28"/>
      <c r="M108" s="28"/>
      <c r="N108" s="29"/>
      <c r="O108" s="28"/>
      <c r="P108" s="28" t="s">
        <v>9</v>
      </c>
      <c r="Q108" s="28" t="s">
        <v>739</v>
      </c>
      <c r="R108" s="28"/>
      <c r="S108" s="26"/>
      <c r="T108" s="26"/>
      <c r="U108" s="28"/>
      <c r="V108" s="26"/>
      <c r="W108" s="26"/>
      <c r="X108" s="26"/>
      <c r="Y108" s="28"/>
      <c r="Z108" s="6"/>
    </row>
    <row r="109" spans="1:26">
      <c r="A109" s="26">
        <v>105</v>
      </c>
      <c r="B109" s="27" t="s">
        <v>227</v>
      </c>
      <c r="C109" s="27" t="s">
        <v>69</v>
      </c>
      <c r="D109" s="27">
        <v>64</v>
      </c>
      <c r="E109" s="27" t="s">
        <v>195</v>
      </c>
      <c r="F109" s="27" t="s">
        <v>195</v>
      </c>
      <c r="G109" s="23" t="e">
        <f>REPLACE(#REF!,2,1,"＊")</f>
        <v>#REF!</v>
      </c>
      <c r="H109" s="23" t="str">
        <f t="shared" si="1"/>
        <v>1＊367635</v>
      </c>
      <c r="I109" s="27" t="s">
        <v>514</v>
      </c>
      <c r="J109" s="27">
        <v>1058</v>
      </c>
      <c r="K109" s="28"/>
      <c r="L109" s="28"/>
      <c r="M109" s="28"/>
      <c r="N109" s="29"/>
      <c r="O109" s="28"/>
      <c r="P109" s="28"/>
      <c r="Q109" s="28" t="s">
        <v>9</v>
      </c>
      <c r="R109" s="28"/>
      <c r="S109" s="26"/>
      <c r="T109" s="26"/>
      <c r="U109" s="28"/>
      <c r="V109" s="26"/>
      <c r="W109" s="26"/>
      <c r="X109" s="26"/>
      <c r="Y109" s="28"/>
      <c r="Z109" s="6"/>
    </row>
    <row r="110" spans="1:26">
      <c r="A110" s="26">
        <v>106</v>
      </c>
      <c r="B110" s="27" t="s">
        <v>125</v>
      </c>
      <c r="C110" s="27" t="s">
        <v>69</v>
      </c>
      <c r="D110" s="27">
        <v>83</v>
      </c>
      <c r="E110" s="27" t="s">
        <v>195</v>
      </c>
      <c r="F110" s="27" t="s">
        <v>195</v>
      </c>
      <c r="G110" s="23" t="e">
        <f>REPLACE(#REF!,2,1,"＊")</f>
        <v>#REF!</v>
      </c>
      <c r="H110" s="23" t="str">
        <f t="shared" si="1"/>
        <v>0＊415425</v>
      </c>
      <c r="I110" s="27" t="s">
        <v>515</v>
      </c>
      <c r="J110" s="27">
        <v>1058</v>
      </c>
      <c r="K110" s="28"/>
      <c r="L110" s="28"/>
      <c r="M110" s="28"/>
      <c r="N110" s="29"/>
      <c r="O110" s="28"/>
      <c r="P110" s="28"/>
      <c r="Q110" s="28" t="s">
        <v>9</v>
      </c>
      <c r="R110" s="28"/>
      <c r="S110" s="26"/>
      <c r="T110" s="26"/>
      <c r="U110" s="28"/>
      <c r="V110" s="26"/>
      <c r="W110" s="26"/>
      <c r="X110" s="26"/>
      <c r="Y110" s="28"/>
      <c r="Z110" s="6"/>
    </row>
    <row r="111" spans="1:26" ht="31">
      <c r="A111" s="26">
        <v>107</v>
      </c>
      <c r="B111" s="27" t="s">
        <v>197</v>
      </c>
      <c r="C111" s="27" t="s">
        <v>71</v>
      </c>
      <c r="D111" s="27">
        <v>65</v>
      </c>
      <c r="E111" s="27" t="s">
        <v>195</v>
      </c>
      <c r="F111" s="27" t="s">
        <v>195</v>
      </c>
      <c r="G111" s="23" t="e">
        <f>REPLACE(#REF!,2,1,"＊")</f>
        <v>#REF!</v>
      </c>
      <c r="H111" s="23" t="str">
        <f t="shared" si="1"/>
        <v>1＊601711</v>
      </c>
      <c r="I111" s="27" t="s">
        <v>517</v>
      </c>
      <c r="J111" s="27">
        <v>1058</v>
      </c>
      <c r="K111" s="28"/>
      <c r="L111" s="28"/>
      <c r="M111" s="28"/>
      <c r="N111" s="29"/>
      <c r="O111" s="28"/>
      <c r="P111" s="28"/>
      <c r="Q111" s="28"/>
      <c r="R111" s="28" t="s">
        <v>740</v>
      </c>
      <c r="S111" s="26"/>
      <c r="T111" s="26"/>
      <c r="U111" s="28"/>
      <c r="V111" s="26"/>
      <c r="W111" s="26"/>
      <c r="X111" s="26"/>
      <c r="Y111" s="28"/>
      <c r="Z111" s="6"/>
    </row>
    <row r="112" spans="1:26" ht="31">
      <c r="A112" s="26">
        <v>108</v>
      </c>
      <c r="B112" s="27" t="s">
        <v>140</v>
      </c>
      <c r="C112" s="27" t="s">
        <v>69</v>
      </c>
      <c r="D112" s="27">
        <v>86</v>
      </c>
      <c r="E112" s="27" t="s">
        <v>195</v>
      </c>
      <c r="F112" s="27" t="s">
        <v>195</v>
      </c>
      <c r="G112" s="23" t="e">
        <f>REPLACE(#REF!,2,1,"＊")</f>
        <v>#REF!</v>
      </c>
      <c r="H112" s="23" t="str">
        <f t="shared" si="1"/>
        <v>1＊565736</v>
      </c>
      <c r="I112" s="27" t="s">
        <v>517</v>
      </c>
      <c r="J112" s="27">
        <v>1058</v>
      </c>
      <c r="K112" s="28"/>
      <c r="L112" s="28"/>
      <c r="M112" s="28"/>
      <c r="N112" s="29"/>
      <c r="O112" s="28"/>
      <c r="P112" s="28"/>
      <c r="Q112" s="28"/>
      <c r="R112" s="28" t="s">
        <v>740</v>
      </c>
      <c r="S112" s="26"/>
      <c r="T112" s="26"/>
      <c r="U112" s="28"/>
      <c r="V112" s="26"/>
      <c r="W112" s="26"/>
      <c r="X112" s="26"/>
      <c r="Y112" s="28"/>
      <c r="Z112" s="6"/>
    </row>
    <row r="113" spans="1:26">
      <c r="A113" s="26">
        <v>109</v>
      </c>
      <c r="B113" s="27" t="s">
        <v>519</v>
      </c>
      <c r="C113" s="27" t="s">
        <v>71</v>
      </c>
      <c r="D113" s="27">
        <v>71</v>
      </c>
      <c r="E113" s="27" t="s">
        <v>195</v>
      </c>
      <c r="F113" s="27" t="s">
        <v>195</v>
      </c>
      <c r="G113" s="23" t="e">
        <f>REPLACE(#REF!,2,1,"＊")</f>
        <v>#REF!</v>
      </c>
      <c r="H113" s="23" t="str">
        <f t="shared" si="1"/>
        <v>2＊523793</v>
      </c>
      <c r="I113" s="27" t="s">
        <v>517</v>
      </c>
      <c r="J113" s="27">
        <v>1058</v>
      </c>
      <c r="K113" s="28"/>
      <c r="L113" s="28"/>
      <c r="M113" s="28"/>
      <c r="N113" s="29"/>
      <c r="O113" s="28"/>
      <c r="P113" s="28"/>
      <c r="Q113" s="28" t="s">
        <v>9</v>
      </c>
      <c r="R113" s="28"/>
      <c r="S113" s="26"/>
      <c r="T113" s="26"/>
      <c r="U113" s="28"/>
      <c r="V113" s="26"/>
      <c r="W113" s="26"/>
      <c r="X113" s="26"/>
      <c r="Y113" s="28"/>
      <c r="Z113" s="6"/>
    </row>
    <row r="114" spans="1:26">
      <c r="A114" s="26">
        <v>110</v>
      </c>
      <c r="B114" s="27" t="s">
        <v>226</v>
      </c>
      <c r="C114" s="27" t="s">
        <v>69</v>
      </c>
      <c r="D114" s="27">
        <v>88</v>
      </c>
      <c r="E114" s="27" t="s">
        <v>195</v>
      </c>
      <c r="F114" s="27" t="s">
        <v>195</v>
      </c>
      <c r="G114" s="23" t="e">
        <f>REPLACE(#REF!,2,1,"＊")</f>
        <v>#REF!</v>
      </c>
      <c r="H114" s="23" t="str">
        <f t="shared" si="1"/>
        <v>1＊461601</v>
      </c>
      <c r="I114" s="27" t="s">
        <v>520</v>
      </c>
      <c r="J114" s="27">
        <v>1058</v>
      </c>
      <c r="K114" s="28"/>
      <c r="L114" s="28"/>
      <c r="M114" s="28"/>
      <c r="N114" s="29"/>
      <c r="O114" s="28"/>
      <c r="P114" s="28" t="s">
        <v>9</v>
      </c>
      <c r="Q114" s="28"/>
      <c r="R114" s="28" t="s">
        <v>733</v>
      </c>
      <c r="S114" s="26"/>
      <c r="T114" s="26"/>
      <c r="U114" s="28"/>
      <c r="V114" s="26"/>
      <c r="W114" s="26"/>
      <c r="X114" s="26"/>
      <c r="Y114" s="28"/>
      <c r="Z114" s="6"/>
    </row>
    <row r="115" spans="1:26">
      <c r="A115" s="26">
        <v>111</v>
      </c>
      <c r="B115" s="27" t="s">
        <v>206</v>
      </c>
      <c r="C115" s="27" t="s">
        <v>69</v>
      </c>
      <c r="D115" s="27">
        <v>70</v>
      </c>
      <c r="E115" s="27" t="s">
        <v>195</v>
      </c>
      <c r="F115" s="27" t="s">
        <v>195</v>
      </c>
      <c r="G115" s="23" t="e">
        <f>REPLACE(#REF!,2,1,"＊")</f>
        <v>#REF!</v>
      </c>
      <c r="H115" s="23" t="str">
        <f t="shared" si="1"/>
        <v>0＊261745</v>
      </c>
      <c r="I115" s="27" t="s">
        <v>521</v>
      </c>
      <c r="J115" s="27">
        <v>1125</v>
      </c>
      <c r="K115" s="28"/>
      <c r="L115" s="28"/>
      <c r="M115" s="28"/>
      <c r="N115" s="29"/>
      <c r="O115" s="28"/>
      <c r="P115" s="28"/>
      <c r="Q115" s="28" t="s">
        <v>9</v>
      </c>
      <c r="R115" s="28"/>
      <c r="S115" s="26"/>
      <c r="T115" s="26"/>
      <c r="U115" s="28"/>
      <c r="V115" s="26"/>
      <c r="W115" s="26"/>
      <c r="X115" s="26"/>
      <c r="Y115" s="28"/>
      <c r="Z115" s="6"/>
    </row>
    <row r="116" spans="1:26">
      <c r="A116" s="26">
        <v>112</v>
      </c>
      <c r="B116" s="27" t="s">
        <v>98</v>
      </c>
      <c r="C116" s="27" t="s">
        <v>69</v>
      </c>
      <c r="D116" s="27">
        <v>65</v>
      </c>
      <c r="E116" s="27" t="s">
        <v>195</v>
      </c>
      <c r="F116" s="27" t="s">
        <v>195</v>
      </c>
      <c r="G116" s="23" t="e">
        <f>REPLACE(#REF!,2,1,"＊")</f>
        <v>#REF!</v>
      </c>
      <c r="H116" s="23" t="str">
        <f t="shared" si="1"/>
        <v>0＊406118</v>
      </c>
      <c r="I116" s="27" t="s">
        <v>521</v>
      </c>
      <c r="J116" s="27">
        <v>1125</v>
      </c>
      <c r="K116" s="28"/>
      <c r="L116" s="28"/>
      <c r="M116" s="28"/>
      <c r="N116" s="29"/>
      <c r="O116" s="28"/>
      <c r="P116" s="28"/>
      <c r="Q116" s="28" t="s">
        <v>9</v>
      </c>
      <c r="R116" s="28"/>
      <c r="S116" s="26"/>
      <c r="T116" s="26"/>
      <c r="U116" s="28"/>
      <c r="V116" s="26"/>
      <c r="W116" s="26"/>
      <c r="X116" s="26"/>
      <c r="Y116" s="28"/>
      <c r="Z116" s="6"/>
    </row>
    <row r="117" spans="1:26">
      <c r="A117" s="26">
        <v>113</v>
      </c>
      <c r="B117" s="27" t="s">
        <v>522</v>
      </c>
      <c r="C117" s="27" t="s">
        <v>71</v>
      </c>
      <c r="D117" s="27">
        <v>63</v>
      </c>
      <c r="E117" s="27" t="s">
        <v>195</v>
      </c>
      <c r="F117" s="27" t="s">
        <v>195</v>
      </c>
      <c r="G117" s="23" t="e">
        <f>REPLACE(#REF!,2,1,"＊")</f>
        <v>#REF!</v>
      </c>
      <c r="H117" s="23" t="str">
        <f t="shared" si="1"/>
        <v>1＊273617</v>
      </c>
      <c r="I117" s="27" t="s">
        <v>521</v>
      </c>
      <c r="J117" s="27">
        <v>1125</v>
      </c>
      <c r="K117" s="28"/>
      <c r="L117" s="28"/>
      <c r="M117" s="28"/>
      <c r="N117" s="29"/>
      <c r="O117" s="28"/>
      <c r="P117" s="28"/>
      <c r="Q117" s="28" t="s">
        <v>9</v>
      </c>
      <c r="R117" s="28"/>
      <c r="S117" s="26"/>
      <c r="T117" s="26"/>
      <c r="U117" s="28"/>
      <c r="V117" s="26"/>
      <c r="W117" s="26"/>
      <c r="X117" s="26"/>
      <c r="Y117" s="28"/>
      <c r="Z117" s="6"/>
    </row>
    <row r="118" spans="1:26">
      <c r="A118" s="26">
        <v>114</v>
      </c>
      <c r="B118" s="27" t="s">
        <v>301</v>
      </c>
      <c r="C118" s="27" t="s">
        <v>69</v>
      </c>
      <c r="D118" s="27">
        <v>63</v>
      </c>
      <c r="E118" s="27" t="s">
        <v>195</v>
      </c>
      <c r="F118" s="27" t="s">
        <v>195</v>
      </c>
      <c r="G118" s="23" t="e">
        <f>REPLACE(#REF!,2,1,"＊")</f>
        <v>#REF!</v>
      </c>
      <c r="H118" s="23" t="str">
        <f t="shared" si="1"/>
        <v>1＊292093</v>
      </c>
      <c r="I118" s="27" t="s">
        <v>521</v>
      </c>
      <c r="J118" s="27">
        <v>1125</v>
      </c>
      <c r="K118" s="28"/>
      <c r="L118" s="28"/>
      <c r="M118" s="28"/>
      <c r="N118" s="29"/>
      <c r="O118" s="28"/>
      <c r="P118" s="28"/>
      <c r="Q118" s="28"/>
      <c r="R118" s="28"/>
      <c r="S118" s="26"/>
      <c r="T118" s="26"/>
      <c r="U118" s="28" t="s">
        <v>736</v>
      </c>
      <c r="V118" s="26"/>
      <c r="W118" s="26"/>
      <c r="X118" s="26"/>
      <c r="Y118" s="28"/>
      <c r="Z118" s="6"/>
    </row>
    <row r="119" spans="1:26">
      <c r="A119" s="26">
        <v>115</v>
      </c>
      <c r="B119" s="27" t="s">
        <v>188</v>
      </c>
      <c r="C119" s="27" t="s">
        <v>69</v>
      </c>
      <c r="D119" s="27">
        <v>53</v>
      </c>
      <c r="E119" s="27" t="s">
        <v>195</v>
      </c>
      <c r="F119" s="27" t="s">
        <v>195</v>
      </c>
      <c r="G119" s="23" t="e">
        <f>REPLACE(#REF!,2,1,"＊")</f>
        <v>#REF!</v>
      </c>
      <c r="H119" s="23" t="str">
        <f t="shared" si="1"/>
        <v>1＊517458</v>
      </c>
      <c r="I119" s="27" t="s">
        <v>521</v>
      </c>
      <c r="J119" s="27">
        <v>1125</v>
      </c>
      <c r="K119" s="28"/>
      <c r="L119" s="28"/>
      <c r="M119" s="28"/>
      <c r="N119" s="29"/>
      <c r="O119" s="28"/>
      <c r="P119" s="28"/>
      <c r="Q119" s="28" t="s">
        <v>9</v>
      </c>
      <c r="R119" s="28"/>
      <c r="S119" s="26"/>
      <c r="T119" s="26"/>
      <c r="U119" s="28"/>
      <c r="V119" s="26"/>
      <c r="W119" s="26"/>
      <c r="X119" s="26"/>
      <c r="Y119" s="28"/>
      <c r="Z119" s="6"/>
    </row>
    <row r="120" spans="1:26">
      <c r="A120" s="26">
        <v>116</v>
      </c>
      <c r="B120" s="27" t="s">
        <v>93</v>
      </c>
      <c r="C120" s="27" t="s">
        <v>69</v>
      </c>
      <c r="D120" s="27">
        <v>73</v>
      </c>
      <c r="E120" s="27" t="s">
        <v>195</v>
      </c>
      <c r="F120" s="27" t="s">
        <v>195</v>
      </c>
      <c r="G120" s="23" t="e">
        <f>REPLACE(#REF!,2,1,"＊")</f>
        <v>#REF!</v>
      </c>
      <c r="H120" s="23" t="str">
        <f t="shared" si="1"/>
        <v>2＊063192</v>
      </c>
      <c r="I120" s="27" t="s">
        <v>521</v>
      </c>
      <c r="J120" s="27">
        <v>1125</v>
      </c>
      <c r="K120" s="28"/>
      <c r="L120" s="28"/>
      <c r="M120" s="28"/>
      <c r="N120" s="29"/>
      <c r="O120" s="28"/>
      <c r="P120" s="28"/>
      <c r="Q120" s="28" t="s">
        <v>9</v>
      </c>
      <c r="R120" s="28"/>
      <c r="S120" s="26"/>
      <c r="T120" s="26"/>
      <c r="U120" s="28"/>
      <c r="V120" s="26"/>
      <c r="W120" s="26"/>
      <c r="X120" s="26"/>
      <c r="Y120" s="28"/>
      <c r="Z120" s="6"/>
    </row>
    <row r="121" spans="1:26">
      <c r="A121" s="26">
        <v>117</v>
      </c>
      <c r="B121" s="27" t="s">
        <v>94</v>
      </c>
      <c r="C121" s="27" t="s">
        <v>69</v>
      </c>
      <c r="D121" s="27">
        <v>73</v>
      </c>
      <c r="E121" s="27" t="s">
        <v>195</v>
      </c>
      <c r="F121" s="27" t="s">
        <v>195</v>
      </c>
      <c r="G121" s="23" t="e">
        <f>REPLACE(#REF!,2,1,"＊")</f>
        <v>#REF!</v>
      </c>
      <c r="H121" s="23" t="str">
        <f t="shared" si="1"/>
        <v>2＊322889</v>
      </c>
      <c r="I121" s="27" t="s">
        <v>521</v>
      </c>
      <c r="J121" s="27">
        <v>1125</v>
      </c>
      <c r="K121" s="28"/>
      <c r="L121" s="28"/>
      <c r="M121" s="28"/>
      <c r="N121" s="29"/>
      <c r="O121" s="28"/>
      <c r="P121" s="28"/>
      <c r="Q121" s="28" t="s">
        <v>9</v>
      </c>
      <c r="R121" s="28"/>
      <c r="S121" s="26"/>
      <c r="T121" s="26"/>
      <c r="U121" s="28" t="s">
        <v>736</v>
      </c>
      <c r="V121" s="26"/>
      <c r="W121" s="26"/>
      <c r="X121" s="26"/>
      <c r="Y121" s="28"/>
      <c r="Z121" s="6"/>
    </row>
    <row r="122" spans="1:26">
      <c r="A122" s="26">
        <v>118</v>
      </c>
      <c r="B122" s="27" t="s">
        <v>205</v>
      </c>
      <c r="C122" s="27" t="s">
        <v>71</v>
      </c>
      <c r="D122" s="27">
        <v>68</v>
      </c>
      <c r="E122" s="27" t="s">
        <v>195</v>
      </c>
      <c r="F122" s="27" t="s">
        <v>195</v>
      </c>
      <c r="G122" s="23" t="e">
        <f>REPLACE(#REF!,2,1,"＊")</f>
        <v>#REF!</v>
      </c>
      <c r="H122" s="23" t="str">
        <f t="shared" si="1"/>
        <v>2＊457142</v>
      </c>
      <c r="I122" s="27" t="s">
        <v>521</v>
      </c>
      <c r="J122" s="27">
        <v>1125</v>
      </c>
      <c r="K122" s="28"/>
      <c r="L122" s="28"/>
      <c r="M122" s="28"/>
      <c r="N122" s="29"/>
      <c r="O122" s="28"/>
      <c r="P122" s="28"/>
      <c r="Q122" s="28" t="s">
        <v>9</v>
      </c>
      <c r="R122" s="28"/>
      <c r="S122" s="26"/>
      <c r="T122" s="26"/>
      <c r="U122" s="28"/>
      <c r="V122" s="26"/>
      <c r="W122" s="26"/>
      <c r="X122" s="26"/>
      <c r="Y122" s="28"/>
      <c r="Z122" s="6"/>
    </row>
    <row r="123" spans="1:26">
      <c r="A123" s="26">
        <v>119</v>
      </c>
      <c r="B123" s="27" t="s">
        <v>523</v>
      </c>
      <c r="C123" s="27" t="s">
        <v>71</v>
      </c>
      <c r="D123" s="27">
        <v>66</v>
      </c>
      <c r="E123" s="27" t="s">
        <v>524</v>
      </c>
      <c r="F123" s="27" t="s">
        <v>525</v>
      </c>
      <c r="G123" s="23" t="e">
        <f>REPLACE(#REF!,2,1,"＊")</f>
        <v>#REF!</v>
      </c>
      <c r="H123" s="23" t="str">
        <f t="shared" si="1"/>
        <v>0＊492494</v>
      </c>
      <c r="I123" s="27" t="s">
        <v>521</v>
      </c>
      <c r="J123" s="27">
        <v>1125</v>
      </c>
      <c r="K123" s="28"/>
      <c r="L123" s="28"/>
      <c r="M123" s="28"/>
      <c r="N123" s="29"/>
      <c r="O123" s="28"/>
      <c r="P123" s="28"/>
      <c r="Q123" s="28"/>
      <c r="R123" s="28"/>
      <c r="S123" s="26" t="s">
        <v>9</v>
      </c>
      <c r="T123" s="26"/>
      <c r="U123" s="28"/>
      <c r="V123" s="26"/>
      <c r="W123" s="26"/>
      <c r="X123" s="26"/>
      <c r="Y123" s="28"/>
      <c r="Z123" s="6"/>
    </row>
    <row r="124" spans="1:26">
      <c r="A124" s="26">
        <v>120</v>
      </c>
      <c r="B124" s="27" t="s">
        <v>382</v>
      </c>
      <c r="C124" s="27" t="s">
        <v>69</v>
      </c>
      <c r="D124" s="27">
        <v>73</v>
      </c>
      <c r="E124" s="27" t="s">
        <v>195</v>
      </c>
      <c r="F124" s="27" t="s">
        <v>195</v>
      </c>
      <c r="G124" s="23" t="e">
        <f>REPLACE(#REF!,2,1,"＊")</f>
        <v>#REF!</v>
      </c>
      <c r="H124" s="23" t="str">
        <f t="shared" si="1"/>
        <v>2＊437526</v>
      </c>
      <c r="I124" s="27" t="s">
        <v>527</v>
      </c>
      <c r="J124" s="27">
        <v>1125</v>
      </c>
      <c r="K124" s="28"/>
      <c r="L124" s="28"/>
      <c r="M124" s="28"/>
      <c r="N124" s="29"/>
      <c r="O124" s="28"/>
      <c r="P124" s="28"/>
      <c r="Q124" s="28" t="s">
        <v>9</v>
      </c>
      <c r="R124" s="28"/>
      <c r="S124" s="26"/>
      <c r="T124" s="26"/>
      <c r="U124" s="28"/>
      <c r="V124" s="26"/>
      <c r="W124" s="26"/>
      <c r="X124" s="26"/>
      <c r="Y124" s="28"/>
      <c r="Z124" s="6"/>
    </row>
    <row r="125" spans="1:26">
      <c r="A125" s="26">
        <v>121</v>
      </c>
      <c r="B125" s="27" t="s">
        <v>142</v>
      </c>
      <c r="C125" s="27" t="s">
        <v>71</v>
      </c>
      <c r="D125" s="27">
        <v>75</v>
      </c>
      <c r="E125" s="27" t="s">
        <v>528</v>
      </c>
      <c r="F125" s="27" t="s">
        <v>514</v>
      </c>
      <c r="G125" s="23" t="e">
        <f>REPLACE(#REF!,2,1,"＊")</f>
        <v>#REF!</v>
      </c>
      <c r="H125" s="23" t="str">
        <f t="shared" si="1"/>
        <v>1＊214341</v>
      </c>
      <c r="I125" s="27" t="s">
        <v>527</v>
      </c>
      <c r="J125" s="27">
        <v>1125</v>
      </c>
      <c r="K125" s="28"/>
      <c r="L125" s="28"/>
      <c r="M125" s="28"/>
      <c r="N125" s="29"/>
      <c r="O125" s="28"/>
      <c r="P125" s="28"/>
      <c r="Q125" s="28" t="s">
        <v>9</v>
      </c>
      <c r="R125" s="28"/>
      <c r="S125" s="26"/>
      <c r="T125" s="26"/>
      <c r="U125" s="28"/>
      <c r="V125" s="26"/>
      <c r="W125" s="26"/>
      <c r="X125" s="26"/>
      <c r="Y125" s="28"/>
      <c r="Z125" s="6"/>
    </row>
    <row r="126" spans="1:26">
      <c r="A126" s="26">
        <v>122</v>
      </c>
      <c r="B126" s="27" t="s">
        <v>149</v>
      </c>
      <c r="C126" s="27" t="s">
        <v>69</v>
      </c>
      <c r="D126" s="27">
        <v>72</v>
      </c>
      <c r="E126" s="27" t="s">
        <v>195</v>
      </c>
      <c r="F126" s="27" t="s">
        <v>195</v>
      </c>
      <c r="G126" s="23" t="e">
        <f>REPLACE(#REF!,2,1,"＊")</f>
        <v>#REF!</v>
      </c>
      <c r="H126" s="23" t="str">
        <f t="shared" si="1"/>
        <v>0＊661497</v>
      </c>
      <c r="I126" s="27" t="s">
        <v>510</v>
      </c>
      <c r="J126" s="27">
        <v>1125</v>
      </c>
      <c r="K126" s="28"/>
      <c r="L126" s="28"/>
      <c r="M126" s="28"/>
      <c r="N126" s="29"/>
      <c r="O126" s="28"/>
      <c r="P126" s="28"/>
      <c r="Q126" s="28" t="s">
        <v>9</v>
      </c>
      <c r="R126" s="28"/>
      <c r="S126" s="26"/>
      <c r="T126" s="26"/>
      <c r="U126" s="28"/>
      <c r="V126" s="26"/>
      <c r="W126" s="26"/>
      <c r="X126" s="26"/>
      <c r="Y126" s="28"/>
      <c r="Z126" s="6"/>
    </row>
    <row r="127" spans="1:26">
      <c r="A127" s="26">
        <v>123</v>
      </c>
      <c r="B127" s="27" t="s">
        <v>97</v>
      </c>
      <c r="C127" s="27" t="s">
        <v>71</v>
      </c>
      <c r="D127" s="27">
        <v>95</v>
      </c>
      <c r="E127" s="27" t="s">
        <v>195</v>
      </c>
      <c r="F127" s="27" t="s">
        <v>195</v>
      </c>
      <c r="G127" s="23" t="e">
        <f>REPLACE(#REF!,2,1,"＊")</f>
        <v>#REF!</v>
      </c>
      <c r="H127" s="23" t="str">
        <f t="shared" si="1"/>
        <v>0＊220176</v>
      </c>
      <c r="I127" s="27" t="s">
        <v>529</v>
      </c>
      <c r="J127" s="27">
        <v>1125</v>
      </c>
      <c r="K127" s="28"/>
      <c r="L127" s="28"/>
      <c r="M127" s="28"/>
      <c r="N127" s="29"/>
      <c r="O127" s="28"/>
      <c r="P127" s="28"/>
      <c r="Q127" s="28" t="s">
        <v>9</v>
      </c>
      <c r="R127" s="28"/>
      <c r="S127" s="26"/>
      <c r="T127" s="26"/>
      <c r="U127" s="28"/>
      <c r="V127" s="26"/>
      <c r="W127" s="26"/>
      <c r="X127" s="26"/>
      <c r="Y127" s="28"/>
      <c r="Z127" s="6"/>
    </row>
    <row r="128" spans="1:26">
      <c r="A128" s="26">
        <v>124</v>
      </c>
      <c r="B128" s="27" t="s">
        <v>113</v>
      </c>
      <c r="C128" s="27" t="s">
        <v>69</v>
      </c>
      <c r="D128" s="27">
        <v>71</v>
      </c>
      <c r="E128" s="27" t="s">
        <v>195</v>
      </c>
      <c r="F128" s="27" t="s">
        <v>195</v>
      </c>
      <c r="G128" s="23" t="e">
        <f>REPLACE(#REF!,2,1,"＊")</f>
        <v>#REF!</v>
      </c>
      <c r="H128" s="23" t="str">
        <f t="shared" si="1"/>
        <v>0＊670098</v>
      </c>
      <c r="I128" s="27" t="s">
        <v>529</v>
      </c>
      <c r="J128" s="27">
        <v>1125</v>
      </c>
      <c r="K128" s="28"/>
      <c r="L128" s="28"/>
      <c r="M128" s="28"/>
      <c r="N128" s="29"/>
      <c r="O128" s="28"/>
      <c r="P128" s="28"/>
      <c r="Q128" s="28" t="s">
        <v>9</v>
      </c>
      <c r="R128" s="28"/>
      <c r="S128" s="26"/>
      <c r="T128" s="26"/>
      <c r="U128" s="28" t="s">
        <v>736</v>
      </c>
      <c r="V128" s="26"/>
      <c r="W128" s="26"/>
      <c r="X128" s="26"/>
      <c r="Y128" s="28"/>
      <c r="Z128" s="6"/>
    </row>
    <row r="129" spans="1:26">
      <c r="A129" s="26">
        <v>125</v>
      </c>
      <c r="B129" s="27" t="s">
        <v>361</v>
      </c>
      <c r="C129" s="27" t="s">
        <v>71</v>
      </c>
      <c r="D129" s="27">
        <v>80</v>
      </c>
      <c r="E129" s="27" t="s">
        <v>195</v>
      </c>
      <c r="F129" s="27" t="s">
        <v>195</v>
      </c>
      <c r="G129" s="23" t="e">
        <f>REPLACE(#REF!,2,1,"＊")</f>
        <v>#REF!</v>
      </c>
      <c r="H129" s="23" t="str">
        <f t="shared" si="1"/>
        <v>0＊547407</v>
      </c>
      <c r="I129" s="27" t="s">
        <v>529</v>
      </c>
      <c r="J129" s="27">
        <v>1125</v>
      </c>
      <c r="K129" s="28"/>
      <c r="L129" s="28"/>
      <c r="M129" s="28"/>
      <c r="N129" s="29"/>
      <c r="O129" s="28"/>
      <c r="P129" s="28"/>
      <c r="Q129" s="28" t="s">
        <v>9</v>
      </c>
      <c r="R129" s="28"/>
      <c r="S129" s="26"/>
      <c r="T129" s="26"/>
      <c r="U129" s="28"/>
      <c r="V129" s="26"/>
      <c r="W129" s="26"/>
      <c r="X129" s="26"/>
      <c r="Y129" s="28"/>
      <c r="Z129" s="6"/>
    </row>
    <row r="130" spans="1:26">
      <c r="A130" s="26">
        <v>126</v>
      </c>
      <c r="B130" s="27" t="s">
        <v>531</v>
      </c>
      <c r="C130" s="27" t="s">
        <v>69</v>
      </c>
      <c r="D130" s="27">
        <v>55</v>
      </c>
      <c r="E130" s="27" t="s">
        <v>195</v>
      </c>
      <c r="F130" s="27" t="s">
        <v>195</v>
      </c>
      <c r="G130" s="23" t="e">
        <f>REPLACE(#REF!,2,1,"＊")</f>
        <v>#REF!</v>
      </c>
      <c r="H130" s="23" t="str">
        <f t="shared" si="1"/>
        <v>0＊781869</v>
      </c>
      <c r="I130" s="27" t="s">
        <v>529</v>
      </c>
      <c r="J130" s="27">
        <v>1125</v>
      </c>
      <c r="K130" s="28"/>
      <c r="L130" s="28"/>
      <c r="M130" s="28"/>
      <c r="N130" s="29"/>
      <c r="O130" s="28"/>
      <c r="P130" s="28"/>
      <c r="Q130" s="28" t="s">
        <v>9</v>
      </c>
      <c r="R130" s="28"/>
      <c r="S130" s="26"/>
      <c r="T130" s="26"/>
      <c r="U130" s="28"/>
      <c r="V130" s="26"/>
      <c r="W130" s="26"/>
      <c r="X130" s="26"/>
      <c r="Y130" s="28"/>
      <c r="Z130" s="6"/>
    </row>
    <row r="131" spans="1:26">
      <c r="A131" s="26">
        <v>127</v>
      </c>
      <c r="B131" s="27" t="s">
        <v>313</v>
      </c>
      <c r="C131" s="27" t="s">
        <v>71</v>
      </c>
      <c r="D131" s="27">
        <v>87</v>
      </c>
      <c r="E131" s="27" t="s">
        <v>195</v>
      </c>
      <c r="F131" s="27" t="s">
        <v>195</v>
      </c>
      <c r="G131" s="23" t="e">
        <f>REPLACE(#REF!,2,1,"＊")</f>
        <v>#REF!</v>
      </c>
      <c r="H131" s="23" t="str">
        <f t="shared" si="1"/>
        <v>0＊998396</v>
      </c>
      <c r="I131" s="27" t="s">
        <v>529</v>
      </c>
      <c r="J131" s="27">
        <v>1125</v>
      </c>
      <c r="K131" s="28"/>
      <c r="L131" s="28"/>
      <c r="M131" s="28"/>
      <c r="N131" s="29"/>
      <c r="O131" s="28"/>
      <c r="P131" s="28"/>
      <c r="Q131" s="28" t="s">
        <v>9</v>
      </c>
      <c r="R131" s="28"/>
      <c r="S131" s="26"/>
      <c r="T131" s="26"/>
      <c r="U131" s="28"/>
      <c r="V131" s="26"/>
      <c r="W131" s="26"/>
      <c r="X131" s="26"/>
      <c r="Y131" s="28"/>
      <c r="Z131" s="6"/>
    </row>
    <row r="132" spans="1:26">
      <c r="A132" s="26">
        <v>128</v>
      </c>
      <c r="B132" s="27" t="s">
        <v>244</v>
      </c>
      <c r="C132" s="27" t="s">
        <v>69</v>
      </c>
      <c r="D132" s="27">
        <v>69</v>
      </c>
      <c r="E132" s="27" t="s">
        <v>195</v>
      </c>
      <c r="F132" s="27" t="s">
        <v>195</v>
      </c>
      <c r="G132" s="23" t="e">
        <f>REPLACE(#REF!,2,1,"＊")</f>
        <v>#REF!</v>
      </c>
      <c r="H132" s="23" t="str">
        <f t="shared" si="1"/>
        <v>1＊959371</v>
      </c>
      <c r="I132" s="27" t="s">
        <v>529</v>
      </c>
      <c r="J132" s="27">
        <v>1125</v>
      </c>
      <c r="K132" s="28"/>
      <c r="L132" s="28"/>
      <c r="M132" s="28"/>
      <c r="N132" s="29"/>
      <c r="O132" s="28"/>
      <c r="P132" s="28"/>
      <c r="Q132" s="28" t="s">
        <v>739</v>
      </c>
      <c r="R132" s="28"/>
      <c r="S132" s="26"/>
      <c r="T132" s="26"/>
      <c r="U132" s="28"/>
      <c r="V132" s="26"/>
      <c r="W132" s="26"/>
      <c r="X132" s="26"/>
      <c r="Y132" s="28"/>
      <c r="Z132" s="6"/>
    </row>
    <row r="133" spans="1:26" ht="31">
      <c r="A133" s="26">
        <v>129</v>
      </c>
      <c r="B133" s="27" t="s">
        <v>201</v>
      </c>
      <c r="C133" s="27" t="s">
        <v>71</v>
      </c>
      <c r="D133" s="27">
        <v>56</v>
      </c>
      <c r="E133" s="27" t="s">
        <v>195</v>
      </c>
      <c r="F133" s="27" t="s">
        <v>195</v>
      </c>
      <c r="G133" s="23" t="e">
        <f>REPLACE(#REF!,2,1,"＊")</f>
        <v>#REF!</v>
      </c>
      <c r="H133" s="23" t="str">
        <f t="shared" ref="H133:H196" si="2">REPLACE(B133,2,1,"＊")</f>
        <v>1＊318579</v>
      </c>
      <c r="I133" s="27" t="s">
        <v>529</v>
      </c>
      <c r="J133" s="27">
        <v>1125</v>
      </c>
      <c r="K133" s="28"/>
      <c r="L133" s="28"/>
      <c r="M133" s="28"/>
      <c r="N133" s="29"/>
      <c r="O133" s="28"/>
      <c r="P133" s="28"/>
      <c r="Q133" s="28"/>
      <c r="R133" s="28" t="s">
        <v>740</v>
      </c>
      <c r="S133" s="26"/>
      <c r="T133" s="26"/>
      <c r="U133" s="28"/>
      <c r="V133" s="26"/>
      <c r="W133" s="26"/>
      <c r="X133" s="26"/>
      <c r="Y133" s="28"/>
      <c r="Z133" s="6"/>
    </row>
    <row r="134" spans="1:26">
      <c r="A134" s="26">
        <v>130</v>
      </c>
      <c r="B134" s="27" t="s">
        <v>204</v>
      </c>
      <c r="C134" s="27" t="s">
        <v>69</v>
      </c>
      <c r="D134" s="27">
        <v>67</v>
      </c>
      <c r="E134" s="27" t="s">
        <v>195</v>
      </c>
      <c r="F134" s="27" t="s">
        <v>195</v>
      </c>
      <c r="G134" s="23" t="e">
        <f>REPLACE(#REF!,2,1,"＊")</f>
        <v>#REF!</v>
      </c>
      <c r="H134" s="23" t="str">
        <f t="shared" si="2"/>
        <v>1＊016651</v>
      </c>
      <c r="I134" s="27" t="s">
        <v>529</v>
      </c>
      <c r="J134" s="27">
        <v>1125</v>
      </c>
      <c r="K134" s="28"/>
      <c r="L134" s="28"/>
      <c r="M134" s="28"/>
      <c r="N134" s="29"/>
      <c r="O134" s="28"/>
      <c r="P134" s="28"/>
      <c r="Q134" s="28" t="s">
        <v>9</v>
      </c>
      <c r="R134" s="28"/>
      <c r="S134" s="26"/>
      <c r="T134" s="26"/>
      <c r="U134" s="28"/>
      <c r="V134" s="26"/>
      <c r="W134" s="26"/>
      <c r="X134" s="26"/>
      <c r="Y134" s="28"/>
      <c r="Z134" s="6"/>
    </row>
    <row r="135" spans="1:26" ht="31">
      <c r="A135" s="26">
        <v>131</v>
      </c>
      <c r="B135" s="27" t="s">
        <v>533</v>
      </c>
      <c r="C135" s="27" t="s">
        <v>71</v>
      </c>
      <c r="D135" s="27">
        <v>59</v>
      </c>
      <c r="E135" s="27" t="s">
        <v>195</v>
      </c>
      <c r="F135" s="27" t="s">
        <v>195</v>
      </c>
      <c r="G135" s="23" t="e">
        <f>REPLACE(#REF!,2,1,"＊")</f>
        <v>#REF!</v>
      </c>
      <c r="H135" s="23" t="str">
        <f t="shared" si="2"/>
        <v>1＊128464</v>
      </c>
      <c r="I135" s="27" t="s">
        <v>529</v>
      </c>
      <c r="J135" s="27">
        <v>1125</v>
      </c>
      <c r="K135" s="28"/>
      <c r="L135" s="28"/>
      <c r="M135" s="28"/>
      <c r="N135" s="29"/>
      <c r="O135" s="28"/>
      <c r="P135" s="28"/>
      <c r="Q135" s="28"/>
      <c r="R135" s="28" t="s">
        <v>740</v>
      </c>
      <c r="S135" s="26"/>
      <c r="T135" s="26"/>
      <c r="U135" s="28"/>
      <c r="V135" s="26"/>
      <c r="W135" s="26"/>
      <c r="X135" s="26"/>
      <c r="Y135" s="28"/>
      <c r="Z135" s="6"/>
    </row>
    <row r="136" spans="1:26">
      <c r="A136" s="26">
        <v>132</v>
      </c>
      <c r="B136" s="27" t="s">
        <v>91</v>
      </c>
      <c r="C136" s="27" t="s">
        <v>69</v>
      </c>
      <c r="D136" s="27">
        <v>78</v>
      </c>
      <c r="E136" s="27" t="s">
        <v>195</v>
      </c>
      <c r="F136" s="27" t="s">
        <v>195</v>
      </c>
      <c r="G136" s="23" t="e">
        <f>REPLACE(#REF!,2,1,"＊")</f>
        <v>#REF!</v>
      </c>
      <c r="H136" s="23" t="str">
        <f t="shared" si="2"/>
        <v>0＊868655</v>
      </c>
      <c r="I136" s="27" t="s">
        <v>511</v>
      </c>
      <c r="J136" s="27">
        <v>1125</v>
      </c>
      <c r="K136" s="28"/>
      <c r="L136" s="28"/>
      <c r="M136" s="28"/>
      <c r="N136" s="29"/>
      <c r="O136" s="28"/>
      <c r="P136" s="28"/>
      <c r="Q136" s="28" t="s">
        <v>9</v>
      </c>
      <c r="R136" s="28"/>
      <c r="S136" s="26"/>
      <c r="T136" s="26"/>
      <c r="U136" s="28"/>
      <c r="V136" s="26"/>
      <c r="W136" s="26"/>
      <c r="X136" s="26"/>
      <c r="Y136" s="28"/>
      <c r="Z136" s="6"/>
    </row>
    <row r="137" spans="1:26">
      <c r="A137" s="26">
        <v>133</v>
      </c>
      <c r="B137" s="27" t="s">
        <v>113</v>
      </c>
      <c r="C137" s="27" t="s">
        <v>69</v>
      </c>
      <c r="D137" s="27">
        <v>71</v>
      </c>
      <c r="E137" s="27" t="s">
        <v>195</v>
      </c>
      <c r="F137" s="27" t="s">
        <v>195</v>
      </c>
      <c r="G137" s="23" t="e">
        <f>REPLACE(#REF!,2,1,"＊")</f>
        <v>#REF!</v>
      </c>
      <c r="H137" s="23" t="str">
        <f t="shared" si="2"/>
        <v>0＊670098</v>
      </c>
      <c r="I137" s="27" t="s">
        <v>511</v>
      </c>
      <c r="J137" s="27">
        <v>1125</v>
      </c>
      <c r="K137" s="28"/>
      <c r="L137" s="28"/>
      <c r="M137" s="28"/>
      <c r="N137" s="29"/>
      <c r="O137" s="28" t="s">
        <v>9</v>
      </c>
      <c r="P137" s="28"/>
      <c r="Q137" s="28" t="s">
        <v>9</v>
      </c>
      <c r="R137" s="28"/>
      <c r="S137" s="26"/>
      <c r="T137" s="26"/>
      <c r="U137" s="28" t="s">
        <v>736</v>
      </c>
      <c r="V137" s="26"/>
      <c r="W137" s="26"/>
      <c r="X137" s="26"/>
      <c r="Y137" s="28"/>
      <c r="Z137" s="6"/>
    </row>
    <row r="138" spans="1:26" ht="31">
      <c r="A138" s="26">
        <v>134</v>
      </c>
      <c r="B138" s="27" t="s">
        <v>78</v>
      </c>
      <c r="C138" s="27" t="s">
        <v>71</v>
      </c>
      <c r="D138" s="27">
        <v>85</v>
      </c>
      <c r="E138" s="27" t="s">
        <v>195</v>
      </c>
      <c r="F138" s="27" t="s">
        <v>195</v>
      </c>
      <c r="G138" s="23" t="e">
        <f>REPLACE(#REF!,2,1,"＊")</f>
        <v>#REF!</v>
      </c>
      <c r="H138" s="23" t="str">
        <f t="shared" si="2"/>
        <v>0＊689075</v>
      </c>
      <c r="I138" s="27" t="s">
        <v>511</v>
      </c>
      <c r="J138" s="27">
        <v>1125</v>
      </c>
      <c r="K138" s="28"/>
      <c r="L138" s="28"/>
      <c r="M138" s="28"/>
      <c r="N138" s="29"/>
      <c r="O138" s="28"/>
      <c r="P138" s="28"/>
      <c r="Q138" s="28"/>
      <c r="R138" s="28" t="s">
        <v>744</v>
      </c>
      <c r="S138" s="26"/>
      <c r="T138" s="26"/>
      <c r="U138" s="28"/>
      <c r="V138" s="26"/>
      <c r="W138" s="26"/>
      <c r="X138" s="26"/>
      <c r="Y138" s="28"/>
      <c r="Z138" s="6"/>
    </row>
    <row r="139" spans="1:26">
      <c r="A139" s="26">
        <v>135</v>
      </c>
      <c r="B139" s="27" t="s">
        <v>235</v>
      </c>
      <c r="C139" s="27" t="s">
        <v>71</v>
      </c>
      <c r="D139" s="27">
        <v>47</v>
      </c>
      <c r="E139" s="27" t="s">
        <v>195</v>
      </c>
      <c r="F139" s="27" t="s">
        <v>195</v>
      </c>
      <c r="G139" s="23" t="e">
        <f>REPLACE(#REF!,2,1,"＊")</f>
        <v>#REF!</v>
      </c>
      <c r="H139" s="23" t="str">
        <f t="shared" si="2"/>
        <v>0＊500678</v>
      </c>
      <c r="I139" s="27" t="s">
        <v>511</v>
      </c>
      <c r="J139" s="27">
        <v>1125</v>
      </c>
      <c r="K139" s="28"/>
      <c r="L139" s="28"/>
      <c r="M139" s="28"/>
      <c r="N139" s="29"/>
      <c r="O139" s="28"/>
      <c r="P139" s="28"/>
      <c r="Q139" s="28" t="s">
        <v>9</v>
      </c>
      <c r="R139" s="28"/>
      <c r="S139" s="26"/>
      <c r="T139" s="26"/>
      <c r="U139" s="28"/>
      <c r="V139" s="26"/>
      <c r="W139" s="26"/>
      <c r="X139" s="26"/>
      <c r="Y139" s="28"/>
      <c r="Z139" s="6"/>
    </row>
    <row r="140" spans="1:26">
      <c r="A140" s="26">
        <v>136</v>
      </c>
      <c r="B140" s="27" t="s">
        <v>242</v>
      </c>
      <c r="C140" s="27" t="s">
        <v>71</v>
      </c>
      <c r="D140" s="27">
        <v>65</v>
      </c>
      <c r="E140" s="27" t="s">
        <v>195</v>
      </c>
      <c r="F140" s="27" t="s">
        <v>195</v>
      </c>
      <c r="G140" s="23" t="e">
        <f>REPLACE(#REF!,2,1,"＊")</f>
        <v>#REF!</v>
      </c>
      <c r="H140" s="23" t="str">
        <f t="shared" si="2"/>
        <v>1＊379096</v>
      </c>
      <c r="I140" s="27" t="s">
        <v>511</v>
      </c>
      <c r="J140" s="27">
        <v>1125</v>
      </c>
      <c r="K140" s="28"/>
      <c r="L140" s="28"/>
      <c r="M140" s="28"/>
      <c r="N140" s="29"/>
      <c r="O140" s="28"/>
      <c r="P140" s="28"/>
      <c r="Q140" s="28" t="s">
        <v>9</v>
      </c>
      <c r="R140" s="28"/>
      <c r="S140" s="26"/>
      <c r="T140" s="26"/>
      <c r="U140" s="28"/>
      <c r="V140" s="26"/>
      <c r="W140" s="26"/>
      <c r="X140" s="26"/>
      <c r="Y140" s="28"/>
      <c r="Z140" s="6"/>
    </row>
    <row r="141" spans="1:26">
      <c r="A141" s="26">
        <v>137</v>
      </c>
      <c r="B141" s="27" t="s">
        <v>221</v>
      </c>
      <c r="C141" s="27" t="s">
        <v>71</v>
      </c>
      <c r="D141" s="27">
        <v>72</v>
      </c>
      <c r="E141" s="27" t="s">
        <v>195</v>
      </c>
      <c r="F141" s="27" t="s">
        <v>195</v>
      </c>
      <c r="G141" s="23" t="e">
        <f>REPLACE(#REF!,2,1,"＊")</f>
        <v>#REF!</v>
      </c>
      <c r="H141" s="23" t="str">
        <f t="shared" si="2"/>
        <v>1＊489955</v>
      </c>
      <c r="I141" s="27" t="s">
        <v>511</v>
      </c>
      <c r="J141" s="27">
        <v>1125</v>
      </c>
      <c r="K141" s="28" t="s">
        <v>9</v>
      </c>
      <c r="L141" s="28" t="s">
        <v>9</v>
      </c>
      <c r="M141" s="28"/>
      <c r="N141" s="29"/>
      <c r="O141" s="28"/>
      <c r="P141" s="28"/>
      <c r="Q141" s="28"/>
      <c r="R141" s="28"/>
      <c r="S141" s="26"/>
      <c r="T141" s="26"/>
      <c r="U141" s="28"/>
      <c r="V141" s="26"/>
      <c r="W141" s="26"/>
      <c r="X141" s="26"/>
      <c r="Y141" s="28" t="s">
        <v>771</v>
      </c>
      <c r="Z141" s="6"/>
    </row>
    <row r="142" spans="1:26">
      <c r="A142" s="26">
        <v>138</v>
      </c>
      <c r="B142" s="27" t="s">
        <v>198</v>
      </c>
      <c r="C142" s="27" t="s">
        <v>71</v>
      </c>
      <c r="D142" s="27">
        <v>60</v>
      </c>
      <c r="E142" s="27" t="s">
        <v>195</v>
      </c>
      <c r="F142" s="27" t="s">
        <v>195</v>
      </c>
      <c r="G142" s="23" t="e">
        <f>REPLACE(#REF!,2,1,"＊")</f>
        <v>#REF!</v>
      </c>
      <c r="H142" s="23" t="str">
        <f t="shared" si="2"/>
        <v>2＊005396</v>
      </c>
      <c r="I142" s="27" t="s">
        <v>511</v>
      </c>
      <c r="J142" s="27">
        <v>1125</v>
      </c>
      <c r="K142" s="28"/>
      <c r="L142" s="28"/>
      <c r="M142" s="28"/>
      <c r="N142" s="29"/>
      <c r="O142" s="28"/>
      <c r="P142" s="28"/>
      <c r="Q142" s="28" t="s">
        <v>9</v>
      </c>
      <c r="R142" s="28"/>
      <c r="S142" s="26"/>
      <c r="T142" s="26"/>
      <c r="U142" s="28"/>
      <c r="V142" s="26"/>
      <c r="W142" s="26"/>
      <c r="X142" s="26"/>
      <c r="Y142" s="28"/>
      <c r="Z142" s="6"/>
    </row>
    <row r="143" spans="1:26">
      <c r="A143" s="26">
        <v>139</v>
      </c>
      <c r="B143" s="27" t="s">
        <v>199</v>
      </c>
      <c r="C143" s="27" t="s">
        <v>69</v>
      </c>
      <c r="D143" s="27">
        <v>74</v>
      </c>
      <c r="E143" s="27" t="s">
        <v>195</v>
      </c>
      <c r="F143" s="27" t="s">
        <v>195</v>
      </c>
      <c r="G143" s="23" t="e">
        <f>REPLACE(#REF!,2,1,"＊")</f>
        <v>#REF!</v>
      </c>
      <c r="H143" s="23" t="str">
        <f t="shared" si="2"/>
        <v>2＊192035</v>
      </c>
      <c r="I143" s="27" t="s">
        <v>511</v>
      </c>
      <c r="J143" s="27">
        <v>1125</v>
      </c>
      <c r="K143" s="28"/>
      <c r="L143" s="28"/>
      <c r="M143" s="28"/>
      <c r="N143" s="29"/>
      <c r="O143" s="28"/>
      <c r="P143" s="28"/>
      <c r="Q143" s="28" t="s">
        <v>746</v>
      </c>
      <c r="R143" s="28"/>
      <c r="S143" s="26"/>
      <c r="T143" s="26"/>
      <c r="U143" s="28"/>
      <c r="V143" s="26"/>
      <c r="W143" s="26"/>
      <c r="X143" s="26"/>
      <c r="Y143" s="28"/>
      <c r="Z143" s="6"/>
    </row>
    <row r="144" spans="1:26">
      <c r="A144" s="26">
        <v>140</v>
      </c>
      <c r="B144" s="27" t="s">
        <v>536</v>
      </c>
      <c r="C144" s="27" t="s">
        <v>71</v>
      </c>
      <c r="D144" s="27">
        <v>58</v>
      </c>
      <c r="E144" s="27" t="s">
        <v>195</v>
      </c>
      <c r="F144" s="27" t="s">
        <v>195</v>
      </c>
      <c r="G144" s="23" t="e">
        <f>REPLACE(#REF!,2,1,"＊")</f>
        <v>#REF!</v>
      </c>
      <c r="H144" s="23" t="str">
        <f t="shared" si="2"/>
        <v>2＊752022</v>
      </c>
      <c r="I144" s="27" t="s">
        <v>511</v>
      </c>
      <c r="J144" s="27">
        <v>1125</v>
      </c>
      <c r="K144" s="28"/>
      <c r="L144" s="28"/>
      <c r="M144" s="28"/>
      <c r="N144" s="29"/>
      <c r="O144" s="28"/>
      <c r="P144" s="28"/>
      <c r="Q144" s="28" t="s">
        <v>9</v>
      </c>
      <c r="R144" s="28"/>
      <c r="S144" s="26"/>
      <c r="T144" s="26"/>
      <c r="U144" s="28"/>
      <c r="V144" s="26"/>
      <c r="W144" s="26"/>
      <c r="X144" s="26"/>
      <c r="Y144" s="28"/>
      <c r="Z144" s="6"/>
    </row>
    <row r="145" spans="1:26">
      <c r="A145" s="26">
        <v>141</v>
      </c>
      <c r="B145" s="27" t="s">
        <v>150</v>
      </c>
      <c r="C145" s="27" t="s">
        <v>69</v>
      </c>
      <c r="D145" s="27">
        <v>72</v>
      </c>
      <c r="E145" s="27" t="s">
        <v>195</v>
      </c>
      <c r="F145" s="27" t="s">
        <v>195</v>
      </c>
      <c r="G145" s="23" t="e">
        <f>REPLACE(#REF!,2,1,"＊")</f>
        <v>#REF!</v>
      </c>
      <c r="H145" s="23" t="str">
        <f t="shared" si="2"/>
        <v>2＊683020</v>
      </c>
      <c r="I145" s="27" t="s">
        <v>511</v>
      </c>
      <c r="J145" s="27">
        <v>1125</v>
      </c>
      <c r="K145" s="28"/>
      <c r="L145" s="28"/>
      <c r="M145" s="28"/>
      <c r="N145" s="29"/>
      <c r="O145" s="28"/>
      <c r="P145" s="28"/>
      <c r="Q145" s="28" t="s">
        <v>9</v>
      </c>
      <c r="R145" s="28"/>
      <c r="S145" s="26"/>
      <c r="T145" s="26"/>
      <c r="U145" s="28" t="s">
        <v>736</v>
      </c>
      <c r="V145" s="26"/>
      <c r="W145" s="26"/>
      <c r="X145" s="26"/>
      <c r="Y145" s="28"/>
      <c r="Z145" s="6"/>
    </row>
    <row r="146" spans="1:26">
      <c r="A146" s="26">
        <v>142</v>
      </c>
      <c r="B146" s="27" t="s">
        <v>187</v>
      </c>
      <c r="C146" s="27" t="s">
        <v>71</v>
      </c>
      <c r="D146" s="27">
        <v>77</v>
      </c>
      <c r="E146" s="27" t="s">
        <v>195</v>
      </c>
      <c r="F146" s="27" t="s">
        <v>195</v>
      </c>
      <c r="G146" s="23" t="e">
        <f>REPLACE(#REF!,2,1,"＊")</f>
        <v>#REF!</v>
      </c>
      <c r="H146" s="23" t="str">
        <f t="shared" si="2"/>
        <v>2＊077290</v>
      </c>
      <c r="I146" s="27" t="s">
        <v>511</v>
      </c>
      <c r="J146" s="27">
        <v>1125</v>
      </c>
      <c r="K146" s="28"/>
      <c r="L146" s="28"/>
      <c r="M146" s="28"/>
      <c r="N146" s="29"/>
      <c r="O146" s="28"/>
      <c r="P146" s="28"/>
      <c r="Q146" s="28" t="s">
        <v>9</v>
      </c>
      <c r="R146" s="28"/>
      <c r="S146" s="26"/>
      <c r="T146" s="26"/>
      <c r="U146" s="28" t="s">
        <v>736</v>
      </c>
      <c r="V146" s="26"/>
      <c r="W146" s="26"/>
      <c r="X146" s="26"/>
      <c r="Y146" s="28"/>
      <c r="Z146" s="6"/>
    </row>
    <row r="147" spans="1:26">
      <c r="A147" s="26">
        <v>143</v>
      </c>
      <c r="B147" s="27" t="s">
        <v>537</v>
      </c>
      <c r="C147" s="27" t="s">
        <v>69</v>
      </c>
      <c r="D147" s="27">
        <v>69</v>
      </c>
      <c r="E147" s="27" t="s">
        <v>195</v>
      </c>
      <c r="F147" s="27" t="s">
        <v>195</v>
      </c>
      <c r="G147" s="23" t="e">
        <f>REPLACE(#REF!,2,1,"＊")</f>
        <v>#REF!</v>
      </c>
      <c r="H147" s="23" t="str">
        <f t="shared" si="2"/>
        <v>2＊354233</v>
      </c>
      <c r="I147" s="27" t="s">
        <v>511</v>
      </c>
      <c r="J147" s="27">
        <v>1125</v>
      </c>
      <c r="K147" s="28"/>
      <c r="L147" s="28"/>
      <c r="M147" s="28"/>
      <c r="N147" s="29"/>
      <c r="O147" s="28"/>
      <c r="P147" s="28"/>
      <c r="Q147" s="28" t="s">
        <v>9</v>
      </c>
      <c r="R147" s="28"/>
      <c r="S147" s="26"/>
      <c r="T147" s="26"/>
      <c r="U147" s="28"/>
      <c r="V147" s="26"/>
      <c r="W147" s="26"/>
      <c r="X147" s="26"/>
      <c r="Y147" s="28"/>
      <c r="Z147" s="6"/>
    </row>
    <row r="148" spans="1:26">
      <c r="A148" s="26">
        <v>144</v>
      </c>
      <c r="B148" s="27" t="s">
        <v>538</v>
      </c>
      <c r="C148" s="27" t="s">
        <v>71</v>
      </c>
      <c r="D148" s="27">
        <v>70</v>
      </c>
      <c r="E148" s="27" t="s">
        <v>195</v>
      </c>
      <c r="F148" s="27" t="s">
        <v>195</v>
      </c>
      <c r="G148" s="23" t="e">
        <f>REPLACE(#REF!,2,1,"＊")</f>
        <v>#REF!</v>
      </c>
      <c r="H148" s="23" t="str">
        <f t="shared" si="2"/>
        <v>0＊780975</v>
      </c>
      <c r="I148" s="27" t="s">
        <v>539</v>
      </c>
      <c r="J148" s="27">
        <v>1125</v>
      </c>
      <c r="K148" s="28"/>
      <c r="L148" s="28"/>
      <c r="M148" s="28"/>
      <c r="N148" s="29"/>
      <c r="O148" s="28"/>
      <c r="P148" s="28"/>
      <c r="Q148" s="28" t="s">
        <v>9</v>
      </c>
      <c r="R148" s="28"/>
      <c r="S148" s="26"/>
      <c r="T148" s="26"/>
      <c r="U148" s="28"/>
      <c r="V148" s="26"/>
      <c r="W148" s="26"/>
      <c r="X148" s="26"/>
      <c r="Y148" s="28"/>
      <c r="Z148" s="6"/>
    </row>
    <row r="149" spans="1:26">
      <c r="A149" s="26">
        <v>145</v>
      </c>
      <c r="B149" s="27" t="s">
        <v>321</v>
      </c>
      <c r="C149" s="27" t="s">
        <v>69</v>
      </c>
      <c r="D149" s="27">
        <v>73</v>
      </c>
      <c r="E149" s="27" t="s">
        <v>527</v>
      </c>
      <c r="F149" s="27" t="s">
        <v>539</v>
      </c>
      <c r="G149" s="23" t="e">
        <f>REPLACE(#REF!,2,1,"＊")</f>
        <v>#REF!</v>
      </c>
      <c r="H149" s="23" t="str">
        <f t="shared" si="2"/>
        <v>2＊750040</v>
      </c>
      <c r="I149" s="27" t="s">
        <v>539</v>
      </c>
      <c r="J149" s="27">
        <v>1125</v>
      </c>
      <c r="K149" s="28"/>
      <c r="L149" s="28"/>
      <c r="M149" s="28"/>
      <c r="N149" s="29"/>
      <c r="O149" s="28"/>
      <c r="P149" s="28"/>
      <c r="Q149" s="28"/>
      <c r="R149" s="28"/>
      <c r="S149" s="26" t="s">
        <v>9</v>
      </c>
      <c r="T149" s="26"/>
      <c r="U149" s="28"/>
      <c r="V149" s="26"/>
      <c r="W149" s="26"/>
      <c r="X149" s="26"/>
      <c r="Y149" s="28" t="s">
        <v>771</v>
      </c>
      <c r="Z149" s="6"/>
    </row>
    <row r="150" spans="1:26">
      <c r="A150" s="26">
        <v>146</v>
      </c>
      <c r="B150" s="27" t="s">
        <v>100</v>
      </c>
      <c r="C150" s="27" t="s">
        <v>71</v>
      </c>
      <c r="D150" s="27">
        <v>80</v>
      </c>
      <c r="E150" s="27" t="s">
        <v>195</v>
      </c>
      <c r="F150" s="27" t="s">
        <v>195</v>
      </c>
      <c r="G150" s="23" t="e">
        <f>REPLACE(#REF!,2,1,"＊")</f>
        <v>#REF!</v>
      </c>
      <c r="H150" s="23" t="str">
        <f t="shared" si="2"/>
        <v>0＊658074</v>
      </c>
      <c r="I150" s="27" t="s">
        <v>540</v>
      </c>
      <c r="J150" s="27">
        <v>1125</v>
      </c>
      <c r="K150" s="28"/>
      <c r="L150" s="28"/>
      <c r="M150" s="28"/>
      <c r="N150" s="29"/>
      <c r="O150" s="28"/>
      <c r="P150" s="28"/>
      <c r="Q150" s="28" t="s">
        <v>9</v>
      </c>
      <c r="R150" s="28"/>
      <c r="S150" s="26"/>
      <c r="T150" s="26"/>
      <c r="U150" s="28"/>
      <c r="V150" s="26"/>
      <c r="W150" s="26"/>
      <c r="X150" s="26"/>
      <c r="Y150" s="28"/>
      <c r="Z150" s="6"/>
    </row>
    <row r="151" spans="1:26">
      <c r="A151" s="26">
        <v>147</v>
      </c>
      <c r="B151" s="27" t="s">
        <v>92</v>
      </c>
      <c r="C151" s="27" t="s">
        <v>69</v>
      </c>
      <c r="D151" s="27">
        <v>64</v>
      </c>
      <c r="E151" s="27" t="s">
        <v>195</v>
      </c>
      <c r="F151" s="27" t="s">
        <v>195</v>
      </c>
      <c r="G151" s="23" t="e">
        <f>REPLACE(#REF!,2,1,"＊")</f>
        <v>#REF!</v>
      </c>
      <c r="H151" s="23" t="str">
        <f t="shared" si="2"/>
        <v>0＊024875</v>
      </c>
      <c r="I151" s="27" t="s">
        <v>540</v>
      </c>
      <c r="J151" s="27">
        <v>1125</v>
      </c>
      <c r="K151" s="28"/>
      <c r="L151" s="28"/>
      <c r="M151" s="28"/>
      <c r="N151" s="29"/>
      <c r="O151" s="28"/>
      <c r="P151" s="28"/>
      <c r="Q151" s="28" t="s">
        <v>9</v>
      </c>
      <c r="R151" s="28"/>
      <c r="S151" s="26"/>
      <c r="T151" s="26"/>
      <c r="U151" s="28"/>
      <c r="V151" s="26"/>
      <c r="W151" s="26"/>
      <c r="X151" s="26"/>
      <c r="Y151" s="28"/>
      <c r="Z151" s="6"/>
    </row>
    <row r="152" spans="1:26">
      <c r="A152" s="26">
        <v>148</v>
      </c>
      <c r="B152" s="27" t="s">
        <v>541</v>
      </c>
      <c r="C152" s="27" t="s">
        <v>71</v>
      </c>
      <c r="D152" s="27">
        <v>83</v>
      </c>
      <c r="E152" s="27" t="s">
        <v>195</v>
      </c>
      <c r="F152" s="27" t="s">
        <v>195</v>
      </c>
      <c r="G152" s="23" t="e">
        <f>REPLACE(#REF!,2,1,"＊")</f>
        <v>#REF!</v>
      </c>
      <c r="H152" s="23" t="str">
        <f t="shared" si="2"/>
        <v>0＊330642</v>
      </c>
      <c r="I152" s="27" t="s">
        <v>540</v>
      </c>
      <c r="J152" s="27">
        <v>1125</v>
      </c>
      <c r="K152" s="28"/>
      <c r="L152" s="28"/>
      <c r="M152" s="28"/>
      <c r="N152" s="29"/>
      <c r="O152" s="28"/>
      <c r="P152" s="28"/>
      <c r="Q152" s="28"/>
      <c r="R152" s="28" t="s">
        <v>747</v>
      </c>
      <c r="S152" s="26"/>
      <c r="T152" s="26"/>
      <c r="U152" s="28"/>
      <c r="V152" s="26"/>
      <c r="W152" s="26"/>
      <c r="X152" s="26"/>
      <c r="Y152" s="28"/>
      <c r="Z152" s="6"/>
    </row>
    <row r="153" spans="1:26">
      <c r="A153" s="26">
        <v>149</v>
      </c>
      <c r="B153" s="27" t="s">
        <v>75</v>
      </c>
      <c r="C153" s="27" t="s">
        <v>71</v>
      </c>
      <c r="D153" s="27">
        <v>61</v>
      </c>
      <c r="E153" s="27" t="s">
        <v>195</v>
      </c>
      <c r="F153" s="27" t="s">
        <v>195</v>
      </c>
      <c r="G153" s="23" t="e">
        <f>REPLACE(#REF!,2,1,"＊")</f>
        <v>#REF!</v>
      </c>
      <c r="H153" s="23" t="str">
        <f t="shared" si="2"/>
        <v>0＊330965</v>
      </c>
      <c r="I153" s="27" t="s">
        <v>540</v>
      </c>
      <c r="J153" s="27">
        <v>1125</v>
      </c>
      <c r="K153" s="28"/>
      <c r="L153" s="28"/>
      <c r="M153" s="28"/>
      <c r="N153" s="29"/>
      <c r="O153" s="28"/>
      <c r="P153" s="28"/>
      <c r="Q153" s="28" t="s">
        <v>9</v>
      </c>
      <c r="R153" s="28"/>
      <c r="S153" s="26"/>
      <c r="T153" s="26"/>
      <c r="U153" s="28"/>
      <c r="V153" s="26"/>
      <c r="W153" s="26"/>
      <c r="X153" s="26"/>
      <c r="Y153" s="28"/>
      <c r="Z153" s="6"/>
    </row>
    <row r="154" spans="1:26" ht="31">
      <c r="A154" s="26">
        <v>150</v>
      </c>
      <c r="B154" s="27" t="s">
        <v>269</v>
      </c>
      <c r="C154" s="27" t="s">
        <v>69</v>
      </c>
      <c r="D154" s="27">
        <v>86</v>
      </c>
      <c r="E154" s="27" t="s">
        <v>195</v>
      </c>
      <c r="F154" s="27" t="s">
        <v>195</v>
      </c>
      <c r="G154" s="23" t="e">
        <f>REPLACE(#REF!,2,1,"＊")</f>
        <v>#REF!</v>
      </c>
      <c r="H154" s="23" t="str">
        <f t="shared" si="2"/>
        <v>2＊292676</v>
      </c>
      <c r="I154" s="27" t="s">
        <v>540</v>
      </c>
      <c r="J154" s="27">
        <v>1125</v>
      </c>
      <c r="K154" s="28"/>
      <c r="L154" s="28"/>
      <c r="M154" s="28"/>
      <c r="N154" s="29"/>
      <c r="O154" s="28"/>
      <c r="P154" s="28"/>
      <c r="Q154" s="28"/>
      <c r="R154" s="28" t="s">
        <v>740</v>
      </c>
      <c r="S154" s="26"/>
      <c r="T154" s="26"/>
      <c r="U154" s="28"/>
      <c r="V154" s="26"/>
      <c r="W154" s="26"/>
      <c r="X154" s="26"/>
      <c r="Y154" s="28"/>
      <c r="Z154" s="6"/>
    </row>
    <row r="155" spans="1:26">
      <c r="A155" s="26">
        <v>151</v>
      </c>
      <c r="B155" s="27" t="s">
        <v>542</v>
      </c>
      <c r="C155" s="27" t="s">
        <v>69</v>
      </c>
      <c r="D155" s="27">
        <v>72</v>
      </c>
      <c r="E155" s="27" t="s">
        <v>543</v>
      </c>
      <c r="F155" s="27" t="s">
        <v>515</v>
      </c>
      <c r="G155" s="23" t="e">
        <f>REPLACE(#REF!,2,1,"＊")</f>
        <v>#REF!</v>
      </c>
      <c r="H155" s="23" t="str">
        <f t="shared" si="2"/>
        <v>1＊629528</v>
      </c>
      <c r="I155" s="27" t="s">
        <v>540</v>
      </c>
      <c r="J155" s="27">
        <v>1125</v>
      </c>
      <c r="K155" s="28"/>
      <c r="L155" s="28"/>
      <c r="M155" s="28"/>
      <c r="N155" s="29"/>
      <c r="O155" s="28"/>
      <c r="P155" s="28"/>
      <c r="Q155" s="28" t="s">
        <v>9</v>
      </c>
      <c r="R155" s="28"/>
      <c r="S155" s="26"/>
      <c r="T155" s="26"/>
      <c r="U155" s="28"/>
      <c r="V155" s="26"/>
      <c r="W155" s="26"/>
      <c r="X155" s="26"/>
      <c r="Y155" s="28"/>
      <c r="Z155" s="6"/>
    </row>
    <row r="156" spans="1:26">
      <c r="A156" s="26">
        <v>152</v>
      </c>
      <c r="B156" s="27" t="s">
        <v>273</v>
      </c>
      <c r="C156" s="27" t="s">
        <v>69</v>
      </c>
      <c r="D156" s="27">
        <v>87</v>
      </c>
      <c r="E156" s="27" t="s">
        <v>195</v>
      </c>
      <c r="F156" s="27" t="s">
        <v>195</v>
      </c>
      <c r="G156" s="23" t="e">
        <f>REPLACE(#REF!,2,1,"＊")</f>
        <v>#REF!</v>
      </c>
      <c r="H156" s="23" t="str">
        <f t="shared" si="2"/>
        <v>0＊150068</v>
      </c>
      <c r="I156" s="27" t="s">
        <v>514</v>
      </c>
      <c r="J156" s="27">
        <v>1125</v>
      </c>
      <c r="K156" s="28"/>
      <c r="L156" s="28"/>
      <c r="M156" s="28"/>
      <c r="N156" s="29"/>
      <c r="O156" s="28"/>
      <c r="P156" s="28"/>
      <c r="Q156" s="28" t="s">
        <v>9</v>
      </c>
      <c r="R156" s="28"/>
      <c r="S156" s="26"/>
      <c r="T156" s="26"/>
      <c r="U156" s="28"/>
      <c r="V156" s="26"/>
      <c r="W156" s="26"/>
      <c r="X156" s="26"/>
      <c r="Y156" s="28"/>
      <c r="Z156" s="6"/>
    </row>
    <row r="157" spans="1:26">
      <c r="A157" s="26">
        <v>153</v>
      </c>
      <c r="B157" s="27" t="s">
        <v>128</v>
      </c>
      <c r="C157" s="27" t="s">
        <v>71</v>
      </c>
      <c r="D157" s="27">
        <v>64</v>
      </c>
      <c r="E157" s="27" t="s">
        <v>195</v>
      </c>
      <c r="F157" s="27" t="s">
        <v>195</v>
      </c>
      <c r="G157" s="23" t="e">
        <f>REPLACE(#REF!,2,1,"＊")</f>
        <v>#REF!</v>
      </c>
      <c r="H157" s="23" t="str">
        <f t="shared" si="2"/>
        <v>0＊235010</v>
      </c>
      <c r="I157" s="27" t="s">
        <v>514</v>
      </c>
      <c r="J157" s="27">
        <v>1125</v>
      </c>
      <c r="K157" s="28"/>
      <c r="L157" s="28"/>
      <c r="M157" s="28"/>
      <c r="N157" s="29"/>
      <c r="O157" s="28"/>
      <c r="P157" s="28"/>
      <c r="Q157" s="28"/>
      <c r="R157" s="28" t="s">
        <v>747</v>
      </c>
      <c r="S157" s="26"/>
      <c r="T157" s="26"/>
      <c r="U157" s="28"/>
      <c r="V157" s="26"/>
      <c r="W157" s="26"/>
      <c r="X157" s="26"/>
      <c r="Y157" s="28"/>
      <c r="Z157" s="6"/>
    </row>
    <row r="158" spans="1:26">
      <c r="A158" s="26">
        <v>154</v>
      </c>
      <c r="B158" s="27" t="s">
        <v>145</v>
      </c>
      <c r="C158" s="27" t="s">
        <v>71</v>
      </c>
      <c r="D158" s="27">
        <v>83</v>
      </c>
      <c r="E158" s="27" t="s">
        <v>195</v>
      </c>
      <c r="F158" s="27" t="s">
        <v>195</v>
      </c>
      <c r="G158" s="23" t="e">
        <f>REPLACE(#REF!,2,1,"＊")</f>
        <v>#REF!</v>
      </c>
      <c r="H158" s="23" t="str">
        <f t="shared" si="2"/>
        <v>0＊481303</v>
      </c>
      <c r="I158" s="27" t="s">
        <v>514</v>
      </c>
      <c r="J158" s="27">
        <v>1125</v>
      </c>
      <c r="K158" s="28"/>
      <c r="L158" s="28"/>
      <c r="M158" s="28"/>
      <c r="N158" s="29"/>
      <c r="O158" s="28"/>
      <c r="P158" s="28"/>
      <c r="Q158" s="28" t="s">
        <v>9</v>
      </c>
      <c r="R158" s="28"/>
      <c r="S158" s="26"/>
      <c r="T158" s="26"/>
      <c r="U158" s="28" t="s">
        <v>736</v>
      </c>
      <c r="V158" s="26"/>
      <c r="W158" s="26"/>
      <c r="X158" s="26"/>
      <c r="Y158" s="28"/>
      <c r="Z158" s="6"/>
    </row>
    <row r="159" spans="1:26">
      <c r="A159" s="26">
        <v>155</v>
      </c>
      <c r="B159" s="27" t="s">
        <v>319</v>
      </c>
      <c r="C159" s="27" t="s">
        <v>69</v>
      </c>
      <c r="D159" s="27">
        <v>59</v>
      </c>
      <c r="E159" s="27" t="s">
        <v>195</v>
      </c>
      <c r="F159" s="27" t="s">
        <v>195</v>
      </c>
      <c r="G159" s="23" t="e">
        <f>REPLACE(#REF!,2,1,"＊")</f>
        <v>#REF!</v>
      </c>
      <c r="H159" s="23" t="str">
        <f t="shared" si="2"/>
        <v>0＊507388</v>
      </c>
      <c r="I159" s="27" t="s">
        <v>514</v>
      </c>
      <c r="J159" s="27">
        <v>1125</v>
      </c>
      <c r="K159" s="28"/>
      <c r="L159" s="28"/>
      <c r="M159" s="28"/>
      <c r="N159" s="29"/>
      <c r="O159" s="28"/>
      <c r="P159" s="28"/>
      <c r="Q159" s="28" t="s">
        <v>9</v>
      </c>
      <c r="R159" s="28"/>
      <c r="S159" s="26"/>
      <c r="T159" s="26"/>
      <c r="U159" s="28"/>
      <c r="V159" s="26"/>
      <c r="W159" s="26"/>
      <c r="X159" s="26"/>
      <c r="Y159" s="28"/>
      <c r="Z159" s="6"/>
    </row>
    <row r="160" spans="1:26">
      <c r="A160" s="26">
        <v>156</v>
      </c>
      <c r="B160" s="27" t="s">
        <v>317</v>
      </c>
      <c r="C160" s="27" t="s">
        <v>69</v>
      </c>
      <c r="D160" s="27">
        <v>68</v>
      </c>
      <c r="E160" s="27" t="s">
        <v>195</v>
      </c>
      <c r="F160" s="27" t="s">
        <v>195</v>
      </c>
      <c r="G160" s="23" t="e">
        <f>REPLACE(#REF!,2,1,"＊")</f>
        <v>#REF!</v>
      </c>
      <c r="H160" s="23" t="str">
        <f t="shared" si="2"/>
        <v>1＊791786</v>
      </c>
      <c r="I160" s="27" t="s">
        <v>514</v>
      </c>
      <c r="J160" s="27">
        <v>1125</v>
      </c>
      <c r="K160" s="28"/>
      <c r="L160" s="28"/>
      <c r="M160" s="28"/>
      <c r="N160" s="29"/>
      <c r="O160" s="28"/>
      <c r="P160" s="28"/>
      <c r="Q160" s="28" t="s">
        <v>9</v>
      </c>
      <c r="R160" s="28"/>
      <c r="S160" s="26"/>
      <c r="T160" s="26"/>
      <c r="U160" s="28"/>
      <c r="V160" s="26"/>
      <c r="W160" s="26"/>
      <c r="X160" s="26"/>
      <c r="Y160" s="28"/>
      <c r="Z160" s="6"/>
    </row>
    <row r="161" spans="1:26">
      <c r="A161" s="26">
        <v>157</v>
      </c>
      <c r="B161" s="27" t="s">
        <v>544</v>
      </c>
      <c r="C161" s="27" t="s">
        <v>69</v>
      </c>
      <c r="D161" s="27">
        <v>81</v>
      </c>
      <c r="E161" s="27" t="s">
        <v>195</v>
      </c>
      <c r="F161" s="27" t="s">
        <v>195</v>
      </c>
      <c r="G161" s="23" t="e">
        <f>REPLACE(#REF!,2,1,"＊")</f>
        <v>#REF!</v>
      </c>
      <c r="H161" s="23" t="str">
        <f t="shared" si="2"/>
        <v>1＊093970</v>
      </c>
      <c r="I161" s="27" t="s">
        <v>514</v>
      </c>
      <c r="J161" s="27">
        <v>1125</v>
      </c>
      <c r="K161" s="28"/>
      <c r="L161" s="28"/>
      <c r="M161" s="28"/>
      <c r="N161" s="29"/>
      <c r="O161" s="28"/>
      <c r="P161" s="28"/>
      <c r="Q161" s="28" t="s">
        <v>9</v>
      </c>
      <c r="R161" s="28"/>
      <c r="S161" s="26"/>
      <c r="T161" s="26"/>
      <c r="U161" s="28"/>
      <c r="V161" s="26"/>
      <c r="W161" s="26"/>
      <c r="X161" s="26"/>
      <c r="Y161" s="28"/>
      <c r="Z161" s="6"/>
    </row>
    <row r="162" spans="1:26">
      <c r="A162" s="26">
        <v>158</v>
      </c>
      <c r="B162" s="27" t="s">
        <v>545</v>
      </c>
      <c r="C162" s="27" t="s">
        <v>69</v>
      </c>
      <c r="D162" s="27">
        <v>53</v>
      </c>
      <c r="E162" s="27" t="s">
        <v>195</v>
      </c>
      <c r="F162" s="27" t="s">
        <v>195</v>
      </c>
      <c r="G162" s="23" t="e">
        <f>REPLACE(#REF!,2,1,"＊")</f>
        <v>#REF!</v>
      </c>
      <c r="H162" s="23" t="str">
        <f t="shared" si="2"/>
        <v>1＊598885</v>
      </c>
      <c r="I162" s="27" t="s">
        <v>514</v>
      </c>
      <c r="J162" s="27">
        <v>1125</v>
      </c>
      <c r="K162" s="28"/>
      <c r="L162" s="28"/>
      <c r="M162" s="28"/>
      <c r="N162" s="29"/>
      <c r="O162" s="28"/>
      <c r="P162" s="28"/>
      <c r="Q162" s="28" t="s">
        <v>9</v>
      </c>
      <c r="R162" s="28"/>
      <c r="S162" s="26"/>
      <c r="T162" s="26"/>
      <c r="U162" s="28"/>
      <c r="V162" s="26"/>
      <c r="W162" s="26"/>
      <c r="X162" s="26"/>
      <c r="Y162" s="28"/>
      <c r="Z162" s="6"/>
    </row>
    <row r="163" spans="1:26">
      <c r="A163" s="26">
        <v>159</v>
      </c>
      <c r="B163" s="27" t="s">
        <v>546</v>
      </c>
      <c r="C163" s="27" t="s">
        <v>71</v>
      </c>
      <c r="D163" s="27">
        <v>71</v>
      </c>
      <c r="E163" s="27" t="s">
        <v>195</v>
      </c>
      <c r="F163" s="27" t="s">
        <v>195</v>
      </c>
      <c r="G163" s="23" t="e">
        <f>REPLACE(#REF!,2,1,"＊")</f>
        <v>#REF!</v>
      </c>
      <c r="H163" s="23" t="str">
        <f t="shared" si="2"/>
        <v>1＊345165</v>
      </c>
      <c r="I163" s="27" t="s">
        <v>514</v>
      </c>
      <c r="J163" s="27">
        <v>1125</v>
      </c>
      <c r="K163" s="28"/>
      <c r="L163" s="28"/>
      <c r="M163" s="28"/>
      <c r="N163" s="29"/>
      <c r="O163" s="28"/>
      <c r="P163" s="28"/>
      <c r="Q163" s="28" t="s">
        <v>9</v>
      </c>
      <c r="R163" s="28"/>
      <c r="S163" s="26"/>
      <c r="T163" s="26"/>
      <c r="U163" s="28"/>
      <c r="V163" s="26"/>
      <c r="W163" s="26"/>
      <c r="X163" s="26"/>
      <c r="Y163" s="28"/>
      <c r="Z163" s="6"/>
    </row>
    <row r="164" spans="1:26">
      <c r="A164" s="26">
        <v>160</v>
      </c>
      <c r="B164" s="27" t="s">
        <v>547</v>
      </c>
      <c r="C164" s="27" t="s">
        <v>69</v>
      </c>
      <c r="D164" s="27">
        <v>66</v>
      </c>
      <c r="E164" s="27" t="s">
        <v>195</v>
      </c>
      <c r="F164" s="27" t="s">
        <v>195</v>
      </c>
      <c r="G164" s="23" t="e">
        <f>REPLACE(#REF!,2,1,"＊")</f>
        <v>#REF!</v>
      </c>
      <c r="H164" s="23" t="str">
        <f t="shared" si="2"/>
        <v>1＊046788</v>
      </c>
      <c r="I164" s="27" t="s">
        <v>514</v>
      </c>
      <c r="J164" s="27">
        <v>1125</v>
      </c>
      <c r="K164" s="28"/>
      <c r="L164" s="28"/>
      <c r="M164" s="28"/>
      <c r="N164" s="29"/>
      <c r="O164" s="28"/>
      <c r="P164" s="28"/>
      <c r="Q164" s="28" t="s">
        <v>9</v>
      </c>
      <c r="R164" s="28"/>
      <c r="S164" s="26"/>
      <c r="T164" s="26"/>
      <c r="U164" s="28"/>
      <c r="V164" s="26"/>
      <c r="W164" s="26"/>
      <c r="X164" s="26"/>
      <c r="Y164" s="28"/>
      <c r="Z164" s="6"/>
    </row>
    <row r="165" spans="1:26" ht="31">
      <c r="A165" s="26">
        <v>161</v>
      </c>
      <c r="B165" s="27" t="s">
        <v>549</v>
      </c>
      <c r="C165" s="27" t="s">
        <v>69</v>
      </c>
      <c r="D165" s="27">
        <v>79</v>
      </c>
      <c r="E165" s="27" t="s">
        <v>195</v>
      </c>
      <c r="F165" s="27" t="s">
        <v>195</v>
      </c>
      <c r="G165" s="23" t="e">
        <f>REPLACE(#REF!,2,1,"＊")</f>
        <v>#REF!</v>
      </c>
      <c r="H165" s="23" t="str">
        <f t="shared" si="2"/>
        <v>2＊724030</v>
      </c>
      <c r="I165" s="27" t="s">
        <v>514</v>
      </c>
      <c r="J165" s="27">
        <v>1125</v>
      </c>
      <c r="K165" s="28"/>
      <c r="L165" s="28"/>
      <c r="M165" s="28"/>
      <c r="N165" s="29"/>
      <c r="O165" s="28"/>
      <c r="P165" s="28"/>
      <c r="Q165" s="28"/>
      <c r="R165" s="28" t="s">
        <v>740</v>
      </c>
      <c r="S165" s="26"/>
      <c r="T165" s="26"/>
      <c r="U165" s="28"/>
      <c r="V165" s="26"/>
      <c r="W165" s="26"/>
      <c r="X165" s="26"/>
      <c r="Y165" s="28"/>
      <c r="Z165" s="6"/>
    </row>
    <row r="166" spans="1:26">
      <c r="A166" s="26">
        <v>162</v>
      </c>
      <c r="B166" s="27" t="s">
        <v>207</v>
      </c>
      <c r="C166" s="27" t="s">
        <v>69</v>
      </c>
      <c r="D166" s="27">
        <v>79</v>
      </c>
      <c r="E166" s="27" t="s">
        <v>195</v>
      </c>
      <c r="F166" s="27" t="s">
        <v>195</v>
      </c>
      <c r="G166" s="23" t="e">
        <f>REPLACE(#REF!,2,1,"＊")</f>
        <v>#REF!</v>
      </c>
      <c r="H166" s="23" t="str">
        <f t="shared" si="2"/>
        <v>2＊839218</v>
      </c>
      <c r="I166" s="27" t="s">
        <v>514</v>
      </c>
      <c r="J166" s="27">
        <v>1125</v>
      </c>
      <c r="K166" s="28"/>
      <c r="L166" s="28"/>
      <c r="M166" s="28"/>
      <c r="N166" s="29"/>
      <c r="O166" s="28"/>
      <c r="P166" s="28"/>
      <c r="Q166" s="28" t="s">
        <v>9</v>
      </c>
      <c r="R166" s="28"/>
      <c r="S166" s="26"/>
      <c r="T166" s="26"/>
      <c r="U166" s="28"/>
      <c r="V166" s="26"/>
      <c r="W166" s="26"/>
      <c r="X166" s="26"/>
      <c r="Y166" s="28"/>
      <c r="Z166" s="6"/>
    </row>
    <row r="167" spans="1:26">
      <c r="A167" s="26">
        <v>163</v>
      </c>
      <c r="B167" s="27" t="s">
        <v>126</v>
      </c>
      <c r="C167" s="27" t="s">
        <v>69</v>
      </c>
      <c r="D167" s="27">
        <v>76</v>
      </c>
      <c r="E167" s="27" t="s">
        <v>195</v>
      </c>
      <c r="F167" s="27" t="s">
        <v>195</v>
      </c>
      <c r="G167" s="23" t="e">
        <f>REPLACE(#REF!,2,1,"＊")</f>
        <v>#REF!</v>
      </c>
      <c r="H167" s="23" t="str">
        <f t="shared" si="2"/>
        <v>0＊844437</v>
      </c>
      <c r="I167" s="27" t="s">
        <v>515</v>
      </c>
      <c r="J167" s="27">
        <v>1125</v>
      </c>
      <c r="K167" s="28"/>
      <c r="L167" s="28"/>
      <c r="M167" s="28"/>
      <c r="N167" s="29"/>
      <c r="O167" s="28"/>
      <c r="P167" s="28" t="s">
        <v>9</v>
      </c>
      <c r="Q167" s="28" t="s">
        <v>9</v>
      </c>
      <c r="R167" s="28"/>
      <c r="S167" s="26"/>
      <c r="T167" s="26"/>
      <c r="U167" s="28"/>
      <c r="V167" s="26"/>
      <c r="W167" s="26"/>
      <c r="X167" s="26"/>
      <c r="Y167" s="28"/>
      <c r="Z167" s="6"/>
    </row>
    <row r="168" spans="1:26">
      <c r="A168" s="26">
        <v>164</v>
      </c>
      <c r="B168" s="27" t="s">
        <v>141</v>
      </c>
      <c r="C168" s="27" t="s">
        <v>69</v>
      </c>
      <c r="D168" s="27">
        <v>48</v>
      </c>
      <c r="E168" s="27" t="s">
        <v>195</v>
      </c>
      <c r="F168" s="27" t="s">
        <v>195</v>
      </c>
      <c r="G168" s="23" t="e">
        <f>REPLACE(#REF!,2,1,"＊")</f>
        <v>#REF!</v>
      </c>
      <c r="H168" s="23" t="str">
        <f t="shared" si="2"/>
        <v>2＊676300</v>
      </c>
      <c r="I168" s="27" t="s">
        <v>550</v>
      </c>
      <c r="J168" s="27">
        <v>1125</v>
      </c>
      <c r="K168" s="28"/>
      <c r="L168" s="28"/>
      <c r="M168" s="28"/>
      <c r="N168" s="29"/>
      <c r="O168" s="28"/>
      <c r="P168" s="28"/>
      <c r="Q168" s="28" t="s">
        <v>9</v>
      </c>
      <c r="R168" s="28"/>
      <c r="S168" s="26"/>
      <c r="T168" s="26"/>
      <c r="U168" s="28"/>
      <c r="V168" s="26"/>
      <c r="W168" s="26"/>
      <c r="X168" s="26"/>
      <c r="Y168" s="28"/>
      <c r="Z168" s="6"/>
    </row>
    <row r="169" spans="1:26">
      <c r="A169" s="26">
        <v>165</v>
      </c>
      <c r="B169" s="27" t="s">
        <v>95</v>
      </c>
      <c r="C169" s="27" t="s">
        <v>69</v>
      </c>
      <c r="D169" s="27">
        <v>54</v>
      </c>
      <c r="E169" s="27" t="s">
        <v>195</v>
      </c>
      <c r="F169" s="27" t="s">
        <v>195</v>
      </c>
      <c r="G169" s="23" t="e">
        <f>REPLACE(#REF!,2,1,"＊")</f>
        <v>#REF!</v>
      </c>
      <c r="H169" s="23" t="str">
        <f t="shared" si="2"/>
        <v>0＊386524</v>
      </c>
      <c r="I169" s="27" t="s">
        <v>551</v>
      </c>
      <c r="J169" s="27">
        <v>1125</v>
      </c>
      <c r="K169" s="28"/>
      <c r="L169" s="28"/>
      <c r="M169" s="28"/>
      <c r="N169" s="29"/>
      <c r="O169" s="28"/>
      <c r="P169" s="28"/>
      <c r="Q169" s="28" t="s">
        <v>9</v>
      </c>
      <c r="R169" s="28"/>
      <c r="S169" s="26"/>
      <c r="T169" s="26"/>
      <c r="U169" s="28"/>
      <c r="V169" s="26"/>
      <c r="W169" s="26"/>
      <c r="X169" s="26"/>
      <c r="Y169" s="28"/>
      <c r="Z169" s="6"/>
    </row>
    <row r="170" spans="1:26">
      <c r="A170" s="26">
        <v>166</v>
      </c>
      <c r="B170" s="27" t="s">
        <v>130</v>
      </c>
      <c r="C170" s="27" t="s">
        <v>69</v>
      </c>
      <c r="D170" s="27">
        <v>73</v>
      </c>
      <c r="E170" s="27" t="s">
        <v>195</v>
      </c>
      <c r="F170" s="27" t="s">
        <v>195</v>
      </c>
      <c r="G170" s="23" t="e">
        <f>REPLACE(#REF!,2,1,"＊")</f>
        <v>#REF!</v>
      </c>
      <c r="H170" s="23" t="str">
        <f t="shared" si="2"/>
        <v>0＊285651</v>
      </c>
      <c r="I170" s="27" t="s">
        <v>551</v>
      </c>
      <c r="J170" s="27">
        <v>1125</v>
      </c>
      <c r="K170" s="28"/>
      <c r="L170" s="28"/>
      <c r="M170" s="28"/>
      <c r="N170" s="29"/>
      <c r="O170" s="28"/>
      <c r="P170" s="28"/>
      <c r="Q170" s="28" t="s">
        <v>9</v>
      </c>
      <c r="R170" s="28"/>
      <c r="S170" s="26"/>
      <c r="T170" s="26"/>
      <c r="U170" s="28"/>
      <c r="V170" s="26"/>
      <c r="W170" s="26"/>
      <c r="X170" s="26"/>
      <c r="Y170" s="28"/>
      <c r="Z170" s="6"/>
    </row>
    <row r="171" spans="1:26">
      <c r="A171" s="26">
        <v>167</v>
      </c>
      <c r="B171" s="27" t="s">
        <v>96</v>
      </c>
      <c r="C171" s="27" t="s">
        <v>69</v>
      </c>
      <c r="D171" s="27">
        <v>68</v>
      </c>
      <c r="E171" s="27" t="s">
        <v>195</v>
      </c>
      <c r="F171" s="27" t="s">
        <v>195</v>
      </c>
      <c r="G171" s="23" t="e">
        <f>REPLACE(#REF!,2,1,"＊")</f>
        <v>#REF!</v>
      </c>
      <c r="H171" s="23" t="str">
        <f t="shared" si="2"/>
        <v>1＊604456</v>
      </c>
      <c r="I171" s="27" t="s">
        <v>551</v>
      </c>
      <c r="J171" s="27">
        <v>1125</v>
      </c>
      <c r="K171" s="28"/>
      <c r="L171" s="28"/>
      <c r="M171" s="28"/>
      <c r="N171" s="29"/>
      <c r="O171" s="28"/>
      <c r="P171" s="28"/>
      <c r="Q171" s="28" t="s">
        <v>9</v>
      </c>
      <c r="R171" s="28"/>
      <c r="S171" s="26"/>
      <c r="T171" s="26"/>
      <c r="U171" s="28"/>
      <c r="V171" s="26"/>
      <c r="W171" s="26"/>
      <c r="X171" s="26"/>
      <c r="Y171" s="28"/>
      <c r="Z171" s="6"/>
    </row>
    <row r="172" spans="1:26">
      <c r="A172" s="26">
        <v>168</v>
      </c>
      <c r="B172" s="27" t="s">
        <v>240</v>
      </c>
      <c r="C172" s="27" t="s">
        <v>71</v>
      </c>
      <c r="D172" s="27">
        <v>82</v>
      </c>
      <c r="E172" s="27" t="s">
        <v>195</v>
      </c>
      <c r="F172" s="27" t="s">
        <v>195</v>
      </c>
      <c r="G172" s="23" t="e">
        <f>REPLACE(#REF!,2,1,"＊")</f>
        <v>#REF!</v>
      </c>
      <c r="H172" s="23" t="str">
        <f t="shared" si="2"/>
        <v>1＊763688</v>
      </c>
      <c r="I172" s="27" t="s">
        <v>551</v>
      </c>
      <c r="J172" s="27">
        <v>1125</v>
      </c>
      <c r="K172" s="28"/>
      <c r="L172" s="28"/>
      <c r="M172" s="28"/>
      <c r="N172" s="29"/>
      <c r="O172" s="28"/>
      <c r="P172" s="28"/>
      <c r="Q172" s="28" t="s">
        <v>9</v>
      </c>
      <c r="R172" s="28"/>
      <c r="S172" s="26"/>
      <c r="T172" s="26"/>
      <c r="U172" s="28" t="s">
        <v>736</v>
      </c>
      <c r="V172" s="26"/>
      <c r="W172" s="26"/>
      <c r="X172" s="26"/>
      <c r="Y172" s="28"/>
      <c r="Z172" s="6"/>
    </row>
    <row r="173" spans="1:26">
      <c r="A173" s="26">
        <v>169</v>
      </c>
      <c r="B173" s="27" t="s">
        <v>241</v>
      </c>
      <c r="C173" s="27" t="s">
        <v>69</v>
      </c>
      <c r="D173" s="27">
        <v>74</v>
      </c>
      <c r="E173" s="27" t="s">
        <v>195</v>
      </c>
      <c r="F173" s="27" t="s">
        <v>195</v>
      </c>
      <c r="G173" s="23" t="e">
        <f>REPLACE(#REF!,2,1,"＊")</f>
        <v>#REF!</v>
      </c>
      <c r="H173" s="23" t="str">
        <f t="shared" si="2"/>
        <v>1＊745280</v>
      </c>
      <c r="I173" s="27" t="s">
        <v>551</v>
      </c>
      <c r="J173" s="27">
        <v>1125</v>
      </c>
      <c r="K173" s="28"/>
      <c r="L173" s="28"/>
      <c r="M173" s="28"/>
      <c r="N173" s="29"/>
      <c r="O173" s="28"/>
      <c r="P173" s="28"/>
      <c r="Q173" s="28" t="s">
        <v>9</v>
      </c>
      <c r="R173" s="28"/>
      <c r="S173" s="26"/>
      <c r="T173" s="26"/>
      <c r="U173" s="28"/>
      <c r="V173" s="26"/>
      <c r="W173" s="26"/>
      <c r="X173" s="26"/>
      <c r="Y173" s="28"/>
      <c r="Z173" s="6"/>
    </row>
    <row r="174" spans="1:26">
      <c r="A174" s="26">
        <v>170</v>
      </c>
      <c r="B174" s="27" t="s">
        <v>189</v>
      </c>
      <c r="C174" s="27" t="s">
        <v>71</v>
      </c>
      <c r="D174" s="27">
        <v>57</v>
      </c>
      <c r="E174" s="27" t="s">
        <v>195</v>
      </c>
      <c r="F174" s="27" t="s">
        <v>195</v>
      </c>
      <c r="G174" s="23" t="e">
        <f>REPLACE(#REF!,2,1,"＊")</f>
        <v>#REF!</v>
      </c>
      <c r="H174" s="23" t="str">
        <f t="shared" si="2"/>
        <v>0＊215492</v>
      </c>
      <c r="I174" s="27" t="s">
        <v>517</v>
      </c>
      <c r="J174" s="27">
        <v>1125</v>
      </c>
      <c r="K174" s="28"/>
      <c r="L174" s="28"/>
      <c r="M174" s="28"/>
      <c r="N174" s="29"/>
      <c r="O174" s="28"/>
      <c r="P174" s="28"/>
      <c r="Q174" s="28" t="s">
        <v>9</v>
      </c>
      <c r="R174" s="28"/>
      <c r="S174" s="26"/>
      <c r="T174" s="26"/>
      <c r="U174" s="28"/>
      <c r="V174" s="26"/>
      <c r="W174" s="26"/>
      <c r="X174" s="26"/>
      <c r="Y174" s="28"/>
      <c r="Z174" s="6"/>
    </row>
    <row r="175" spans="1:26">
      <c r="A175" s="26">
        <v>171</v>
      </c>
      <c r="B175" s="27" t="s">
        <v>554</v>
      </c>
      <c r="C175" s="27" t="s">
        <v>69</v>
      </c>
      <c r="D175" s="27">
        <v>61</v>
      </c>
      <c r="E175" s="27" t="s">
        <v>195</v>
      </c>
      <c r="F175" s="27" t="s">
        <v>195</v>
      </c>
      <c r="G175" s="23" t="e">
        <f>REPLACE(#REF!,2,1,"＊")</f>
        <v>#REF!</v>
      </c>
      <c r="H175" s="23" t="str">
        <f t="shared" si="2"/>
        <v>0＊539925</v>
      </c>
      <c r="I175" s="27" t="s">
        <v>517</v>
      </c>
      <c r="J175" s="27">
        <v>1125</v>
      </c>
      <c r="K175" s="28"/>
      <c r="L175" s="28"/>
      <c r="M175" s="28"/>
      <c r="N175" s="29"/>
      <c r="O175" s="28"/>
      <c r="P175" s="28"/>
      <c r="Q175" s="28" t="s">
        <v>9</v>
      </c>
      <c r="R175" s="28"/>
      <c r="S175" s="26"/>
      <c r="T175" s="26"/>
      <c r="U175" s="28"/>
      <c r="V175" s="26"/>
      <c r="W175" s="26"/>
      <c r="X175" s="26"/>
      <c r="Y175" s="28"/>
      <c r="Z175" s="6"/>
    </row>
    <row r="176" spans="1:26">
      <c r="A176" s="26">
        <v>172</v>
      </c>
      <c r="B176" s="27" t="s">
        <v>555</v>
      </c>
      <c r="C176" s="27" t="s">
        <v>69</v>
      </c>
      <c r="D176" s="27">
        <v>56</v>
      </c>
      <c r="E176" s="27" t="s">
        <v>195</v>
      </c>
      <c r="F176" s="27" t="s">
        <v>195</v>
      </c>
      <c r="G176" s="23" t="e">
        <f>REPLACE(#REF!,2,1,"＊")</f>
        <v>#REF!</v>
      </c>
      <c r="H176" s="23" t="str">
        <f t="shared" si="2"/>
        <v>0＊510745</v>
      </c>
      <c r="I176" s="27" t="s">
        <v>517</v>
      </c>
      <c r="J176" s="27">
        <v>1125</v>
      </c>
      <c r="K176" s="28"/>
      <c r="L176" s="28"/>
      <c r="M176" s="28"/>
      <c r="N176" s="29"/>
      <c r="O176" s="28"/>
      <c r="P176" s="28"/>
      <c r="Q176" s="28" t="s">
        <v>9</v>
      </c>
      <c r="R176" s="28"/>
      <c r="S176" s="26"/>
      <c r="T176" s="26"/>
      <c r="U176" s="28"/>
      <c r="V176" s="26"/>
      <c r="W176" s="26"/>
      <c r="X176" s="26"/>
      <c r="Y176" s="28"/>
      <c r="Z176" s="6"/>
    </row>
    <row r="177" spans="1:26">
      <c r="A177" s="26">
        <v>173</v>
      </c>
      <c r="B177" s="27" t="s">
        <v>366</v>
      </c>
      <c r="C177" s="27" t="s">
        <v>71</v>
      </c>
      <c r="D177" s="27">
        <v>57</v>
      </c>
      <c r="E177" s="27" t="s">
        <v>195</v>
      </c>
      <c r="F177" s="27" t="s">
        <v>195</v>
      </c>
      <c r="G177" s="23" t="e">
        <f>REPLACE(#REF!,2,1,"＊")</f>
        <v>#REF!</v>
      </c>
      <c r="H177" s="23" t="str">
        <f t="shared" si="2"/>
        <v>0＊293274</v>
      </c>
      <c r="I177" s="27" t="s">
        <v>517</v>
      </c>
      <c r="J177" s="27">
        <v>1125</v>
      </c>
      <c r="K177" s="28"/>
      <c r="L177" s="28"/>
      <c r="M177" s="28"/>
      <c r="N177" s="29"/>
      <c r="O177" s="28"/>
      <c r="P177" s="28"/>
      <c r="Q177" s="28" t="s">
        <v>9</v>
      </c>
      <c r="R177" s="28"/>
      <c r="S177" s="26"/>
      <c r="T177" s="26"/>
      <c r="U177" s="28"/>
      <c r="V177" s="26"/>
      <c r="W177" s="26"/>
      <c r="X177" s="26"/>
      <c r="Y177" s="28"/>
      <c r="Z177" s="6"/>
    </row>
    <row r="178" spans="1:26" ht="31">
      <c r="A178" s="26">
        <v>174</v>
      </c>
      <c r="B178" s="27" t="s">
        <v>143</v>
      </c>
      <c r="C178" s="27" t="s">
        <v>71</v>
      </c>
      <c r="D178" s="27">
        <v>53</v>
      </c>
      <c r="E178" s="27" t="s">
        <v>195</v>
      </c>
      <c r="F178" s="27" t="s">
        <v>195</v>
      </c>
      <c r="G178" s="23" t="e">
        <f>REPLACE(#REF!,2,1,"＊")</f>
        <v>#REF!</v>
      </c>
      <c r="H178" s="23" t="str">
        <f t="shared" si="2"/>
        <v>2＊473328</v>
      </c>
      <c r="I178" s="27" t="s">
        <v>517</v>
      </c>
      <c r="J178" s="27">
        <v>1125</v>
      </c>
      <c r="K178" s="28"/>
      <c r="L178" s="28"/>
      <c r="M178" s="28"/>
      <c r="N178" s="29"/>
      <c r="O178" s="28"/>
      <c r="P178" s="28"/>
      <c r="Q178" s="28"/>
      <c r="R178" s="28" t="s">
        <v>740</v>
      </c>
      <c r="S178" s="26"/>
      <c r="T178" s="26"/>
      <c r="U178" s="28"/>
      <c r="V178" s="26"/>
      <c r="W178" s="26"/>
      <c r="X178" s="26"/>
      <c r="Y178" s="28"/>
      <c r="Z178" s="6"/>
    </row>
    <row r="179" spans="1:26" ht="31">
      <c r="A179" s="26">
        <v>175</v>
      </c>
      <c r="B179" s="27" t="s">
        <v>202</v>
      </c>
      <c r="C179" s="27" t="s">
        <v>69</v>
      </c>
      <c r="D179" s="27">
        <v>68</v>
      </c>
      <c r="E179" s="27" t="s">
        <v>195</v>
      </c>
      <c r="F179" s="27" t="s">
        <v>195</v>
      </c>
      <c r="G179" s="23" t="e">
        <f>REPLACE(#REF!,2,1,"＊")</f>
        <v>#REF!</v>
      </c>
      <c r="H179" s="23" t="str">
        <f t="shared" si="2"/>
        <v>2＊464758</v>
      </c>
      <c r="I179" s="27" t="s">
        <v>517</v>
      </c>
      <c r="J179" s="27">
        <v>1125</v>
      </c>
      <c r="K179" s="28"/>
      <c r="L179" s="28"/>
      <c r="M179" s="28"/>
      <c r="N179" s="29"/>
      <c r="O179" s="28"/>
      <c r="P179" s="28"/>
      <c r="Q179" s="28"/>
      <c r="R179" s="28" t="s">
        <v>740</v>
      </c>
      <c r="S179" s="26"/>
      <c r="T179" s="26"/>
      <c r="U179" s="28"/>
      <c r="V179" s="26"/>
      <c r="W179" s="26"/>
      <c r="X179" s="26"/>
      <c r="Y179" s="28"/>
      <c r="Z179" s="6"/>
    </row>
    <row r="180" spans="1:26">
      <c r="A180" s="26">
        <v>176</v>
      </c>
      <c r="B180" s="27" t="s">
        <v>147</v>
      </c>
      <c r="C180" s="27" t="s">
        <v>69</v>
      </c>
      <c r="D180" s="27">
        <v>68</v>
      </c>
      <c r="E180" s="27" t="s">
        <v>195</v>
      </c>
      <c r="F180" s="27" t="s">
        <v>195</v>
      </c>
      <c r="G180" s="23" t="e">
        <f>REPLACE(#REF!,2,1,"＊")</f>
        <v>#REF!</v>
      </c>
      <c r="H180" s="23" t="str">
        <f t="shared" si="2"/>
        <v>2＊587108</v>
      </c>
      <c r="I180" s="27" t="s">
        <v>517</v>
      </c>
      <c r="J180" s="27">
        <v>1125</v>
      </c>
      <c r="K180" s="28"/>
      <c r="L180" s="28"/>
      <c r="M180" s="28"/>
      <c r="N180" s="29"/>
      <c r="O180" s="28"/>
      <c r="P180" s="28"/>
      <c r="Q180" s="28" t="s">
        <v>9</v>
      </c>
      <c r="R180" s="28"/>
      <c r="S180" s="26"/>
      <c r="T180" s="26"/>
      <c r="U180" s="28"/>
      <c r="V180" s="26"/>
      <c r="W180" s="26"/>
      <c r="X180" s="26"/>
      <c r="Y180" s="28"/>
      <c r="Z180" s="6"/>
    </row>
    <row r="181" spans="1:26">
      <c r="A181" s="26">
        <v>177</v>
      </c>
      <c r="B181" s="27" t="s">
        <v>148</v>
      </c>
      <c r="C181" s="27" t="s">
        <v>69</v>
      </c>
      <c r="D181" s="27">
        <v>39</v>
      </c>
      <c r="E181" s="27" t="s">
        <v>195</v>
      </c>
      <c r="F181" s="27" t="s">
        <v>195</v>
      </c>
      <c r="G181" s="23" t="e">
        <f>REPLACE(#REF!,2,1,"＊")</f>
        <v>#REF!</v>
      </c>
      <c r="H181" s="23" t="str">
        <f t="shared" si="2"/>
        <v>2＊079238</v>
      </c>
      <c r="I181" s="27" t="s">
        <v>517</v>
      </c>
      <c r="J181" s="27">
        <v>1125</v>
      </c>
      <c r="K181" s="28"/>
      <c r="L181" s="28"/>
      <c r="M181" s="28"/>
      <c r="N181" s="29"/>
      <c r="O181" s="28"/>
      <c r="P181" s="28"/>
      <c r="Q181" s="28" t="s">
        <v>9</v>
      </c>
      <c r="R181" s="28"/>
      <c r="S181" s="26"/>
      <c r="T181" s="26"/>
      <c r="U181" s="28"/>
      <c r="V181" s="26"/>
      <c r="W181" s="26"/>
      <c r="X181" s="26"/>
      <c r="Y181" s="28"/>
      <c r="Z181" s="6"/>
    </row>
    <row r="182" spans="1:26">
      <c r="A182" s="26">
        <v>178</v>
      </c>
      <c r="B182" s="27" t="s">
        <v>556</v>
      </c>
      <c r="C182" s="27" t="s">
        <v>71</v>
      </c>
      <c r="D182" s="27">
        <v>39</v>
      </c>
      <c r="E182" s="27" t="s">
        <v>195</v>
      </c>
      <c r="F182" s="27" t="s">
        <v>195</v>
      </c>
      <c r="G182" s="23" t="e">
        <f>REPLACE(#REF!,2,1,"＊")</f>
        <v>#REF!</v>
      </c>
      <c r="H182" s="23" t="str">
        <f t="shared" si="2"/>
        <v>2＊479414</v>
      </c>
      <c r="I182" s="27" t="s">
        <v>517</v>
      </c>
      <c r="J182" s="27">
        <v>1125</v>
      </c>
      <c r="K182" s="28"/>
      <c r="L182" s="28"/>
      <c r="M182" s="28"/>
      <c r="N182" s="29"/>
      <c r="O182" s="28"/>
      <c r="P182" s="28"/>
      <c r="Q182" s="28" t="s">
        <v>9</v>
      </c>
      <c r="R182" s="28"/>
      <c r="S182" s="26"/>
      <c r="T182" s="26"/>
      <c r="U182" s="28"/>
      <c r="V182" s="26"/>
      <c r="W182" s="26"/>
      <c r="X182" s="26"/>
      <c r="Y182" s="28"/>
      <c r="Z182" s="6"/>
    </row>
    <row r="183" spans="1:26">
      <c r="A183" s="26">
        <v>179</v>
      </c>
      <c r="B183" s="27" t="s">
        <v>189</v>
      </c>
      <c r="C183" s="27" t="s">
        <v>71</v>
      </c>
      <c r="D183" s="27">
        <v>57</v>
      </c>
      <c r="E183" s="27" t="s">
        <v>195</v>
      </c>
      <c r="F183" s="27" t="s">
        <v>195</v>
      </c>
      <c r="G183" s="23" t="e">
        <f>REPLACE(#REF!,2,1,"＊")</f>
        <v>#REF!</v>
      </c>
      <c r="H183" s="23" t="str">
        <f t="shared" si="2"/>
        <v>0＊215492</v>
      </c>
      <c r="I183" s="27" t="s">
        <v>525</v>
      </c>
      <c r="J183" s="27">
        <v>1125</v>
      </c>
      <c r="K183" s="28"/>
      <c r="L183" s="28"/>
      <c r="M183" s="28"/>
      <c r="N183" s="29"/>
      <c r="O183" s="28" t="s">
        <v>9</v>
      </c>
      <c r="P183" s="28"/>
      <c r="Q183" s="28" t="s">
        <v>9</v>
      </c>
      <c r="R183" s="28"/>
      <c r="S183" s="26"/>
      <c r="T183" s="26"/>
      <c r="U183" s="28"/>
      <c r="V183" s="26"/>
      <c r="W183" s="26"/>
      <c r="X183" s="26"/>
      <c r="Y183" s="28"/>
      <c r="Z183" s="6"/>
    </row>
    <row r="184" spans="1:26">
      <c r="A184" s="26">
        <v>180</v>
      </c>
      <c r="B184" s="27" t="s">
        <v>99</v>
      </c>
      <c r="C184" s="27" t="s">
        <v>71</v>
      </c>
      <c r="D184" s="27">
        <v>62</v>
      </c>
      <c r="E184" s="27" t="s">
        <v>517</v>
      </c>
      <c r="F184" s="27" t="s">
        <v>557</v>
      </c>
      <c r="G184" s="23" t="e">
        <f>REPLACE(#REF!,2,1,"＊")</f>
        <v>#REF!</v>
      </c>
      <c r="H184" s="23" t="str">
        <f t="shared" si="2"/>
        <v>2＊016676</v>
      </c>
      <c r="I184" s="27" t="s">
        <v>520</v>
      </c>
      <c r="J184" s="27">
        <v>1125</v>
      </c>
      <c r="K184" s="28"/>
      <c r="L184" s="28"/>
      <c r="M184" s="28"/>
      <c r="N184" s="29"/>
      <c r="O184" s="28"/>
      <c r="P184" s="28"/>
      <c r="Q184" s="28"/>
      <c r="R184" s="28"/>
      <c r="S184" s="26"/>
      <c r="T184" s="26"/>
      <c r="U184" s="28"/>
      <c r="V184" s="26"/>
      <c r="W184" s="26"/>
      <c r="X184" s="26"/>
      <c r="Y184" s="28" t="s">
        <v>771</v>
      </c>
      <c r="Z184" s="6"/>
    </row>
    <row r="185" spans="1:26">
      <c r="A185" s="26">
        <v>181</v>
      </c>
      <c r="B185" s="27" t="s">
        <v>559</v>
      </c>
      <c r="C185" s="27" t="s">
        <v>71</v>
      </c>
      <c r="D185" s="27">
        <v>86</v>
      </c>
      <c r="E185" s="27" t="s">
        <v>517</v>
      </c>
      <c r="F185" s="27"/>
      <c r="G185" s="23" t="e">
        <f>REPLACE(#REF!,2,1,"＊")</f>
        <v>#REF!</v>
      </c>
      <c r="H185" s="23" t="str">
        <f t="shared" si="2"/>
        <v>2＊498496</v>
      </c>
      <c r="I185" s="27" t="s">
        <v>520</v>
      </c>
      <c r="J185" s="27">
        <v>1125</v>
      </c>
      <c r="K185" s="28"/>
      <c r="L185" s="28"/>
      <c r="M185" s="28"/>
      <c r="N185" s="29"/>
      <c r="O185" s="28"/>
      <c r="P185" s="28"/>
      <c r="Q185" s="28"/>
      <c r="R185" s="28"/>
      <c r="S185" s="26"/>
      <c r="T185" s="26"/>
      <c r="U185" s="28"/>
      <c r="V185" s="26" t="s">
        <v>736</v>
      </c>
      <c r="W185" s="26"/>
      <c r="X185" s="26"/>
      <c r="Y185" s="28"/>
      <c r="Z185" s="6"/>
    </row>
    <row r="186" spans="1:26">
      <c r="A186" s="26">
        <v>182</v>
      </c>
      <c r="B186" s="27" t="s">
        <v>203</v>
      </c>
      <c r="C186" s="27" t="s">
        <v>71</v>
      </c>
      <c r="D186" s="27">
        <v>52</v>
      </c>
      <c r="E186" s="27" t="s">
        <v>195</v>
      </c>
      <c r="F186" s="27" t="s">
        <v>195</v>
      </c>
      <c r="G186" s="23" t="e">
        <f>REPLACE(#REF!,2,1,"＊")</f>
        <v>#REF!</v>
      </c>
      <c r="H186" s="23" t="str">
        <f t="shared" si="2"/>
        <v>0＊413995</v>
      </c>
      <c r="I186" s="27" t="s">
        <v>557</v>
      </c>
      <c r="J186" s="27">
        <v>1125</v>
      </c>
      <c r="K186" s="28"/>
      <c r="L186" s="28"/>
      <c r="M186" s="28"/>
      <c r="N186" s="29"/>
      <c r="O186" s="28"/>
      <c r="P186" s="28"/>
      <c r="Q186" s="28" t="s">
        <v>9</v>
      </c>
      <c r="R186" s="28"/>
      <c r="S186" s="26"/>
      <c r="T186" s="26"/>
      <c r="U186" s="28"/>
      <c r="V186" s="26"/>
      <c r="W186" s="26"/>
      <c r="X186" s="26"/>
      <c r="Y186" s="28"/>
      <c r="Z186" s="6"/>
    </row>
    <row r="187" spans="1:26">
      <c r="A187" s="26">
        <v>183</v>
      </c>
      <c r="B187" s="27" t="s">
        <v>76</v>
      </c>
      <c r="C187" s="27" t="s">
        <v>71</v>
      </c>
      <c r="D187" s="27">
        <v>88</v>
      </c>
      <c r="E187" s="27" t="s">
        <v>195</v>
      </c>
      <c r="F187" s="27" t="s">
        <v>195</v>
      </c>
      <c r="G187" s="23" t="e">
        <f>REPLACE(#REF!,2,1,"＊")</f>
        <v>#REF!</v>
      </c>
      <c r="H187" s="23" t="str">
        <f t="shared" si="2"/>
        <v>0＊757260</v>
      </c>
      <c r="I187" s="27" t="s">
        <v>557</v>
      </c>
      <c r="J187" s="27">
        <v>1125</v>
      </c>
      <c r="K187" s="28"/>
      <c r="L187" s="28"/>
      <c r="M187" s="28"/>
      <c r="N187" s="29"/>
      <c r="O187" s="28"/>
      <c r="P187" s="28"/>
      <c r="Q187" s="28" t="s">
        <v>9</v>
      </c>
      <c r="R187" s="28"/>
      <c r="S187" s="26"/>
      <c r="T187" s="26"/>
      <c r="U187" s="28"/>
      <c r="V187" s="26"/>
      <c r="W187" s="26"/>
      <c r="X187" s="26"/>
      <c r="Y187" s="28"/>
      <c r="Z187" s="6"/>
    </row>
    <row r="188" spans="1:26">
      <c r="A188" s="26">
        <v>184</v>
      </c>
      <c r="B188" s="27" t="s">
        <v>561</v>
      </c>
      <c r="C188" s="27" t="s">
        <v>71</v>
      </c>
      <c r="D188" s="27">
        <v>53</v>
      </c>
      <c r="E188" s="27" t="s">
        <v>195</v>
      </c>
      <c r="F188" s="27" t="s">
        <v>195</v>
      </c>
      <c r="G188" s="23" t="e">
        <f>REPLACE(#REF!,2,1,"＊")</f>
        <v>#REF!</v>
      </c>
      <c r="H188" s="23" t="str">
        <f t="shared" si="2"/>
        <v>0＊557840</v>
      </c>
      <c r="I188" s="27" t="s">
        <v>557</v>
      </c>
      <c r="J188" s="27">
        <v>1125</v>
      </c>
      <c r="K188" s="28"/>
      <c r="L188" s="28"/>
      <c r="M188" s="28"/>
      <c r="N188" s="29"/>
      <c r="O188" s="28"/>
      <c r="P188" s="28"/>
      <c r="Q188" s="28" t="s">
        <v>9</v>
      </c>
      <c r="R188" s="28"/>
      <c r="S188" s="26"/>
      <c r="T188" s="26"/>
      <c r="U188" s="28"/>
      <c r="V188" s="26"/>
      <c r="W188" s="26"/>
      <c r="X188" s="26"/>
      <c r="Y188" s="28"/>
      <c r="Z188" s="6"/>
    </row>
    <row r="189" spans="1:26">
      <c r="A189" s="26">
        <v>185</v>
      </c>
      <c r="B189" s="27" t="s">
        <v>271</v>
      </c>
      <c r="C189" s="27" t="s">
        <v>69</v>
      </c>
      <c r="D189" s="27">
        <v>86</v>
      </c>
      <c r="E189" s="27" t="s">
        <v>195</v>
      </c>
      <c r="F189" s="27" t="s">
        <v>195</v>
      </c>
      <c r="G189" s="23" t="e">
        <f>REPLACE(#REF!,2,1,"＊")</f>
        <v>#REF!</v>
      </c>
      <c r="H189" s="23" t="str">
        <f t="shared" si="2"/>
        <v>1＊559672</v>
      </c>
      <c r="I189" s="27" t="s">
        <v>557</v>
      </c>
      <c r="J189" s="27">
        <v>1125</v>
      </c>
      <c r="K189" s="28"/>
      <c r="L189" s="28"/>
      <c r="M189" s="28"/>
      <c r="N189" s="29"/>
      <c r="O189" s="28"/>
      <c r="P189" s="28"/>
      <c r="Q189" s="28" t="s">
        <v>9</v>
      </c>
      <c r="R189" s="28"/>
      <c r="S189" s="26"/>
      <c r="T189" s="26"/>
      <c r="U189" s="28"/>
      <c r="V189" s="26"/>
      <c r="W189" s="26"/>
      <c r="X189" s="26"/>
      <c r="Y189" s="28"/>
      <c r="Z189" s="6"/>
    </row>
    <row r="190" spans="1:26">
      <c r="A190" s="26">
        <v>186</v>
      </c>
      <c r="B190" s="27" t="s">
        <v>562</v>
      </c>
      <c r="C190" s="27" t="s">
        <v>69</v>
      </c>
      <c r="D190" s="27">
        <v>65</v>
      </c>
      <c r="E190" s="27" t="s">
        <v>195</v>
      </c>
      <c r="F190" s="27" t="s">
        <v>195</v>
      </c>
      <c r="G190" s="23" t="e">
        <f>REPLACE(#REF!,2,1,"＊")</f>
        <v>#REF!</v>
      </c>
      <c r="H190" s="23" t="str">
        <f t="shared" si="2"/>
        <v>0＊128188</v>
      </c>
      <c r="I190" s="27" t="s">
        <v>563</v>
      </c>
      <c r="J190" s="31" t="s">
        <v>721</v>
      </c>
      <c r="K190" s="28"/>
      <c r="L190" s="28"/>
      <c r="M190" s="28"/>
      <c r="N190" s="29"/>
      <c r="O190" s="28"/>
      <c r="P190" s="28"/>
      <c r="Q190" s="28" t="s">
        <v>9</v>
      </c>
      <c r="R190" s="28"/>
      <c r="S190" s="26"/>
      <c r="T190" s="26"/>
      <c r="U190" s="28"/>
      <c r="V190" s="26"/>
      <c r="W190" s="26"/>
      <c r="X190" s="26"/>
      <c r="Y190" s="28"/>
      <c r="Z190" s="6"/>
    </row>
    <row r="191" spans="1:26">
      <c r="A191" s="26">
        <v>187</v>
      </c>
      <c r="B191" s="27" t="s">
        <v>107</v>
      </c>
      <c r="C191" s="27" t="s">
        <v>69</v>
      </c>
      <c r="D191" s="27">
        <v>78</v>
      </c>
      <c r="E191" s="27" t="s">
        <v>564</v>
      </c>
      <c r="F191" s="27" t="s">
        <v>521</v>
      </c>
      <c r="G191" s="23" t="e">
        <f>REPLACE(#REF!,2,1,"＊")</f>
        <v>#REF!</v>
      </c>
      <c r="H191" s="23" t="str">
        <f t="shared" si="2"/>
        <v>0＊834197</v>
      </c>
      <c r="I191" s="27" t="s">
        <v>563</v>
      </c>
      <c r="J191" s="31" t="s">
        <v>721</v>
      </c>
      <c r="K191" s="28"/>
      <c r="L191" s="28"/>
      <c r="M191" s="28"/>
      <c r="N191" s="29"/>
      <c r="O191" s="28"/>
      <c r="P191" s="28"/>
      <c r="Q191" s="28"/>
      <c r="R191" s="28"/>
      <c r="S191" s="26"/>
      <c r="T191" s="26"/>
      <c r="U191" s="28"/>
      <c r="V191" s="26"/>
      <c r="W191" s="26"/>
      <c r="X191" s="26"/>
      <c r="Y191" s="28" t="s">
        <v>771</v>
      </c>
      <c r="Z191" s="6"/>
    </row>
    <row r="192" spans="1:26">
      <c r="A192" s="26">
        <v>188</v>
      </c>
      <c r="B192" s="27" t="s">
        <v>104</v>
      </c>
      <c r="C192" s="27" t="s">
        <v>71</v>
      </c>
      <c r="D192" s="27">
        <v>67</v>
      </c>
      <c r="E192" s="27" t="s">
        <v>195</v>
      </c>
      <c r="F192" s="27" t="s">
        <v>195</v>
      </c>
      <c r="G192" s="23" t="e">
        <f>REPLACE(#REF!,2,1,"＊")</f>
        <v>#REF!</v>
      </c>
      <c r="H192" s="23" t="str">
        <f t="shared" si="2"/>
        <v>1＊604412</v>
      </c>
      <c r="I192" s="27" t="s">
        <v>563</v>
      </c>
      <c r="J192" s="31" t="s">
        <v>721</v>
      </c>
      <c r="K192" s="28"/>
      <c r="L192" s="28"/>
      <c r="M192" s="28"/>
      <c r="N192" s="29"/>
      <c r="O192" s="28"/>
      <c r="P192" s="28"/>
      <c r="Q192" s="28" t="s">
        <v>9</v>
      </c>
      <c r="R192" s="28"/>
      <c r="S192" s="26"/>
      <c r="T192" s="26"/>
      <c r="U192" s="28"/>
      <c r="V192" s="26"/>
      <c r="W192" s="26"/>
      <c r="X192" s="26"/>
      <c r="Y192" s="28"/>
      <c r="Z192" s="6"/>
    </row>
    <row r="193" spans="1:26" ht="31">
      <c r="A193" s="26">
        <v>189</v>
      </c>
      <c r="B193" s="27" t="s">
        <v>159</v>
      </c>
      <c r="C193" s="27" t="s">
        <v>69</v>
      </c>
      <c r="D193" s="27">
        <v>51</v>
      </c>
      <c r="E193" s="27" t="s">
        <v>195</v>
      </c>
      <c r="F193" s="27" t="s">
        <v>195</v>
      </c>
      <c r="G193" s="23" t="e">
        <f>REPLACE(#REF!,2,1,"＊")</f>
        <v>#REF!</v>
      </c>
      <c r="H193" s="23" t="str">
        <f t="shared" si="2"/>
        <v>1＊914319</v>
      </c>
      <c r="I193" s="27" t="s">
        <v>563</v>
      </c>
      <c r="J193" s="31" t="s">
        <v>721</v>
      </c>
      <c r="K193" s="28"/>
      <c r="L193" s="28"/>
      <c r="M193" s="28"/>
      <c r="N193" s="29"/>
      <c r="O193" s="28"/>
      <c r="P193" s="28"/>
      <c r="Q193" s="28"/>
      <c r="R193" s="28" t="s">
        <v>740</v>
      </c>
      <c r="S193" s="26"/>
      <c r="T193" s="26"/>
      <c r="U193" s="28"/>
      <c r="V193" s="26"/>
      <c r="W193" s="26"/>
      <c r="X193" s="26"/>
      <c r="Y193" s="28"/>
      <c r="Z193" s="6"/>
    </row>
    <row r="194" spans="1:26">
      <c r="A194" s="26">
        <v>190</v>
      </c>
      <c r="B194" s="27" t="s">
        <v>120</v>
      </c>
      <c r="C194" s="27" t="s">
        <v>71</v>
      </c>
      <c r="D194" s="27">
        <v>56</v>
      </c>
      <c r="E194" s="27" t="s">
        <v>195</v>
      </c>
      <c r="F194" s="27" t="s">
        <v>195</v>
      </c>
      <c r="G194" s="23" t="e">
        <f>REPLACE(#REF!,2,1,"＊")</f>
        <v>#REF!</v>
      </c>
      <c r="H194" s="23" t="str">
        <f t="shared" si="2"/>
        <v>1＊298213</v>
      </c>
      <c r="I194" s="27" t="s">
        <v>563</v>
      </c>
      <c r="J194" s="31" t="s">
        <v>721</v>
      </c>
      <c r="K194" s="28"/>
      <c r="L194" s="28"/>
      <c r="M194" s="28"/>
      <c r="N194" s="29"/>
      <c r="O194" s="28"/>
      <c r="P194" s="28"/>
      <c r="Q194" s="28" t="s">
        <v>9</v>
      </c>
      <c r="R194" s="28"/>
      <c r="S194" s="26"/>
      <c r="T194" s="26"/>
      <c r="U194" s="28"/>
      <c r="V194" s="26"/>
      <c r="W194" s="26"/>
      <c r="X194" s="26"/>
      <c r="Y194" s="28"/>
      <c r="Z194" s="6"/>
    </row>
    <row r="195" spans="1:26">
      <c r="A195" s="26">
        <v>191</v>
      </c>
      <c r="B195" s="27" t="s">
        <v>222</v>
      </c>
      <c r="C195" s="27" t="s">
        <v>69</v>
      </c>
      <c r="D195" s="27">
        <v>84</v>
      </c>
      <c r="E195" s="27" t="s">
        <v>195</v>
      </c>
      <c r="F195" s="27" t="s">
        <v>195</v>
      </c>
      <c r="G195" s="23" t="e">
        <f>REPLACE(#REF!,2,1,"＊")</f>
        <v>#REF!</v>
      </c>
      <c r="H195" s="23" t="str">
        <f t="shared" si="2"/>
        <v>1＊157348</v>
      </c>
      <c r="I195" s="27" t="s">
        <v>563</v>
      </c>
      <c r="J195" s="31" t="s">
        <v>721</v>
      </c>
      <c r="K195" s="28"/>
      <c r="L195" s="28"/>
      <c r="M195" s="28"/>
      <c r="N195" s="29"/>
      <c r="O195" s="28"/>
      <c r="P195" s="28" t="s">
        <v>9</v>
      </c>
      <c r="Q195" s="28" t="s">
        <v>9</v>
      </c>
      <c r="R195" s="28"/>
      <c r="S195" s="26"/>
      <c r="T195" s="26"/>
      <c r="U195" s="28"/>
      <c r="V195" s="26"/>
      <c r="W195" s="26"/>
      <c r="X195" s="26"/>
      <c r="Y195" s="28"/>
      <c r="Z195" s="6"/>
    </row>
    <row r="196" spans="1:26">
      <c r="A196" s="26">
        <v>192</v>
      </c>
      <c r="B196" s="27" t="s">
        <v>226</v>
      </c>
      <c r="C196" s="27" t="s">
        <v>69</v>
      </c>
      <c r="D196" s="27">
        <v>88</v>
      </c>
      <c r="E196" s="27" t="s">
        <v>195</v>
      </c>
      <c r="F196" s="27" t="s">
        <v>195</v>
      </c>
      <c r="G196" s="23" t="e">
        <f>REPLACE(#REF!,2,1,"＊")</f>
        <v>#REF!</v>
      </c>
      <c r="H196" s="23" t="str">
        <f t="shared" si="2"/>
        <v>1＊461601</v>
      </c>
      <c r="I196" s="27" t="s">
        <v>563</v>
      </c>
      <c r="J196" s="31" t="s">
        <v>721</v>
      </c>
      <c r="K196" s="28"/>
      <c r="L196" s="28"/>
      <c r="M196" s="28"/>
      <c r="N196" s="29"/>
      <c r="O196" s="28"/>
      <c r="P196" s="28"/>
      <c r="Q196" s="28" t="s">
        <v>9</v>
      </c>
      <c r="R196" s="28"/>
      <c r="S196" s="26"/>
      <c r="T196" s="26"/>
      <c r="U196" s="28"/>
      <c r="V196" s="26"/>
      <c r="W196" s="26"/>
      <c r="X196" s="26"/>
      <c r="Y196" s="28"/>
      <c r="Z196" s="6"/>
    </row>
    <row r="197" spans="1:26">
      <c r="A197" s="26">
        <v>193</v>
      </c>
      <c r="B197" s="27" t="s">
        <v>114</v>
      </c>
      <c r="C197" s="27" t="s">
        <v>69</v>
      </c>
      <c r="D197" s="27">
        <v>75</v>
      </c>
      <c r="E197" s="27" t="s">
        <v>195</v>
      </c>
      <c r="F197" s="27" t="s">
        <v>195</v>
      </c>
      <c r="G197" s="23" t="e">
        <f>REPLACE(#REF!,2,1,"＊")</f>
        <v>#REF!</v>
      </c>
      <c r="H197" s="23" t="str">
        <f t="shared" ref="H197:H260" si="3">REPLACE(B197,2,1,"＊")</f>
        <v>1＊240025</v>
      </c>
      <c r="I197" s="27" t="s">
        <v>563</v>
      </c>
      <c r="J197" s="31" t="s">
        <v>721</v>
      </c>
      <c r="K197" s="28"/>
      <c r="L197" s="28"/>
      <c r="M197" s="28"/>
      <c r="N197" s="29"/>
      <c r="O197" s="28"/>
      <c r="P197" s="28"/>
      <c r="Q197" s="28" t="s">
        <v>9</v>
      </c>
      <c r="R197" s="28"/>
      <c r="S197" s="26"/>
      <c r="T197" s="26"/>
      <c r="U197" s="28"/>
      <c r="V197" s="26"/>
      <c r="W197" s="26"/>
      <c r="X197" s="26"/>
      <c r="Y197" s="28"/>
      <c r="Z197" s="6"/>
    </row>
    <row r="198" spans="1:26">
      <c r="A198" s="26">
        <v>194</v>
      </c>
      <c r="B198" s="27" t="s">
        <v>278</v>
      </c>
      <c r="C198" s="27" t="s">
        <v>71</v>
      </c>
      <c r="D198" s="27">
        <v>74</v>
      </c>
      <c r="E198" s="27" t="s">
        <v>195</v>
      </c>
      <c r="F198" s="27" t="s">
        <v>195</v>
      </c>
      <c r="G198" s="23" t="e">
        <f>REPLACE(#REF!,2,1,"＊")</f>
        <v>#REF!</v>
      </c>
      <c r="H198" s="23" t="str">
        <f t="shared" si="3"/>
        <v>1＊842049</v>
      </c>
      <c r="I198" s="27" t="s">
        <v>563</v>
      </c>
      <c r="J198" s="31" t="s">
        <v>721</v>
      </c>
      <c r="K198" s="28"/>
      <c r="L198" s="28"/>
      <c r="M198" s="28"/>
      <c r="N198" s="29"/>
      <c r="O198" s="28"/>
      <c r="P198" s="28"/>
      <c r="Q198" s="28" t="s">
        <v>9</v>
      </c>
      <c r="R198" s="28"/>
      <c r="S198" s="26"/>
      <c r="T198" s="26"/>
      <c r="U198" s="28"/>
      <c r="V198" s="26"/>
      <c r="W198" s="26"/>
      <c r="X198" s="26"/>
      <c r="Y198" s="28"/>
      <c r="Z198" s="6"/>
    </row>
    <row r="199" spans="1:26">
      <c r="A199" s="26">
        <v>195</v>
      </c>
      <c r="B199" s="27" t="s">
        <v>229</v>
      </c>
      <c r="C199" s="27" t="s">
        <v>69</v>
      </c>
      <c r="D199" s="27">
        <v>60</v>
      </c>
      <c r="E199" s="27" t="s">
        <v>195</v>
      </c>
      <c r="F199" s="27" t="s">
        <v>195</v>
      </c>
      <c r="G199" s="23" t="e">
        <f>REPLACE(#REF!,2,1,"＊")</f>
        <v>#REF!</v>
      </c>
      <c r="H199" s="23" t="str">
        <f t="shared" si="3"/>
        <v>2＊497588</v>
      </c>
      <c r="I199" s="27" t="s">
        <v>563</v>
      </c>
      <c r="J199" s="31" t="s">
        <v>721</v>
      </c>
      <c r="K199" s="28"/>
      <c r="L199" s="28"/>
      <c r="M199" s="28"/>
      <c r="N199" s="29"/>
      <c r="O199" s="28"/>
      <c r="P199" s="28"/>
      <c r="Q199" s="28" t="s">
        <v>9</v>
      </c>
      <c r="R199" s="28"/>
      <c r="S199" s="26"/>
      <c r="T199" s="26"/>
      <c r="U199" s="28"/>
      <c r="V199" s="26"/>
      <c r="W199" s="26"/>
      <c r="X199" s="26"/>
      <c r="Y199" s="28"/>
      <c r="Z199" s="6"/>
    </row>
    <row r="200" spans="1:26" ht="31">
      <c r="A200" s="26">
        <v>196</v>
      </c>
      <c r="B200" s="27" t="s">
        <v>248</v>
      </c>
      <c r="C200" s="27" t="s">
        <v>71</v>
      </c>
      <c r="D200" s="27">
        <v>58</v>
      </c>
      <c r="E200" s="27" t="s">
        <v>195</v>
      </c>
      <c r="F200" s="27" t="s">
        <v>195</v>
      </c>
      <c r="G200" s="23" t="e">
        <f>REPLACE(#REF!,2,1,"＊")</f>
        <v>#REF!</v>
      </c>
      <c r="H200" s="23" t="str">
        <f t="shared" si="3"/>
        <v>2＊108654</v>
      </c>
      <c r="I200" s="27" t="s">
        <v>563</v>
      </c>
      <c r="J200" s="31" t="s">
        <v>721</v>
      </c>
      <c r="K200" s="28"/>
      <c r="L200" s="28"/>
      <c r="M200" s="28"/>
      <c r="N200" s="29"/>
      <c r="O200" s="28"/>
      <c r="P200" s="28"/>
      <c r="Q200" s="28"/>
      <c r="R200" s="28" t="s">
        <v>740</v>
      </c>
      <c r="S200" s="26"/>
      <c r="T200" s="26"/>
      <c r="U200" s="28"/>
      <c r="V200" s="26"/>
      <c r="W200" s="26"/>
      <c r="X200" s="26"/>
      <c r="Y200" s="28"/>
      <c r="Z200" s="6"/>
    </row>
    <row r="201" spans="1:26">
      <c r="A201" s="26">
        <v>197</v>
      </c>
      <c r="B201" s="27" t="s">
        <v>284</v>
      </c>
      <c r="C201" s="27" t="s">
        <v>69</v>
      </c>
      <c r="D201" s="27">
        <v>84</v>
      </c>
      <c r="E201" s="27" t="s">
        <v>195</v>
      </c>
      <c r="F201" s="27" t="s">
        <v>195</v>
      </c>
      <c r="G201" s="23" t="e">
        <f>REPLACE(#REF!,2,1,"＊")</f>
        <v>#REF!</v>
      </c>
      <c r="H201" s="23" t="str">
        <f t="shared" si="3"/>
        <v>2＊313457</v>
      </c>
      <c r="I201" s="27" t="s">
        <v>563</v>
      </c>
      <c r="J201" s="31" t="s">
        <v>721</v>
      </c>
      <c r="K201" s="28"/>
      <c r="L201" s="28"/>
      <c r="M201" s="28"/>
      <c r="N201" s="29"/>
      <c r="O201" s="28"/>
      <c r="P201" s="28"/>
      <c r="Q201" s="28" t="s">
        <v>9</v>
      </c>
      <c r="R201" s="28"/>
      <c r="S201" s="26"/>
      <c r="T201" s="26"/>
      <c r="U201" s="28"/>
      <c r="V201" s="26"/>
      <c r="W201" s="26"/>
      <c r="X201" s="26"/>
      <c r="Y201" s="28"/>
      <c r="Z201" s="6"/>
    </row>
    <row r="202" spans="1:26">
      <c r="A202" s="26">
        <v>198</v>
      </c>
      <c r="B202" s="27" t="s">
        <v>565</v>
      </c>
      <c r="C202" s="27" t="s">
        <v>71</v>
      </c>
      <c r="D202" s="27">
        <v>64</v>
      </c>
      <c r="E202" s="27" t="s">
        <v>195</v>
      </c>
      <c r="F202" s="27" t="s">
        <v>195</v>
      </c>
      <c r="G202" s="23" t="e">
        <f>REPLACE(#REF!,2,1,"＊")</f>
        <v>#REF!</v>
      </c>
      <c r="H202" s="23" t="str">
        <f t="shared" si="3"/>
        <v>2＊689949</v>
      </c>
      <c r="I202" s="27" t="s">
        <v>563</v>
      </c>
      <c r="J202" s="31" t="s">
        <v>721</v>
      </c>
      <c r="K202" s="28"/>
      <c r="L202" s="28"/>
      <c r="M202" s="28"/>
      <c r="N202" s="29"/>
      <c r="O202" s="28"/>
      <c r="P202" s="28"/>
      <c r="Q202" s="28" t="s">
        <v>9</v>
      </c>
      <c r="R202" s="28"/>
      <c r="S202" s="26"/>
      <c r="T202" s="26"/>
      <c r="U202" s="28"/>
      <c r="V202" s="26"/>
      <c r="W202" s="26"/>
      <c r="X202" s="26"/>
      <c r="Y202" s="28"/>
      <c r="Z202" s="6"/>
    </row>
    <row r="203" spans="1:26">
      <c r="A203" s="26">
        <v>199</v>
      </c>
      <c r="B203" s="27" t="s">
        <v>354</v>
      </c>
      <c r="C203" s="27" t="s">
        <v>71</v>
      </c>
      <c r="D203" s="27">
        <v>83</v>
      </c>
      <c r="E203" s="27" t="s">
        <v>195</v>
      </c>
      <c r="F203" s="27" t="s">
        <v>195</v>
      </c>
      <c r="G203" s="23" t="e">
        <f>REPLACE(#REF!,2,1,"＊")</f>
        <v>#REF!</v>
      </c>
      <c r="H203" s="23" t="str">
        <f t="shared" si="3"/>
        <v>2＊338653</v>
      </c>
      <c r="I203" s="27" t="s">
        <v>563</v>
      </c>
      <c r="J203" s="31" t="s">
        <v>721</v>
      </c>
      <c r="K203" s="28"/>
      <c r="L203" s="28"/>
      <c r="M203" s="28"/>
      <c r="N203" s="29"/>
      <c r="O203" s="28"/>
      <c r="P203" s="28" t="s">
        <v>9</v>
      </c>
      <c r="Q203" s="28" t="s">
        <v>9</v>
      </c>
      <c r="R203" s="28"/>
      <c r="S203" s="26"/>
      <c r="T203" s="26"/>
      <c r="U203" s="28" t="s">
        <v>736</v>
      </c>
      <c r="V203" s="26"/>
      <c r="W203" s="26"/>
      <c r="X203" s="26"/>
      <c r="Y203" s="28"/>
      <c r="Z203" s="6"/>
    </row>
    <row r="204" spans="1:26" ht="31">
      <c r="A204" s="26">
        <v>200</v>
      </c>
      <c r="B204" s="27" t="s">
        <v>461</v>
      </c>
      <c r="C204" s="27" t="s">
        <v>71</v>
      </c>
      <c r="D204" s="27">
        <v>68</v>
      </c>
      <c r="E204" s="27" t="s">
        <v>195</v>
      </c>
      <c r="F204" s="27" t="s">
        <v>195</v>
      </c>
      <c r="G204" s="23" t="e">
        <f>REPLACE(#REF!,2,1,"＊")</f>
        <v>#REF!</v>
      </c>
      <c r="H204" s="23" t="str">
        <f t="shared" si="3"/>
        <v>2＊500285</v>
      </c>
      <c r="I204" s="27" t="s">
        <v>563</v>
      </c>
      <c r="J204" s="31" t="s">
        <v>721</v>
      </c>
      <c r="K204" s="28"/>
      <c r="L204" s="28"/>
      <c r="M204" s="28"/>
      <c r="N204" s="29"/>
      <c r="O204" s="28"/>
      <c r="P204" s="28"/>
      <c r="Q204" s="28" t="s">
        <v>9</v>
      </c>
      <c r="R204" s="28"/>
      <c r="S204" s="26"/>
      <c r="T204" s="26"/>
      <c r="U204" s="28"/>
      <c r="V204" s="26"/>
      <c r="W204" s="26"/>
      <c r="X204" s="26"/>
      <c r="Y204" s="28" t="s">
        <v>770</v>
      </c>
      <c r="Z204" s="6"/>
    </row>
    <row r="205" spans="1:26">
      <c r="A205" s="26">
        <v>201</v>
      </c>
      <c r="B205" s="27" t="s">
        <v>208</v>
      </c>
      <c r="C205" s="27" t="s">
        <v>71</v>
      </c>
      <c r="D205" s="27">
        <v>74</v>
      </c>
      <c r="E205" s="27" t="s">
        <v>566</v>
      </c>
      <c r="F205" s="27" t="s">
        <v>567</v>
      </c>
      <c r="G205" s="23" t="e">
        <f>REPLACE(#REF!,2,1,"＊")</f>
        <v>#REF!</v>
      </c>
      <c r="H205" s="23" t="str">
        <f t="shared" si="3"/>
        <v>0＊849475</v>
      </c>
      <c r="I205" s="27" t="s">
        <v>527</v>
      </c>
      <c r="J205" s="31" t="s">
        <v>721</v>
      </c>
      <c r="K205" s="28"/>
      <c r="L205" s="28"/>
      <c r="M205" s="28"/>
      <c r="N205" s="29"/>
      <c r="O205" s="28"/>
      <c r="P205" s="28"/>
      <c r="Q205" s="28" t="s">
        <v>9</v>
      </c>
      <c r="R205" s="28"/>
      <c r="S205" s="26"/>
      <c r="T205" s="26"/>
      <c r="U205" s="28"/>
      <c r="V205" s="26"/>
      <c r="W205" s="26"/>
      <c r="X205" s="26"/>
      <c r="Y205" s="28"/>
      <c r="Z205" s="6"/>
    </row>
    <row r="206" spans="1:26">
      <c r="A206" s="26">
        <v>202</v>
      </c>
      <c r="B206" s="27" t="s">
        <v>217</v>
      </c>
      <c r="C206" s="27" t="s">
        <v>69</v>
      </c>
      <c r="D206" s="27">
        <v>55</v>
      </c>
      <c r="E206" s="27" t="s">
        <v>195</v>
      </c>
      <c r="F206" s="27" t="s">
        <v>195</v>
      </c>
      <c r="G206" s="23" t="e">
        <f>REPLACE(#REF!,2,1,"＊")</f>
        <v>#REF!</v>
      </c>
      <c r="H206" s="23" t="str">
        <f t="shared" si="3"/>
        <v>0＊312431</v>
      </c>
      <c r="I206" s="27" t="s">
        <v>527</v>
      </c>
      <c r="J206" s="31" t="s">
        <v>721</v>
      </c>
      <c r="K206" s="28"/>
      <c r="L206" s="28"/>
      <c r="M206" s="28"/>
      <c r="N206" s="29"/>
      <c r="O206" s="28"/>
      <c r="P206" s="28"/>
      <c r="Q206" s="28"/>
      <c r="R206" s="28"/>
      <c r="S206" s="26" t="s">
        <v>9</v>
      </c>
      <c r="T206" s="26"/>
      <c r="U206" s="28"/>
      <c r="V206" s="26"/>
      <c r="W206" s="26"/>
      <c r="X206" s="26"/>
      <c r="Y206" s="28"/>
      <c r="Z206" s="6"/>
    </row>
    <row r="207" spans="1:26">
      <c r="A207" s="26">
        <v>203</v>
      </c>
      <c r="B207" s="27" t="s">
        <v>333</v>
      </c>
      <c r="C207" s="27" t="s">
        <v>69</v>
      </c>
      <c r="D207" s="27">
        <v>61</v>
      </c>
      <c r="E207" s="27" t="s">
        <v>195</v>
      </c>
      <c r="F207" s="27" t="s">
        <v>195</v>
      </c>
      <c r="G207" s="23" t="e">
        <f>REPLACE(#REF!,2,1,"＊")</f>
        <v>#REF!</v>
      </c>
      <c r="H207" s="23" t="str">
        <f t="shared" si="3"/>
        <v>1＊190944</v>
      </c>
      <c r="I207" s="27" t="s">
        <v>527</v>
      </c>
      <c r="J207" s="31" t="s">
        <v>721</v>
      </c>
      <c r="K207" s="28"/>
      <c r="L207" s="28"/>
      <c r="M207" s="28"/>
      <c r="N207" s="29"/>
      <c r="O207" s="28"/>
      <c r="P207" s="28"/>
      <c r="Q207" s="28" t="s">
        <v>9</v>
      </c>
      <c r="R207" s="28"/>
      <c r="S207" s="26"/>
      <c r="T207" s="26"/>
      <c r="U207" s="28"/>
      <c r="V207" s="26"/>
      <c r="W207" s="26"/>
      <c r="X207" s="26"/>
      <c r="Y207" s="28"/>
      <c r="Z207" s="6"/>
    </row>
    <row r="208" spans="1:26">
      <c r="A208" s="26">
        <v>204</v>
      </c>
      <c r="B208" s="27" t="s">
        <v>165</v>
      </c>
      <c r="C208" s="27" t="s">
        <v>69</v>
      </c>
      <c r="D208" s="27">
        <v>85</v>
      </c>
      <c r="E208" s="27" t="s">
        <v>195</v>
      </c>
      <c r="F208" s="27" t="s">
        <v>195</v>
      </c>
      <c r="G208" s="23" t="e">
        <f>REPLACE(#REF!,2,1,"＊")</f>
        <v>#REF!</v>
      </c>
      <c r="H208" s="23" t="str">
        <f t="shared" si="3"/>
        <v>1＊199683</v>
      </c>
      <c r="I208" s="27" t="s">
        <v>527</v>
      </c>
      <c r="J208" s="31" t="s">
        <v>721</v>
      </c>
      <c r="K208" s="28"/>
      <c r="L208" s="28"/>
      <c r="M208" s="28"/>
      <c r="N208" s="29"/>
      <c r="O208" s="28" t="s">
        <v>9</v>
      </c>
      <c r="P208" s="28"/>
      <c r="Q208" s="28" t="s">
        <v>9</v>
      </c>
      <c r="R208" s="28"/>
      <c r="S208" s="26"/>
      <c r="T208" s="26"/>
      <c r="U208" s="28"/>
      <c r="V208" s="26"/>
      <c r="W208" s="26"/>
      <c r="X208" s="26"/>
      <c r="Y208" s="28"/>
      <c r="Z208" s="6"/>
    </row>
    <row r="209" spans="1:26">
      <c r="A209" s="26">
        <v>205</v>
      </c>
      <c r="B209" s="27" t="s">
        <v>568</v>
      </c>
      <c r="C209" s="27" t="s">
        <v>71</v>
      </c>
      <c r="D209" s="27">
        <v>50</v>
      </c>
      <c r="E209" s="27" t="s">
        <v>195</v>
      </c>
      <c r="F209" s="27" t="s">
        <v>195</v>
      </c>
      <c r="G209" s="23" t="e">
        <f>REPLACE(#REF!,2,1,"＊")</f>
        <v>#REF!</v>
      </c>
      <c r="H209" s="23" t="str">
        <f t="shared" si="3"/>
        <v>2＊179464</v>
      </c>
      <c r="I209" s="27" t="s">
        <v>527</v>
      </c>
      <c r="J209" s="31" t="s">
        <v>721</v>
      </c>
      <c r="K209" s="28"/>
      <c r="L209" s="28"/>
      <c r="M209" s="28"/>
      <c r="N209" s="29"/>
      <c r="O209" s="28"/>
      <c r="P209" s="28"/>
      <c r="Q209" s="28" t="s">
        <v>9</v>
      </c>
      <c r="R209" s="28"/>
      <c r="S209" s="26"/>
      <c r="T209" s="26"/>
      <c r="U209" s="28" t="s">
        <v>736</v>
      </c>
      <c r="V209" s="26"/>
      <c r="W209" s="26"/>
      <c r="X209" s="26"/>
      <c r="Y209" s="28"/>
      <c r="Z209" s="6"/>
    </row>
    <row r="210" spans="1:26">
      <c r="A210" s="26">
        <v>206</v>
      </c>
      <c r="B210" s="27" t="s">
        <v>569</v>
      </c>
      <c r="C210" s="27" t="s">
        <v>71</v>
      </c>
      <c r="D210" s="27">
        <v>63</v>
      </c>
      <c r="E210" s="27" t="s">
        <v>195</v>
      </c>
      <c r="F210" s="27" t="s">
        <v>195</v>
      </c>
      <c r="G210" s="23" t="e">
        <f>REPLACE(#REF!,2,1,"＊")</f>
        <v>#REF!</v>
      </c>
      <c r="H210" s="23" t="str">
        <f t="shared" si="3"/>
        <v>2＊521335</v>
      </c>
      <c r="I210" s="27" t="s">
        <v>527</v>
      </c>
      <c r="J210" s="31" t="s">
        <v>721</v>
      </c>
      <c r="K210" s="28"/>
      <c r="L210" s="28"/>
      <c r="M210" s="28"/>
      <c r="N210" s="29"/>
      <c r="O210" s="28"/>
      <c r="P210" s="28"/>
      <c r="Q210" s="28" t="s">
        <v>9</v>
      </c>
      <c r="R210" s="28"/>
      <c r="S210" s="26"/>
      <c r="T210" s="26"/>
      <c r="U210" s="28"/>
      <c r="V210" s="26"/>
      <c r="W210" s="26"/>
      <c r="X210" s="26"/>
      <c r="Y210" s="28"/>
      <c r="Z210" s="6"/>
    </row>
    <row r="211" spans="1:26">
      <c r="A211" s="26">
        <v>207</v>
      </c>
      <c r="B211" s="27" t="s">
        <v>571</v>
      </c>
      <c r="C211" s="27" t="s">
        <v>71</v>
      </c>
      <c r="D211" s="27">
        <v>42</v>
      </c>
      <c r="E211" s="27" t="s">
        <v>195</v>
      </c>
      <c r="F211" s="27" t="s">
        <v>195</v>
      </c>
      <c r="G211" s="23" t="e">
        <f>REPLACE(#REF!,2,1,"＊")</f>
        <v>#REF!</v>
      </c>
      <c r="H211" s="23" t="str">
        <f t="shared" si="3"/>
        <v>2＊781324</v>
      </c>
      <c r="I211" s="27" t="s">
        <v>527</v>
      </c>
      <c r="J211" s="31" t="s">
        <v>721</v>
      </c>
      <c r="K211" s="28"/>
      <c r="L211" s="28"/>
      <c r="M211" s="28"/>
      <c r="N211" s="29"/>
      <c r="O211" s="28"/>
      <c r="P211" s="28"/>
      <c r="Q211" s="28"/>
      <c r="R211" s="28" t="s">
        <v>733</v>
      </c>
      <c r="S211" s="26"/>
      <c r="T211" s="26"/>
      <c r="U211" s="28"/>
      <c r="V211" s="26"/>
      <c r="W211" s="26"/>
      <c r="X211" s="26"/>
      <c r="Y211" s="28"/>
      <c r="Z211" s="6"/>
    </row>
    <row r="212" spans="1:26">
      <c r="A212" s="26">
        <v>208</v>
      </c>
      <c r="B212" s="27" t="s">
        <v>573</v>
      </c>
      <c r="C212" s="27" t="s">
        <v>69</v>
      </c>
      <c r="D212" s="27">
        <v>70</v>
      </c>
      <c r="E212" s="27" t="s">
        <v>195</v>
      </c>
      <c r="F212" s="27" t="s">
        <v>195</v>
      </c>
      <c r="G212" s="23" t="e">
        <f>REPLACE(#REF!,2,1,"＊")</f>
        <v>#REF!</v>
      </c>
      <c r="H212" s="23" t="str">
        <f t="shared" si="3"/>
        <v>2＊497650</v>
      </c>
      <c r="I212" s="27" t="s">
        <v>527</v>
      </c>
      <c r="J212" s="31" t="s">
        <v>721</v>
      </c>
      <c r="K212" s="28"/>
      <c r="L212" s="28"/>
      <c r="M212" s="28"/>
      <c r="N212" s="29"/>
      <c r="O212" s="28"/>
      <c r="P212" s="28"/>
      <c r="Q212" s="28"/>
      <c r="R212" s="28" t="s">
        <v>747</v>
      </c>
      <c r="S212" s="26"/>
      <c r="T212" s="26"/>
      <c r="U212" s="28"/>
      <c r="V212" s="26"/>
      <c r="W212" s="26"/>
      <c r="X212" s="26"/>
      <c r="Y212" s="28"/>
      <c r="Z212" s="6"/>
    </row>
    <row r="213" spans="1:26">
      <c r="A213" s="26">
        <v>209</v>
      </c>
      <c r="B213" s="27" t="s">
        <v>575</v>
      </c>
      <c r="C213" s="27" t="s">
        <v>69</v>
      </c>
      <c r="D213" s="27">
        <v>66</v>
      </c>
      <c r="E213" s="27" t="s">
        <v>195</v>
      </c>
      <c r="F213" s="27" t="s">
        <v>195</v>
      </c>
      <c r="G213" s="23" t="e">
        <f>REPLACE(#REF!,2,1,"＊")</f>
        <v>#REF!</v>
      </c>
      <c r="H213" s="23" t="str">
        <f t="shared" si="3"/>
        <v>0＊799631</v>
      </c>
      <c r="I213" s="27" t="s">
        <v>567</v>
      </c>
      <c r="J213" s="31" t="s">
        <v>721</v>
      </c>
      <c r="K213" s="28"/>
      <c r="L213" s="28"/>
      <c r="M213" s="28"/>
      <c r="N213" s="29"/>
      <c r="O213" s="28"/>
      <c r="P213" s="28" t="s">
        <v>9</v>
      </c>
      <c r="Q213" s="28" t="s">
        <v>9</v>
      </c>
      <c r="R213" s="28"/>
      <c r="S213" s="26"/>
      <c r="T213" s="26"/>
      <c r="U213" s="28" t="s">
        <v>736</v>
      </c>
      <c r="V213" s="26"/>
      <c r="W213" s="26"/>
      <c r="X213" s="26"/>
      <c r="Y213" s="28"/>
      <c r="Z213" s="6"/>
    </row>
    <row r="214" spans="1:26">
      <c r="A214" s="26">
        <v>210</v>
      </c>
      <c r="B214" s="27" t="s">
        <v>577</v>
      </c>
      <c r="C214" s="27" t="s">
        <v>69</v>
      </c>
      <c r="D214" s="27">
        <v>79</v>
      </c>
      <c r="E214" s="27" t="s">
        <v>195</v>
      </c>
      <c r="F214" s="27" t="s">
        <v>195</v>
      </c>
      <c r="G214" s="23" t="e">
        <f>REPLACE(#REF!,2,1,"＊")</f>
        <v>#REF!</v>
      </c>
      <c r="H214" s="23" t="str">
        <f t="shared" si="3"/>
        <v>1＊320192</v>
      </c>
      <c r="I214" s="27" t="s">
        <v>510</v>
      </c>
      <c r="J214" s="31" t="s">
        <v>721</v>
      </c>
      <c r="K214" s="28"/>
      <c r="L214" s="28"/>
      <c r="M214" s="28"/>
      <c r="N214" s="29"/>
      <c r="O214" s="28"/>
      <c r="P214" s="28" t="s">
        <v>9</v>
      </c>
      <c r="Q214" s="28" t="s">
        <v>9</v>
      </c>
      <c r="R214" s="28"/>
      <c r="S214" s="26"/>
      <c r="T214" s="26"/>
      <c r="U214" s="28"/>
      <c r="V214" s="26"/>
      <c r="W214" s="26"/>
      <c r="X214" s="26"/>
      <c r="Y214" s="28"/>
      <c r="Z214" s="6"/>
    </row>
    <row r="215" spans="1:26">
      <c r="A215" s="26">
        <v>211</v>
      </c>
      <c r="B215" s="27" t="s">
        <v>579</v>
      </c>
      <c r="C215" s="27" t="s">
        <v>71</v>
      </c>
      <c r="D215" s="27">
        <v>80</v>
      </c>
      <c r="E215" s="27" t="s">
        <v>195</v>
      </c>
      <c r="F215" s="27" t="s">
        <v>195</v>
      </c>
      <c r="G215" s="23" t="e">
        <f>REPLACE(#REF!,2,1,"＊")</f>
        <v>#REF!</v>
      </c>
      <c r="H215" s="23" t="str">
        <f t="shared" si="3"/>
        <v>2＊507184</v>
      </c>
      <c r="I215" s="27" t="s">
        <v>510</v>
      </c>
      <c r="J215" s="31" t="s">
        <v>721</v>
      </c>
      <c r="K215" s="28"/>
      <c r="L215" s="28" t="s">
        <v>9</v>
      </c>
      <c r="M215" s="28"/>
      <c r="N215" s="29"/>
      <c r="O215" s="28"/>
      <c r="P215" s="28"/>
      <c r="Q215" s="28"/>
      <c r="R215" s="28"/>
      <c r="S215" s="26"/>
      <c r="T215" s="26"/>
      <c r="U215" s="28"/>
      <c r="V215" s="26"/>
      <c r="W215" s="26"/>
      <c r="X215" s="26"/>
      <c r="Y215" s="28" t="s">
        <v>771</v>
      </c>
      <c r="Z215" s="6"/>
    </row>
    <row r="216" spans="1:26">
      <c r="A216" s="26">
        <v>212</v>
      </c>
      <c r="B216" s="27" t="s">
        <v>285</v>
      </c>
      <c r="C216" s="27" t="s">
        <v>69</v>
      </c>
      <c r="D216" s="27">
        <v>71</v>
      </c>
      <c r="E216" s="27" t="s">
        <v>580</v>
      </c>
      <c r="F216" s="27"/>
      <c r="G216" s="23" t="e">
        <f>REPLACE(#REF!,2,1,"＊")</f>
        <v>#REF!</v>
      </c>
      <c r="H216" s="23" t="str">
        <f t="shared" si="3"/>
        <v>0＊980003</v>
      </c>
      <c r="I216" s="27" t="s">
        <v>543</v>
      </c>
      <c r="J216" s="31" t="s">
        <v>721</v>
      </c>
      <c r="K216" s="28"/>
      <c r="L216" s="28"/>
      <c r="M216" s="28"/>
      <c r="N216" s="29"/>
      <c r="O216" s="28"/>
      <c r="P216" s="28"/>
      <c r="Q216" s="28"/>
      <c r="R216" s="28"/>
      <c r="S216" s="26"/>
      <c r="T216" s="26"/>
      <c r="U216" s="28"/>
      <c r="V216" s="26"/>
      <c r="W216" s="26"/>
      <c r="X216" s="26"/>
      <c r="Y216" s="28" t="s">
        <v>771</v>
      </c>
      <c r="Z216" s="6"/>
    </row>
    <row r="217" spans="1:26">
      <c r="A217" s="26">
        <v>213</v>
      </c>
      <c r="B217" s="27" t="s">
        <v>234</v>
      </c>
      <c r="C217" s="27" t="s">
        <v>69</v>
      </c>
      <c r="D217" s="27">
        <v>73</v>
      </c>
      <c r="E217" s="27" t="s">
        <v>195</v>
      </c>
      <c r="F217" s="27" t="s">
        <v>195</v>
      </c>
      <c r="G217" s="23" t="e">
        <f>REPLACE(#REF!,2,1,"＊")</f>
        <v>#REF!</v>
      </c>
      <c r="H217" s="23" t="str">
        <f t="shared" si="3"/>
        <v>0＊259230</v>
      </c>
      <c r="I217" s="27" t="s">
        <v>543</v>
      </c>
      <c r="J217" s="31" t="s">
        <v>721</v>
      </c>
      <c r="K217" s="28"/>
      <c r="L217" s="28"/>
      <c r="M217" s="28"/>
      <c r="N217" s="29"/>
      <c r="O217" s="28"/>
      <c r="P217" s="28"/>
      <c r="Q217" s="28" t="s">
        <v>9</v>
      </c>
      <c r="R217" s="28"/>
      <c r="S217" s="26"/>
      <c r="T217" s="26"/>
      <c r="U217" s="28"/>
      <c r="V217" s="26"/>
      <c r="W217" s="26"/>
      <c r="X217" s="26"/>
      <c r="Y217" s="28"/>
      <c r="Z217" s="6"/>
    </row>
    <row r="218" spans="1:26">
      <c r="A218" s="26">
        <v>214</v>
      </c>
      <c r="B218" s="27" t="s">
        <v>332</v>
      </c>
      <c r="C218" s="27" t="s">
        <v>69</v>
      </c>
      <c r="D218" s="27">
        <v>67</v>
      </c>
      <c r="E218" s="27" t="s">
        <v>195</v>
      </c>
      <c r="F218" s="27" t="s">
        <v>195</v>
      </c>
      <c r="G218" s="23" t="e">
        <f>REPLACE(#REF!,2,1,"＊")</f>
        <v>#REF!</v>
      </c>
      <c r="H218" s="23" t="str">
        <f t="shared" si="3"/>
        <v>0＊481208</v>
      </c>
      <c r="I218" s="27" t="s">
        <v>543</v>
      </c>
      <c r="J218" s="31" t="s">
        <v>721</v>
      </c>
      <c r="K218" s="28"/>
      <c r="L218" s="28"/>
      <c r="M218" s="28"/>
      <c r="N218" s="29"/>
      <c r="O218" s="28"/>
      <c r="P218" s="28"/>
      <c r="Q218" s="28" t="s">
        <v>9</v>
      </c>
      <c r="R218" s="28"/>
      <c r="S218" s="26"/>
      <c r="T218" s="26"/>
      <c r="U218" s="28"/>
      <c r="V218" s="26"/>
      <c r="W218" s="26"/>
      <c r="X218" s="26"/>
      <c r="Y218" s="28"/>
      <c r="Z218" s="6"/>
    </row>
    <row r="219" spans="1:26" ht="31">
      <c r="A219" s="26">
        <v>215</v>
      </c>
      <c r="B219" s="27" t="s">
        <v>582</v>
      </c>
      <c r="C219" s="27" t="s">
        <v>69</v>
      </c>
      <c r="D219" s="27">
        <v>68</v>
      </c>
      <c r="E219" s="27" t="s">
        <v>195</v>
      </c>
      <c r="F219" s="27" t="s">
        <v>195</v>
      </c>
      <c r="G219" s="23" t="e">
        <f>REPLACE(#REF!,2,1,"＊")</f>
        <v>#REF!</v>
      </c>
      <c r="H219" s="23" t="str">
        <f t="shared" si="3"/>
        <v>0＊782478</v>
      </c>
      <c r="I219" s="27" t="s">
        <v>543</v>
      </c>
      <c r="J219" s="31" t="s">
        <v>721</v>
      </c>
      <c r="K219" s="28"/>
      <c r="L219" s="28"/>
      <c r="M219" s="28"/>
      <c r="N219" s="29"/>
      <c r="O219" s="28"/>
      <c r="P219" s="28"/>
      <c r="Q219" s="28"/>
      <c r="R219" s="28" t="s">
        <v>740</v>
      </c>
      <c r="S219" s="26"/>
      <c r="T219" s="26"/>
      <c r="U219" s="28"/>
      <c r="V219" s="26"/>
      <c r="W219" s="26"/>
      <c r="X219" s="26"/>
      <c r="Y219" s="28"/>
      <c r="Z219" s="6"/>
    </row>
    <row r="220" spans="1:26">
      <c r="A220" s="26">
        <v>216</v>
      </c>
      <c r="B220" s="27" t="s">
        <v>584</v>
      </c>
      <c r="C220" s="27" t="s">
        <v>71</v>
      </c>
      <c r="D220" s="27">
        <v>62</v>
      </c>
      <c r="E220" s="27" t="s">
        <v>195</v>
      </c>
      <c r="F220" s="27" t="s">
        <v>195</v>
      </c>
      <c r="G220" s="23" t="e">
        <f>REPLACE(#REF!,2,1,"＊")</f>
        <v>#REF!</v>
      </c>
      <c r="H220" s="23" t="str">
        <f t="shared" si="3"/>
        <v>0＊118837</v>
      </c>
      <c r="I220" s="27" t="s">
        <v>543</v>
      </c>
      <c r="J220" s="31" t="s">
        <v>721</v>
      </c>
      <c r="K220" s="28"/>
      <c r="L220" s="28"/>
      <c r="M220" s="28"/>
      <c r="N220" s="29"/>
      <c r="O220" s="28"/>
      <c r="P220" s="28"/>
      <c r="Q220" s="28" t="s">
        <v>9</v>
      </c>
      <c r="R220" s="28"/>
      <c r="S220" s="26"/>
      <c r="T220" s="26"/>
      <c r="U220" s="28"/>
      <c r="V220" s="26"/>
      <c r="W220" s="26"/>
      <c r="X220" s="26"/>
      <c r="Y220" s="28"/>
      <c r="Z220" s="6"/>
    </row>
    <row r="221" spans="1:26">
      <c r="A221" s="26">
        <v>217</v>
      </c>
      <c r="B221" s="27" t="s">
        <v>157</v>
      </c>
      <c r="C221" s="27" t="s">
        <v>69</v>
      </c>
      <c r="D221" s="27">
        <v>68</v>
      </c>
      <c r="E221" s="27" t="s">
        <v>195</v>
      </c>
      <c r="F221" s="27" t="s">
        <v>195</v>
      </c>
      <c r="G221" s="23" t="e">
        <f>REPLACE(#REF!,2,1,"＊")</f>
        <v>#REF!</v>
      </c>
      <c r="H221" s="23" t="str">
        <f t="shared" si="3"/>
        <v>0＊161784</v>
      </c>
      <c r="I221" s="27" t="s">
        <v>543</v>
      </c>
      <c r="J221" s="31" t="s">
        <v>721</v>
      </c>
      <c r="K221" s="28"/>
      <c r="L221" s="28"/>
      <c r="M221" s="28"/>
      <c r="N221" s="29"/>
      <c r="O221" s="28"/>
      <c r="P221" s="28"/>
      <c r="Q221" s="28" t="s">
        <v>9</v>
      </c>
      <c r="R221" s="28"/>
      <c r="S221" s="26"/>
      <c r="T221" s="26"/>
      <c r="U221" s="28"/>
      <c r="V221" s="26"/>
      <c r="W221" s="26"/>
      <c r="X221" s="26"/>
      <c r="Y221" s="28"/>
      <c r="Z221" s="6"/>
    </row>
    <row r="222" spans="1:26" ht="31">
      <c r="A222" s="26">
        <v>218</v>
      </c>
      <c r="B222" s="27" t="s">
        <v>87</v>
      </c>
      <c r="C222" s="27" t="s">
        <v>71</v>
      </c>
      <c r="D222" s="27">
        <v>78</v>
      </c>
      <c r="E222" s="27" t="s">
        <v>195</v>
      </c>
      <c r="F222" s="27" t="s">
        <v>195</v>
      </c>
      <c r="G222" s="23" t="e">
        <f>REPLACE(#REF!,2,1,"＊")</f>
        <v>#REF!</v>
      </c>
      <c r="H222" s="23" t="str">
        <f t="shared" si="3"/>
        <v>0＊180746</v>
      </c>
      <c r="I222" s="27" t="s">
        <v>543</v>
      </c>
      <c r="J222" s="31" t="s">
        <v>721</v>
      </c>
      <c r="K222" s="28"/>
      <c r="L222" s="28"/>
      <c r="M222" s="28"/>
      <c r="N222" s="29"/>
      <c r="O222" s="28"/>
      <c r="P222" s="28"/>
      <c r="Q222" s="28" t="s">
        <v>9</v>
      </c>
      <c r="R222" s="28"/>
      <c r="S222" s="26"/>
      <c r="T222" s="26"/>
      <c r="U222" s="28"/>
      <c r="V222" s="26"/>
      <c r="W222" s="26"/>
      <c r="X222" s="26"/>
      <c r="Y222" s="28" t="s">
        <v>770</v>
      </c>
      <c r="Z222" s="6"/>
    </row>
    <row r="223" spans="1:26">
      <c r="A223" s="26">
        <v>219</v>
      </c>
      <c r="B223" s="27" t="s">
        <v>116</v>
      </c>
      <c r="C223" s="27" t="s">
        <v>71</v>
      </c>
      <c r="D223" s="27">
        <v>74</v>
      </c>
      <c r="E223" s="27" t="s">
        <v>195</v>
      </c>
      <c r="F223" s="27" t="s">
        <v>195</v>
      </c>
      <c r="G223" s="23" t="e">
        <f>REPLACE(#REF!,2,1,"＊")</f>
        <v>#REF!</v>
      </c>
      <c r="H223" s="23" t="str">
        <f t="shared" si="3"/>
        <v>0＊190558</v>
      </c>
      <c r="I223" s="27" t="s">
        <v>543</v>
      </c>
      <c r="J223" s="31" t="s">
        <v>721</v>
      </c>
      <c r="K223" s="28"/>
      <c r="L223" s="28"/>
      <c r="M223" s="28"/>
      <c r="N223" s="29"/>
      <c r="O223" s="28"/>
      <c r="P223" s="28" t="s">
        <v>9</v>
      </c>
      <c r="Q223" s="28" t="s">
        <v>9</v>
      </c>
      <c r="R223" s="28"/>
      <c r="S223" s="26"/>
      <c r="T223" s="26"/>
      <c r="U223" s="28"/>
      <c r="V223" s="26"/>
      <c r="W223" s="26"/>
      <c r="X223" s="26"/>
      <c r="Y223" s="28"/>
      <c r="Z223" s="6"/>
    </row>
    <row r="224" spans="1:26">
      <c r="A224" s="26">
        <v>220</v>
      </c>
      <c r="B224" s="27" t="s">
        <v>222</v>
      </c>
      <c r="C224" s="27" t="s">
        <v>69</v>
      </c>
      <c r="D224" s="27">
        <v>84</v>
      </c>
      <c r="E224" s="27" t="s">
        <v>195</v>
      </c>
      <c r="F224" s="27" t="s">
        <v>195</v>
      </c>
      <c r="G224" s="23" t="e">
        <f>REPLACE(#REF!,2,1,"＊")</f>
        <v>#REF!</v>
      </c>
      <c r="H224" s="23" t="str">
        <f t="shared" si="3"/>
        <v>1＊157348</v>
      </c>
      <c r="I224" s="27" t="s">
        <v>543</v>
      </c>
      <c r="J224" s="31" t="s">
        <v>721</v>
      </c>
      <c r="K224" s="28"/>
      <c r="L224" s="28" t="s">
        <v>9</v>
      </c>
      <c r="M224" s="28"/>
      <c r="N224" s="29"/>
      <c r="O224" s="28"/>
      <c r="P224" s="28"/>
      <c r="Q224" s="28"/>
      <c r="R224" s="28"/>
      <c r="S224" s="26"/>
      <c r="T224" s="26"/>
      <c r="U224" s="28"/>
      <c r="V224" s="26"/>
      <c r="W224" s="26"/>
      <c r="X224" s="26"/>
      <c r="Y224" s="28" t="s">
        <v>771</v>
      </c>
      <c r="Z224" s="6"/>
    </row>
    <row r="225" spans="1:26">
      <c r="A225" s="26">
        <v>221</v>
      </c>
      <c r="B225" s="27" t="s">
        <v>163</v>
      </c>
      <c r="C225" s="27" t="s">
        <v>69</v>
      </c>
      <c r="D225" s="27">
        <v>68</v>
      </c>
      <c r="E225" s="27" t="s">
        <v>195</v>
      </c>
      <c r="F225" s="27" t="s">
        <v>195</v>
      </c>
      <c r="G225" s="23" t="e">
        <f>REPLACE(#REF!,2,1,"＊")</f>
        <v>#REF!</v>
      </c>
      <c r="H225" s="23" t="str">
        <f t="shared" si="3"/>
        <v>2＊569919</v>
      </c>
      <c r="I225" s="27" t="s">
        <v>543</v>
      </c>
      <c r="J225" s="31" t="s">
        <v>721</v>
      </c>
      <c r="K225" s="28"/>
      <c r="L225" s="28"/>
      <c r="M225" s="28"/>
      <c r="N225" s="29"/>
      <c r="O225" s="28"/>
      <c r="P225" s="28"/>
      <c r="Q225" s="28" t="s">
        <v>735</v>
      </c>
      <c r="R225" s="28"/>
      <c r="S225" s="26"/>
      <c r="T225" s="26"/>
      <c r="U225" s="28"/>
      <c r="V225" s="26"/>
      <c r="W225" s="26"/>
      <c r="X225" s="26"/>
      <c r="Y225" s="28"/>
      <c r="Z225" s="6"/>
    </row>
    <row r="226" spans="1:26">
      <c r="A226" s="26">
        <v>222</v>
      </c>
      <c r="B226" s="27" t="s">
        <v>105</v>
      </c>
      <c r="C226" s="27" t="s">
        <v>69</v>
      </c>
      <c r="D226" s="27">
        <v>77</v>
      </c>
      <c r="E226" s="27" t="s">
        <v>195</v>
      </c>
      <c r="F226" s="27" t="s">
        <v>195</v>
      </c>
      <c r="G226" s="23" t="e">
        <f>REPLACE(#REF!,2,1,"＊")</f>
        <v>#REF!</v>
      </c>
      <c r="H226" s="23" t="str">
        <f t="shared" si="3"/>
        <v>2＊049673</v>
      </c>
      <c r="I226" s="27" t="s">
        <v>543</v>
      </c>
      <c r="J226" s="31" t="s">
        <v>721</v>
      </c>
      <c r="K226" s="28"/>
      <c r="L226" s="28"/>
      <c r="M226" s="28"/>
      <c r="N226" s="29"/>
      <c r="O226" s="28"/>
      <c r="P226" s="28"/>
      <c r="Q226" s="28" t="s">
        <v>9</v>
      </c>
      <c r="R226" s="28"/>
      <c r="S226" s="26"/>
      <c r="T226" s="26"/>
      <c r="U226" s="28"/>
      <c r="V226" s="26"/>
      <c r="W226" s="26"/>
      <c r="X226" s="26"/>
      <c r="Y226" s="28"/>
      <c r="Z226" s="6"/>
    </row>
    <row r="227" spans="1:26">
      <c r="A227" s="26">
        <v>223</v>
      </c>
      <c r="B227" s="27" t="s">
        <v>334</v>
      </c>
      <c r="C227" s="27" t="s">
        <v>69</v>
      </c>
      <c r="D227" s="27">
        <v>39</v>
      </c>
      <c r="E227" s="27" t="s">
        <v>195</v>
      </c>
      <c r="F227" s="27" t="s">
        <v>195</v>
      </c>
      <c r="G227" s="23" t="e">
        <f>REPLACE(#REF!,2,1,"＊")</f>
        <v>#REF!</v>
      </c>
      <c r="H227" s="23" t="str">
        <f t="shared" si="3"/>
        <v>2＊076487</v>
      </c>
      <c r="I227" s="27" t="s">
        <v>543</v>
      </c>
      <c r="J227" s="31" t="s">
        <v>721</v>
      </c>
      <c r="K227" s="28"/>
      <c r="L227" s="28"/>
      <c r="M227" s="28"/>
      <c r="N227" s="29"/>
      <c r="O227" s="28"/>
      <c r="P227" s="28"/>
      <c r="Q227" s="28" t="s">
        <v>9</v>
      </c>
      <c r="R227" s="28"/>
      <c r="S227" s="26"/>
      <c r="T227" s="26"/>
      <c r="U227" s="28"/>
      <c r="V227" s="26"/>
      <c r="W227" s="26"/>
      <c r="X227" s="26"/>
      <c r="Y227" s="28"/>
      <c r="Z227" s="6"/>
    </row>
    <row r="228" spans="1:26" ht="31">
      <c r="A228" s="26">
        <v>224</v>
      </c>
      <c r="B228" s="27" t="s">
        <v>81</v>
      </c>
      <c r="C228" s="27" t="s">
        <v>71</v>
      </c>
      <c r="D228" s="27">
        <v>57</v>
      </c>
      <c r="E228" s="27" t="s">
        <v>195</v>
      </c>
      <c r="F228" s="27" t="s">
        <v>195</v>
      </c>
      <c r="G228" s="23" t="e">
        <f>REPLACE(#REF!,2,1,"＊")</f>
        <v>#REF!</v>
      </c>
      <c r="H228" s="23" t="str">
        <f t="shared" si="3"/>
        <v>2＊241097</v>
      </c>
      <c r="I228" s="27" t="s">
        <v>543</v>
      </c>
      <c r="J228" s="31" t="s">
        <v>721</v>
      </c>
      <c r="K228" s="28"/>
      <c r="L228" s="28"/>
      <c r="M228" s="28"/>
      <c r="N228" s="29"/>
      <c r="O228" s="28"/>
      <c r="P228" s="28"/>
      <c r="Q228" s="28"/>
      <c r="R228" s="28" t="s">
        <v>740</v>
      </c>
      <c r="S228" s="26"/>
      <c r="T228" s="26"/>
      <c r="U228" s="28"/>
      <c r="V228" s="26"/>
      <c r="W228" s="26"/>
      <c r="X228" s="26"/>
      <c r="Y228" s="28"/>
      <c r="Z228" s="6"/>
    </row>
    <row r="229" spans="1:26">
      <c r="A229" s="26">
        <v>225</v>
      </c>
      <c r="B229" s="27" t="s">
        <v>167</v>
      </c>
      <c r="C229" s="27" t="s">
        <v>71</v>
      </c>
      <c r="D229" s="27">
        <v>74</v>
      </c>
      <c r="E229" s="27" t="s">
        <v>510</v>
      </c>
      <c r="F229" s="27" t="s">
        <v>539</v>
      </c>
      <c r="G229" s="23" t="e">
        <f>REPLACE(#REF!,2,1,"＊")</f>
        <v>#REF!</v>
      </c>
      <c r="H229" s="23" t="str">
        <f t="shared" si="3"/>
        <v>2＊481653</v>
      </c>
      <c r="I229" s="27" t="s">
        <v>543</v>
      </c>
      <c r="J229" s="31" t="s">
        <v>721</v>
      </c>
      <c r="K229" s="28"/>
      <c r="L229" s="28"/>
      <c r="M229" s="28"/>
      <c r="N229" s="29"/>
      <c r="O229" s="28"/>
      <c r="P229" s="28"/>
      <c r="Q229" s="28"/>
      <c r="R229" s="28"/>
      <c r="S229" s="26"/>
      <c r="T229" s="26"/>
      <c r="U229" s="28"/>
      <c r="V229" s="26"/>
      <c r="W229" s="26"/>
      <c r="X229" s="26"/>
      <c r="Y229" s="28" t="s">
        <v>771</v>
      </c>
      <c r="Z229" s="6"/>
    </row>
    <row r="230" spans="1:26">
      <c r="A230" s="26">
        <v>226</v>
      </c>
      <c r="B230" s="27" t="s">
        <v>365</v>
      </c>
      <c r="C230" s="27" t="s">
        <v>71</v>
      </c>
      <c r="D230" s="27">
        <v>68</v>
      </c>
      <c r="E230" s="27" t="s">
        <v>195</v>
      </c>
      <c r="F230" s="27" t="s">
        <v>195</v>
      </c>
      <c r="G230" s="23" t="e">
        <f>REPLACE(#REF!,2,1,"＊")</f>
        <v>#REF!</v>
      </c>
      <c r="H230" s="23" t="str">
        <f t="shared" si="3"/>
        <v>2＊639096</v>
      </c>
      <c r="I230" s="27" t="s">
        <v>543</v>
      </c>
      <c r="J230" s="31" t="s">
        <v>721</v>
      </c>
      <c r="K230" s="28"/>
      <c r="L230" s="28"/>
      <c r="M230" s="28"/>
      <c r="N230" s="29"/>
      <c r="O230" s="28"/>
      <c r="P230" s="28"/>
      <c r="Q230" s="28" t="s">
        <v>9</v>
      </c>
      <c r="R230" s="28"/>
      <c r="S230" s="26"/>
      <c r="T230" s="26"/>
      <c r="U230" s="28"/>
      <c r="V230" s="26"/>
      <c r="W230" s="26"/>
      <c r="X230" s="26"/>
      <c r="Y230" s="28"/>
      <c r="Z230" s="6"/>
    </row>
    <row r="231" spans="1:26" ht="31">
      <c r="A231" s="26">
        <v>227</v>
      </c>
      <c r="B231" s="27" t="s">
        <v>216</v>
      </c>
      <c r="C231" s="27" t="s">
        <v>69</v>
      </c>
      <c r="D231" s="27">
        <v>86</v>
      </c>
      <c r="E231" s="27" t="s">
        <v>195</v>
      </c>
      <c r="F231" s="27" t="s">
        <v>195</v>
      </c>
      <c r="G231" s="23" t="e">
        <f>REPLACE(#REF!,2,1,"＊")</f>
        <v>#REF!</v>
      </c>
      <c r="H231" s="23" t="str">
        <f t="shared" si="3"/>
        <v>2＊721117</v>
      </c>
      <c r="I231" s="27" t="s">
        <v>543</v>
      </c>
      <c r="J231" s="31" t="s">
        <v>721</v>
      </c>
      <c r="K231" s="28"/>
      <c r="L231" s="28"/>
      <c r="M231" s="28"/>
      <c r="N231" s="29"/>
      <c r="O231" s="28"/>
      <c r="P231" s="28"/>
      <c r="Q231" s="28"/>
      <c r="R231" s="28" t="s">
        <v>740</v>
      </c>
      <c r="S231" s="26"/>
      <c r="T231" s="26"/>
      <c r="U231" s="28"/>
      <c r="V231" s="26"/>
      <c r="W231" s="26"/>
      <c r="X231" s="26"/>
      <c r="Y231" s="28"/>
      <c r="Z231" s="6"/>
    </row>
    <row r="232" spans="1:26">
      <c r="A232" s="26">
        <v>228</v>
      </c>
      <c r="B232" s="27" t="s">
        <v>586</v>
      </c>
      <c r="C232" s="27" t="s">
        <v>71</v>
      </c>
      <c r="D232" s="27">
        <v>45</v>
      </c>
      <c r="E232" s="27" t="s">
        <v>195</v>
      </c>
      <c r="F232" s="27" t="s">
        <v>195</v>
      </c>
      <c r="G232" s="23" t="e">
        <f>REPLACE(#REF!,2,1,"＊")</f>
        <v>#REF!</v>
      </c>
      <c r="H232" s="23" t="str">
        <f t="shared" si="3"/>
        <v>2＊497061</v>
      </c>
      <c r="I232" s="27" t="s">
        <v>543</v>
      </c>
      <c r="J232" s="31" t="s">
        <v>721</v>
      </c>
      <c r="K232" s="28"/>
      <c r="L232" s="28"/>
      <c r="M232" s="28"/>
      <c r="N232" s="29"/>
      <c r="O232" s="28"/>
      <c r="P232" s="28"/>
      <c r="Q232" s="28" t="s">
        <v>9</v>
      </c>
      <c r="R232" s="28"/>
      <c r="S232" s="26"/>
      <c r="T232" s="26"/>
      <c r="U232" s="28"/>
      <c r="V232" s="26"/>
      <c r="W232" s="26"/>
      <c r="X232" s="26"/>
      <c r="Y232" s="28"/>
      <c r="Z232" s="6"/>
    </row>
    <row r="233" spans="1:26">
      <c r="A233" s="26">
        <v>229</v>
      </c>
      <c r="B233" s="27" t="s">
        <v>587</v>
      </c>
      <c r="C233" s="27" t="s">
        <v>69</v>
      </c>
      <c r="D233" s="27">
        <v>66</v>
      </c>
      <c r="E233" s="27" t="s">
        <v>195</v>
      </c>
      <c r="F233" s="27" t="s">
        <v>195</v>
      </c>
      <c r="G233" s="23" t="e">
        <f>REPLACE(#REF!,2,1,"＊")</f>
        <v>#REF!</v>
      </c>
      <c r="H233" s="23" t="str">
        <f t="shared" si="3"/>
        <v>2＊506694</v>
      </c>
      <c r="I233" s="27" t="s">
        <v>543</v>
      </c>
      <c r="J233" s="31" t="s">
        <v>721</v>
      </c>
      <c r="K233" s="28"/>
      <c r="L233" s="28"/>
      <c r="M233" s="28"/>
      <c r="N233" s="29"/>
      <c r="O233" s="28"/>
      <c r="P233" s="28"/>
      <c r="Q233" s="28" t="s">
        <v>9</v>
      </c>
      <c r="R233" s="28"/>
      <c r="S233" s="26"/>
      <c r="T233" s="26"/>
      <c r="U233" s="28"/>
      <c r="V233" s="26"/>
      <c r="W233" s="26"/>
      <c r="X233" s="26"/>
      <c r="Y233" s="28"/>
      <c r="Z233" s="6"/>
    </row>
    <row r="234" spans="1:26">
      <c r="A234" s="26">
        <v>230</v>
      </c>
      <c r="B234" s="27" t="s">
        <v>588</v>
      </c>
      <c r="C234" s="27" t="s">
        <v>69</v>
      </c>
      <c r="D234" s="27">
        <v>55</v>
      </c>
      <c r="E234" s="27" t="s">
        <v>195</v>
      </c>
      <c r="F234" s="27" t="s">
        <v>195</v>
      </c>
      <c r="G234" s="23" t="e">
        <f>REPLACE(#REF!,2,1,"＊")</f>
        <v>#REF!</v>
      </c>
      <c r="H234" s="23" t="str">
        <f t="shared" si="3"/>
        <v>2＊508551</v>
      </c>
      <c r="I234" s="27" t="s">
        <v>543</v>
      </c>
      <c r="J234" s="31" t="s">
        <v>721</v>
      </c>
      <c r="K234" s="28"/>
      <c r="L234" s="28"/>
      <c r="M234" s="28"/>
      <c r="N234" s="29"/>
      <c r="O234" s="28"/>
      <c r="P234" s="28"/>
      <c r="Q234" s="28" t="s">
        <v>9</v>
      </c>
      <c r="R234" s="28"/>
      <c r="S234" s="26"/>
      <c r="T234" s="26"/>
      <c r="U234" s="28"/>
      <c r="V234" s="26"/>
      <c r="W234" s="26"/>
      <c r="X234" s="26"/>
      <c r="Y234" s="28"/>
      <c r="Z234" s="6"/>
    </row>
    <row r="235" spans="1:26" ht="31">
      <c r="A235" s="26">
        <v>231</v>
      </c>
      <c r="B235" s="27" t="s">
        <v>233</v>
      </c>
      <c r="C235" s="27" t="s">
        <v>69</v>
      </c>
      <c r="D235" s="27">
        <v>58</v>
      </c>
      <c r="E235" s="27" t="s">
        <v>195</v>
      </c>
      <c r="F235" s="27" t="s">
        <v>195</v>
      </c>
      <c r="G235" s="23" t="e">
        <f>REPLACE(#REF!,2,1,"＊")</f>
        <v>#REF!</v>
      </c>
      <c r="H235" s="23" t="str">
        <f t="shared" si="3"/>
        <v>0＊126836</v>
      </c>
      <c r="I235" s="27" t="s">
        <v>539</v>
      </c>
      <c r="J235" s="31" t="s">
        <v>721</v>
      </c>
      <c r="K235" s="28"/>
      <c r="L235" s="28"/>
      <c r="M235" s="28"/>
      <c r="N235" s="29"/>
      <c r="O235" s="28"/>
      <c r="P235" s="28"/>
      <c r="Q235" s="28"/>
      <c r="R235" s="28" t="s">
        <v>740</v>
      </c>
      <c r="S235" s="26"/>
      <c r="T235" s="26"/>
      <c r="U235" s="28"/>
      <c r="V235" s="26"/>
      <c r="W235" s="26"/>
      <c r="X235" s="26"/>
      <c r="Y235" s="28"/>
      <c r="Z235" s="6"/>
    </row>
    <row r="236" spans="1:26">
      <c r="A236" s="26">
        <v>232</v>
      </c>
      <c r="B236" s="27" t="s">
        <v>132</v>
      </c>
      <c r="C236" s="27" t="s">
        <v>69</v>
      </c>
      <c r="D236" s="27">
        <v>65</v>
      </c>
      <c r="E236" s="27" t="s">
        <v>195</v>
      </c>
      <c r="F236" s="27" t="s">
        <v>195</v>
      </c>
      <c r="G236" s="23" t="e">
        <f>REPLACE(#REF!,2,1,"＊")</f>
        <v>#REF!</v>
      </c>
      <c r="H236" s="23" t="str">
        <f t="shared" si="3"/>
        <v>0＊512505</v>
      </c>
      <c r="I236" s="27" t="s">
        <v>539</v>
      </c>
      <c r="J236" s="31" t="s">
        <v>721</v>
      </c>
      <c r="K236" s="28"/>
      <c r="L236" s="28"/>
      <c r="M236" s="28"/>
      <c r="N236" s="29"/>
      <c r="O236" s="28"/>
      <c r="P236" s="28"/>
      <c r="Q236" s="28" t="s">
        <v>9</v>
      </c>
      <c r="R236" s="28"/>
      <c r="S236" s="26"/>
      <c r="T236" s="26"/>
      <c r="U236" s="28"/>
      <c r="V236" s="26"/>
      <c r="W236" s="26"/>
      <c r="X236" s="26"/>
      <c r="Y236" s="28"/>
      <c r="Z236" s="6"/>
    </row>
    <row r="237" spans="1:26">
      <c r="A237" s="26">
        <v>233</v>
      </c>
      <c r="B237" s="27" t="s">
        <v>589</v>
      </c>
      <c r="C237" s="27" t="s">
        <v>69</v>
      </c>
      <c r="D237" s="27">
        <v>74</v>
      </c>
      <c r="E237" s="27" t="s">
        <v>195</v>
      </c>
      <c r="F237" s="27" t="s">
        <v>195</v>
      </c>
      <c r="G237" s="23" t="e">
        <f>REPLACE(#REF!,2,1,"＊")</f>
        <v>#REF!</v>
      </c>
      <c r="H237" s="23" t="str">
        <f t="shared" si="3"/>
        <v>1＊345466</v>
      </c>
      <c r="I237" s="27" t="s">
        <v>539</v>
      </c>
      <c r="J237" s="31" t="s">
        <v>721</v>
      </c>
      <c r="K237" s="28"/>
      <c r="L237" s="28"/>
      <c r="M237" s="28"/>
      <c r="N237" s="29"/>
      <c r="O237" s="28"/>
      <c r="P237" s="28"/>
      <c r="Q237" s="28"/>
      <c r="R237" s="28"/>
      <c r="S237" s="26" t="s">
        <v>9</v>
      </c>
      <c r="T237" s="26"/>
      <c r="U237" s="28"/>
      <c r="V237" s="26"/>
      <c r="W237" s="26"/>
      <c r="X237" s="26"/>
      <c r="Y237" s="28"/>
      <c r="Z237" s="6"/>
    </row>
    <row r="238" spans="1:26">
      <c r="A238" s="26">
        <v>234</v>
      </c>
      <c r="B238" s="27" t="s">
        <v>243</v>
      </c>
      <c r="C238" s="27" t="s">
        <v>69</v>
      </c>
      <c r="D238" s="27">
        <v>67</v>
      </c>
      <c r="E238" s="27" t="s">
        <v>195</v>
      </c>
      <c r="F238" s="27" t="s">
        <v>195</v>
      </c>
      <c r="G238" s="23" t="e">
        <f>REPLACE(#REF!,2,1,"＊")</f>
        <v>#REF!</v>
      </c>
      <c r="H238" s="23" t="str">
        <f t="shared" si="3"/>
        <v>1＊184066</v>
      </c>
      <c r="I238" s="27" t="s">
        <v>539</v>
      </c>
      <c r="J238" s="31" t="s">
        <v>721</v>
      </c>
      <c r="K238" s="28"/>
      <c r="L238" s="28"/>
      <c r="M238" s="28"/>
      <c r="N238" s="29"/>
      <c r="O238" s="28"/>
      <c r="P238" s="28"/>
      <c r="Q238" s="28" t="s">
        <v>9</v>
      </c>
      <c r="R238" s="28"/>
      <c r="S238" s="26"/>
      <c r="T238" s="26"/>
      <c r="U238" s="28"/>
      <c r="V238" s="26"/>
      <c r="W238" s="26"/>
      <c r="X238" s="26"/>
      <c r="Y238" s="28"/>
      <c r="Z238" s="6"/>
    </row>
    <row r="239" spans="1:26">
      <c r="A239" s="26">
        <v>235</v>
      </c>
      <c r="B239" s="27" t="s">
        <v>84</v>
      </c>
      <c r="C239" s="27" t="s">
        <v>69</v>
      </c>
      <c r="D239" s="27">
        <v>70</v>
      </c>
      <c r="E239" s="27" t="s">
        <v>195</v>
      </c>
      <c r="F239" s="27" t="s">
        <v>195</v>
      </c>
      <c r="G239" s="23" t="e">
        <f>REPLACE(#REF!,2,1,"＊")</f>
        <v>#REF!</v>
      </c>
      <c r="H239" s="23" t="str">
        <f t="shared" si="3"/>
        <v>1＊127224</v>
      </c>
      <c r="I239" s="27" t="s">
        <v>539</v>
      </c>
      <c r="J239" s="31" t="s">
        <v>721</v>
      </c>
      <c r="K239" s="28"/>
      <c r="L239" s="28"/>
      <c r="M239" s="28"/>
      <c r="N239" s="29"/>
      <c r="O239" s="28"/>
      <c r="P239" s="28"/>
      <c r="Q239" s="28" t="s">
        <v>9</v>
      </c>
      <c r="R239" s="28"/>
      <c r="S239" s="26"/>
      <c r="T239" s="26"/>
      <c r="U239" s="28" t="s">
        <v>736</v>
      </c>
      <c r="V239" s="26"/>
      <c r="W239" s="26"/>
      <c r="X239" s="26"/>
      <c r="Y239" s="28"/>
      <c r="Z239" s="6"/>
    </row>
    <row r="240" spans="1:26">
      <c r="A240" s="26">
        <v>236</v>
      </c>
      <c r="B240" s="27" t="s">
        <v>280</v>
      </c>
      <c r="C240" s="27" t="s">
        <v>71</v>
      </c>
      <c r="D240" s="27">
        <v>75</v>
      </c>
      <c r="E240" s="27" t="s">
        <v>195</v>
      </c>
      <c r="F240" s="27" t="s">
        <v>195</v>
      </c>
      <c r="G240" s="23" t="e">
        <f>REPLACE(#REF!,2,1,"＊")</f>
        <v>#REF!</v>
      </c>
      <c r="H240" s="23" t="str">
        <f t="shared" si="3"/>
        <v>2＊106674</v>
      </c>
      <c r="I240" s="27" t="s">
        <v>539</v>
      </c>
      <c r="J240" s="31" t="s">
        <v>721</v>
      </c>
      <c r="K240" s="28"/>
      <c r="L240" s="28"/>
      <c r="M240" s="28"/>
      <c r="N240" s="29"/>
      <c r="O240" s="28"/>
      <c r="P240" s="28"/>
      <c r="Q240" s="28" t="s">
        <v>9</v>
      </c>
      <c r="R240" s="28"/>
      <c r="S240" s="26"/>
      <c r="T240" s="26"/>
      <c r="U240" s="28"/>
      <c r="V240" s="26"/>
      <c r="W240" s="26"/>
      <c r="X240" s="26"/>
      <c r="Y240" s="28"/>
      <c r="Z240" s="6"/>
    </row>
    <row r="241" spans="1:26">
      <c r="A241" s="26">
        <v>237</v>
      </c>
      <c r="B241" s="27" t="s">
        <v>255</v>
      </c>
      <c r="C241" s="27" t="s">
        <v>71</v>
      </c>
      <c r="D241" s="27">
        <v>75</v>
      </c>
      <c r="E241" s="27" t="s">
        <v>195</v>
      </c>
      <c r="F241" s="27" t="s">
        <v>195</v>
      </c>
      <c r="G241" s="23" t="e">
        <f>REPLACE(#REF!,2,1,"＊")</f>
        <v>#REF!</v>
      </c>
      <c r="H241" s="23" t="str">
        <f t="shared" si="3"/>
        <v>0＊500157</v>
      </c>
      <c r="I241" s="27" t="s">
        <v>553</v>
      </c>
      <c r="J241" s="31" t="s">
        <v>721</v>
      </c>
      <c r="K241" s="28"/>
      <c r="L241" s="28"/>
      <c r="M241" s="28"/>
      <c r="N241" s="29"/>
      <c r="O241" s="28"/>
      <c r="P241" s="28"/>
      <c r="Q241" s="28" t="s">
        <v>9</v>
      </c>
      <c r="R241" s="28"/>
      <c r="S241" s="26"/>
      <c r="T241" s="26"/>
      <c r="U241" s="28"/>
      <c r="V241" s="26"/>
      <c r="W241" s="26"/>
      <c r="X241" s="26"/>
      <c r="Y241" s="28"/>
      <c r="Z241" s="6"/>
    </row>
    <row r="242" spans="1:26">
      <c r="A242" s="26">
        <v>238</v>
      </c>
      <c r="B242" s="27" t="s">
        <v>590</v>
      </c>
      <c r="C242" s="27" t="s">
        <v>71</v>
      </c>
      <c r="D242" s="27">
        <v>60</v>
      </c>
      <c r="E242" s="27" t="s">
        <v>195</v>
      </c>
      <c r="F242" s="27" t="s">
        <v>195</v>
      </c>
      <c r="G242" s="23" t="e">
        <f>REPLACE(#REF!,2,1,"＊")</f>
        <v>#REF!</v>
      </c>
      <c r="H242" s="23" t="str">
        <f t="shared" si="3"/>
        <v>0＊594929</v>
      </c>
      <c r="I242" s="27" t="s">
        <v>553</v>
      </c>
      <c r="J242" s="31" t="s">
        <v>721</v>
      </c>
      <c r="K242" s="28"/>
      <c r="L242" s="28"/>
      <c r="M242" s="28"/>
      <c r="N242" s="29"/>
      <c r="O242" s="28"/>
      <c r="P242" s="28"/>
      <c r="Q242" s="28" t="s">
        <v>9</v>
      </c>
      <c r="R242" s="28"/>
      <c r="S242" s="26"/>
      <c r="T242" s="26"/>
      <c r="U242" s="28"/>
      <c r="V242" s="26" t="s">
        <v>757</v>
      </c>
      <c r="W242" s="26"/>
      <c r="X242" s="26"/>
      <c r="Y242" s="28"/>
      <c r="Z242" s="6"/>
    </row>
    <row r="243" spans="1:26">
      <c r="A243" s="26">
        <v>239</v>
      </c>
      <c r="B243" s="27" t="s">
        <v>116</v>
      </c>
      <c r="C243" s="27" t="s">
        <v>71</v>
      </c>
      <c r="D243" s="27">
        <v>74</v>
      </c>
      <c r="E243" s="27" t="s">
        <v>195</v>
      </c>
      <c r="F243" s="27" t="s">
        <v>195</v>
      </c>
      <c r="G243" s="23" t="e">
        <f>REPLACE(#REF!,2,1,"＊")</f>
        <v>#REF!</v>
      </c>
      <c r="H243" s="23" t="str">
        <f t="shared" si="3"/>
        <v>0＊190558</v>
      </c>
      <c r="I243" s="27" t="s">
        <v>553</v>
      </c>
      <c r="J243" s="31" t="s">
        <v>721</v>
      </c>
      <c r="K243" s="28"/>
      <c r="L243" s="28"/>
      <c r="M243" s="28"/>
      <c r="N243" s="29"/>
      <c r="O243" s="28"/>
      <c r="P243" s="28" t="s">
        <v>9</v>
      </c>
      <c r="Q243" s="28" t="s">
        <v>9</v>
      </c>
      <c r="R243" s="28"/>
      <c r="S243" s="26"/>
      <c r="T243" s="26"/>
      <c r="U243" s="28" t="s">
        <v>736</v>
      </c>
      <c r="V243" s="26"/>
      <c r="W243" s="26"/>
      <c r="X243" s="26"/>
      <c r="Y243" s="28"/>
      <c r="Z243" s="6"/>
    </row>
    <row r="244" spans="1:26">
      <c r="A244" s="26">
        <v>240</v>
      </c>
      <c r="B244" s="27" t="s">
        <v>337</v>
      </c>
      <c r="C244" s="27" t="s">
        <v>69</v>
      </c>
      <c r="D244" s="27">
        <v>63</v>
      </c>
      <c r="E244" s="27" t="s">
        <v>195</v>
      </c>
      <c r="F244" s="27" t="s">
        <v>195</v>
      </c>
      <c r="G244" s="23" t="e">
        <f>REPLACE(#REF!,2,1,"＊")</f>
        <v>#REF!</v>
      </c>
      <c r="H244" s="23" t="str">
        <f t="shared" si="3"/>
        <v>2＊288952</v>
      </c>
      <c r="I244" s="27" t="s">
        <v>553</v>
      </c>
      <c r="J244" s="31" t="s">
        <v>721</v>
      </c>
      <c r="K244" s="28"/>
      <c r="L244" s="28"/>
      <c r="M244" s="28"/>
      <c r="N244" s="29"/>
      <c r="O244" s="28"/>
      <c r="P244" s="28"/>
      <c r="Q244" s="28" t="s">
        <v>9</v>
      </c>
      <c r="R244" s="28"/>
      <c r="S244" s="26"/>
      <c r="T244" s="26"/>
      <c r="U244" s="28"/>
      <c r="V244" s="26"/>
      <c r="W244" s="26"/>
      <c r="X244" s="26"/>
      <c r="Y244" s="28"/>
      <c r="Z244" s="6"/>
    </row>
    <row r="245" spans="1:26">
      <c r="A245" s="26">
        <v>241</v>
      </c>
      <c r="B245" s="27" t="s">
        <v>592</v>
      </c>
      <c r="C245" s="27" t="s">
        <v>71</v>
      </c>
      <c r="D245" s="27">
        <v>62</v>
      </c>
      <c r="E245" s="27" t="s">
        <v>195</v>
      </c>
      <c r="F245" s="27" t="s">
        <v>195</v>
      </c>
      <c r="G245" s="23" t="e">
        <f>REPLACE(#REF!,2,1,"＊")</f>
        <v>#REF!</v>
      </c>
      <c r="H245" s="23" t="str">
        <f t="shared" si="3"/>
        <v>1＊231525</v>
      </c>
      <c r="I245" s="27" t="s">
        <v>593</v>
      </c>
      <c r="J245" s="31" t="s">
        <v>721</v>
      </c>
      <c r="K245" s="28"/>
      <c r="L245" s="28"/>
      <c r="M245" s="28"/>
      <c r="N245" s="29"/>
      <c r="O245" s="28"/>
      <c r="P245" s="28"/>
      <c r="Q245" s="28" t="s">
        <v>9</v>
      </c>
      <c r="R245" s="28"/>
      <c r="S245" s="26"/>
      <c r="T245" s="26"/>
      <c r="U245" s="28"/>
      <c r="V245" s="26"/>
      <c r="W245" s="26"/>
      <c r="X245" s="26"/>
      <c r="Y245" s="28"/>
      <c r="Z245" s="6"/>
    </row>
    <row r="246" spans="1:26">
      <c r="A246" s="26">
        <v>242</v>
      </c>
      <c r="B246" s="27" t="s">
        <v>237</v>
      </c>
      <c r="C246" s="27" t="s">
        <v>69</v>
      </c>
      <c r="D246" s="27">
        <v>77</v>
      </c>
      <c r="E246" s="27" t="s">
        <v>195</v>
      </c>
      <c r="F246" s="27" t="s">
        <v>195</v>
      </c>
      <c r="G246" s="23" t="e">
        <f>REPLACE(#REF!,2,1,"＊")</f>
        <v>#REF!</v>
      </c>
      <c r="H246" s="23" t="str">
        <f t="shared" si="3"/>
        <v>2＊204011</v>
      </c>
      <c r="I246" s="27" t="s">
        <v>593</v>
      </c>
      <c r="J246" s="31" t="s">
        <v>721</v>
      </c>
      <c r="K246" s="28"/>
      <c r="L246" s="28"/>
      <c r="M246" s="28"/>
      <c r="N246" s="29"/>
      <c r="O246" s="28"/>
      <c r="P246" s="28"/>
      <c r="Q246" s="28" t="s">
        <v>9</v>
      </c>
      <c r="R246" s="28"/>
      <c r="S246" s="26"/>
      <c r="T246" s="26"/>
      <c r="U246" s="28"/>
      <c r="V246" s="26"/>
      <c r="W246" s="26"/>
      <c r="X246" s="26"/>
      <c r="Y246" s="28"/>
      <c r="Z246" s="6"/>
    </row>
    <row r="247" spans="1:26">
      <c r="A247" s="26">
        <v>243</v>
      </c>
      <c r="B247" s="27" t="s">
        <v>249</v>
      </c>
      <c r="C247" s="27" t="s">
        <v>71</v>
      </c>
      <c r="D247" s="27">
        <v>63</v>
      </c>
      <c r="E247" s="27" t="s">
        <v>195</v>
      </c>
      <c r="F247" s="27" t="s">
        <v>195</v>
      </c>
      <c r="G247" s="23" t="e">
        <f>REPLACE(#REF!,2,1,"＊")</f>
        <v>#REF!</v>
      </c>
      <c r="H247" s="23" t="str">
        <f t="shared" si="3"/>
        <v>0＊602604</v>
      </c>
      <c r="I247" s="27" t="s">
        <v>595</v>
      </c>
      <c r="J247" s="31" t="s">
        <v>721</v>
      </c>
      <c r="K247" s="28"/>
      <c r="L247" s="28"/>
      <c r="M247" s="28"/>
      <c r="N247" s="29"/>
      <c r="O247" s="28"/>
      <c r="P247" s="28"/>
      <c r="Q247" s="28" t="s">
        <v>9</v>
      </c>
      <c r="R247" s="28"/>
      <c r="S247" s="26"/>
      <c r="T247" s="26"/>
      <c r="U247" s="28"/>
      <c r="V247" s="26"/>
      <c r="W247" s="26"/>
      <c r="X247" s="26"/>
      <c r="Y247" s="28"/>
      <c r="Z247" s="6"/>
    </row>
    <row r="248" spans="1:26">
      <c r="A248" s="26">
        <v>244</v>
      </c>
      <c r="B248" s="27" t="s">
        <v>596</v>
      </c>
      <c r="C248" s="27" t="s">
        <v>69</v>
      </c>
      <c r="D248" s="27">
        <v>75</v>
      </c>
      <c r="E248" s="27" t="s">
        <v>195</v>
      </c>
      <c r="F248" s="27" t="s">
        <v>195</v>
      </c>
      <c r="G248" s="23" t="e">
        <f>REPLACE(#REF!,2,1,"＊")</f>
        <v>#REF!</v>
      </c>
      <c r="H248" s="23" t="str">
        <f t="shared" si="3"/>
        <v>0＊913875</v>
      </c>
      <c r="I248" s="27" t="s">
        <v>595</v>
      </c>
      <c r="J248" s="31" t="s">
        <v>721</v>
      </c>
      <c r="K248" s="28"/>
      <c r="L248" s="28"/>
      <c r="M248" s="28"/>
      <c r="N248" s="29"/>
      <c r="O248" s="28"/>
      <c r="P248" s="28"/>
      <c r="Q248" s="28" t="s">
        <v>735</v>
      </c>
      <c r="R248" s="28"/>
      <c r="S248" s="26"/>
      <c r="T248" s="26"/>
      <c r="U248" s="28"/>
      <c r="V248" s="26"/>
      <c r="W248" s="26"/>
      <c r="X248" s="26"/>
      <c r="Y248" s="28"/>
      <c r="Z248" s="6"/>
    </row>
    <row r="249" spans="1:26">
      <c r="A249" s="26">
        <v>245</v>
      </c>
      <c r="B249" s="27" t="s">
        <v>110</v>
      </c>
      <c r="C249" s="27" t="s">
        <v>69</v>
      </c>
      <c r="D249" s="27">
        <v>62</v>
      </c>
      <c r="E249" s="27" t="s">
        <v>195</v>
      </c>
      <c r="F249" s="27" t="s">
        <v>195</v>
      </c>
      <c r="G249" s="23" t="e">
        <f>REPLACE(#REF!,2,1,"＊")</f>
        <v>#REF!</v>
      </c>
      <c r="H249" s="23" t="str">
        <f t="shared" si="3"/>
        <v>0＊085116</v>
      </c>
      <c r="I249" s="27" t="s">
        <v>595</v>
      </c>
      <c r="J249" s="31" t="s">
        <v>721</v>
      </c>
      <c r="K249" s="28"/>
      <c r="L249" s="28"/>
      <c r="M249" s="28"/>
      <c r="N249" s="29"/>
      <c r="O249" s="28"/>
      <c r="P249" s="28"/>
      <c r="Q249" s="28" t="s">
        <v>9</v>
      </c>
      <c r="R249" s="28"/>
      <c r="S249" s="26"/>
      <c r="T249" s="26"/>
      <c r="U249" s="28"/>
      <c r="V249" s="26"/>
      <c r="W249" s="26"/>
      <c r="X249" s="26"/>
      <c r="Y249" s="28"/>
      <c r="Z249" s="6"/>
    </row>
    <row r="250" spans="1:26">
      <c r="A250" s="26">
        <v>246</v>
      </c>
      <c r="B250" s="27" t="s">
        <v>154</v>
      </c>
      <c r="C250" s="27" t="s">
        <v>71</v>
      </c>
      <c r="D250" s="27">
        <v>83</v>
      </c>
      <c r="E250" s="27" t="s">
        <v>195</v>
      </c>
      <c r="F250" s="27" t="s">
        <v>195</v>
      </c>
      <c r="G250" s="23" t="e">
        <f>REPLACE(#REF!,2,1,"＊")</f>
        <v>#REF!</v>
      </c>
      <c r="H250" s="23" t="str">
        <f t="shared" si="3"/>
        <v>1＊794623</v>
      </c>
      <c r="I250" s="27" t="s">
        <v>595</v>
      </c>
      <c r="J250" s="31" t="s">
        <v>721</v>
      </c>
      <c r="K250" s="28"/>
      <c r="L250" s="28"/>
      <c r="M250" s="28"/>
      <c r="N250" s="29"/>
      <c r="O250" s="28"/>
      <c r="P250" s="28"/>
      <c r="Q250" s="28" t="s">
        <v>9</v>
      </c>
      <c r="R250" s="28"/>
      <c r="S250" s="26"/>
      <c r="T250" s="26"/>
      <c r="U250" s="28"/>
      <c r="V250" s="26"/>
      <c r="W250" s="26"/>
      <c r="X250" s="26"/>
      <c r="Y250" s="28"/>
      <c r="Z250" s="6"/>
    </row>
    <row r="251" spans="1:26" ht="31">
      <c r="A251" s="26">
        <v>247</v>
      </c>
      <c r="B251" s="27" t="s">
        <v>336</v>
      </c>
      <c r="C251" s="27" t="s">
        <v>71</v>
      </c>
      <c r="D251" s="27">
        <v>58</v>
      </c>
      <c r="E251" s="27" t="s">
        <v>195</v>
      </c>
      <c r="F251" s="27" t="s">
        <v>195</v>
      </c>
      <c r="G251" s="23" t="e">
        <f>REPLACE(#REF!,2,1,"＊")</f>
        <v>#REF!</v>
      </c>
      <c r="H251" s="23" t="str">
        <f t="shared" si="3"/>
        <v>1＊983011</v>
      </c>
      <c r="I251" s="27" t="s">
        <v>595</v>
      </c>
      <c r="J251" s="31" t="s">
        <v>721</v>
      </c>
      <c r="K251" s="28"/>
      <c r="L251" s="28"/>
      <c r="M251" s="28"/>
      <c r="N251" s="29"/>
      <c r="O251" s="28"/>
      <c r="P251" s="28"/>
      <c r="Q251" s="28"/>
      <c r="R251" s="28" t="s">
        <v>740</v>
      </c>
      <c r="S251" s="26"/>
      <c r="T251" s="26"/>
      <c r="U251" s="28"/>
      <c r="V251" s="26"/>
      <c r="W251" s="26"/>
      <c r="X251" s="26"/>
      <c r="Y251" s="28"/>
      <c r="Z251" s="6"/>
    </row>
    <row r="252" spans="1:26">
      <c r="A252" s="26">
        <v>248</v>
      </c>
      <c r="B252" s="27" t="s">
        <v>304</v>
      </c>
      <c r="C252" s="27" t="s">
        <v>71</v>
      </c>
      <c r="D252" s="27">
        <v>66</v>
      </c>
      <c r="E252" s="27" t="s">
        <v>195</v>
      </c>
      <c r="F252" s="27" t="s">
        <v>195</v>
      </c>
      <c r="G252" s="23" t="e">
        <f>REPLACE(#REF!,2,1,"＊")</f>
        <v>#REF!</v>
      </c>
      <c r="H252" s="23" t="str">
        <f t="shared" si="3"/>
        <v>1＊080256</v>
      </c>
      <c r="I252" s="27" t="s">
        <v>595</v>
      </c>
      <c r="J252" s="31" t="s">
        <v>721</v>
      </c>
      <c r="K252" s="28"/>
      <c r="L252" s="28"/>
      <c r="M252" s="28"/>
      <c r="N252" s="29"/>
      <c r="O252" s="28"/>
      <c r="P252" s="28"/>
      <c r="Q252" s="28"/>
      <c r="R252" s="28"/>
      <c r="S252" s="26" t="s">
        <v>9</v>
      </c>
      <c r="T252" s="26"/>
      <c r="U252" s="28"/>
      <c r="V252" s="26"/>
      <c r="W252" s="26"/>
      <c r="X252" s="26"/>
      <c r="Y252" s="28"/>
      <c r="Z252" s="6"/>
    </row>
    <row r="253" spans="1:26">
      <c r="A253" s="26">
        <v>249</v>
      </c>
      <c r="B253" s="27" t="s">
        <v>597</v>
      </c>
      <c r="C253" s="27" t="s">
        <v>71</v>
      </c>
      <c r="D253" s="27">
        <v>66</v>
      </c>
      <c r="E253" s="27" t="s">
        <v>195</v>
      </c>
      <c r="F253" s="27" t="s">
        <v>195</v>
      </c>
      <c r="G253" s="23" t="e">
        <f>REPLACE(#REF!,2,1,"＊")</f>
        <v>#REF!</v>
      </c>
      <c r="H253" s="23" t="str">
        <f t="shared" si="3"/>
        <v>1＊275503</v>
      </c>
      <c r="I253" s="27" t="s">
        <v>595</v>
      </c>
      <c r="J253" s="31" t="s">
        <v>721</v>
      </c>
      <c r="K253" s="28"/>
      <c r="L253" s="28"/>
      <c r="M253" s="28"/>
      <c r="N253" s="29"/>
      <c r="O253" s="28"/>
      <c r="P253" s="28"/>
      <c r="Q253" s="28" t="s">
        <v>9</v>
      </c>
      <c r="R253" s="28"/>
      <c r="S253" s="26"/>
      <c r="T253" s="26"/>
      <c r="U253" s="28" t="s">
        <v>736</v>
      </c>
      <c r="V253" s="26"/>
      <c r="W253" s="26"/>
      <c r="X253" s="26"/>
      <c r="Y253" s="28"/>
      <c r="Z253" s="6"/>
    </row>
    <row r="254" spans="1:26">
      <c r="A254" s="26">
        <v>250</v>
      </c>
      <c r="B254" s="27" t="s">
        <v>386</v>
      </c>
      <c r="C254" s="27" t="s">
        <v>69</v>
      </c>
      <c r="D254" s="27">
        <v>85</v>
      </c>
      <c r="E254" s="27" t="s">
        <v>195</v>
      </c>
      <c r="F254" s="27" t="s">
        <v>195</v>
      </c>
      <c r="G254" s="23" t="e">
        <f>REPLACE(#REF!,2,1,"＊")</f>
        <v>#REF!</v>
      </c>
      <c r="H254" s="23" t="str">
        <f t="shared" si="3"/>
        <v>1＊808304</v>
      </c>
      <c r="I254" s="27" t="s">
        <v>595</v>
      </c>
      <c r="J254" s="31" t="s">
        <v>721</v>
      </c>
      <c r="K254" s="28" t="s">
        <v>9</v>
      </c>
      <c r="L254" s="28"/>
      <c r="M254" s="28"/>
      <c r="N254" s="29"/>
      <c r="O254" s="28"/>
      <c r="P254" s="28"/>
      <c r="Q254" s="28"/>
      <c r="R254" s="28"/>
      <c r="S254" s="26"/>
      <c r="T254" s="26"/>
      <c r="U254" s="28"/>
      <c r="V254" s="26"/>
      <c r="W254" s="26"/>
      <c r="X254" s="26"/>
      <c r="Y254" s="28"/>
      <c r="Z254" s="6"/>
    </row>
    <row r="255" spans="1:26">
      <c r="A255" s="26">
        <v>251</v>
      </c>
      <c r="B255" s="27" t="s">
        <v>251</v>
      </c>
      <c r="C255" s="27" t="s">
        <v>69</v>
      </c>
      <c r="D255" s="27">
        <v>55</v>
      </c>
      <c r="E255" s="27" t="s">
        <v>195</v>
      </c>
      <c r="F255" s="27" t="s">
        <v>195</v>
      </c>
      <c r="G255" s="23" t="e">
        <f>REPLACE(#REF!,2,1,"＊")</f>
        <v>#REF!</v>
      </c>
      <c r="H255" s="23" t="str">
        <f t="shared" si="3"/>
        <v>1＊258295</v>
      </c>
      <c r="I255" s="27" t="s">
        <v>595</v>
      </c>
      <c r="J255" s="31" t="s">
        <v>721</v>
      </c>
      <c r="K255" s="28"/>
      <c r="L255" s="28"/>
      <c r="M255" s="28"/>
      <c r="N255" s="29"/>
      <c r="O255" s="28"/>
      <c r="P255" s="28"/>
      <c r="Q255" s="28" t="s">
        <v>9</v>
      </c>
      <c r="R255" s="28"/>
      <c r="S255" s="26"/>
      <c r="T255" s="26"/>
      <c r="U255" s="28"/>
      <c r="V255" s="26"/>
      <c r="W255" s="26"/>
      <c r="X255" s="26"/>
      <c r="Y255" s="28"/>
      <c r="Z255" s="6"/>
    </row>
    <row r="256" spans="1:26">
      <c r="A256" s="26">
        <v>252</v>
      </c>
      <c r="B256" s="27" t="s">
        <v>384</v>
      </c>
      <c r="C256" s="27" t="s">
        <v>71</v>
      </c>
      <c r="D256" s="27">
        <v>70</v>
      </c>
      <c r="E256" s="27" t="s">
        <v>593</v>
      </c>
      <c r="F256" s="27" t="s">
        <v>540</v>
      </c>
      <c r="G256" s="23" t="e">
        <f>REPLACE(#REF!,2,1,"＊")</f>
        <v>#REF!</v>
      </c>
      <c r="H256" s="23" t="str">
        <f t="shared" si="3"/>
        <v>1＊629296</v>
      </c>
      <c r="I256" s="27" t="s">
        <v>595</v>
      </c>
      <c r="J256" s="31" t="s">
        <v>721</v>
      </c>
      <c r="K256" s="28"/>
      <c r="L256" s="28"/>
      <c r="M256" s="28"/>
      <c r="N256" s="29"/>
      <c r="O256" s="28"/>
      <c r="P256" s="28"/>
      <c r="Q256" s="28"/>
      <c r="R256" s="28"/>
      <c r="S256" s="26"/>
      <c r="T256" s="26"/>
      <c r="U256" s="28"/>
      <c r="V256" s="26"/>
      <c r="W256" s="26"/>
      <c r="X256" s="26"/>
      <c r="Y256" s="28" t="s">
        <v>771</v>
      </c>
      <c r="Z256" s="6"/>
    </row>
    <row r="257" spans="1:26">
      <c r="A257" s="26">
        <v>253</v>
      </c>
      <c r="B257" s="27" t="s">
        <v>161</v>
      </c>
      <c r="C257" s="27" t="s">
        <v>71</v>
      </c>
      <c r="D257" s="27">
        <v>61</v>
      </c>
      <c r="E257" s="27" t="s">
        <v>195</v>
      </c>
      <c r="F257" s="27" t="s">
        <v>195</v>
      </c>
      <c r="G257" s="23" t="e">
        <f>REPLACE(#REF!,2,1,"＊")</f>
        <v>#REF!</v>
      </c>
      <c r="H257" s="23" t="str">
        <f t="shared" si="3"/>
        <v>1＊854561</v>
      </c>
      <c r="I257" s="27" t="s">
        <v>595</v>
      </c>
      <c r="J257" s="31" t="s">
        <v>721</v>
      </c>
      <c r="K257" s="28"/>
      <c r="L257" s="28"/>
      <c r="M257" s="28"/>
      <c r="N257" s="29"/>
      <c r="O257" s="28"/>
      <c r="P257" s="28"/>
      <c r="Q257" s="28" t="s">
        <v>9</v>
      </c>
      <c r="R257" s="28"/>
      <c r="S257" s="26"/>
      <c r="T257" s="26"/>
      <c r="U257" s="28"/>
      <c r="V257" s="26"/>
      <c r="W257" s="26"/>
      <c r="X257" s="26"/>
      <c r="Y257" s="28"/>
      <c r="Z257" s="6"/>
    </row>
    <row r="258" spans="1:26">
      <c r="A258" s="26">
        <v>254</v>
      </c>
      <c r="B258" s="27" t="s">
        <v>232</v>
      </c>
      <c r="C258" s="27" t="s">
        <v>71</v>
      </c>
      <c r="D258" s="27">
        <v>74</v>
      </c>
      <c r="E258" s="27" t="s">
        <v>195</v>
      </c>
      <c r="F258" s="27" t="s">
        <v>195</v>
      </c>
      <c r="G258" s="23" t="e">
        <f>REPLACE(#REF!,2,1,"＊")</f>
        <v>#REF!</v>
      </c>
      <c r="H258" s="23" t="str">
        <f t="shared" si="3"/>
        <v>1＊521523</v>
      </c>
      <c r="I258" s="27" t="s">
        <v>595</v>
      </c>
      <c r="J258" s="31" t="s">
        <v>721</v>
      </c>
      <c r="K258" s="28"/>
      <c r="L258" s="28"/>
      <c r="M258" s="28"/>
      <c r="N258" s="29"/>
      <c r="O258" s="28"/>
      <c r="P258" s="28"/>
      <c r="Q258" s="28" t="s">
        <v>9</v>
      </c>
      <c r="R258" s="28"/>
      <c r="S258" s="26"/>
      <c r="T258" s="26"/>
      <c r="U258" s="28"/>
      <c r="V258" s="26"/>
      <c r="W258" s="26"/>
      <c r="X258" s="26"/>
      <c r="Y258" s="28"/>
      <c r="Z258" s="6"/>
    </row>
    <row r="259" spans="1:26">
      <c r="A259" s="26">
        <v>255</v>
      </c>
      <c r="B259" s="27" t="s">
        <v>306</v>
      </c>
      <c r="C259" s="27" t="s">
        <v>69</v>
      </c>
      <c r="D259" s="27">
        <v>60</v>
      </c>
      <c r="E259" s="27" t="s">
        <v>195</v>
      </c>
      <c r="F259" s="27" t="s">
        <v>195</v>
      </c>
      <c r="G259" s="23" t="e">
        <f>REPLACE(#REF!,2,1,"＊")</f>
        <v>#REF!</v>
      </c>
      <c r="H259" s="23" t="str">
        <f t="shared" si="3"/>
        <v>2＊521434</v>
      </c>
      <c r="I259" s="27" t="s">
        <v>595</v>
      </c>
      <c r="J259" s="31" t="s">
        <v>721</v>
      </c>
      <c r="K259" s="28"/>
      <c r="L259" s="28"/>
      <c r="M259" s="28"/>
      <c r="N259" s="29"/>
      <c r="O259" s="28"/>
      <c r="P259" s="28"/>
      <c r="Q259" s="28" t="s">
        <v>9</v>
      </c>
      <c r="R259" s="28"/>
      <c r="S259" s="26"/>
      <c r="T259" s="26"/>
      <c r="U259" s="28"/>
      <c r="V259" s="26"/>
      <c r="W259" s="26"/>
      <c r="X259" s="26"/>
      <c r="Y259" s="28"/>
      <c r="Z259" s="6"/>
    </row>
    <row r="260" spans="1:26" ht="31">
      <c r="A260" s="26">
        <v>256</v>
      </c>
      <c r="B260" s="27" t="s">
        <v>85</v>
      </c>
      <c r="C260" s="27" t="s">
        <v>69</v>
      </c>
      <c r="D260" s="27">
        <v>73</v>
      </c>
      <c r="E260" s="27" t="s">
        <v>195</v>
      </c>
      <c r="F260" s="27" t="s">
        <v>195</v>
      </c>
      <c r="G260" s="23" t="e">
        <f>REPLACE(#REF!,2,1,"＊")</f>
        <v>#REF!</v>
      </c>
      <c r="H260" s="23" t="str">
        <f t="shared" si="3"/>
        <v>2＊465947</v>
      </c>
      <c r="I260" s="27" t="s">
        <v>595</v>
      </c>
      <c r="J260" s="31" t="s">
        <v>721</v>
      </c>
      <c r="K260" s="28"/>
      <c r="L260" s="28"/>
      <c r="M260" s="28"/>
      <c r="N260" s="29"/>
      <c r="O260" s="28"/>
      <c r="P260" s="28"/>
      <c r="Q260" s="28"/>
      <c r="R260" s="28" t="s">
        <v>740</v>
      </c>
      <c r="S260" s="26"/>
      <c r="T260" s="26"/>
      <c r="U260" s="28"/>
      <c r="V260" s="26"/>
      <c r="W260" s="26"/>
      <c r="X260" s="26"/>
      <c r="Y260" s="28"/>
      <c r="Z260" s="6"/>
    </row>
    <row r="261" spans="1:26">
      <c r="A261" s="26">
        <v>257</v>
      </c>
      <c r="B261" s="27" t="s">
        <v>252</v>
      </c>
      <c r="C261" s="27" t="s">
        <v>71</v>
      </c>
      <c r="D261" s="27">
        <v>65</v>
      </c>
      <c r="E261" s="27" t="s">
        <v>195</v>
      </c>
      <c r="F261" s="27" t="s">
        <v>195</v>
      </c>
      <c r="G261" s="23" t="e">
        <f>REPLACE(#REF!,2,1,"＊")</f>
        <v>#REF!</v>
      </c>
      <c r="H261" s="23" t="str">
        <f t="shared" ref="H261:H324" si="4">REPLACE(B261,2,1,"＊")</f>
        <v>2＊703368</v>
      </c>
      <c r="I261" s="27" t="s">
        <v>595</v>
      </c>
      <c r="J261" s="31" t="s">
        <v>721</v>
      </c>
      <c r="K261" s="28"/>
      <c r="L261" s="28"/>
      <c r="M261" s="28"/>
      <c r="N261" s="29"/>
      <c r="O261" s="28"/>
      <c r="P261" s="28"/>
      <c r="Q261" s="28" t="s">
        <v>9</v>
      </c>
      <c r="R261" s="28"/>
      <c r="S261" s="26"/>
      <c r="T261" s="26"/>
      <c r="U261" s="28"/>
      <c r="V261" s="26"/>
      <c r="W261" s="26"/>
      <c r="X261" s="26"/>
      <c r="Y261" s="28"/>
      <c r="Z261" s="6"/>
    </row>
    <row r="262" spans="1:26">
      <c r="A262" s="26">
        <v>258</v>
      </c>
      <c r="B262" s="27" t="s">
        <v>212</v>
      </c>
      <c r="C262" s="27" t="s">
        <v>71</v>
      </c>
      <c r="D262" s="27">
        <v>41</v>
      </c>
      <c r="E262" s="27" t="s">
        <v>195</v>
      </c>
      <c r="F262" s="27" t="s">
        <v>195</v>
      </c>
      <c r="G262" s="23" t="e">
        <f>REPLACE(#REF!,2,1,"＊")</f>
        <v>#REF!</v>
      </c>
      <c r="H262" s="23" t="str">
        <f t="shared" si="4"/>
        <v>2＊546096</v>
      </c>
      <c r="I262" s="27" t="s">
        <v>595</v>
      </c>
      <c r="J262" s="31" t="s">
        <v>721</v>
      </c>
      <c r="K262" s="28"/>
      <c r="L262" s="28"/>
      <c r="M262" s="28"/>
      <c r="N262" s="29"/>
      <c r="O262" s="28"/>
      <c r="P262" s="28"/>
      <c r="Q262" s="28" t="s">
        <v>9</v>
      </c>
      <c r="R262" s="28"/>
      <c r="S262" s="26"/>
      <c r="T262" s="26"/>
      <c r="U262" s="28"/>
      <c r="V262" s="26"/>
      <c r="W262" s="26"/>
      <c r="X262" s="26"/>
      <c r="Y262" s="28"/>
      <c r="Z262" s="6"/>
    </row>
    <row r="263" spans="1:26">
      <c r="A263" s="26">
        <v>259</v>
      </c>
      <c r="B263" s="27" t="s">
        <v>602</v>
      </c>
      <c r="C263" s="27" t="s">
        <v>69</v>
      </c>
      <c r="D263" s="27">
        <v>81</v>
      </c>
      <c r="E263" s="27" t="s">
        <v>195</v>
      </c>
      <c r="F263" s="27" t="s">
        <v>195</v>
      </c>
      <c r="G263" s="23" t="e">
        <f>REPLACE(#REF!,2,1,"＊")</f>
        <v>#REF!</v>
      </c>
      <c r="H263" s="23" t="str">
        <f t="shared" si="4"/>
        <v>2＊736152</v>
      </c>
      <c r="I263" s="27" t="s">
        <v>595</v>
      </c>
      <c r="J263" s="31" t="s">
        <v>721</v>
      </c>
      <c r="K263" s="28"/>
      <c r="L263" s="28"/>
      <c r="M263" s="28"/>
      <c r="N263" s="29"/>
      <c r="O263" s="28" t="s">
        <v>9</v>
      </c>
      <c r="P263" s="28"/>
      <c r="Q263" s="28" t="s">
        <v>9</v>
      </c>
      <c r="R263" s="28"/>
      <c r="S263" s="26"/>
      <c r="T263" s="26"/>
      <c r="U263" s="28"/>
      <c r="V263" s="26"/>
      <c r="W263" s="26"/>
      <c r="X263" s="26"/>
      <c r="Y263" s="28"/>
      <c r="Z263" s="6"/>
    </row>
    <row r="264" spans="1:26">
      <c r="A264" s="26">
        <v>260</v>
      </c>
      <c r="B264" s="27" t="s">
        <v>603</v>
      </c>
      <c r="C264" s="27" t="s">
        <v>71</v>
      </c>
      <c r="D264" s="27">
        <v>67</v>
      </c>
      <c r="E264" s="27" t="s">
        <v>593</v>
      </c>
      <c r="F264" s="27" t="s">
        <v>540</v>
      </c>
      <c r="G264" s="23" t="e">
        <f>REPLACE(#REF!,2,1,"＊")</f>
        <v>#REF!</v>
      </c>
      <c r="H264" s="23" t="str">
        <f t="shared" si="4"/>
        <v>2＊793017</v>
      </c>
      <c r="I264" s="27" t="s">
        <v>595</v>
      </c>
      <c r="J264" s="31" t="s">
        <v>721</v>
      </c>
      <c r="K264" s="28"/>
      <c r="L264" s="28"/>
      <c r="M264" s="28"/>
      <c r="N264" s="29"/>
      <c r="O264" s="28"/>
      <c r="P264" s="28"/>
      <c r="Q264" s="28"/>
      <c r="R264" s="28"/>
      <c r="S264" s="26"/>
      <c r="T264" s="26"/>
      <c r="U264" s="28"/>
      <c r="V264" s="26"/>
      <c r="W264" s="26"/>
      <c r="X264" s="26"/>
      <c r="Y264" s="28" t="s">
        <v>771</v>
      </c>
      <c r="Z264" s="6"/>
    </row>
    <row r="265" spans="1:26">
      <c r="A265" s="26">
        <v>261</v>
      </c>
      <c r="B265" s="27" t="s">
        <v>310</v>
      </c>
      <c r="C265" s="27" t="s">
        <v>71</v>
      </c>
      <c r="D265" s="27">
        <v>60</v>
      </c>
      <c r="E265" s="27" t="s">
        <v>195</v>
      </c>
      <c r="F265" s="27" t="s">
        <v>195</v>
      </c>
      <c r="G265" s="23" t="e">
        <f>REPLACE(#REF!,2,1,"＊")</f>
        <v>#REF!</v>
      </c>
      <c r="H265" s="23" t="str">
        <f t="shared" si="4"/>
        <v>2＊277003</v>
      </c>
      <c r="I265" s="27" t="s">
        <v>595</v>
      </c>
      <c r="J265" s="31" t="s">
        <v>721</v>
      </c>
      <c r="K265" s="28"/>
      <c r="L265" s="28"/>
      <c r="M265" s="28"/>
      <c r="N265" s="29"/>
      <c r="O265" s="28"/>
      <c r="P265" s="28"/>
      <c r="Q265" s="28"/>
      <c r="R265" s="28" t="s">
        <v>733</v>
      </c>
      <c r="S265" s="26"/>
      <c r="T265" s="26"/>
      <c r="U265" s="28"/>
      <c r="V265" s="26"/>
      <c r="W265" s="26"/>
      <c r="X265" s="26"/>
      <c r="Y265" s="28"/>
      <c r="Z265" s="6"/>
    </row>
    <row r="266" spans="1:26">
      <c r="A266" s="26">
        <v>262</v>
      </c>
      <c r="B266" s="27" t="s">
        <v>307</v>
      </c>
      <c r="C266" s="27" t="s">
        <v>71</v>
      </c>
      <c r="D266" s="27">
        <v>72</v>
      </c>
      <c r="E266" s="27" t="s">
        <v>195</v>
      </c>
      <c r="F266" s="27" t="s">
        <v>195</v>
      </c>
      <c r="G266" s="23" t="e">
        <f>REPLACE(#REF!,2,1,"＊")</f>
        <v>#REF!</v>
      </c>
      <c r="H266" s="23" t="str">
        <f t="shared" si="4"/>
        <v>2＊292902</v>
      </c>
      <c r="I266" s="27" t="s">
        <v>595</v>
      </c>
      <c r="J266" s="31" t="s">
        <v>721</v>
      </c>
      <c r="K266" s="28"/>
      <c r="L266" s="28"/>
      <c r="M266" s="28"/>
      <c r="N266" s="29"/>
      <c r="O266" s="28"/>
      <c r="P266" s="28"/>
      <c r="Q266" s="28" t="s">
        <v>9</v>
      </c>
      <c r="R266" s="28"/>
      <c r="S266" s="26"/>
      <c r="T266" s="26"/>
      <c r="U266" s="28"/>
      <c r="V266" s="26"/>
      <c r="W266" s="26"/>
      <c r="X266" s="26"/>
      <c r="Y266" s="28"/>
      <c r="Z266" s="6"/>
    </row>
    <row r="267" spans="1:26">
      <c r="A267" s="26">
        <v>263</v>
      </c>
      <c r="B267" s="27" t="s">
        <v>604</v>
      </c>
      <c r="C267" s="27" t="s">
        <v>71</v>
      </c>
      <c r="D267" s="27">
        <v>69</v>
      </c>
      <c r="E267" s="27" t="s">
        <v>195</v>
      </c>
      <c r="F267" s="27" t="s">
        <v>195</v>
      </c>
      <c r="G267" s="23" t="e">
        <f>REPLACE(#REF!,2,1,"＊")</f>
        <v>#REF!</v>
      </c>
      <c r="H267" s="23" t="str">
        <f t="shared" si="4"/>
        <v>2＊516040</v>
      </c>
      <c r="I267" s="27" t="s">
        <v>595</v>
      </c>
      <c r="J267" s="31" t="s">
        <v>721</v>
      </c>
      <c r="K267" s="28"/>
      <c r="L267" s="28"/>
      <c r="M267" s="28"/>
      <c r="N267" s="29"/>
      <c r="O267" s="28"/>
      <c r="P267" s="28"/>
      <c r="Q267" s="28" t="s">
        <v>9</v>
      </c>
      <c r="R267" s="28"/>
      <c r="S267" s="26"/>
      <c r="T267" s="26"/>
      <c r="U267" s="28"/>
      <c r="V267" s="26" t="s">
        <v>759</v>
      </c>
      <c r="W267" s="26"/>
      <c r="X267" s="26"/>
      <c r="Y267" s="28"/>
      <c r="Z267" s="6"/>
    </row>
    <row r="268" spans="1:26">
      <c r="A268" s="26">
        <v>264</v>
      </c>
      <c r="B268" s="27" t="s">
        <v>285</v>
      </c>
      <c r="C268" s="27" t="s">
        <v>69</v>
      </c>
      <c r="D268" s="27">
        <v>71</v>
      </c>
      <c r="E268" s="27" t="s">
        <v>580</v>
      </c>
      <c r="F268" s="27"/>
      <c r="G268" s="23" t="e">
        <f>REPLACE(#REF!,2,1,"＊")</f>
        <v>#REF!</v>
      </c>
      <c r="H268" s="23" t="str">
        <f t="shared" si="4"/>
        <v>0＊980003</v>
      </c>
      <c r="I268" s="27" t="s">
        <v>515</v>
      </c>
      <c r="J268" s="31" t="s">
        <v>721</v>
      </c>
      <c r="K268" s="28"/>
      <c r="L268" s="28"/>
      <c r="M268" s="28"/>
      <c r="N268" s="29"/>
      <c r="O268" s="28"/>
      <c r="P268" s="28"/>
      <c r="Q268" s="28"/>
      <c r="R268" s="28"/>
      <c r="S268" s="26"/>
      <c r="T268" s="26"/>
      <c r="U268" s="28"/>
      <c r="V268" s="26"/>
      <c r="W268" s="26"/>
      <c r="X268" s="26"/>
      <c r="Y268" s="28" t="s">
        <v>771</v>
      </c>
      <c r="Z268" s="6"/>
    </row>
    <row r="269" spans="1:26">
      <c r="A269" s="26">
        <v>265</v>
      </c>
      <c r="B269" s="27" t="s">
        <v>328</v>
      </c>
      <c r="C269" s="27" t="s">
        <v>69</v>
      </c>
      <c r="D269" s="27">
        <v>86</v>
      </c>
      <c r="E269" s="27" t="s">
        <v>195</v>
      </c>
      <c r="F269" s="27" t="s">
        <v>195</v>
      </c>
      <c r="G269" s="23" t="e">
        <f>REPLACE(#REF!,2,1,"＊")</f>
        <v>#REF!</v>
      </c>
      <c r="H269" s="23" t="str">
        <f t="shared" si="4"/>
        <v>0＊008703</v>
      </c>
      <c r="I269" s="27" t="s">
        <v>515</v>
      </c>
      <c r="J269" s="31" t="s">
        <v>721</v>
      </c>
      <c r="K269" s="28"/>
      <c r="L269" s="28" t="s">
        <v>9</v>
      </c>
      <c r="M269" s="28"/>
      <c r="N269" s="29"/>
      <c r="O269" s="28"/>
      <c r="P269" s="28"/>
      <c r="Q269" s="28"/>
      <c r="R269" s="28"/>
      <c r="S269" s="26"/>
      <c r="T269" s="26"/>
      <c r="U269" s="28"/>
      <c r="V269" s="26"/>
      <c r="W269" s="26"/>
      <c r="X269" s="26"/>
      <c r="Y269" s="28" t="s">
        <v>771</v>
      </c>
      <c r="Z269" s="6"/>
    </row>
    <row r="270" spans="1:26">
      <c r="A270" s="26">
        <v>266</v>
      </c>
      <c r="B270" s="27" t="s">
        <v>261</v>
      </c>
      <c r="C270" s="27" t="s">
        <v>69</v>
      </c>
      <c r="D270" s="27">
        <v>77</v>
      </c>
      <c r="E270" s="27" t="s">
        <v>195</v>
      </c>
      <c r="F270" s="27" t="s">
        <v>195</v>
      </c>
      <c r="G270" s="23" t="e">
        <f>REPLACE(#REF!,2,1,"＊")</f>
        <v>#REF!</v>
      </c>
      <c r="H270" s="23" t="str">
        <f t="shared" si="4"/>
        <v>0＊695971</v>
      </c>
      <c r="I270" s="27" t="s">
        <v>515</v>
      </c>
      <c r="J270" s="31" t="s">
        <v>721</v>
      </c>
      <c r="K270" s="28" t="s">
        <v>9</v>
      </c>
      <c r="L270" s="28"/>
      <c r="M270" s="28"/>
      <c r="N270" s="29"/>
      <c r="O270" s="28"/>
      <c r="P270" s="28"/>
      <c r="Q270" s="28"/>
      <c r="R270" s="28"/>
      <c r="S270" s="26"/>
      <c r="T270" s="26"/>
      <c r="U270" s="28"/>
      <c r="V270" s="26"/>
      <c r="W270" s="26"/>
      <c r="X270" s="26"/>
      <c r="Y270" s="28"/>
      <c r="Z270" s="6"/>
    </row>
    <row r="271" spans="1:26">
      <c r="A271" s="26">
        <v>267</v>
      </c>
      <c r="B271" s="27" t="s">
        <v>152</v>
      </c>
      <c r="C271" s="27" t="s">
        <v>69</v>
      </c>
      <c r="D271" s="27">
        <v>53</v>
      </c>
      <c r="E271" s="27" t="s">
        <v>195</v>
      </c>
      <c r="F271" s="27" t="s">
        <v>195</v>
      </c>
      <c r="G271" s="23" t="e">
        <f>REPLACE(#REF!,2,1,"＊")</f>
        <v>#REF!</v>
      </c>
      <c r="H271" s="23" t="str">
        <f t="shared" si="4"/>
        <v>1＊805014</v>
      </c>
      <c r="I271" s="27" t="s">
        <v>515</v>
      </c>
      <c r="J271" s="31" t="s">
        <v>721</v>
      </c>
      <c r="K271" s="28"/>
      <c r="L271" s="28"/>
      <c r="M271" s="28"/>
      <c r="N271" s="29"/>
      <c r="O271" s="28"/>
      <c r="P271" s="28"/>
      <c r="Q271" s="28" t="s">
        <v>9</v>
      </c>
      <c r="R271" s="28"/>
      <c r="S271" s="26"/>
      <c r="T271" s="26"/>
      <c r="U271" s="28"/>
      <c r="V271" s="26"/>
      <c r="W271" s="26"/>
      <c r="X271" s="26"/>
      <c r="Y271" s="28"/>
      <c r="Z271" s="6"/>
    </row>
    <row r="272" spans="1:26">
      <c r="A272" s="26">
        <v>268</v>
      </c>
      <c r="B272" s="27" t="s">
        <v>606</v>
      </c>
      <c r="C272" s="27" t="s">
        <v>71</v>
      </c>
      <c r="D272" s="27">
        <v>78</v>
      </c>
      <c r="E272" s="27" t="s">
        <v>195</v>
      </c>
      <c r="F272" s="27" t="s">
        <v>195</v>
      </c>
      <c r="G272" s="23" t="e">
        <f>REPLACE(#REF!,2,1,"＊")</f>
        <v>#REF!</v>
      </c>
      <c r="H272" s="23" t="str">
        <f t="shared" si="4"/>
        <v>2＊858663</v>
      </c>
      <c r="I272" s="27" t="s">
        <v>515</v>
      </c>
      <c r="J272" s="31" t="s">
        <v>721</v>
      </c>
      <c r="K272" s="28"/>
      <c r="L272" s="28"/>
      <c r="M272" s="28"/>
      <c r="N272" s="29"/>
      <c r="O272" s="28"/>
      <c r="P272" s="28"/>
      <c r="Q272" s="28"/>
      <c r="R272" s="28" t="s">
        <v>747</v>
      </c>
      <c r="S272" s="26"/>
      <c r="T272" s="26"/>
      <c r="U272" s="28"/>
      <c r="V272" s="26"/>
      <c r="W272" s="26"/>
      <c r="X272" s="26"/>
      <c r="Y272" s="28"/>
      <c r="Z272" s="6"/>
    </row>
    <row r="273" spans="1:26">
      <c r="A273" s="26">
        <v>269</v>
      </c>
      <c r="B273" s="27" t="s">
        <v>254</v>
      </c>
      <c r="C273" s="27" t="s">
        <v>71</v>
      </c>
      <c r="D273" s="27">
        <v>78</v>
      </c>
      <c r="E273" s="27" t="s">
        <v>195</v>
      </c>
      <c r="F273" s="27" t="s">
        <v>195</v>
      </c>
      <c r="G273" s="23" t="e">
        <f>REPLACE(#REF!,2,1,"＊")</f>
        <v>#REF!</v>
      </c>
      <c r="H273" s="23" t="str">
        <f t="shared" si="4"/>
        <v>2＊203703</v>
      </c>
      <c r="I273" s="27" t="s">
        <v>515</v>
      </c>
      <c r="J273" s="31" t="s">
        <v>721</v>
      </c>
      <c r="K273" s="28"/>
      <c r="L273" s="28"/>
      <c r="M273" s="28"/>
      <c r="N273" s="29"/>
      <c r="O273" s="28"/>
      <c r="P273" s="28"/>
      <c r="Q273" s="28" t="s">
        <v>9</v>
      </c>
      <c r="R273" s="28"/>
      <c r="S273" s="26"/>
      <c r="T273" s="26"/>
      <c r="U273" s="28"/>
      <c r="V273" s="26"/>
      <c r="W273" s="26"/>
      <c r="X273" s="26"/>
      <c r="Y273" s="28"/>
      <c r="Z273" s="6"/>
    </row>
    <row r="274" spans="1:26">
      <c r="A274" s="26">
        <v>270</v>
      </c>
      <c r="B274" s="27" t="s">
        <v>101</v>
      </c>
      <c r="C274" s="27" t="s">
        <v>71</v>
      </c>
      <c r="D274" s="27">
        <v>76</v>
      </c>
      <c r="E274" s="27" t="s">
        <v>195</v>
      </c>
      <c r="F274" s="27" t="s">
        <v>195</v>
      </c>
      <c r="G274" s="23" t="e">
        <f>REPLACE(#REF!,2,1,"＊")</f>
        <v>#REF!</v>
      </c>
      <c r="H274" s="23" t="str">
        <f t="shared" si="4"/>
        <v>2＊260569</v>
      </c>
      <c r="I274" s="27" t="s">
        <v>515</v>
      </c>
      <c r="J274" s="31" t="s">
        <v>721</v>
      </c>
      <c r="K274" s="28"/>
      <c r="L274" s="28"/>
      <c r="M274" s="28"/>
      <c r="N274" s="29"/>
      <c r="O274" s="28"/>
      <c r="P274" s="28"/>
      <c r="Q274" s="28" t="s">
        <v>9</v>
      </c>
      <c r="R274" s="28"/>
      <c r="S274" s="26"/>
      <c r="T274" s="26"/>
      <c r="U274" s="28"/>
      <c r="V274" s="26"/>
      <c r="W274" s="26"/>
      <c r="X274" s="26"/>
      <c r="Y274" s="28"/>
      <c r="Z274" s="6"/>
    </row>
    <row r="275" spans="1:26">
      <c r="A275" s="26">
        <v>271</v>
      </c>
      <c r="B275" s="27" t="s">
        <v>276</v>
      </c>
      <c r="C275" s="27" t="s">
        <v>69</v>
      </c>
      <c r="D275" s="27">
        <v>78</v>
      </c>
      <c r="E275" s="27" t="s">
        <v>195</v>
      </c>
      <c r="F275" s="27" t="s">
        <v>195</v>
      </c>
      <c r="G275" s="23" t="e">
        <f>REPLACE(#REF!,2,1,"＊")</f>
        <v>#REF!</v>
      </c>
      <c r="H275" s="23" t="str">
        <f t="shared" si="4"/>
        <v>0＊829084</v>
      </c>
      <c r="I275" s="27" t="s">
        <v>550</v>
      </c>
      <c r="J275" s="31" t="s">
        <v>721</v>
      </c>
      <c r="K275" s="28"/>
      <c r="L275" s="28"/>
      <c r="M275" s="28"/>
      <c r="N275" s="29"/>
      <c r="O275" s="28"/>
      <c r="P275" s="28"/>
      <c r="Q275" s="28" t="s">
        <v>9</v>
      </c>
      <c r="R275" s="28"/>
      <c r="S275" s="26"/>
      <c r="T275" s="26"/>
      <c r="U275" s="28"/>
      <c r="V275" s="26"/>
      <c r="W275" s="26"/>
      <c r="X275" s="26"/>
      <c r="Y275" s="28"/>
      <c r="Z275" s="6"/>
    </row>
    <row r="276" spans="1:26">
      <c r="A276" s="26">
        <v>272</v>
      </c>
      <c r="B276" s="27" t="s">
        <v>102</v>
      </c>
      <c r="C276" s="27" t="s">
        <v>71</v>
      </c>
      <c r="D276" s="27">
        <v>73</v>
      </c>
      <c r="E276" s="27" t="s">
        <v>195</v>
      </c>
      <c r="F276" s="27" t="s">
        <v>195</v>
      </c>
      <c r="G276" s="23" t="e">
        <f>REPLACE(#REF!,2,1,"＊")</f>
        <v>#REF!</v>
      </c>
      <c r="H276" s="23" t="str">
        <f t="shared" si="4"/>
        <v>0＊481905</v>
      </c>
      <c r="I276" s="27" t="s">
        <v>550</v>
      </c>
      <c r="J276" s="31" t="s">
        <v>721</v>
      </c>
      <c r="K276" s="28"/>
      <c r="L276" s="28"/>
      <c r="M276" s="28"/>
      <c r="N276" s="29"/>
      <c r="O276" s="28"/>
      <c r="P276" s="28"/>
      <c r="Q276" s="28" t="s">
        <v>9</v>
      </c>
      <c r="R276" s="28"/>
      <c r="S276" s="26"/>
      <c r="T276" s="26"/>
      <c r="U276" s="28"/>
      <c r="V276" s="26"/>
      <c r="W276" s="26"/>
      <c r="X276" s="26"/>
      <c r="Y276" s="28"/>
      <c r="Z276" s="6"/>
    </row>
    <row r="277" spans="1:26">
      <c r="A277" s="26">
        <v>273</v>
      </c>
      <c r="B277" s="27" t="s">
        <v>386</v>
      </c>
      <c r="C277" s="27" t="s">
        <v>69</v>
      </c>
      <c r="D277" s="27">
        <v>85</v>
      </c>
      <c r="E277" s="27" t="s">
        <v>195</v>
      </c>
      <c r="F277" s="27" t="s">
        <v>195</v>
      </c>
      <c r="G277" s="23" t="e">
        <f>REPLACE(#REF!,2,1,"＊")</f>
        <v>#REF!</v>
      </c>
      <c r="H277" s="23" t="str">
        <f t="shared" si="4"/>
        <v>1＊808304</v>
      </c>
      <c r="I277" s="27" t="s">
        <v>550</v>
      </c>
      <c r="J277" s="31" t="s">
        <v>721</v>
      </c>
      <c r="K277" s="28"/>
      <c r="L277" s="28" t="s">
        <v>9</v>
      </c>
      <c r="M277" s="28"/>
      <c r="N277" s="29"/>
      <c r="O277" s="28"/>
      <c r="P277" s="28"/>
      <c r="Q277" s="28"/>
      <c r="R277" s="28"/>
      <c r="S277" s="26"/>
      <c r="T277" s="26"/>
      <c r="U277" s="28"/>
      <c r="V277" s="26"/>
      <c r="W277" s="26"/>
      <c r="X277" s="26"/>
      <c r="Y277" s="28" t="s">
        <v>771</v>
      </c>
      <c r="Z277" s="6"/>
    </row>
    <row r="278" spans="1:26">
      <c r="A278" s="26">
        <v>274</v>
      </c>
      <c r="B278" s="27" t="s">
        <v>83</v>
      </c>
      <c r="C278" s="27" t="s">
        <v>69</v>
      </c>
      <c r="D278" s="27">
        <v>66</v>
      </c>
      <c r="E278" s="27" t="s">
        <v>195</v>
      </c>
      <c r="F278" s="27" t="s">
        <v>195</v>
      </c>
      <c r="G278" s="23" t="e">
        <f>REPLACE(#REF!,2,1,"＊")</f>
        <v>#REF!</v>
      </c>
      <c r="H278" s="23" t="str">
        <f t="shared" si="4"/>
        <v>2＊468150</v>
      </c>
      <c r="I278" s="27" t="s">
        <v>550</v>
      </c>
      <c r="J278" s="31" t="s">
        <v>721</v>
      </c>
      <c r="K278" s="28"/>
      <c r="L278" s="28"/>
      <c r="M278" s="28"/>
      <c r="N278" s="29"/>
      <c r="O278" s="28"/>
      <c r="P278" s="28"/>
      <c r="Q278" s="28" t="s">
        <v>9</v>
      </c>
      <c r="R278" s="28"/>
      <c r="S278" s="26"/>
      <c r="T278" s="26"/>
      <c r="U278" s="28" t="s">
        <v>736</v>
      </c>
      <c r="V278" s="26"/>
      <c r="W278" s="26"/>
      <c r="X278" s="26"/>
      <c r="Y278" s="28"/>
      <c r="Z278" s="6"/>
    </row>
    <row r="279" spans="1:26">
      <c r="A279" s="26">
        <v>275</v>
      </c>
      <c r="B279" s="27" t="s">
        <v>608</v>
      </c>
      <c r="C279" s="27" t="s">
        <v>69</v>
      </c>
      <c r="D279" s="27">
        <v>66</v>
      </c>
      <c r="E279" s="27" t="s">
        <v>195</v>
      </c>
      <c r="F279" s="27" t="s">
        <v>195</v>
      </c>
      <c r="G279" s="23" t="e">
        <f>REPLACE(#REF!,2,1,"＊")</f>
        <v>#REF!</v>
      </c>
      <c r="H279" s="23" t="str">
        <f t="shared" si="4"/>
        <v>0＊085156</v>
      </c>
      <c r="I279" s="27" t="s">
        <v>609</v>
      </c>
      <c r="J279" s="31" t="s">
        <v>721</v>
      </c>
      <c r="K279" s="28"/>
      <c r="L279" s="28"/>
      <c r="M279" s="28"/>
      <c r="N279" s="29"/>
      <c r="O279" s="28"/>
      <c r="P279" s="28"/>
      <c r="Q279" s="28"/>
      <c r="R279" s="28" t="s">
        <v>747</v>
      </c>
      <c r="S279" s="26"/>
      <c r="T279" s="26"/>
      <c r="U279" s="28"/>
      <c r="V279" s="26"/>
      <c r="W279" s="26"/>
      <c r="X279" s="26"/>
      <c r="Y279" s="28"/>
      <c r="Z279" s="6"/>
    </row>
    <row r="280" spans="1:26" ht="31">
      <c r="A280" s="26">
        <v>276</v>
      </c>
      <c r="B280" s="27" t="s">
        <v>373</v>
      </c>
      <c r="C280" s="27" t="s">
        <v>69</v>
      </c>
      <c r="D280" s="27">
        <v>85</v>
      </c>
      <c r="E280" s="27" t="s">
        <v>195</v>
      </c>
      <c r="F280" s="27" t="s">
        <v>195</v>
      </c>
      <c r="G280" s="23" t="e">
        <f>REPLACE(#REF!,2,1,"＊")</f>
        <v>#REF!</v>
      </c>
      <c r="H280" s="23" t="str">
        <f t="shared" si="4"/>
        <v>0＊685569</v>
      </c>
      <c r="I280" s="27" t="s">
        <v>609</v>
      </c>
      <c r="J280" s="31" t="s">
        <v>721</v>
      </c>
      <c r="K280" s="28"/>
      <c r="L280" s="28"/>
      <c r="M280" s="28"/>
      <c r="N280" s="29"/>
      <c r="O280" s="28"/>
      <c r="P280" s="28"/>
      <c r="Q280" s="28" t="s">
        <v>9</v>
      </c>
      <c r="R280" s="28"/>
      <c r="S280" s="26"/>
      <c r="T280" s="26"/>
      <c r="U280" s="28"/>
      <c r="V280" s="26"/>
      <c r="W280" s="26"/>
      <c r="X280" s="26"/>
      <c r="Y280" s="28" t="s">
        <v>770</v>
      </c>
      <c r="Z280" s="6"/>
    </row>
    <row r="281" spans="1:26">
      <c r="A281" s="26">
        <v>277</v>
      </c>
      <c r="B281" s="27" t="s">
        <v>230</v>
      </c>
      <c r="C281" s="27" t="s">
        <v>69</v>
      </c>
      <c r="D281" s="27">
        <v>71</v>
      </c>
      <c r="E281" s="27" t="s">
        <v>195</v>
      </c>
      <c r="F281" s="27" t="s">
        <v>195</v>
      </c>
      <c r="G281" s="23" t="e">
        <f>REPLACE(#REF!,2,1,"＊")</f>
        <v>#REF!</v>
      </c>
      <c r="H281" s="23" t="str">
        <f t="shared" si="4"/>
        <v>0＊725412</v>
      </c>
      <c r="I281" s="27" t="s">
        <v>609</v>
      </c>
      <c r="J281" s="31" t="s">
        <v>721</v>
      </c>
      <c r="K281" s="28"/>
      <c r="L281" s="28"/>
      <c r="M281" s="28"/>
      <c r="N281" s="29"/>
      <c r="O281" s="28"/>
      <c r="P281" s="28"/>
      <c r="Q281" s="28" t="s">
        <v>9</v>
      </c>
      <c r="R281" s="28"/>
      <c r="S281" s="26"/>
      <c r="T281" s="26"/>
      <c r="U281" s="28"/>
      <c r="V281" s="26"/>
      <c r="W281" s="26"/>
      <c r="X281" s="26"/>
      <c r="Y281" s="28"/>
      <c r="Z281" s="6"/>
    </row>
    <row r="282" spans="1:26">
      <c r="A282" s="26">
        <v>278</v>
      </c>
      <c r="B282" s="27" t="s">
        <v>86</v>
      </c>
      <c r="C282" s="27" t="s">
        <v>69</v>
      </c>
      <c r="D282" s="27">
        <v>67</v>
      </c>
      <c r="E282" s="27" t="s">
        <v>195</v>
      </c>
      <c r="F282" s="27" t="s">
        <v>195</v>
      </c>
      <c r="G282" s="23" t="e">
        <f>REPLACE(#REF!,2,1,"＊")</f>
        <v>#REF!</v>
      </c>
      <c r="H282" s="23" t="str">
        <f t="shared" si="4"/>
        <v>0＊002561</v>
      </c>
      <c r="I282" s="27" t="s">
        <v>609</v>
      </c>
      <c r="J282" s="31" t="s">
        <v>721</v>
      </c>
      <c r="K282" s="28"/>
      <c r="L282" s="28"/>
      <c r="M282" s="28"/>
      <c r="N282" s="29"/>
      <c r="O282" s="28"/>
      <c r="P282" s="28"/>
      <c r="Q282" s="28" t="s">
        <v>9</v>
      </c>
      <c r="R282" s="28"/>
      <c r="S282" s="26"/>
      <c r="T282" s="26"/>
      <c r="U282" s="28" t="s">
        <v>736</v>
      </c>
      <c r="V282" s="26"/>
      <c r="W282" s="26"/>
      <c r="X282" s="26"/>
      <c r="Y282" s="28"/>
      <c r="Z282" s="6"/>
    </row>
    <row r="283" spans="1:26">
      <c r="A283" s="26">
        <v>279</v>
      </c>
      <c r="B283" s="27" t="s">
        <v>112</v>
      </c>
      <c r="C283" s="27" t="s">
        <v>71</v>
      </c>
      <c r="D283" s="27">
        <v>66</v>
      </c>
      <c r="E283" s="27" t="s">
        <v>195</v>
      </c>
      <c r="F283" s="27" t="s">
        <v>195</v>
      </c>
      <c r="G283" s="23" t="e">
        <f>REPLACE(#REF!,2,1,"＊")</f>
        <v>#REF!</v>
      </c>
      <c r="H283" s="23" t="str">
        <f t="shared" si="4"/>
        <v>0＊557367</v>
      </c>
      <c r="I283" s="27" t="s">
        <v>609</v>
      </c>
      <c r="J283" s="31" t="s">
        <v>721</v>
      </c>
      <c r="K283" s="28"/>
      <c r="L283" s="28"/>
      <c r="M283" s="28"/>
      <c r="N283" s="29"/>
      <c r="O283" s="28"/>
      <c r="P283" s="28"/>
      <c r="Q283" s="28" t="s">
        <v>9</v>
      </c>
      <c r="R283" s="28"/>
      <c r="S283" s="26"/>
      <c r="T283" s="26"/>
      <c r="U283" s="28"/>
      <c r="V283" s="26"/>
      <c r="W283" s="26"/>
      <c r="X283" s="26"/>
      <c r="Y283" s="28"/>
      <c r="Z283" s="6"/>
    </row>
    <row r="284" spans="1:26">
      <c r="A284" s="26">
        <v>280</v>
      </c>
      <c r="B284" s="27" t="s">
        <v>246</v>
      </c>
      <c r="C284" s="27" t="s">
        <v>69</v>
      </c>
      <c r="D284" s="27">
        <v>82</v>
      </c>
      <c r="E284" s="27" t="s">
        <v>195</v>
      </c>
      <c r="F284" s="27" t="s">
        <v>195</v>
      </c>
      <c r="G284" s="23" t="e">
        <f>REPLACE(#REF!,2,1,"＊")</f>
        <v>#REF!</v>
      </c>
      <c r="H284" s="23" t="str">
        <f t="shared" si="4"/>
        <v>0＊003884</v>
      </c>
      <c r="I284" s="27" t="s">
        <v>609</v>
      </c>
      <c r="J284" s="31" t="s">
        <v>721</v>
      </c>
      <c r="K284" s="28"/>
      <c r="L284" s="28"/>
      <c r="M284" s="28"/>
      <c r="N284" s="29"/>
      <c r="O284" s="28"/>
      <c r="P284" s="28"/>
      <c r="Q284" s="28" t="s">
        <v>9</v>
      </c>
      <c r="R284" s="28"/>
      <c r="S284" s="26"/>
      <c r="T284" s="26"/>
      <c r="U284" s="28"/>
      <c r="V284" s="26"/>
      <c r="W284" s="26"/>
      <c r="X284" s="26"/>
      <c r="Y284" s="28"/>
      <c r="Z284" s="6"/>
    </row>
    <row r="285" spans="1:26">
      <c r="A285" s="26">
        <v>281</v>
      </c>
      <c r="B285" s="27" t="s">
        <v>116</v>
      </c>
      <c r="C285" s="27" t="s">
        <v>71</v>
      </c>
      <c r="D285" s="27">
        <v>74</v>
      </c>
      <c r="E285" s="27" t="s">
        <v>195</v>
      </c>
      <c r="F285" s="27" t="s">
        <v>195</v>
      </c>
      <c r="G285" s="23" t="e">
        <f>REPLACE(#REF!,2,1,"＊")</f>
        <v>#REF!</v>
      </c>
      <c r="H285" s="23" t="str">
        <f t="shared" si="4"/>
        <v>0＊190558</v>
      </c>
      <c r="I285" s="27" t="s">
        <v>609</v>
      </c>
      <c r="J285" s="31" t="s">
        <v>721</v>
      </c>
      <c r="K285" s="28"/>
      <c r="L285" s="28" t="s">
        <v>9</v>
      </c>
      <c r="M285" s="28"/>
      <c r="N285" s="29"/>
      <c r="O285" s="28"/>
      <c r="P285" s="28"/>
      <c r="Q285" s="28"/>
      <c r="R285" s="28"/>
      <c r="S285" s="26"/>
      <c r="T285" s="26"/>
      <c r="U285" s="28"/>
      <c r="V285" s="26"/>
      <c r="W285" s="26"/>
      <c r="X285" s="26"/>
      <c r="Y285" s="28" t="s">
        <v>771</v>
      </c>
      <c r="Z285" s="6"/>
    </row>
    <row r="286" spans="1:26" ht="31">
      <c r="A286" s="26">
        <v>282</v>
      </c>
      <c r="B286" s="27" t="s">
        <v>611</v>
      </c>
      <c r="C286" s="27" t="s">
        <v>69</v>
      </c>
      <c r="D286" s="27">
        <v>70</v>
      </c>
      <c r="E286" s="27" t="s">
        <v>195</v>
      </c>
      <c r="F286" s="27" t="s">
        <v>195</v>
      </c>
      <c r="G286" s="23" t="e">
        <f>REPLACE(#REF!,2,1,"＊")</f>
        <v>#REF!</v>
      </c>
      <c r="H286" s="23" t="str">
        <f t="shared" si="4"/>
        <v>1＊117678</v>
      </c>
      <c r="I286" s="27" t="s">
        <v>609</v>
      </c>
      <c r="J286" s="31" t="s">
        <v>721</v>
      </c>
      <c r="K286" s="28"/>
      <c r="L286" s="28"/>
      <c r="M286" s="28"/>
      <c r="N286" s="29"/>
      <c r="O286" s="28"/>
      <c r="P286" s="28"/>
      <c r="Q286" s="28"/>
      <c r="R286" s="28" t="s">
        <v>740</v>
      </c>
      <c r="S286" s="26"/>
      <c r="T286" s="26"/>
      <c r="U286" s="28"/>
      <c r="V286" s="26"/>
      <c r="W286" s="26"/>
      <c r="X286" s="26"/>
      <c r="Y286" s="28"/>
      <c r="Z286" s="6"/>
    </row>
    <row r="287" spans="1:26">
      <c r="A287" s="26">
        <v>283</v>
      </c>
      <c r="B287" s="27" t="s">
        <v>296</v>
      </c>
      <c r="C287" s="27" t="s">
        <v>69</v>
      </c>
      <c r="D287" s="27">
        <v>52</v>
      </c>
      <c r="E287" s="27" t="s">
        <v>195</v>
      </c>
      <c r="F287" s="27" t="s">
        <v>195</v>
      </c>
      <c r="G287" s="23" t="e">
        <f>REPLACE(#REF!,2,1,"＊")</f>
        <v>#REF!</v>
      </c>
      <c r="H287" s="23" t="str">
        <f t="shared" si="4"/>
        <v>1＊543370</v>
      </c>
      <c r="I287" s="27" t="s">
        <v>609</v>
      </c>
      <c r="J287" s="31" t="s">
        <v>721</v>
      </c>
      <c r="K287" s="28"/>
      <c r="L287" s="28"/>
      <c r="M287" s="28"/>
      <c r="N287" s="29"/>
      <c r="O287" s="28"/>
      <c r="P287" s="28"/>
      <c r="Q287" s="28" t="s">
        <v>9</v>
      </c>
      <c r="R287" s="28"/>
      <c r="S287" s="26"/>
      <c r="T287" s="26"/>
      <c r="U287" s="28"/>
      <c r="V287" s="26"/>
      <c r="W287" s="26"/>
      <c r="X287" s="26"/>
      <c r="Y287" s="28"/>
      <c r="Z287" s="6"/>
    </row>
    <row r="288" spans="1:26">
      <c r="A288" s="26">
        <v>284</v>
      </c>
      <c r="B288" s="27" t="s">
        <v>290</v>
      </c>
      <c r="C288" s="27" t="s">
        <v>71</v>
      </c>
      <c r="D288" s="27">
        <v>97</v>
      </c>
      <c r="E288" s="27" t="s">
        <v>195</v>
      </c>
      <c r="F288" s="27" t="s">
        <v>195</v>
      </c>
      <c r="G288" s="23" t="e">
        <f>REPLACE(#REF!,2,1,"＊")</f>
        <v>#REF!</v>
      </c>
      <c r="H288" s="23" t="str">
        <f t="shared" si="4"/>
        <v>1＊249519</v>
      </c>
      <c r="I288" s="27" t="s">
        <v>609</v>
      </c>
      <c r="J288" s="31" t="s">
        <v>721</v>
      </c>
      <c r="K288" s="28"/>
      <c r="L288" s="28"/>
      <c r="M288" s="28"/>
      <c r="N288" s="29"/>
      <c r="O288" s="28"/>
      <c r="P288" s="28"/>
      <c r="Q288" s="28" t="s">
        <v>9</v>
      </c>
      <c r="R288" s="28"/>
      <c r="S288" s="26"/>
      <c r="T288" s="26"/>
      <c r="U288" s="28"/>
      <c r="V288" s="26"/>
      <c r="W288" s="26"/>
      <c r="X288" s="26"/>
      <c r="Y288" s="28"/>
      <c r="Z288" s="6"/>
    </row>
    <row r="289" spans="1:26">
      <c r="A289" s="26">
        <v>285</v>
      </c>
      <c r="B289" s="27" t="s">
        <v>251</v>
      </c>
      <c r="C289" s="27" t="s">
        <v>69</v>
      </c>
      <c r="D289" s="27">
        <v>55</v>
      </c>
      <c r="E289" s="27" t="s">
        <v>195</v>
      </c>
      <c r="F289" s="27" t="s">
        <v>195</v>
      </c>
      <c r="G289" s="23" t="e">
        <f>REPLACE(#REF!,2,1,"＊")</f>
        <v>#REF!</v>
      </c>
      <c r="H289" s="23" t="str">
        <f t="shared" si="4"/>
        <v>1＊258295</v>
      </c>
      <c r="I289" s="27" t="s">
        <v>609</v>
      </c>
      <c r="J289" s="31" t="s">
        <v>721</v>
      </c>
      <c r="K289" s="28"/>
      <c r="L289" s="28"/>
      <c r="M289" s="28"/>
      <c r="N289" s="29"/>
      <c r="O289" s="28"/>
      <c r="P289" s="28"/>
      <c r="Q289" s="28"/>
      <c r="R289" s="28"/>
      <c r="S289" s="26" t="s">
        <v>9</v>
      </c>
      <c r="T289" s="26"/>
      <c r="U289" s="28"/>
      <c r="V289" s="26"/>
      <c r="W289" s="26"/>
      <c r="X289" s="26"/>
      <c r="Y289" s="28"/>
      <c r="Z289" s="6"/>
    </row>
    <row r="290" spans="1:26">
      <c r="A290" s="26">
        <v>286</v>
      </c>
      <c r="B290" s="27" t="s">
        <v>218</v>
      </c>
      <c r="C290" s="27" t="s">
        <v>69</v>
      </c>
      <c r="D290" s="27">
        <v>77</v>
      </c>
      <c r="E290" s="27" t="s">
        <v>195</v>
      </c>
      <c r="F290" s="27" t="s">
        <v>195</v>
      </c>
      <c r="G290" s="23" t="e">
        <f>REPLACE(#REF!,2,1,"＊")</f>
        <v>#REF!</v>
      </c>
      <c r="H290" s="23" t="str">
        <f t="shared" si="4"/>
        <v>1＊827298</v>
      </c>
      <c r="I290" s="27" t="s">
        <v>609</v>
      </c>
      <c r="J290" s="31" t="s">
        <v>721</v>
      </c>
      <c r="K290" s="28"/>
      <c r="L290" s="28"/>
      <c r="M290" s="28"/>
      <c r="N290" s="29"/>
      <c r="O290" s="28"/>
      <c r="P290" s="28"/>
      <c r="Q290" s="28" t="s">
        <v>9</v>
      </c>
      <c r="R290" s="28"/>
      <c r="S290" s="26"/>
      <c r="T290" s="26"/>
      <c r="U290" s="28"/>
      <c r="V290" s="26"/>
      <c r="W290" s="26"/>
      <c r="X290" s="26"/>
      <c r="Y290" s="28"/>
      <c r="Z290" s="6"/>
    </row>
    <row r="291" spans="1:26">
      <c r="A291" s="26">
        <v>287</v>
      </c>
      <c r="B291" s="27" t="s">
        <v>612</v>
      </c>
      <c r="C291" s="27" t="s">
        <v>69</v>
      </c>
      <c r="D291" s="27">
        <v>79</v>
      </c>
      <c r="E291" s="27" t="s">
        <v>195</v>
      </c>
      <c r="F291" s="27" t="s">
        <v>195</v>
      </c>
      <c r="G291" s="23" t="e">
        <f>REPLACE(#REF!,2,1,"＊")</f>
        <v>#REF!</v>
      </c>
      <c r="H291" s="23" t="str">
        <f t="shared" si="4"/>
        <v>1＊965961</v>
      </c>
      <c r="I291" s="27" t="s">
        <v>609</v>
      </c>
      <c r="J291" s="31" t="s">
        <v>721</v>
      </c>
      <c r="K291" s="28"/>
      <c r="L291" s="28"/>
      <c r="M291" s="28"/>
      <c r="N291" s="29"/>
      <c r="O291" s="28"/>
      <c r="P291" s="28"/>
      <c r="Q291" s="28" t="s">
        <v>9</v>
      </c>
      <c r="R291" s="28"/>
      <c r="S291" s="26"/>
      <c r="T291" s="26"/>
      <c r="U291" s="28"/>
      <c r="V291" s="26"/>
      <c r="W291" s="26"/>
      <c r="X291" s="26"/>
      <c r="Y291" s="28"/>
      <c r="Z291" s="6"/>
    </row>
    <row r="292" spans="1:26" ht="31">
      <c r="A292" s="26">
        <v>288</v>
      </c>
      <c r="B292" s="27" t="s">
        <v>592</v>
      </c>
      <c r="C292" s="27" t="s">
        <v>71</v>
      </c>
      <c r="D292" s="27">
        <v>62</v>
      </c>
      <c r="E292" s="27" t="s">
        <v>195</v>
      </c>
      <c r="F292" s="27" t="s">
        <v>195</v>
      </c>
      <c r="G292" s="23" t="e">
        <f>REPLACE(#REF!,2,1,"＊")</f>
        <v>#REF!</v>
      </c>
      <c r="H292" s="23" t="str">
        <f t="shared" si="4"/>
        <v>1＊231525</v>
      </c>
      <c r="I292" s="27" t="s">
        <v>609</v>
      </c>
      <c r="J292" s="31" t="s">
        <v>721</v>
      </c>
      <c r="K292" s="28"/>
      <c r="L292" s="28"/>
      <c r="M292" s="28"/>
      <c r="N292" s="29"/>
      <c r="O292" s="28"/>
      <c r="P292" s="28"/>
      <c r="Q292" s="28" t="s">
        <v>740</v>
      </c>
      <c r="R292" s="28"/>
      <c r="S292" s="26"/>
      <c r="T292" s="26"/>
      <c r="U292" s="28"/>
      <c r="V292" s="26"/>
      <c r="W292" s="26"/>
      <c r="X292" s="26"/>
      <c r="Y292" s="28"/>
      <c r="Z292" s="6"/>
    </row>
    <row r="293" spans="1:26">
      <c r="A293" s="26">
        <v>289</v>
      </c>
      <c r="B293" s="27" t="s">
        <v>211</v>
      </c>
      <c r="C293" s="27" t="s">
        <v>69</v>
      </c>
      <c r="D293" s="27">
        <v>70</v>
      </c>
      <c r="E293" s="27" t="s">
        <v>195</v>
      </c>
      <c r="F293" s="27" t="s">
        <v>195</v>
      </c>
      <c r="G293" s="23" t="e">
        <f>REPLACE(#REF!,2,1,"＊")</f>
        <v>#REF!</v>
      </c>
      <c r="H293" s="23" t="str">
        <f t="shared" si="4"/>
        <v>1＊660566</v>
      </c>
      <c r="I293" s="27" t="s">
        <v>609</v>
      </c>
      <c r="J293" s="31" t="s">
        <v>721</v>
      </c>
      <c r="K293" s="28"/>
      <c r="L293" s="28"/>
      <c r="M293" s="28"/>
      <c r="N293" s="29"/>
      <c r="O293" s="28"/>
      <c r="P293" s="28"/>
      <c r="Q293" s="28" t="s">
        <v>9</v>
      </c>
      <c r="R293" s="28"/>
      <c r="S293" s="26"/>
      <c r="T293" s="26"/>
      <c r="U293" s="28"/>
      <c r="V293" s="26"/>
      <c r="W293" s="26"/>
      <c r="X293" s="26"/>
      <c r="Y293" s="28"/>
      <c r="Z293" s="6"/>
    </row>
    <row r="294" spans="1:26">
      <c r="A294" s="26">
        <v>290</v>
      </c>
      <c r="B294" s="27" t="s">
        <v>169</v>
      </c>
      <c r="C294" s="27" t="s">
        <v>69</v>
      </c>
      <c r="D294" s="27">
        <v>61</v>
      </c>
      <c r="E294" s="27" t="s">
        <v>195</v>
      </c>
      <c r="F294" s="27" t="s">
        <v>195</v>
      </c>
      <c r="G294" s="23" t="e">
        <f>REPLACE(#REF!,2,1,"＊")</f>
        <v>#REF!</v>
      </c>
      <c r="H294" s="23" t="str">
        <f t="shared" si="4"/>
        <v>1＊692639</v>
      </c>
      <c r="I294" s="27" t="s">
        <v>609</v>
      </c>
      <c r="J294" s="31" t="s">
        <v>721</v>
      </c>
      <c r="K294" s="28"/>
      <c r="L294" s="28"/>
      <c r="M294" s="28"/>
      <c r="N294" s="29"/>
      <c r="O294" s="28"/>
      <c r="P294" s="28"/>
      <c r="Q294" s="28" t="s">
        <v>9</v>
      </c>
      <c r="R294" s="28"/>
      <c r="S294" s="26"/>
      <c r="T294" s="26"/>
      <c r="U294" s="28"/>
      <c r="V294" s="26"/>
      <c r="W294" s="26"/>
      <c r="X294" s="26"/>
      <c r="Y294" s="28"/>
      <c r="Z294" s="6"/>
    </row>
    <row r="295" spans="1:26">
      <c r="A295" s="26">
        <v>291</v>
      </c>
      <c r="B295" s="27" t="s">
        <v>613</v>
      </c>
      <c r="C295" s="27" t="s">
        <v>69</v>
      </c>
      <c r="D295" s="27">
        <v>71</v>
      </c>
      <c r="E295" s="27" t="s">
        <v>195</v>
      </c>
      <c r="F295" s="27" t="s">
        <v>195</v>
      </c>
      <c r="G295" s="23" t="e">
        <f>REPLACE(#REF!,2,1,"＊")</f>
        <v>#REF!</v>
      </c>
      <c r="H295" s="23" t="str">
        <f t="shared" si="4"/>
        <v>2＊991255</v>
      </c>
      <c r="I295" s="27" t="s">
        <v>609</v>
      </c>
      <c r="J295" s="31" t="s">
        <v>721</v>
      </c>
      <c r="K295" s="28"/>
      <c r="L295" s="28"/>
      <c r="M295" s="28"/>
      <c r="N295" s="29"/>
      <c r="O295" s="28"/>
      <c r="P295" s="28"/>
      <c r="Q295" s="28" t="s">
        <v>9</v>
      </c>
      <c r="R295" s="28"/>
      <c r="S295" s="26"/>
      <c r="T295" s="26"/>
      <c r="U295" s="28"/>
      <c r="V295" s="26"/>
      <c r="W295" s="26"/>
      <c r="X295" s="26"/>
      <c r="Y295" s="28"/>
      <c r="Z295" s="6"/>
    </row>
    <row r="296" spans="1:26" ht="31">
      <c r="A296" s="26">
        <v>292</v>
      </c>
      <c r="B296" s="27" t="s">
        <v>214</v>
      </c>
      <c r="C296" s="27" t="s">
        <v>71</v>
      </c>
      <c r="D296" s="27">
        <v>72</v>
      </c>
      <c r="E296" s="27" t="s">
        <v>195</v>
      </c>
      <c r="F296" s="27" t="s">
        <v>195</v>
      </c>
      <c r="G296" s="23" t="e">
        <f>REPLACE(#REF!,2,1,"＊")</f>
        <v>#REF!</v>
      </c>
      <c r="H296" s="23" t="str">
        <f t="shared" si="4"/>
        <v>2＊152583</v>
      </c>
      <c r="I296" s="27" t="s">
        <v>609</v>
      </c>
      <c r="J296" s="31" t="s">
        <v>721</v>
      </c>
      <c r="K296" s="28"/>
      <c r="L296" s="28"/>
      <c r="M296" s="28"/>
      <c r="N296" s="29"/>
      <c r="O296" s="28"/>
      <c r="P296" s="28"/>
      <c r="Q296" s="28"/>
      <c r="R296" s="28" t="s">
        <v>740</v>
      </c>
      <c r="S296" s="26"/>
      <c r="T296" s="26"/>
      <c r="U296" s="28"/>
      <c r="V296" s="26"/>
      <c r="W296" s="26"/>
      <c r="X296" s="26"/>
      <c r="Y296" s="28"/>
      <c r="Z296" s="6"/>
    </row>
    <row r="297" spans="1:26">
      <c r="A297" s="26">
        <v>293</v>
      </c>
      <c r="B297" s="27" t="s">
        <v>171</v>
      </c>
      <c r="C297" s="27" t="s">
        <v>69</v>
      </c>
      <c r="D297" s="27">
        <v>65</v>
      </c>
      <c r="E297" s="27" t="s">
        <v>195</v>
      </c>
      <c r="F297" s="27" t="s">
        <v>195</v>
      </c>
      <c r="G297" s="23" t="e">
        <f>REPLACE(#REF!,2,1,"＊")</f>
        <v>#REF!</v>
      </c>
      <c r="H297" s="23" t="str">
        <f t="shared" si="4"/>
        <v>2＊359729</v>
      </c>
      <c r="I297" s="27" t="s">
        <v>609</v>
      </c>
      <c r="J297" s="31" t="s">
        <v>721</v>
      </c>
      <c r="K297" s="28"/>
      <c r="L297" s="28"/>
      <c r="M297" s="28"/>
      <c r="N297" s="29"/>
      <c r="O297" s="28"/>
      <c r="P297" s="28"/>
      <c r="Q297" s="28" t="s">
        <v>9</v>
      </c>
      <c r="R297" s="28"/>
      <c r="S297" s="26"/>
      <c r="T297" s="26"/>
      <c r="U297" s="28"/>
      <c r="V297" s="26"/>
      <c r="W297" s="26"/>
      <c r="X297" s="26"/>
      <c r="Y297" s="28"/>
      <c r="Z297" s="6"/>
    </row>
    <row r="298" spans="1:26" ht="31">
      <c r="A298" s="26">
        <v>294</v>
      </c>
      <c r="B298" s="27" t="s">
        <v>614</v>
      </c>
      <c r="C298" s="27" t="s">
        <v>71</v>
      </c>
      <c r="D298" s="27">
        <v>50</v>
      </c>
      <c r="E298" s="27" t="s">
        <v>195</v>
      </c>
      <c r="F298" s="27" t="s">
        <v>195</v>
      </c>
      <c r="G298" s="23" t="e">
        <f>REPLACE(#REF!,2,1,"＊")</f>
        <v>#REF!</v>
      </c>
      <c r="H298" s="23" t="str">
        <f t="shared" si="4"/>
        <v>2＊489534</v>
      </c>
      <c r="I298" s="27" t="s">
        <v>609</v>
      </c>
      <c r="J298" s="31" t="s">
        <v>721</v>
      </c>
      <c r="K298" s="28" t="s">
        <v>9</v>
      </c>
      <c r="L298" s="28"/>
      <c r="M298" s="28"/>
      <c r="N298" s="29"/>
      <c r="O298" s="28"/>
      <c r="P298" s="28"/>
      <c r="Q298" s="28" t="s">
        <v>9</v>
      </c>
      <c r="R298" s="28"/>
      <c r="S298" s="26"/>
      <c r="T298" s="26"/>
      <c r="U298" s="28"/>
      <c r="V298" s="26"/>
      <c r="W298" s="26"/>
      <c r="X298" s="26"/>
      <c r="Y298" s="28" t="s">
        <v>770</v>
      </c>
      <c r="Z298" s="6"/>
    </row>
    <row r="299" spans="1:26" ht="31">
      <c r="A299" s="26">
        <v>295</v>
      </c>
      <c r="B299" s="27" t="s">
        <v>215</v>
      </c>
      <c r="C299" s="27" t="s">
        <v>69</v>
      </c>
      <c r="D299" s="27">
        <v>29</v>
      </c>
      <c r="E299" s="27" t="s">
        <v>195</v>
      </c>
      <c r="F299" s="27" t="s">
        <v>195</v>
      </c>
      <c r="G299" s="23" t="e">
        <f>REPLACE(#REF!,2,1,"＊")</f>
        <v>#REF!</v>
      </c>
      <c r="H299" s="23" t="str">
        <f t="shared" si="4"/>
        <v>2＊897760</v>
      </c>
      <c r="I299" s="27" t="s">
        <v>609</v>
      </c>
      <c r="J299" s="31" t="s">
        <v>721</v>
      </c>
      <c r="K299" s="28"/>
      <c r="L299" s="28"/>
      <c r="M299" s="28"/>
      <c r="N299" s="29"/>
      <c r="O299" s="28"/>
      <c r="P299" s="28"/>
      <c r="Q299" s="28" t="s">
        <v>740</v>
      </c>
      <c r="R299" s="28"/>
      <c r="S299" s="26"/>
      <c r="T299" s="26"/>
      <c r="U299" s="28"/>
      <c r="V299" s="26"/>
      <c r="W299" s="26"/>
      <c r="X299" s="26"/>
      <c r="Y299" s="28"/>
      <c r="Z299" s="6"/>
    </row>
    <row r="300" spans="1:26">
      <c r="A300" s="26">
        <v>296</v>
      </c>
      <c r="B300" s="27" t="s">
        <v>344</v>
      </c>
      <c r="C300" s="27" t="s">
        <v>71</v>
      </c>
      <c r="D300" s="27">
        <v>57</v>
      </c>
      <c r="E300" s="27" t="s">
        <v>195</v>
      </c>
      <c r="F300" s="27" t="s">
        <v>195</v>
      </c>
      <c r="G300" s="23" t="e">
        <f>REPLACE(#REF!,2,1,"＊")</f>
        <v>#REF!</v>
      </c>
      <c r="H300" s="23" t="str">
        <f t="shared" si="4"/>
        <v>2＊270748</v>
      </c>
      <c r="I300" s="27" t="s">
        <v>609</v>
      </c>
      <c r="J300" s="31" t="s">
        <v>721</v>
      </c>
      <c r="K300" s="28"/>
      <c r="L300" s="28"/>
      <c r="M300" s="28"/>
      <c r="N300" s="29"/>
      <c r="O300" s="28"/>
      <c r="P300" s="28" t="s">
        <v>9</v>
      </c>
      <c r="Q300" s="28" t="s">
        <v>9</v>
      </c>
      <c r="R300" s="28"/>
      <c r="S300" s="26"/>
      <c r="T300" s="26"/>
      <c r="U300" s="28"/>
      <c r="V300" s="26"/>
      <c r="W300" s="26"/>
      <c r="X300" s="26"/>
      <c r="Y300" s="28"/>
      <c r="Z300" s="6"/>
    </row>
    <row r="301" spans="1:26">
      <c r="A301" s="26">
        <v>297</v>
      </c>
      <c r="B301" s="27" t="s">
        <v>376</v>
      </c>
      <c r="C301" s="27" t="s">
        <v>69</v>
      </c>
      <c r="D301" s="27">
        <v>58</v>
      </c>
      <c r="E301" s="27" t="s">
        <v>195</v>
      </c>
      <c r="F301" s="27" t="s">
        <v>195</v>
      </c>
      <c r="G301" s="23" t="e">
        <f>REPLACE(#REF!,2,1,"＊")</f>
        <v>#REF!</v>
      </c>
      <c r="H301" s="23" t="str">
        <f t="shared" si="4"/>
        <v>2＊423686</v>
      </c>
      <c r="I301" s="27" t="s">
        <v>609</v>
      </c>
      <c r="J301" s="31" t="s">
        <v>721</v>
      </c>
      <c r="K301" s="28"/>
      <c r="L301" s="28"/>
      <c r="M301" s="28"/>
      <c r="N301" s="29"/>
      <c r="O301" s="28"/>
      <c r="P301" s="28"/>
      <c r="Q301" s="28" t="s">
        <v>9</v>
      </c>
      <c r="R301" s="28"/>
      <c r="S301" s="26"/>
      <c r="T301" s="26"/>
      <c r="U301" s="28"/>
      <c r="V301" s="26"/>
      <c r="W301" s="26"/>
      <c r="X301" s="26"/>
      <c r="Y301" s="28"/>
      <c r="Z301" s="6"/>
    </row>
    <row r="302" spans="1:26">
      <c r="A302" s="26">
        <v>298</v>
      </c>
      <c r="B302" s="27" t="s">
        <v>603</v>
      </c>
      <c r="C302" s="27" t="s">
        <v>71</v>
      </c>
      <c r="D302" s="27">
        <v>67</v>
      </c>
      <c r="E302" s="27" t="s">
        <v>550</v>
      </c>
      <c r="F302" s="27" t="s">
        <v>517</v>
      </c>
      <c r="G302" s="23" t="e">
        <f>REPLACE(#REF!,2,1,"＊")</f>
        <v>#REF!</v>
      </c>
      <c r="H302" s="23" t="str">
        <f t="shared" si="4"/>
        <v>2＊793017</v>
      </c>
      <c r="I302" s="27" t="s">
        <v>551</v>
      </c>
      <c r="J302" s="31" t="s">
        <v>721</v>
      </c>
      <c r="K302" s="28"/>
      <c r="L302" s="28"/>
      <c r="M302" s="28"/>
      <c r="N302" s="29"/>
      <c r="O302" s="28"/>
      <c r="P302" s="28"/>
      <c r="Q302" s="28"/>
      <c r="R302" s="28"/>
      <c r="S302" s="26"/>
      <c r="T302" s="26"/>
      <c r="U302" s="28"/>
      <c r="V302" s="26"/>
      <c r="W302" s="26"/>
      <c r="X302" s="26"/>
      <c r="Y302" s="28" t="s">
        <v>771</v>
      </c>
      <c r="Z302" s="6"/>
    </row>
    <row r="303" spans="1:26">
      <c r="A303" s="26">
        <v>299</v>
      </c>
      <c r="B303" s="27" t="s">
        <v>615</v>
      </c>
      <c r="C303" s="27" t="s">
        <v>71</v>
      </c>
      <c r="D303" s="27">
        <v>63</v>
      </c>
      <c r="E303" s="27" t="s">
        <v>609</v>
      </c>
      <c r="F303" s="27" t="s">
        <v>616</v>
      </c>
      <c r="G303" s="23" t="e">
        <f>REPLACE(#REF!,2,1,"＊")</f>
        <v>#REF!</v>
      </c>
      <c r="H303" s="23" t="str">
        <f t="shared" si="4"/>
        <v>0＊429864</v>
      </c>
      <c r="I303" s="27" t="s">
        <v>525</v>
      </c>
      <c r="J303" s="31" t="s">
        <v>721</v>
      </c>
      <c r="K303" s="28"/>
      <c r="L303" s="28"/>
      <c r="M303" s="28"/>
      <c r="N303" s="29"/>
      <c r="O303" s="28"/>
      <c r="P303" s="28"/>
      <c r="Q303" s="28"/>
      <c r="R303" s="28"/>
      <c r="S303" s="26"/>
      <c r="T303" s="26"/>
      <c r="U303" s="28"/>
      <c r="V303" s="26"/>
      <c r="W303" s="26"/>
      <c r="X303" s="26"/>
      <c r="Y303" s="28" t="s">
        <v>771</v>
      </c>
      <c r="Z303" s="6"/>
    </row>
    <row r="304" spans="1:26" ht="31">
      <c r="A304" s="26">
        <v>300</v>
      </c>
      <c r="B304" s="27" t="s">
        <v>109</v>
      </c>
      <c r="C304" s="27" t="s">
        <v>69</v>
      </c>
      <c r="D304" s="27">
        <v>78</v>
      </c>
      <c r="E304" s="27" t="s">
        <v>195</v>
      </c>
      <c r="F304" s="27" t="s">
        <v>195</v>
      </c>
      <c r="G304" s="23" t="e">
        <f>REPLACE(#REF!,2,1,"＊")</f>
        <v>#REF!</v>
      </c>
      <c r="H304" s="23" t="str">
        <f t="shared" si="4"/>
        <v>0＊850746</v>
      </c>
      <c r="I304" s="27" t="s">
        <v>525</v>
      </c>
      <c r="J304" s="31" t="s">
        <v>721</v>
      </c>
      <c r="K304" s="28"/>
      <c r="L304" s="28"/>
      <c r="M304" s="28"/>
      <c r="N304" s="29"/>
      <c r="O304" s="28"/>
      <c r="P304" s="28"/>
      <c r="Q304" s="28"/>
      <c r="R304" s="28" t="s">
        <v>740</v>
      </c>
      <c r="S304" s="26"/>
      <c r="T304" s="26"/>
      <c r="U304" s="28"/>
      <c r="V304" s="26"/>
      <c r="W304" s="26"/>
      <c r="X304" s="26"/>
      <c r="Y304" s="28"/>
      <c r="Z304" s="6"/>
    </row>
    <row r="305" spans="1:26">
      <c r="A305" s="26">
        <v>301</v>
      </c>
      <c r="B305" s="27" t="s">
        <v>451</v>
      </c>
      <c r="C305" s="27" t="s">
        <v>71</v>
      </c>
      <c r="D305" s="27">
        <v>65</v>
      </c>
      <c r="E305" s="27" t="s">
        <v>195</v>
      </c>
      <c r="F305" s="27" t="s">
        <v>195</v>
      </c>
      <c r="G305" s="23" t="e">
        <f>REPLACE(#REF!,2,1,"＊")</f>
        <v>#REF!</v>
      </c>
      <c r="H305" s="23" t="str">
        <f t="shared" si="4"/>
        <v>1＊568002</v>
      </c>
      <c r="I305" s="27" t="s">
        <v>525</v>
      </c>
      <c r="J305" s="31" t="s">
        <v>721</v>
      </c>
      <c r="K305" s="28" t="s">
        <v>9</v>
      </c>
      <c r="L305" s="28"/>
      <c r="M305" s="28"/>
      <c r="N305" s="29"/>
      <c r="O305" s="28"/>
      <c r="P305" s="28"/>
      <c r="Q305" s="28"/>
      <c r="R305" s="28"/>
      <c r="S305" s="26"/>
      <c r="T305" s="26"/>
      <c r="U305" s="28"/>
      <c r="V305" s="26"/>
      <c r="W305" s="26"/>
      <c r="X305" s="26"/>
      <c r="Y305" s="28"/>
      <c r="Z305" s="6"/>
    </row>
    <row r="306" spans="1:26">
      <c r="A306" s="26">
        <v>302</v>
      </c>
      <c r="B306" s="27" t="s">
        <v>164</v>
      </c>
      <c r="C306" s="27" t="s">
        <v>69</v>
      </c>
      <c r="D306" s="27">
        <v>63</v>
      </c>
      <c r="E306" s="27" t="s">
        <v>195</v>
      </c>
      <c r="F306" s="27" t="s">
        <v>195</v>
      </c>
      <c r="G306" s="23" t="e">
        <f>REPLACE(#REF!,2,1,"＊")</f>
        <v>#REF!</v>
      </c>
      <c r="H306" s="23" t="str">
        <f t="shared" si="4"/>
        <v>1＊628225</v>
      </c>
      <c r="I306" s="27" t="s">
        <v>525</v>
      </c>
      <c r="J306" s="31" t="s">
        <v>721</v>
      </c>
      <c r="K306" s="28"/>
      <c r="L306" s="28"/>
      <c r="M306" s="28"/>
      <c r="N306" s="29"/>
      <c r="O306" s="28"/>
      <c r="P306" s="28"/>
      <c r="Q306" s="28" t="s">
        <v>9</v>
      </c>
      <c r="R306" s="28"/>
      <c r="S306" s="26"/>
      <c r="T306" s="26"/>
      <c r="U306" s="28"/>
      <c r="V306" s="26"/>
      <c r="W306" s="26"/>
      <c r="X306" s="26"/>
      <c r="Y306" s="28"/>
      <c r="Z306" s="6"/>
    </row>
    <row r="307" spans="1:26">
      <c r="A307" s="26">
        <v>303</v>
      </c>
      <c r="B307" s="27" t="s">
        <v>111</v>
      </c>
      <c r="C307" s="27" t="s">
        <v>71</v>
      </c>
      <c r="D307" s="27">
        <v>64</v>
      </c>
      <c r="E307" s="27" t="s">
        <v>195</v>
      </c>
      <c r="F307" s="27" t="s">
        <v>195</v>
      </c>
      <c r="G307" s="23" t="e">
        <f>REPLACE(#REF!,2,1,"＊")</f>
        <v>#REF!</v>
      </c>
      <c r="H307" s="23" t="str">
        <f t="shared" si="4"/>
        <v>2＊816100</v>
      </c>
      <c r="I307" s="27" t="s">
        <v>525</v>
      </c>
      <c r="J307" s="31" t="s">
        <v>721</v>
      </c>
      <c r="K307" s="28"/>
      <c r="L307" s="28"/>
      <c r="M307" s="28"/>
      <c r="N307" s="29"/>
      <c r="O307" s="28"/>
      <c r="P307" s="28"/>
      <c r="Q307" s="28" t="s">
        <v>9</v>
      </c>
      <c r="R307" s="28"/>
      <c r="S307" s="26"/>
      <c r="T307" s="26"/>
      <c r="U307" s="28"/>
      <c r="V307" s="26"/>
      <c r="W307" s="26"/>
      <c r="X307" s="26"/>
      <c r="Y307" s="28"/>
      <c r="Z307" s="6"/>
    </row>
    <row r="308" spans="1:26">
      <c r="A308" s="26">
        <v>304</v>
      </c>
      <c r="B308" s="27" t="s">
        <v>364</v>
      </c>
      <c r="C308" s="27" t="s">
        <v>69</v>
      </c>
      <c r="D308" s="27">
        <v>75</v>
      </c>
      <c r="E308" s="27" t="s">
        <v>195</v>
      </c>
      <c r="F308" s="27" t="s">
        <v>195</v>
      </c>
      <c r="G308" s="23" t="e">
        <f>REPLACE(#REF!,2,1,"＊")</f>
        <v>#REF!</v>
      </c>
      <c r="H308" s="23" t="str">
        <f t="shared" si="4"/>
        <v>2＊267358</v>
      </c>
      <c r="I308" s="27" t="s">
        <v>525</v>
      </c>
      <c r="J308" s="31" t="s">
        <v>721</v>
      </c>
      <c r="K308" s="28"/>
      <c r="L308" s="28"/>
      <c r="M308" s="28"/>
      <c r="N308" s="29"/>
      <c r="O308" s="28"/>
      <c r="P308" s="28"/>
      <c r="Q308" s="28" t="s">
        <v>9</v>
      </c>
      <c r="R308" s="28"/>
      <c r="S308" s="26"/>
      <c r="T308" s="26"/>
      <c r="U308" s="28"/>
      <c r="V308" s="26"/>
      <c r="W308" s="26"/>
      <c r="X308" s="26"/>
      <c r="Y308" s="28"/>
      <c r="Z308" s="6"/>
    </row>
    <row r="309" spans="1:26">
      <c r="A309" s="26">
        <v>305</v>
      </c>
      <c r="B309" s="27" t="s">
        <v>288</v>
      </c>
      <c r="C309" s="27" t="s">
        <v>69</v>
      </c>
      <c r="D309" s="27">
        <v>71</v>
      </c>
      <c r="E309" s="27" t="s">
        <v>195</v>
      </c>
      <c r="F309" s="27" t="s">
        <v>195</v>
      </c>
      <c r="G309" s="23" t="e">
        <f>REPLACE(#REF!,2,1,"＊")</f>
        <v>#REF!</v>
      </c>
      <c r="H309" s="23" t="str">
        <f t="shared" si="4"/>
        <v>1＊635569</v>
      </c>
      <c r="I309" s="27" t="s">
        <v>520</v>
      </c>
      <c r="J309" s="31" t="s">
        <v>721</v>
      </c>
      <c r="K309" s="28"/>
      <c r="L309" s="28"/>
      <c r="M309" s="28"/>
      <c r="N309" s="29"/>
      <c r="O309" s="28"/>
      <c r="P309" s="28"/>
      <c r="Q309" s="28" t="s">
        <v>9</v>
      </c>
      <c r="R309" s="28"/>
      <c r="S309" s="26"/>
      <c r="T309" s="26"/>
      <c r="U309" s="28"/>
      <c r="V309" s="26"/>
      <c r="W309" s="26"/>
      <c r="X309" s="26"/>
      <c r="Y309" s="28"/>
      <c r="Z309" s="6"/>
    </row>
    <row r="310" spans="1:26">
      <c r="A310" s="32">
        <v>306</v>
      </c>
      <c r="B310" s="27" t="s">
        <v>250</v>
      </c>
      <c r="C310" s="27" t="s">
        <v>69</v>
      </c>
      <c r="D310" s="27">
        <v>61</v>
      </c>
      <c r="E310" s="27" t="s">
        <v>195</v>
      </c>
      <c r="F310" s="27" t="s">
        <v>195</v>
      </c>
      <c r="G310" s="23" t="e">
        <f>REPLACE(#REF!,2,1,"＊")</f>
        <v>#REF!</v>
      </c>
      <c r="H310" s="23" t="str">
        <f t="shared" si="4"/>
        <v>2＊491366</v>
      </c>
      <c r="I310" s="27" t="s">
        <v>520</v>
      </c>
      <c r="J310" s="31" t="s">
        <v>721</v>
      </c>
      <c r="K310" s="28"/>
      <c r="L310" s="28"/>
      <c r="M310" s="28"/>
      <c r="N310" s="29"/>
      <c r="O310" s="28"/>
      <c r="P310" s="28"/>
      <c r="Q310" s="28" t="s">
        <v>9</v>
      </c>
      <c r="R310" s="28"/>
      <c r="S310" s="26"/>
      <c r="T310" s="26"/>
      <c r="U310" s="28"/>
      <c r="V310" s="26"/>
      <c r="W310" s="26"/>
      <c r="X310" s="26"/>
      <c r="Y310" s="28"/>
      <c r="Z310" s="6"/>
    </row>
    <row r="311" spans="1:26">
      <c r="A311" s="26">
        <v>307</v>
      </c>
      <c r="B311" s="27" t="s">
        <v>618</v>
      </c>
      <c r="C311" s="27" t="s">
        <v>71</v>
      </c>
      <c r="D311" s="27">
        <v>76</v>
      </c>
      <c r="E311" s="27" t="s">
        <v>195</v>
      </c>
      <c r="F311" s="27" t="s">
        <v>195</v>
      </c>
      <c r="G311" s="23" t="e">
        <f>REPLACE(#REF!,2,1,"＊")</f>
        <v>#REF!</v>
      </c>
      <c r="H311" s="23" t="str">
        <f t="shared" si="4"/>
        <v>2＊308803</v>
      </c>
      <c r="I311" s="27" t="s">
        <v>520</v>
      </c>
      <c r="J311" s="31" t="s">
        <v>721</v>
      </c>
      <c r="K311" s="28"/>
      <c r="L311" s="28"/>
      <c r="M311" s="28"/>
      <c r="N311" s="29"/>
      <c r="O311" s="28"/>
      <c r="P311" s="28" t="s">
        <v>9</v>
      </c>
      <c r="Q311" s="28" t="s">
        <v>9</v>
      </c>
      <c r="R311" s="28"/>
      <c r="S311" s="26"/>
      <c r="T311" s="26"/>
      <c r="U311" s="28"/>
      <c r="V311" s="26"/>
      <c r="W311" s="26"/>
      <c r="X311" s="26"/>
      <c r="Y311" s="28"/>
      <c r="Z311" s="6"/>
    </row>
    <row r="312" spans="1:26">
      <c r="A312" s="26">
        <v>308</v>
      </c>
      <c r="B312" s="27" t="s">
        <v>620</v>
      </c>
      <c r="C312" s="27" t="s">
        <v>69</v>
      </c>
      <c r="D312" s="27">
        <v>46</v>
      </c>
      <c r="E312" s="27" t="s">
        <v>195</v>
      </c>
      <c r="F312" s="27" t="s">
        <v>195</v>
      </c>
      <c r="G312" s="23" t="e">
        <f>REPLACE(#REF!,2,1,"＊")</f>
        <v>#REF!</v>
      </c>
      <c r="H312" s="23" t="str">
        <f t="shared" si="4"/>
        <v>2＊526182</v>
      </c>
      <c r="I312" s="27" t="s">
        <v>520</v>
      </c>
      <c r="J312" s="31" t="s">
        <v>721</v>
      </c>
      <c r="K312" s="28"/>
      <c r="L312" s="28"/>
      <c r="M312" s="28"/>
      <c r="N312" s="29"/>
      <c r="O312" s="28"/>
      <c r="P312" s="28"/>
      <c r="Q312" s="28"/>
      <c r="R312" s="28" t="s">
        <v>747</v>
      </c>
      <c r="S312" s="26"/>
      <c r="T312" s="26"/>
      <c r="U312" s="28"/>
      <c r="V312" s="26"/>
      <c r="W312" s="26"/>
      <c r="X312" s="26"/>
      <c r="Y312" s="28"/>
      <c r="Z312" s="6"/>
    </row>
    <row r="313" spans="1:26" ht="31">
      <c r="A313" s="26">
        <v>309</v>
      </c>
      <c r="B313" s="27" t="s">
        <v>622</v>
      </c>
      <c r="C313" s="27" t="s">
        <v>69</v>
      </c>
      <c r="D313" s="27">
        <v>89</v>
      </c>
      <c r="E313" s="27" t="s">
        <v>551</v>
      </c>
      <c r="F313" s="27"/>
      <c r="G313" s="23" t="e">
        <f>REPLACE(#REF!,2,1,"＊")</f>
        <v>#REF!</v>
      </c>
      <c r="H313" s="23" t="str">
        <f t="shared" si="4"/>
        <v>1＊770227</v>
      </c>
      <c r="I313" s="27" t="s">
        <v>623</v>
      </c>
      <c r="J313" s="31" t="s">
        <v>721</v>
      </c>
      <c r="K313" s="28"/>
      <c r="L313" s="28"/>
      <c r="M313" s="28"/>
      <c r="N313" s="29"/>
      <c r="O313" s="28"/>
      <c r="P313" s="28"/>
      <c r="Q313" s="28"/>
      <c r="R313" s="28" t="s">
        <v>740</v>
      </c>
      <c r="S313" s="26"/>
      <c r="T313" s="26"/>
      <c r="U313" s="28"/>
      <c r="V313" s="26"/>
      <c r="W313" s="26"/>
      <c r="X313" s="26"/>
      <c r="Y313" s="28"/>
      <c r="Z313" s="6"/>
    </row>
    <row r="314" spans="1:26">
      <c r="A314" s="26">
        <v>310</v>
      </c>
      <c r="B314" s="27" t="s">
        <v>342</v>
      </c>
      <c r="C314" s="27" t="s">
        <v>69</v>
      </c>
      <c r="D314" s="27">
        <v>81</v>
      </c>
      <c r="E314" s="27" t="s">
        <v>195</v>
      </c>
      <c r="F314" s="27" t="s">
        <v>195</v>
      </c>
      <c r="G314" s="23" t="e">
        <f>REPLACE(#REF!,2,1,"＊")</f>
        <v>#REF!</v>
      </c>
      <c r="H314" s="23" t="str">
        <f t="shared" si="4"/>
        <v>0＊009590</v>
      </c>
      <c r="I314" s="27" t="s">
        <v>623</v>
      </c>
      <c r="J314" s="31" t="s">
        <v>721</v>
      </c>
      <c r="K314" s="28"/>
      <c r="L314" s="28"/>
      <c r="M314" s="28"/>
      <c r="N314" s="29"/>
      <c r="O314" s="28"/>
      <c r="P314" s="28"/>
      <c r="Q314" s="28" t="s">
        <v>9</v>
      </c>
      <c r="R314" s="28"/>
      <c r="S314" s="26"/>
      <c r="T314" s="26"/>
      <c r="U314" s="28"/>
      <c r="V314" s="26"/>
      <c r="W314" s="26"/>
      <c r="X314" s="26"/>
      <c r="Y314" s="28"/>
      <c r="Z314" s="6"/>
    </row>
    <row r="315" spans="1:26">
      <c r="A315" s="26">
        <v>311</v>
      </c>
      <c r="B315" s="27" t="s">
        <v>107</v>
      </c>
      <c r="C315" s="27" t="s">
        <v>69</v>
      </c>
      <c r="D315" s="27">
        <v>78</v>
      </c>
      <c r="E315" s="27" t="s">
        <v>520</v>
      </c>
      <c r="F315" s="27" t="s">
        <v>557</v>
      </c>
      <c r="G315" s="23" t="e">
        <f>REPLACE(#REF!,2,1,"＊")</f>
        <v>#REF!</v>
      </c>
      <c r="H315" s="23" t="str">
        <f t="shared" si="4"/>
        <v>0＊834197</v>
      </c>
      <c r="I315" s="27" t="s">
        <v>623</v>
      </c>
      <c r="J315" s="31" t="s">
        <v>721</v>
      </c>
      <c r="K315" s="28"/>
      <c r="L315" s="28"/>
      <c r="M315" s="28"/>
      <c r="N315" s="29"/>
      <c r="O315" s="28"/>
      <c r="P315" s="28"/>
      <c r="Q315" s="28"/>
      <c r="R315" s="28"/>
      <c r="S315" s="26"/>
      <c r="T315" s="26"/>
      <c r="U315" s="28"/>
      <c r="V315" s="26"/>
      <c r="W315" s="26"/>
      <c r="X315" s="26"/>
      <c r="Y315" s="28" t="s">
        <v>771</v>
      </c>
      <c r="Z315" s="6"/>
    </row>
    <row r="316" spans="1:26">
      <c r="A316" s="26">
        <v>312</v>
      </c>
      <c r="B316" s="27" t="s">
        <v>209</v>
      </c>
      <c r="C316" s="27" t="s">
        <v>71</v>
      </c>
      <c r="D316" s="27">
        <v>74</v>
      </c>
      <c r="E316" s="27" t="s">
        <v>195</v>
      </c>
      <c r="F316" s="27" t="s">
        <v>195</v>
      </c>
      <c r="G316" s="23" t="e">
        <f>REPLACE(#REF!,2,1,"＊")</f>
        <v>#REF!</v>
      </c>
      <c r="H316" s="23" t="str">
        <f t="shared" si="4"/>
        <v>0＊881125</v>
      </c>
      <c r="I316" s="27" t="s">
        <v>623</v>
      </c>
      <c r="J316" s="31" t="s">
        <v>721</v>
      </c>
      <c r="K316" s="28"/>
      <c r="L316" s="28"/>
      <c r="M316" s="28"/>
      <c r="N316" s="29"/>
      <c r="O316" s="28"/>
      <c r="P316" s="28"/>
      <c r="Q316" s="28"/>
      <c r="R316" s="28" t="s">
        <v>733</v>
      </c>
      <c r="S316" s="26"/>
      <c r="T316" s="26"/>
      <c r="U316" s="28"/>
      <c r="V316" s="26"/>
      <c r="W316" s="26"/>
      <c r="X316" s="26"/>
      <c r="Y316" s="28"/>
      <c r="Z316" s="6"/>
    </row>
    <row r="317" spans="1:26">
      <c r="A317" s="26">
        <v>313</v>
      </c>
      <c r="B317" s="27" t="s">
        <v>224</v>
      </c>
      <c r="C317" s="27" t="s">
        <v>71</v>
      </c>
      <c r="D317" s="27">
        <v>76</v>
      </c>
      <c r="E317" s="27" t="s">
        <v>195</v>
      </c>
      <c r="F317" s="27" t="s">
        <v>195</v>
      </c>
      <c r="G317" s="23" t="e">
        <f>REPLACE(#REF!,2,1,"＊")</f>
        <v>#REF!</v>
      </c>
      <c r="H317" s="23" t="str">
        <f t="shared" si="4"/>
        <v>0＊205006</v>
      </c>
      <c r="I317" s="27" t="s">
        <v>623</v>
      </c>
      <c r="J317" s="31" t="s">
        <v>721</v>
      </c>
      <c r="K317" s="28"/>
      <c r="L317" s="28"/>
      <c r="M317" s="28"/>
      <c r="N317" s="29"/>
      <c r="O317" s="28"/>
      <c r="P317" s="28"/>
      <c r="Q317" s="28" t="s">
        <v>9</v>
      </c>
      <c r="R317" s="28"/>
      <c r="S317" s="26"/>
      <c r="T317" s="26"/>
      <c r="U317" s="28"/>
      <c r="V317" s="26" t="s">
        <v>760</v>
      </c>
      <c r="W317" s="26"/>
      <c r="X317" s="26"/>
      <c r="Y317" s="28"/>
      <c r="Z317" s="6"/>
    </row>
    <row r="318" spans="1:26">
      <c r="A318" s="26">
        <v>314</v>
      </c>
      <c r="B318" s="27" t="s">
        <v>281</v>
      </c>
      <c r="C318" s="27" t="s">
        <v>71</v>
      </c>
      <c r="D318" s="27">
        <v>75</v>
      </c>
      <c r="E318" s="27" t="s">
        <v>195</v>
      </c>
      <c r="F318" s="27" t="s">
        <v>195</v>
      </c>
      <c r="G318" s="23" t="e">
        <f>REPLACE(#REF!,2,1,"＊")</f>
        <v>#REF!</v>
      </c>
      <c r="H318" s="23" t="str">
        <f t="shared" si="4"/>
        <v>0＊352062</v>
      </c>
      <c r="I318" s="27" t="s">
        <v>623</v>
      </c>
      <c r="J318" s="31" t="s">
        <v>721</v>
      </c>
      <c r="K318" s="28"/>
      <c r="L318" s="28"/>
      <c r="M318" s="28"/>
      <c r="N318" s="29"/>
      <c r="O318" s="28"/>
      <c r="P318" s="28"/>
      <c r="Q318" s="28" t="s">
        <v>735</v>
      </c>
      <c r="R318" s="28"/>
      <c r="S318" s="26"/>
      <c r="T318" s="26"/>
      <c r="U318" s="28"/>
      <c r="V318" s="26"/>
      <c r="W318" s="26"/>
      <c r="X318" s="26"/>
      <c r="Y318" s="28"/>
      <c r="Z318" s="6"/>
    </row>
    <row r="319" spans="1:26">
      <c r="A319" s="26">
        <v>315</v>
      </c>
      <c r="B319" s="27" t="s">
        <v>106</v>
      </c>
      <c r="C319" s="27" t="s">
        <v>71</v>
      </c>
      <c r="D319" s="27">
        <v>85</v>
      </c>
      <c r="E319" s="27" t="s">
        <v>195</v>
      </c>
      <c r="F319" s="27" t="s">
        <v>195</v>
      </c>
      <c r="G319" s="23" t="e">
        <f>REPLACE(#REF!,2,1,"＊")</f>
        <v>#REF!</v>
      </c>
      <c r="H319" s="23" t="str">
        <f t="shared" si="4"/>
        <v>1＊087373</v>
      </c>
      <c r="I319" s="27" t="s">
        <v>623</v>
      </c>
      <c r="J319" s="31" t="s">
        <v>721</v>
      </c>
      <c r="K319" s="28"/>
      <c r="L319" s="28"/>
      <c r="M319" s="28"/>
      <c r="N319" s="29"/>
      <c r="O319" s="28"/>
      <c r="P319" s="28"/>
      <c r="Q319" s="28" t="s">
        <v>9</v>
      </c>
      <c r="R319" s="28"/>
      <c r="S319" s="26"/>
      <c r="T319" s="26"/>
      <c r="U319" s="28"/>
      <c r="V319" s="26"/>
      <c r="W319" s="26"/>
      <c r="X319" s="26"/>
      <c r="Y319" s="28"/>
      <c r="Z319" s="6"/>
    </row>
    <row r="320" spans="1:26">
      <c r="A320" s="26">
        <v>316</v>
      </c>
      <c r="B320" s="27" t="s">
        <v>626</v>
      </c>
      <c r="C320" s="27" t="s">
        <v>71</v>
      </c>
      <c r="D320" s="27">
        <v>54</v>
      </c>
      <c r="E320" s="27" t="s">
        <v>195</v>
      </c>
      <c r="F320" s="27" t="s">
        <v>195</v>
      </c>
      <c r="G320" s="23" t="e">
        <f>REPLACE(#REF!,2,1,"＊")</f>
        <v>#REF!</v>
      </c>
      <c r="H320" s="23" t="str">
        <f t="shared" si="4"/>
        <v>1＊470231</v>
      </c>
      <c r="I320" s="27" t="s">
        <v>623</v>
      </c>
      <c r="J320" s="31" t="s">
        <v>721</v>
      </c>
      <c r="K320" s="28"/>
      <c r="L320" s="28"/>
      <c r="M320" s="28"/>
      <c r="N320" s="29"/>
      <c r="O320" s="28"/>
      <c r="P320" s="28"/>
      <c r="Q320" s="28" t="s">
        <v>9</v>
      </c>
      <c r="R320" s="28"/>
      <c r="S320" s="26"/>
      <c r="T320" s="26"/>
      <c r="U320" s="28"/>
      <c r="V320" s="26"/>
      <c r="W320" s="26"/>
      <c r="X320" s="26"/>
      <c r="Y320" s="28"/>
      <c r="Z320" s="6"/>
    </row>
    <row r="321" spans="1:26">
      <c r="A321" s="26">
        <v>317</v>
      </c>
      <c r="B321" s="27" t="s">
        <v>231</v>
      </c>
      <c r="C321" s="27" t="s">
        <v>69</v>
      </c>
      <c r="D321" s="27">
        <v>64</v>
      </c>
      <c r="E321" s="27" t="s">
        <v>195</v>
      </c>
      <c r="F321" s="27" t="s">
        <v>195</v>
      </c>
      <c r="G321" s="23" t="e">
        <f>REPLACE(#REF!,2,1,"＊")</f>
        <v>#REF!</v>
      </c>
      <c r="H321" s="23" t="str">
        <f t="shared" si="4"/>
        <v>1＊254923</v>
      </c>
      <c r="I321" s="27" t="s">
        <v>623</v>
      </c>
      <c r="J321" s="31" t="s">
        <v>721</v>
      </c>
      <c r="K321" s="28"/>
      <c r="L321" s="28"/>
      <c r="M321" s="28"/>
      <c r="N321" s="29"/>
      <c r="O321" s="28"/>
      <c r="P321" s="28"/>
      <c r="Q321" s="28"/>
      <c r="R321" s="28" t="s">
        <v>733</v>
      </c>
      <c r="S321" s="26"/>
      <c r="T321" s="26"/>
      <c r="U321" s="28"/>
      <c r="V321" s="26"/>
      <c r="W321" s="26"/>
      <c r="X321" s="26"/>
      <c r="Y321" s="28"/>
      <c r="Z321" s="6"/>
    </row>
    <row r="322" spans="1:26" ht="31">
      <c r="A322" s="26">
        <v>318</v>
      </c>
      <c r="B322" s="27" t="s">
        <v>326</v>
      </c>
      <c r="C322" s="27" t="s">
        <v>71</v>
      </c>
      <c r="D322" s="27">
        <v>75</v>
      </c>
      <c r="E322" s="27" t="s">
        <v>195</v>
      </c>
      <c r="F322" s="27" t="s">
        <v>195</v>
      </c>
      <c r="G322" s="23" t="e">
        <f>REPLACE(#REF!,2,1,"＊")</f>
        <v>#REF!</v>
      </c>
      <c r="H322" s="23" t="str">
        <f t="shared" si="4"/>
        <v>2＊201503</v>
      </c>
      <c r="I322" s="27" t="s">
        <v>623</v>
      </c>
      <c r="J322" s="31" t="s">
        <v>721</v>
      </c>
      <c r="K322" s="28"/>
      <c r="L322" s="28"/>
      <c r="M322" s="28"/>
      <c r="N322" s="29"/>
      <c r="O322" s="28"/>
      <c r="P322" s="28"/>
      <c r="Q322" s="28"/>
      <c r="R322" s="28" t="s">
        <v>740</v>
      </c>
      <c r="S322" s="26"/>
      <c r="T322" s="26"/>
      <c r="U322" s="28"/>
      <c r="V322" s="26"/>
      <c r="W322" s="26"/>
      <c r="X322" s="26"/>
      <c r="Y322" s="28"/>
      <c r="Z322" s="6"/>
    </row>
    <row r="323" spans="1:26">
      <c r="A323" s="26">
        <v>319</v>
      </c>
      <c r="B323" s="27" t="s">
        <v>628</v>
      </c>
      <c r="C323" s="27" t="s">
        <v>69</v>
      </c>
      <c r="D323" s="27">
        <v>67</v>
      </c>
      <c r="E323" s="27" t="s">
        <v>195</v>
      </c>
      <c r="F323" s="27" t="s">
        <v>195</v>
      </c>
      <c r="G323" s="23" t="e">
        <f>REPLACE(#REF!,2,1,"＊")</f>
        <v>#REF!</v>
      </c>
      <c r="H323" s="23" t="str">
        <f t="shared" si="4"/>
        <v>2＊435605</v>
      </c>
      <c r="I323" s="27" t="s">
        <v>623</v>
      </c>
      <c r="J323" s="31" t="s">
        <v>721</v>
      </c>
      <c r="K323" s="28"/>
      <c r="L323" s="28"/>
      <c r="M323" s="28"/>
      <c r="N323" s="29"/>
      <c r="O323" s="28"/>
      <c r="P323" s="28"/>
      <c r="Q323" s="28" t="s">
        <v>9</v>
      </c>
      <c r="R323" s="28"/>
      <c r="S323" s="26"/>
      <c r="T323" s="26"/>
      <c r="U323" s="28"/>
      <c r="V323" s="26"/>
      <c r="W323" s="26"/>
      <c r="X323" s="26"/>
      <c r="Y323" s="28"/>
      <c r="Z323" s="6"/>
    </row>
    <row r="324" spans="1:26">
      <c r="A324" s="26">
        <v>320</v>
      </c>
      <c r="B324" s="27" t="s">
        <v>630</v>
      </c>
      <c r="C324" s="27" t="s">
        <v>69</v>
      </c>
      <c r="D324" s="27">
        <v>68</v>
      </c>
      <c r="E324" s="27" t="s">
        <v>195</v>
      </c>
      <c r="F324" s="27" t="s">
        <v>195</v>
      </c>
      <c r="G324" s="23" t="e">
        <f>REPLACE(#REF!,2,1,"＊")</f>
        <v>#REF!</v>
      </c>
      <c r="H324" s="23" t="str">
        <f t="shared" si="4"/>
        <v>2＊835810</v>
      </c>
      <c r="I324" s="27" t="s">
        <v>623</v>
      </c>
      <c r="J324" s="31" t="s">
        <v>721</v>
      </c>
      <c r="K324" s="28"/>
      <c r="L324" s="28"/>
      <c r="M324" s="28"/>
      <c r="N324" s="29"/>
      <c r="O324" s="28"/>
      <c r="P324" s="28"/>
      <c r="Q324" s="28" t="s">
        <v>9</v>
      </c>
      <c r="R324" s="28"/>
      <c r="S324" s="26"/>
      <c r="T324" s="26"/>
      <c r="U324" s="28"/>
      <c r="V324" s="26"/>
      <c r="W324" s="26"/>
      <c r="X324" s="26"/>
      <c r="Y324" s="28"/>
      <c r="Z324" s="6"/>
    </row>
    <row r="325" spans="1:26">
      <c r="A325" s="26">
        <v>321</v>
      </c>
      <c r="B325" s="27" t="s">
        <v>631</v>
      </c>
      <c r="C325" s="27" t="s">
        <v>69</v>
      </c>
      <c r="D325" s="27">
        <v>43</v>
      </c>
      <c r="E325" s="27" t="s">
        <v>195</v>
      </c>
      <c r="F325" s="27" t="s">
        <v>195</v>
      </c>
      <c r="G325" s="23" t="e">
        <f>REPLACE(#REF!,2,1,"＊")</f>
        <v>#REF!</v>
      </c>
      <c r="H325" s="23" t="str">
        <f t="shared" ref="H325:H388" si="5">REPLACE(B325,2,1,"＊")</f>
        <v>2＊489967</v>
      </c>
      <c r="I325" s="27" t="s">
        <v>623</v>
      </c>
      <c r="J325" s="31" t="s">
        <v>721</v>
      </c>
      <c r="K325" s="28"/>
      <c r="L325" s="28"/>
      <c r="M325" s="28"/>
      <c r="N325" s="29"/>
      <c r="O325" s="28"/>
      <c r="P325" s="28"/>
      <c r="Q325" s="28" t="s">
        <v>9</v>
      </c>
      <c r="R325" s="28"/>
      <c r="S325" s="26"/>
      <c r="T325" s="26"/>
      <c r="U325" s="28"/>
      <c r="V325" s="26"/>
      <c r="W325" s="26"/>
      <c r="X325" s="26"/>
      <c r="Y325" s="28"/>
      <c r="Z325" s="6"/>
    </row>
    <row r="326" spans="1:26">
      <c r="A326" s="26">
        <v>322</v>
      </c>
      <c r="B326" s="27" t="s">
        <v>632</v>
      </c>
      <c r="C326" s="27" t="s">
        <v>71</v>
      </c>
      <c r="D326" s="27">
        <v>87</v>
      </c>
      <c r="E326" s="27" t="s">
        <v>195</v>
      </c>
      <c r="F326" s="27" t="s">
        <v>195</v>
      </c>
      <c r="G326" s="23" t="e">
        <f>REPLACE(#REF!,2,1,"＊")</f>
        <v>#REF!</v>
      </c>
      <c r="H326" s="23" t="str">
        <f t="shared" si="5"/>
        <v>2＊530174</v>
      </c>
      <c r="I326" s="27" t="s">
        <v>623</v>
      </c>
      <c r="J326" s="31" t="s">
        <v>721</v>
      </c>
      <c r="K326" s="28"/>
      <c r="L326" s="28"/>
      <c r="M326" s="28"/>
      <c r="N326" s="29"/>
      <c r="O326" s="28"/>
      <c r="P326" s="28"/>
      <c r="Q326" s="28" t="s">
        <v>9</v>
      </c>
      <c r="R326" s="28"/>
      <c r="S326" s="26"/>
      <c r="T326" s="26"/>
      <c r="U326" s="28"/>
      <c r="V326" s="26"/>
      <c r="W326" s="26"/>
      <c r="X326" s="26"/>
      <c r="Y326" s="28"/>
      <c r="Z326" s="6"/>
    </row>
    <row r="327" spans="1:26">
      <c r="A327" s="26">
        <v>323</v>
      </c>
      <c r="B327" s="27" t="s">
        <v>634</v>
      </c>
      <c r="C327" s="27" t="s">
        <v>71</v>
      </c>
      <c r="D327" s="27">
        <v>65</v>
      </c>
      <c r="E327" s="27" t="s">
        <v>195</v>
      </c>
      <c r="F327" s="27" t="s">
        <v>195</v>
      </c>
      <c r="G327" s="23" t="e">
        <f>REPLACE(#REF!,2,1,"＊")</f>
        <v>#REF!</v>
      </c>
      <c r="H327" s="23" t="str">
        <f t="shared" si="5"/>
        <v>2＊531127</v>
      </c>
      <c r="I327" s="27" t="s">
        <v>623</v>
      </c>
      <c r="J327" s="31" t="s">
        <v>721</v>
      </c>
      <c r="K327" s="28"/>
      <c r="L327" s="28"/>
      <c r="M327" s="28"/>
      <c r="N327" s="29"/>
      <c r="O327" s="28"/>
      <c r="P327" s="28"/>
      <c r="Q327" s="28" t="s">
        <v>9</v>
      </c>
      <c r="R327" s="28"/>
      <c r="S327" s="26"/>
      <c r="T327" s="26"/>
      <c r="U327" s="28"/>
      <c r="V327" s="26"/>
      <c r="W327" s="26"/>
      <c r="X327" s="26"/>
      <c r="Y327" s="28"/>
      <c r="Z327" s="6"/>
    </row>
    <row r="328" spans="1:26">
      <c r="A328" s="26">
        <v>324</v>
      </c>
      <c r="B328" s="27" t="s">
        <v>635</v>
      </c>
      <c r="C328" s="27" t="s">
        <v>69</v>
      </c>
      <c r="D328" s="27">
        <v>85</v>
      </c>
      <c r="E328" s="27" t="s">
        <v>520</v>
      </c>
      <c r="F328" s="27"/>
      <c r="G328" s="23" t="e">
        <f>REPLACE(#REF!,2,1,"＊")</f>
        <v>#REF!</v>
      </c>
      <c r="H328" s="23" t="str">
        <f t="shared" si="5"/>
        <v>2＊603745</v>
      </c>
      <c r="I328" s="27" t="s">
        <v>557</v>
      </c>
      <c r="J328" s="31" t="s">
        <v>721</v>
      </c>
      <c r="K328" s="28"/>
      <c r="L328" s="28"/>
      <c r="M328" s="28"/>
      <c r="N328" s="29"/>
      <c r="O328" s="28"/>
      <c r="P328" s="28"/>
      <c r="Q328" s="28"/>
      <c r="R328" s="28"/>
      <c r="S328" s="26"/>
      <c r="T328" s="26"/>
      <c r="U328" s="28"/>
      <c r="V328" s="26"/>
      <c r="W328" s="26"/>
      <c r="X328" s="26"/>
      <c r="Y328" s="28"/>
      <c r="Z328" s="6"/>
    </row>
    <row r="329" spans="1:26">
      <c r="A329" s="26">
        <v>325</v>
      </c>
      <c r="B329" s="27" t="s">
        <v>190</v>
      </c>
      <c r="C329" s="27" t="s">
        <v>69</v>
      </c>
      <c r="D329" s="27">
        <v>72</v>
      </c>
      <c r="E329" s="27" t="s">
        <v>195</v>
      </c>
      <c r="F329" s="27" t="s">
        <v>195</v>
      </c>
      <c r="G329" s="23" t="e">
        <f>REPLACE(#REF!,2,1,"＊")</f>
        <v>#REF!</v>
      </c>
      <c r="H329" s="23" t="str">
        <f t="shared" si="5"/>
        <v>0＊919318</v>
      </c>
      <c r="I329" s="27" t="s">
        <v>524</v>
      </c>
      <c r="J329" s="27">
        <v>1173</v>
      </c>
      <c r="K329" s="28"/>
      <c r="L329" s="28" t="s">
        <v>9</v>
      </c>
      <c r="M329" s="28"/>
      <c r="N329" s="29"/>
      <c r="O329" s="28"/>
      <c r="P329" s="28"/>
      <c r="Q329" s="28"/>
      <c r="R329" s="28"/>
      <c r="S329" s="26" t="s">
        <v>9</v>
      </c>
      <c r="T329" s="26"/>
      <c r="U329" s="28"/>
      <c r="V329" s="26"/>
      <c r="W329" s="26"/>
      <c r="X329" s="26"/>
      <c r="Y329" s="28"/>
      <c r="Z329" s="6"/>
    </row>
    <row r="330" spans="1:26">
      <c r="A330" s="26">
        <v>326</v>
      </c>
      <c r="B330" s="27" t="s">
        <v>117</v>
      </c>
      <c r="C330" s="27" t="s">
        <v>71</v>
      </c>
      <c r="D330" s="27">
        <v>45</v>
      </c>
      <c r="E330" s="27" t="s">
        <v>195</v>
      </c>
      <c r="F330" s="27" t="s">
        <v>195</v>
      </c>
      <c r="G330" s="23" t="e">
        <f>REPLACE(#REF!,2,1,"＊")</f>
        <v>#REF!</v>
      </c>
      <c r="H330" s="23" t="str">
        <f t="shared" si="5"/>
        <v>1＊357382</v>
      </c>
      <c r="I330" s="27" t="s">
        <v>524</v>
      </c>
      <c r="J330" s="27">
        <v>1173</v>
      </c>
      <c r="K330" s="28"/>
      <c r="L330" s="28"/>
      <c r="M330" s="28"/>
      <c r="N330" s="29"/>
      <c r="O330" s="28"/>
      <c r="P330" s="28"/>
      <c r="Q330" s="28" t="s">
        <v>9</v>
      </c>
      <c r="R330" s="28"/>
      <c r="S330" s="26"/>
      <c r="T330" s="26"/>
      <c r="U330" s="28"/>
      <c r="V330" s="26"/>
      <c r="W330" s="26"/>
      <c r="X330" s="26"/>
      <c r="Y330" s="28"/>
      <c r="Z330" s="6"/>
    </row>
    <row r="331" spans="1:26">
      <c r="A331" s="26">
        <v>327</v>
      </c>
      <c r="B331" s="27" t="s">
        <v>636</v>
      </c>
      <c r="C331" s="27" t="s">
        <v>71</v>
      </c>
      <c r="D331" s="27">
        <v>61</v>
      </c>
      <c r="E331" s="27" t="s">
        <v>195</v>
      </c>
      <c r="F331" s="27" t="s">
        <v>195</v>
      </c>
      <c r="G331" s="23" t="e">
        <f>REPLACE(#REF!,2,1,"＊")</f>
        <v>#REF!</v>
      </c>
      <c r="H331" s="23" t="str">
        <f t="shared" si="5"/>
        <v>2＊007473</v>
      </c>
      <c r="I331" s="27" t="s">
        <v>524</v>
      </c>
      <c r="J331" s="27">
        <v>1173</v>
      </c>
      <c r="K331" s="28" t="s">
        <v>9</v>
      </c>
      <c r="L331" s="28"/>
      <c r="M331" s="28"/>
      <c r="N331" s="29"/>
      <c r="O331" s="28"/>
      <c r="P331" s="28"/>
      <c r="Q331" s="28"/>
      <c r="R331" s="28"/>
      <c r="S331" s="26"/>
      <c r="T331" s="26"/>
      <c r="U331" s="28"/>
      <c r="V331" s="26"/>
      <c r="W331" s="26"/>
      <c r="X331" s="26"/>
      <c r="Y331" s="28"/>
      <c r="Z331" s="6"/>
    </row>
    <row r="332" spans="1:26">
      <c r="A332" s="26">
        <v>328</v>
      </c>
      <c r="B332" s="27" t="s">
        <v>637</v>
      </c>
      <c r="C332" s="27" t="s">
        <v>69</v>
      </c>
      <c r="D332" s="27">
        <v>69</v>
      </c>
      <c r="E332" s="27" t="s">
        <v>195</v>
      </c>
      <c r="F332" s="27" t="s">
        <v>195</v>
      </c>
      <c r="G332" s="23" t="e">
        <f>REPLACE(#REF!,2,1,"＊")</f>
        <v>#REF!</v>
      </c>
      <c r="H332" s="23" t="str">
        <f t="shared" si="5"/>
        <v>1＊232204</v>
      </c>
      <c r="I332" s="27" t="s">
        <v>521</v>
      </c>
      <c r="J332" s="27">
        <v>1173</v>
      </c>
      <c r="K332" s="28" t="s">
        <v>9</v>
      </c>
      <c r="L332" s="28"/>
      <c r="M332" s="28"/>
      <c r="N332" s="29"/>
      <c r="O332" s="28"/>
      <c r="P332" s="28"/>
      <c r="Q332" s="28"/>
      <c r="R332" s="28"/>
      <c r="S332" s="26"/>
      <c r="T332" s="26"/>
      <c r="U332" s="28"/>
      <c r="V332" s="26"/>
      <c r="W332" s="26"/>
      <c r="X332" s="26"/>
      <c r="Y332" s="28"/>
      <c r="Z332" s="6"/>
    </row>
    <row r="333" spans="1:26">
      <c r="A333" s="26">
        <v>329</v>
      </c>
      <c r="B333" s="27" t="s">
        <v>200</v>
      </c>
      <c r="C333" s="27" t="s">
        <v>69</v>
      </c>
      <c r="D333" s="27">
        <v>80</v>
      </c>
      <c r="E333" s="27" t="s">
        <v>195</v>
      </c>
      <c r="F333" s="27" t="s">
        <v>195</v>
      </c>
      <c r="G333" s="23" t="e">
        <f>REPLACE(#REF!,2,1,"＊")</f>
        <v>#REF!</v>
      </c>
      <c r="H333" s="23" t="str">
        <f t="shared" si="5"/>
        <v>2＊599024</v>
      </c>
      <c r="I333" s="27" t="s">
        <v>567</v>
      </c>
      <c r="J333" s="27">
        <v>1173</v>
      </c>
      <c r="K333" s="28"/>
      <c r="L333" s="28"/>
      <c r="M333" s="28"/>
      <c r="N333" s="29"/>
      <c r="O333" s="28"/>
      <c r="P333" s="28" t="s">
        <v>9</v>
      </c>
      <c r="Q333" s="28" t="s">
        <v>9</v>
      </c>
      <c r="R333" s="28"/>
      <c r="S333" s="26"/>
      <c r="T333" s="26"/>
      <c r="U333" s="28"/>
      <c r="V333" s="26"/>
      <c r="W333" s="26"/>
      <c r="X333" s="26"/>
      <c r="Y333" s="28"/>
      <c r="Z333" s="6"/>
    </row>
    <row r="334" spans="1:26">
      <c r="A334" s="26">
        <v>330</v>
      </c>
      <c r="B334" s="27" t="s">
        <v>639</v>
      </c>
      <c r="C334" s="27" t="s">
        <v>71</v>
      </c>
      <c r="D334" s="27">
        <v>86</v>
      </c>
      <c r="E334" s="27" t="s">
        <v>381</v>
      </c>
      <c r="F334" s="27" t="s">
        <v>557</v>
      </c>
      <c r="G334" s="23" t="e">
        <f>REPLACE(#REF!,2,1,"＊")</f>
        <v>#REF!</v>
      </c>
      <c r="H334" s="23" t="str">
        <f t="shared" si="5"/>
        <v>0＊229790</v>
      </c>
      <c r="I334" s="27" t="s">
        <v>510</v>
      </c>
      <c r="J334" s="27">
        <v>1173</v>
      </c>
      <c r="K334" s="28"/>
      <c r="L334" s="28" t="s">
        <v>9</v>
      </c>
      <c r="M334" s="28"/>
      <c r="N334" s="29"/>
      <c r="O334" s="28"/>
      <c r="P334" s="28"/>
      <c r="Q334" s="28"/>
      <c r="R334" s="28"/>
      <c r="S334" s="26"/>
      <c r="T334" s="26"/>
      <c r="U334" s="28"/>
      <c r="V334" s="26"/>
      <c r="W334" s="26"/>
      <c r="X334" s="26"/>
      <c r="Y334" s="28" t="s">
        <v>771</v>
      </c>
      <c r="Z334" s="6"/>
    </row>
    <row r="335" spans="1:26">
      <c r="A335" s="26">
        <v>331</v>
      </c>
      <c r="B335" s="27" t="s">
        <v>641</v>
      </c>
      <c r="C335" s="27" t="s">
        <v>71</v>
      </c>
      <c r="D335" s="27">
        <v>90</v>
      </c>
      <c r="E335" s="27" t="s">
        <v>567</v>
      </c>
      <c r="F335" s="27" t="s">
        <v>540</v>
      </c>
      <c r="G335" s="23" t="e">
        <f>REPLACE(#REF!,2,1,"＊")</f>
        <v>#REF!</v>
      </c>
      <c r="H335" s="23" t="str">
        <f t="shared" si="5"/>
        <v>1＊099411</v>
      </c>
      <c r="I335" s="27" t="s">
        <v>510</v>
      </c>
      <c r="J335" s="27">
        <v>1173</v>
      </c>
      <c r="K335" s="28"/>
      <c r="L335" s="28" t="s">
        <v>9</v>
      </c>
      <c r="M335" s="28"/>
      <c r="N335" s="29"/>
      <c r="O335" s="28"/>
      <c r="P335" s="28"/>
      <c r="Q335" s="28"/>
      <c r="R335" s="28"/>
      <c r="S335" s="26"/>
      <c r="T335" s="26"/>
      <c r="U335" s="28"/>
      <c r="V335" s="26"/>
      <c r="W335" s="26"/>
      <c r="X335" s="26"/>
      <c r="Y335" s="28" t="s">
        <v>771</v>
      </c>
      <c r="Z335" s="6"/>
    </row>
    <row r="336" spans="1:26">
      <c r="A336" s="26">
        <v>332</v>
      </c>
      <c r="B336" s="27" t="s">
        <v>643</v>
      </c>
      <c r="C336" s="27" t="s">
        <v>69</v>
      </c>
      <c r="D336" s="27">
        <v>84</v>
      </c>
      <c r="E336" s="27" t="s">
        <v>644</v>
      </c>
      <c r="F336" s="27"/>
      <c r="G336" s="23" t="e">
        <f>REPLACE(#REF!,2,1,"＊")</f>
        <v>#REF!</v>
      </c>
      <c r="H336" s="23" t="str">
        <f t="shared" si="5"/>
        <v>0＊661475</v>
      </c>
      <c r="I336" s="27" t="s">
        <v>510</v>
      </c>
      <c r="J336" s="27">
        <v>1173</v>
      </c>
      <c r="K336" s="28"/>
      <c r="L336" s="28"/>
      <c r="M336" s="28"/>
      <c r="N336" s="29"/>
      <c r="O336" s="28"/>
      <c r="P336" s="28"/>
      <c r="Q336" s="28"/>
      <c r="R336" s="28"/>
      <c r="S336" s="26"/>
      <c r="T336" s="26"/>
      <c r="U336" s="28"/>
      <c r="V336" s="26"/>
      <c r="W336" s="26"/>
      <c r="X336" s="26"/>
      <c r="Y336" s="28" t="s">
        <v>771</v>
      </c>
      <c r="Z336" s="6"/>
    </row>
    <row r="337" spans="1:26">
      <c r="A337" s="26">
        <v>333</v>
      </c>
      <c r="B337" s="27" t="s">
        <v>645</v>
      </c>
      <c r="C337" s="27" t="s">
        <v>69</v>
      </c>
      <c r="D337" s="27">
        <v>48</v>
      </c>
      <c r="E337" s="27" t="s">
        <v>195</v>
      </c>
      <c r="F337" s="27" t="s">
        <v>195</v>
      </c>
      <c r="G337" s="23" t="e">
        <f>REPLACE(#REF!,2,1,"＊")</f>
        <v>#REF!</v>
      </c>
      <c r="H337" s="23" t="str">
        <f t="shared" si="5"/>
        <v>0＊501861</v>
      </c>
      <c r="I337" s="27" t="s">
        <v>510</v>
      </c>
      <c r="J337" s="27">
        <v>1173</v>
      </c>
      <c r="K337" s="28"/>
      <c r="L337" s="28"/>
      <c r="M337" s="28"/>
      <c r="N337" s="29"/>
      <c r="O337" s="28"/>
      <c r="P337" s="28"/>
      <c r="Q337" s="28"/>
      <c r="R337" s="28"/>
      <c r="S337" s="26"/>
      <c r="T337" s="26"/>
      <c r="U337" s="28"/>
      <c r="V337" s="26" t="s">
        <v>759</v>
      </c>
      <c r="W337" s="26"/>
      <c r="X337" s="26"/>
      <c r="Y337" s="28"/>
      <c r="Z337" s="6"/>
    </row>
    <row r="338" spans="1:26">
      <c r="A338" s="26">
        <v>334</v>
      </c>
      <c r="B338" s="27" t="s">
        <v>646</v>
      </c>
      <c r="C338" s="27" t="s">
        <v>69</v>
      </c>
      <c r="D338" s="27">
        <v>77</v>
      </c>
      <c r="E338" s="27" t="s">
        <v>563</v>
      </c>
      <c r="F338" s="27" t="s">
        <v>529</v>
      </c>
      <c r="G338" s="23" t="e">
        <f>REPLACE(#REF!,2,1,"＊")</f>
        <v>#REF!</v>
      </c>
      <c r="H338" s="23" t="str">
        <f t="shared" si="5"/>
        <v>0＊493849</v>
      </c>
      <c r="I338" s="27" t="s">
        <v>510</v>
      </c>
      <c r="J338" s="27">
        <v>1173</v>
      </c>
      <c r="K338" s="28"/>
      <c r="L338" s="28"/>
      <c r="M338" s="28"/>
      <c r="N338" s="29"/>
      <c r="O338" s="28"/>
      <c r="P338" s="28"/>
      <c r="Q338" s="28"/>
      <c r="R338" s="28"/>
      <c r="S338" s="26"/>
      <c r="T338" s="26"/>
      <c r="U338" s="28"/>
      <c r="V338" s="26"/>
      <c r="W338" s="26"/>
      <c r="X338" s="26"/>
      <c r="Y338" s="28" t="s">
        <v>771</v>
      </c>
      <c r="Z338" s="6"/>
    </row>
    <row r="339" spans="1:26">
      <c r="A339" s="26">
        <v>335</v>
      </c>
      <c r="B339" s="27" t="s">
        <v>292</v>
      </c>
      <c r="C339" s="27" t="s">
        <v>71</v>
      </c>
      <c r="D339" s="27">
        <v>69</v>
      </c>
      <c r="E339" s="27" t="s">
        <v>195</v>
      </c>
      <c r="F339" s="27" t="s">
        <v>195</v>
      </c>
      <c r="G339" s="23" t="e">
        <f>REPLACE(#REF!,2,1,"＊")</f>
        <v>#REF!</v>
      </c>
      <c r="H339" s="23" t="str">
        <f t="shared" si="5"/>
        <v>0＊692191</v>
      </c>
      <c r="I339" s="27" t="s">
        <v>529</v>
      </c>
      <c r="J339" s="27">
        <v>1173</v>
      </c>
      <c r="K339" s="28"/>
      <c r="L339" s="28"/>
      <c r="M339" s="28"/>
      <c r="N339" s="29"/>
      <c r="O339" s="28"/>
      <c r="P339" s="28"/>
      <c r="Q339" s="28" t="s">
        <v>9</v>
      </c>
      <c r="R339" s="28"/>
      <c r="S339" s="26"/>
      <c r="T339" s="26"/>
      <c r="U339" s="28"/>
      <c r="V339" s="26" t="s">
        <v>762</v>
      </c>
      <c r="W339" s="26"/>
      <c r="X339" s="26"/>
      <c r="Y339" s="28"/>
      <c r="Z339" s="6"/>
    </row>
    <row r="340" spans="1:26">
      <c r="A340" s="26">
        <v>336</v>
      </c>
      <c r="B340" s="27" t="s">
        <v>191</v>
      </c>
      <c r="C340" s="27" t="s">
        <v>69</v>
      </c>
      <c r="D340" s="27">
        <v>63</v>
      </c>
      <c r="E340" s="27" t="s">
        <v>195</v>
      </c>
      <c r="F340" s="27" t="s">
        <v>195</v>
      </c>
      <c r="G340" s="23" t="e">
        <f>REPLACE(#REF!,2,1,"＊")</f>
        <v>#REF!</v>
      </c>
      <c r="H340" s="23" t="str">
        <f t="shared" si="5"/>
        <v>0＊553163</v>
      </c>
      <c r="I340" s="27" t="s">
        <v>529</v>
      </c>
      <c r="J340" s="27">
        <v>1173</v>
      </c>
      <c r="K340" s="28"/>
      <c r="L340" s="28"/>
      <c r="M340" s="28"/>
      <c r="N340" s="29"/>
      <c r="O340" s="28"/>
      <c r="P340" s="28"/>
      <c r="Q340" s="28" t="s">
        <v>9</v>
      </c>
      <c r="R340" s="28"/>
      <c r="S340" s="26"/>
      <c r="T340" s="26"/>
      <c r="U340" s="28"/>
      <c r="V340" s="26"/>
      <c r="W340" s="26"/>
      <c r="X340" s="26"/>
      <c r="Y340" s="28"/>
      <c r="Z340" s="6"/>
    </row>
    <row r="341" spans="1:26">
      <c r="A341" s="26">
        <v>337</v>
      </c>
      <c r="B341" s="27" t="s">
        <v>647</v>
      </c>
      <c r="C341" s="27" t="s">
        <v>71</v>
      </c>
      <c r="D341" s="27">
        <v>64</v>
      </c>
      <c r="E341" s="27" t="s">
        <v>510</v>
      </c>
      <c r="F341" s="27" t="s">
        <v>539</v>
      </c>
      <c r="G341" s="23" t="e">
        <f>REPLACE(#REF!,2,1,"＊")</f>
        <v>#REF!</v>
      </c>
      <c r="H341" s="23" t="str">
        <f t="shared" si="5"/>
        <v>1＊864227</v>
      </c>
      <c r="I341" s="27" t="s">
        <v>529</v>
      </c>
      <c r="J341" s="27">
        <v>1173</v>
      </c>
      <c r="K341" s="28"/>
      <c r="L341" s="28"/>
      <c r="M341" s="28"/>
      <c r="N341" s="29"/>
      <c r="O341" s="28"/>
      <c r="P341" s="28"/>
      <c r="Q341" s="28"/>
      <c r="R341" s="28"/>
      <c r="S341" s="26"/>
      <c r="T341" s="26"/>
      <c r="U341" s="28"/>
      <c r="V341" s="26"/>
      <c r="W341" s="26"/>
      <c r="X341" s="26"/>
      <c r="Y341" s="28" t="s">
        <v>771</v>
      </c>
      <c r="Z341" s="6"/>
    </row>
    <row r="342" spans="1:26">
      <c r="A342" s="26">
        <v>338</v>
      </c>
      <c r="B342" s="27" t="s">
        <v>192</v>
      </c>
      <c r="C342" s="27" t="s">
        <v>71</v>
      </c>
      <c r="D342" s="27">
        <v>69</v>
      </c>
      <c r="E342" s="27" t="s">
        <v>195</v>
      </c>
      <c r="F342" s="27" t="s">
        <v>195</v>
      </c>
      <c r="G342" s="23" t="e">
        <f>REPLACE(#REF!,2,1,"＊")</f>
        <v>#REF!</v>
      </c>
      <c r="H342" s="23" t="str">
        <f t="shared" si="5"/>
        <v>2＊506065</v>
      </c>
      <c r="I342" s="27" t="s">
        <v>511</v>
      </c>
      <c r="J342" s="27">
        <v>1173</v>
      </c>
      <c r="K342" s="28"/>
      <c r="L342" s="28"/>
      <c r="M342" s="28"/>
      <c r="N342" s="29"/>
      <c r="O342" s="28"/>
      <c r="P342" s="28" t="s">
        <v>9</v>
      </c>
      <c r="Q342" s="28" t="s">
        <v>735</v>
      </c>
      <c r="R342" s="28"/>
      <c r="S342" s="26"/>
      <c r="T342" s="26"/>
      <c r="U342" s="28" t="s">
        <v>736</v>
      </c>
      <c r="V342" s="26"/>
      <c r="W342" s="26"/>
      <c r="X342" s="26"/>
      <c r="Y342" s="28"/>
      <c r="Z342" s="6"/>
    </row>
    <row r="343" spans="1:26">
      <c r="A343" s="26">
        <v>339</v>
      </c>
      <c r="B343" s="27" t="s">
        <v>648</v>
      </c>
      <c r="C343" s="27" t="s">
        <v>71</v>
      </c>
      <c r="D343" s="27">
        <v>71</v>
      </c>
      <c r="E343" s="27" t="s">
        <v>566</v>
      </c>
      <c r="F343" s="27"/>
      <c r="G343" s="23" t="e">
        <f>REPLACE(#REF!,2,1,"＊")</f>
        <v>#REF!</v>
      </c>
      <c r="H343" s="23" t="str">
        <f t="shared" si="5"/>
        <v>0＊291618</v>
      </c>
      <c r="I343" s="27" t="s">
        <v>511</v>
      </c>
      <c r="J343" s="27">
        <v>1173</v>
      </c>
      <c r="K343" s="28"/>
      <c r="L343" s="28" t="s">
        <v>9</v>
      </c>
      <c r="M343" s="28"/>
      <c r="N343" s="29"/>
      <c r="O343" s="28"/>
      <c r="P343" s="28"/>
      <c r="Q343" s="28"/>
      <c r="R343" s="28"/>
      <c r="S343" s="26"/>
      <c r="T343" s="26"/>
      <c r="U343" s="28"/>
      <c r="V343" s="26"/>
      <c r="W343" s="26"/>
      <c r="X343" s="26"/>
      <c r="Y343" s="28" t="s">
        <v>771</v>
      </c>
      <c r="Z343" s="6"/>
    </row>
    <row r="344" spans="1:26">
      <c r="A344" s="26">
        <v>340</v>
      </c>
      <c r="B344" s="27" t="s">
        <v>193</v>
      </c>
      <c r="C344" s="27" t="s">
        <v>71</v>
      </c>
      <c r="D344" s="27">
        <v>82</v>
      </c>
      <c r="E344" s="27" t="s">
        <v>195</v>
      </c>
      <c r="F344" s="27" t="s">
        <v>195</v>
      </c>
      <c r="G344" s="23" t="e">
        <f>REPLACE(#REF!,2,1,"＊")</f>
        <v>#REF!</v>
      </c>
      <c r="H344" s="23" t="str">
        <f t="shared" si="5"/>
        <v>1＊461379</v>
      </c>
      <c r="I344" s="27" t="s">
        <v>553</v>
      </c>
      <c r="J344" s="27">
        <v>1173</v>
      </c>
      <c r="K344" s="28"/>
      <c r="L344" s="28" t="s">
        <v>9</v>
      </c>
      <c r="M344" s="28"/>
      <c r="N344" s="29"/>
      <c r="O344" s="28" t="s">
        <v>9</v>
      </c>
      <c r="P344" s="28"/>
      <c r="Q344" s="28" t="s">
        <v>9</v>
      </c>
      <c r="R344" s="28"/>
      <c r="S344" s="26"/>
      <c r="T344" s="26"/>
      <c r="U344" s="28"/>
      <c r="V344" s="26"/>
      <c r="W344" s="26"/>
      <c r="X344" s="26"/>
      <c r="Y344" s="28" t="s">
        <v>771</v>
      </c>
      <c r="Z344" s="6"/>
    </row>
    <row r="345" spans="1:26">
      <c r="A345" s="26">
        <v>341</v>
      </c>
      <c r="B345" s="27" t="s">
        <v>372</v>
      </c>
      <c r="C345" s="27" t="s">
        <v>71</v>
      </c>
      <c r="D345" s="27">
        <v>73</v>
      </c>
      <c r="E345" s="27" t="s">
        <v>195</v>
      </c>
      <c r="F345" s="27" t="s">
        <v>195</v>
      </c>
      <c r="G345" s="23" t="e">
        <f>REPLACE(#REF!,2,1,"＊")</f>
        <v>#REF!</v>
      </c>
      <c r="H345" s="23" t="str">
        <f t="shared" si="5"/>
        <v>1＊461003</v>
      </c>
      <c r="I345" s="27" t="s">
        <v>593</v>
      </c>
      <c r="J345" s="27">
        <v>1173</v>
      </c>
      <c r="K345" s="28"/>
      <c r="L345" s="28"/>
      <c r="M345" s="28"/>
      <c r="N345" s="29"/>
      <c r="O345" s="28"/>
      <c r="P345" s="28"/>
      <c r="Q345" s="28" t="s">
        <v>9</v>
      </c>
      <c r="R345" s="28"/>
      <c r="S345" s="26"/>
      <c r="T345" s="26"/>
      <c r="U345" s="28"/>
      <c r="V345" s="26"/>
      <c r="W345" s="26"/>
      <c r="X345" s="26"/>
      <c r="Y345" s="28"/>
      <c r="Z345" s="6"/>
    </row>
    <row r="346" spans="1:26">
      <c r="A346" s="26">
        <v>342</v>
      </c>
      <c r="B346" s="27" t="s">
        <v>649</v>
      </c>
      <c r="C346" s="27" t="s">
        <v>69</v>
      </c>
      <c r="D346" s="27">
        <v>67</v>
      </c>
      <c r="E346" s="27" t="s">
        <v>195</v>
      </c>
      <c r="F346" s="27" t="s">
        <v>195</v>
      </c>
      <c r="G346" s="23" t="e">
        <f>REPLACE(#REF!,2,1,"＊")</f>
        <v>#REF!</v>
      </c>
      <c r="H346" s="23" t="str">
        <f t="shared" si="5"/>
        <v>1＊678561</v>
      </c>
      <c r="I346" s="27" t="s">
        <v>593</v>
      </c>
      <c r="J346" s="27">
        <v>1173</v>
      </c>
      <c r="K346" s="28"/>
      <c r="L346" s="28"/>
      <c r="M346" s="28"/>
      <c r="N346" s="29"/>
      <c r="O346" s="28"/>
      <c r="P346" s="28"/>
      <c r="Q346" s="28" t="s">
        <v>9</v>
      </c>
      <c r="R346" s="28"/>
      <c r="S346" s="26"/>
      <c r="T346" s="26"/>
      <c r="U346" s="28"/>
      <c r="V346" s="26"/>
      <c r="W346" s="26"/>
      <c r="X346" s="26"/>
      <c r="Y346" s="28"/>
      <c r="Z346" s="6"/>
    </row>
    <row r="347" spans="1:26">
      <c r="A347" s="26">
        <v>343</v>
      </c>
      <c r="B347" s="27" t="s">
        <v>409</v>
      </c>
      <c r="C347" s="27" t="s">
        <v>69</v>
      </c>
      <c r="D347" s="27">
        <v>74</v>
      </c>
      <c r="E347" s="27" t="s">
        <v>195</v>
      </c>
      <c r="F347" s="27" t="s">
        <v>195</v>
      </c>
      <c r="G347" s="23" t="e">
        <f>REPLACE(#REF!,2,1,"＊")</f>
        <v>#REF!</v>
      </c>
      <c r="H347" s="23" t="str">
        <f t="shared" si="5"/>
        <v>0＊267574</v>
      </c>
      <c r="I347" s="27" t="s">
        <v>540</v>
      </c>
      <c r="J347" s="27">
        <v>1173</v>
      </c>
      <c r="K347" s="28"/>
      <c r="L347" s="28"/>
      <c r="M347" s="28"/>
      <c r="N347" s="29"/>
      <c r="O347" s="28" t="s">
        <v>9</v>
      </c>
      <c r="P347" s="28"/>
      <c r="Q347" s="28" t="s">
        <v>9</v>
      </c>
      <c r="R347" s="28"/>
      <c r="S347" s="26"/>
      <c r="T347" s="26"/>
      <c r="U347" s="28"/>
      <c r="V347" s="26"/>
      <c r="W347" s="26"/>
      <c r="X347" s="26"/>
      <c r="Y347" s="28"/>
      <c r="Z347" s="6"/>
    </row>
    <row r="348" spans="1:26">
      <c r="A348" s="26">
        <v>344</v>
      </c>
      <c r="B348" s="27" t="s">
        <v>134</v>
      </c>
      <c r="C348" s="27" t="s">
        <v>69</v>
      </c>
      <c r="D348" s="27">
        <v>63</v>
      </c>
      <c r="E348" s="27" t="s">
        <v>195</v>
      </c>
      <c r="F348" s="27" t="s">
        <v>195</v>
      </c>
      <c r="G348" s="23" t="e">
        <f>REPLACE(#REF!,2,1,"＊")</f>
        <v>#REF!</v>
      </c>
      <c r="H348" s="23" t="str">
        <f t="shared" si="5"/>
        <v>0＊725623</v>
      </c>
      <c r="I348" s="27" t="s">
        <v>540</v>
      </c>
      <c r="J348" s="27">
        <v>1173</v>
      </c>
      <c r="K348" s="28"/>
      <c r="L348" s="28"/>
      <c r="M348" s="28"/>
      <c r="N348" s="29"/>
      <c r="O348" s="28"/>
      <c r="P348" s="28"/>
      <c r="Q348" s="28" t="s">
        <v>9</v>
      </c>
      <c r="R348" s="28"/>
      <c r="S348" s="26"/>
      <c r="T348" s="26"/>
      <c r="U348" s="28"/>
      <c r="V348" s="26"/>
      <c r="W348" s="26"/>
      <c r="X348" s="26"/>
      <c r="Y348" s="28"/>
      <c r="Z348" s="6"/>
    </row>
    <row r="349" spans="1:26">
      <c r="A349" s="26">
        <v>345</v>
      </c>
      <c r="B349" s="27" t="s">
        <v>650</v>
      </c>
      <c r="C349" s="27" t="s">
        <v>71</v>
      </c>
      <c r="D349" s="27">
        <v>34</v>
      </c>
      <c r="E349" s="27" t="s">
        <v>195</v>
      </c>
      <c r="F349" s="27" t="s">
        <v>195</v>
      </c>
      <c r="G349" s="23" t="e">
        <f>REPLACE(#REF!,2,1,"＊")</f>
        <v>#REF!</v>
      </c>
      <c r="H349" s="23" t="str">
        <f t="shared" si="5"/>
        <v>2＊415638</v>
      </c>
      <c r="I349" s="27" t="s">
        <v>540</v>
      </c>
      <c r="J349" s="27">
        <v>1173</v>
      </c>
      <c r="K349" s="28"/>
      <c r="L349" s="28"/>
      <c r="M349" s="28"/>
      <c r="N349" s="29"/>
      <c r="O349" s="28"/>
      <c r="P349" s="28"/>
      <c r="Q349" s="28" t="s">
        <v>9</v>
      </c>
      <c r="R349" s="28"/>
      <c r="S349" s="26"/>
      <c r="T349" s="26"/>
      <c r="U349" s="28"/>
      <c r="V349" s="26"/>
      <c r="W349" s="26"/>
      <c r="X349" s="26"/>
      <c r="Y349" s="28"/>
      <c r="Z349" s="6"/>
    </row>
    <row r="350" spans="1:26">
      <c r="A350" s="26">
        <v>346</v>
      </c>
      <c r="B350" s="27" t="s">
        <v>651</v>
      </c>
      <c r="C350" s="27" t="s">
        <v>71</v>
      </c>
      <c r="D350" s="27">
        <v>61</v>
      </c>
      <c r="E350" s="27" t="s">
        <v>195</v>
      </c>
      <c r="F350" s="27" t="s">
        <v>195</v>
      </c>
      <c r="G350" s="23" t="e">
        <f>REPLACE(#REF!,2,1,"＊")</f>
        <v>#REF!</v>
      </c>
      <c r="H350" s="23" t="str">
        <f t="shared" si="5"/>
        <v>2＊356983</v>
      </c>
      <c r="I350" s="27" t="s">
        <v>540</v>
      </c>
      <c r="J350" s="27">
        <v>1173</v>
      </c>
      <c r="K350" s="28" t="s">
        <v>9</v>
      </c>
      <c r="L350" s="28"/>
      <c r="M350" s="28"/>
      <c r="N350" s="29"/>
      <c r="O350" s="28"/>
      <c r="P350" s="28"/>
      <c r="Q350" s="28"/>
      <c r="R350" s="28"/>
      <c r="S350" s="26"/>
      <c r="T350" s="26"/>
      <c r="U350" s="28"/>
      <c r="V350" s="26"/>
      <c r="W350" s="26"/>
      <c r="X350" s="26"/>
      <c r="Y350" s="28"/>
      <c r="Z350" s="6"/>
    </row>
    <row r="351" spans="1:26">
      <c r="A351" s="26">
        <v>347</v>
      </c>
      <c r="B351" s="27" t="s">
        <v>652</v>
      </c>
      <c r="C351" s="27" t="s">
        <v>69</v>
      </c>
      <c r="D351" s="27">
        <v>85</v>
      </c>
      <c r="E351" s="27" t="s">
        <v>383</v>
      </c>
      <c r="F351" s="27"/>
      <c r="G351" s="23" t="e">
        <f>REPLACE(#REF!,2,1,"＊")</f>
        <v>#REF!</v>
      </c>
      <c r="H351" s="23" t="str">
        <f t="shared" si="5"/>
        <v>0＊443990</v>
      </c>
      <c r="I351" s="27" t="s">
        <v>515</v>
      </c>
      <c r="J351" s="27">
        <v>1173</v>
      </c>
      <c r="K351" s="28" t="s">
        <v>9</v>
      </c>
      <c r="L351" s="28"/>
      <c r="M351" s="28"/>
      <c r="N351" s="29"/>
      <c r="O351" s="28"/>
      <c r="P351" s="28"/>
      <c r="Q351" s="28"/>
      <c r="R351" s="28"/>
      <c r="S351" s="26"/>
      <c r="T351" s="26"/>
      <c r="U351" s="28"/>
      <c r="V351" s="26"/>
      <c r="W351" s="26"/>
      <c r="X351" s="26"/>
      <c r="Y351" s="28"/>
      <c r="Z351" s="6"/>
    </row>
    <row r="352" spans="1:26">
      <c r="A352" s="26">
        <v>348</v>
      </c>
      <c r="B352" s="27" t="s">
        <v>641</v>
      </c>
      <c r="C352" s="27" t="s">
        <v>71</v>
      </c>
      <c r="D352" s="27">
        <v>90</v>
      </c>
      <c r="E352" s="27" t="s">
        <v>550</v>
      </c>
      <c r="F352" s="27" t="s">
        <v>550</v>
      </c>
      <c r="G352" s="23" t="e">
        <f>REPLACE(#REF!,2,1,"＊")</f>
        <v>#REF!</v>
      </c>
      <c r="H352" s="23" t="str">
        <f t="shared" si="5"/>
        <v>1＊099411</v>
      </c>
      <c r="I352" s="27" t="s">
        <v>550</v>
      </c>
      <c r="J352" s="27">
        <v>1173</v>
      </c>
      <c r="K352" s="28"/>
      <c r="L352" s="28" t="s">
        <v>9</v>
      </c>
      <c r="M352" s="28"/>
      <c r="N352" s="29"/>
      <c r="O352" s="28"/>
      <c r="P352" s="28"/>
      <c r="Q352" s="28"/>
      <c r="R352" s="28"/>
      <c r="S352" s="26"/>
      <c r="T352" s="26"/>
      <c r="U352" s="28"/>
      <c r="V352" s="26"/>
      <c r="W352" s="26"/>
      <c r="X352" s="26"/>
      <c r="Y352" s="28" t="s">
        <v>771</v>
      </c>
      <c r="Z352" s="6"/>
    </row>
    <row r="353" spans="1:26">
      <c r="A353" s="26">
        <v>349</v>
      </c>
      <c r="B353" s="27" t="s">
        <v>653</v>
      </c>
      <c r="C353" s="27" t="s">
        <v>71</v>
      </c>
      <c r="D353" s="27">
        <v>41</v>
      </c>
      <c r="E353" s="27" t="s">
        <v>654</v>
      </c>
      <c r="F353" s="27" t="s">
        <v>623</v>
      </c>
      <c r="G353" s="23" t="e">
        <f>REPLACE(#REF!,2,1,"＊")</f>
        <v>#REF!</v>
      </c>
      <c r="H353" s="23" t="str">
        <f t="shared" si="5"/>
        <v>1＊872996</v>
      </c>
      <c r="I353" s="27" t="s">
        <v>550</v>
      </c>
      <c r="J353" s="27">
        <v>1173</v>
      </c>
      <c r="K353" s="28"/>
      <c r="L353" s="28" t="s">
        <v>9</v>
      </c>
      <c r="M353" s="28"/>
      <c r="N353" s="29"/>
      <c r="O353" s="28"/>
      <c r="P353" s="28"/>
      <c r="Q353" s="28"/>
      <c r="R353" s="28"/>
      <c r="S353" s="26"/>
      <c r="T353" s="26"/>
      <c r="U353" s="28"/>
      <c r="V353" s="26"/>
      <c r="W353" s="26"/>
      <c r="X353" s="26"/>
      <c r="Y353" s="28" t="s">
        <v>771</v>
      </c>
      <c r="Z353" s="6"/>
    </row>
    <row r="354" spans="1:26">
      <c r="A354" s="26">
        <v>350</v>
      </c>
      <c r="B354" s="27" t="s">
        <v>655</v>
      </c>
      <c r="C354" s="27" t="s">
        <v>69</v>
      </c>
      <c r="D354" s="27">
        <v>82</v>
      </c>
      <c r="E354" s="27" t="s">
        <v>550</v>
      </c>
      <c r="F354" s="27" t="s">
        <v>550</v>
      </c>
      <c r="G354" s="23" t="e">
        <f>REPLACE(#REF!,2,1,"＊")</f>
        <v>#REF!</v>
      </c>
      <c r="H354" s="23" t="str">
        <f t="shared" si="5"/>
        <v>1＊184886</v>
      </c>
      <c r="I354" s="27" t="s">
        <v>550</v>
      </c>
      <c r="J354" s="27">
        <v>1173</v>
      </c>
      <c r="K354" s="28"/>
      <c r="L354" s="28"/>
      <c r="M354" s="28"/>
      <c r="N354" s="29"/>
      <c r="O354" s="28"/>
      <c r="P354" s="28" t="s">
        <v>9</v>
      </c>
      <c r="Q354" s="28" t="s">
        <v>9</v>
      </c>
      <c r="R354" s="28"/>
      <c r="S354" s="26"/>
      <c r="T354" s="26"/>
      <c r="U354" s="28"/>
      <c r="V354" s="26"/>
      <c r="W354" s="26"/>
      <c r="X354" s="26"/>
      <c r="Y354" s="28"/>
      <c r="Z354" s="6"/>
    </row>
    <row r="355" spans="1:26">
      <c r="A355" s="26">
        <v>351</v>
      </c>
      <c r="B355" s="27" t="s">
        <v>656</v>
      </c>
      <c r="C355" s="27" t="s">
        <v>69</v>
      </c>
      <c r="D355" s="27">
        <v>85</v>
      </c>
      <c r="E355" s="27" t="s">
        <v>540</v>
      </c>
      <c r="F355" s="27" t="s">
        <v>616</v>
      </c>
      <c r="G355" s="23" t="e">
        <f>REPLACE(#REF!,2,1,"＊")</f>
        <v>#REF!</v>
      </c>
      <c r="H355" s="23" t="str">
        <f t="shared" si="5"/>
        <v>1＊300772</v>
      </c>
      <c r="I355" s="27" t="s">
        <v>609</v>
      </c>
      <c r="J355" s="27">
        <v>1173</v>
      </c>
      <c r="K355" s="28" t="s">
        <v>9</v>
      </c>
      <c r="L355" s="28"/>
      <c r="M355" s="28"/>
      <c r="N355" s="29"/>
      <c r="O355" s="28"/>
      <c r="P355" s="28"/>
      <c r="Q355" s="28"/>
      <c r="R355" s="28"/>
      <c r="S355" s="26"/>
      <c r="T355" s="26"/>
      <c r="U355" s="28"/>
      <c r="V355" s="26"/>
      <c r="W355" s="26"/>
      <c r="X355" s="26"/>
      <c r="Y355" s="28"/>
      <c r="Z355" s="6"/>
    </row>
    <row r="356" spans="1:26">
      <c r="A356" s="26">
        <v>352</v>
      </c>
      <c r="B356" s="27" t="s">
        <v>389</v>
      </c>
      <c r="C356" s="27" t="s">
        <v>71</v>
      </c>
      <c r="D356" s="27">
        <v>62</v>
      </c>
      <c r="E356" s="27" t="s">
        <v>195</v>
      </c>
      <c r="F356" s="27" t="s">
        <v>195</v>
      </c>
      <c r="G356" s="23" t="e">
        <f>REPLACE(#REF!,2,1,"＊")</f>
        <v>#REF!</v>
      </c>
      <c r="H356" s="23" t="str">
        <f t="shared" si="5"/>
        <v>2＊816830</v>
      </c>
      <c r="I356" s="27" t="s">
        <v>609</v>
      </c>
      <c r="J356" s="27">
        <v>1173</v>
      </c>
      <c r="K356" s="28"/>
      <c r="L356" s="28"/>
      <c r="M356" s="28"/>
      <c r="N356" s="29"/>
      <c r="O356" s="28"/>
      <c r="P356" s="28" t="s">
        <v>9</v>
      </c>
      <c r="Q356" s="28" t="s">
        <v>9</v>
      </c>
      <c r="R356" s="28"/>
      <c r="S356" s="26"/>
      <c r="T356" s="26"/>
      <c r="U356" s="28"/>
      <c r="V356" s="26"/>
      <c r="W356" s="26"/>
      <c r="X356" s="26"/>
      <c r="Y356" s="28"/>
      <c r="Z356" s="6"/>
    </row>
    <row r="357" spans="1:26">
      <c r="A357" s="26">
        <v>353</v>
      </c>
      <c r="B357" s="27" t="s">
        <v>658</v>
      </c>
      <c r="C357" s="27" t="s">
        <v>69</v>
      </c>
      <c r="D357" s="27">
        <v>73</v>
      </c>
      <c r="E357" s="27" t="s">
        <v>511</v>
      </c>
      <c r="F357" s="27"/>
      <c r="G357" s="23" t="e">
        <f>REPLACE(#REF!,2,1,"＊")</f>
        <v>#REF!</v>
      </c>
      <c r="H357" s="23" t="str">
        <f t="shared" si="5"/>
        <v>2＊965306</v>
      </c>
      <c r="I357" s="27" t="s">
        <v>517</v>
      </c>
      <c r="J357" s="27">
        <v>1173</v>
      </c>
      <c r="K357" s="28"/>
      <c r="L357" s="28"/>
      <c r="M357" s="28"/>
      <c r="N357" s="29"/>
      <c r="O357" s="28"/>
      <c r="P357" s="28"/>
      <c r="Q357" s="28"/>
      <c r="R357" s="28"/>
      <c r="S357" s="26"/>
      <c r="T357" s="26"/>
      <c r="U357" s="28"/>
      <c r="V357" s="26"/>
      <c r="W357" s="26"/>
      <c r="X357" s="26"/>
      <c r="Y357" s="28" t="s">
        <v>771</v>
      </c>
      <c r="Z357" s="6"/>
    </row>
    <row r="358" spans="1:26">
      <c r="A358" s="26">
        <v>354</v>
      </c>
      <c r="B358" s="27" t="s">
        <v>659</v>
      </c>
      <c r="C358" s="27" t="s">
        <v>69</v>
      </c>
      <c r="D358" s="27">
        <v>99</v>
      </c>
      <c r="E358" s="27" t="s">
        <v>539</v>
      </c>
      <c r="F358" s="27"/>
      <c r="G358" s="23" t="e">
        <f>REPLACE(#REF!,2,1,"＊")</f>
        <v>#REF!</v>
      </c>
      <c r="H358" s="23" t="str">
        <f t="shared" si="5"/>
        <v>0＊529548</v>
      </c>
      <c r="I358" s="27" t="s">
        <v>517</v>
      </c>
      <c r="J358" s="27">
        <v>1173</v>
      </c>
      <c r="K358" s="28"/>
      <c r="L358" s="28" t="s">
        <v>9</v>
      </c>
      <c r="M358" s="28"/>
      <c r="N358" s="29"/>
      <c r="O358" s="28"/>
      <c r="P358" s="28"/>
      <c r="Q358" s="28"/>
      <c r="R358" s="28"/>
      <c r="S358" s="26"/>
      <c r="T358" s="26"/>
      <c r="U358" s="28"/>
      <c r="V358" s="26"/>
      <c r="W358" s="26"/>
      <c r="X358" s="26"/>
      <c r="Y358" s="28" t="s">
        <v>771</v>
      </c>
      <c r="Z358" s="6"/>
    </row>
    <row r="359" spans="1:26">
      <c r="A359" s="26">
        <v>355</v>
      </c>
      <c r="B359" s="27" t="s">
        <v>238</v>
      </c>
      <c r="C359" s="27" t="s">
        <v>69</v>
      </c>
      <c r="D359" s="27">
        <v>56</v>
      </c>
      <c r="E359" s="27" t="s">
        <v>195</v>
      </c>
      <c r="F359" s="27" t="s">
        <v>195</v>
      </c>
      <c r="G359" s="23" t="e">
        <f>REPLACE(#REF!,2,1,"＊")</f>
        <v>#REF!</v>
      </c>
      <c r="H359" s="23" t="str">
        <f t="shared" si="5"/>
        <v>0＊694847</v>
      </c>
      <c r="I359" s="27" t="s">
        <v>517</v>
      </c>
      <c r="J359" s="27">
        <v>1173</v>
      </c>
      <c r="K359" s="28"/>
      <c r="L359" s="28"/>
      <c r="M359" s="28"/>
      <c r="N359" s="29"/>
      <c r="O359" s="28"/>
      <c r="P359" s="28"/>
      <c r="Q359" s="28"/>
      <c r="R359" s="28" t="s">
        <v>733</v>
      </c>
      <c r="S359" s="26"/>
      <c r="T359" s="26"/>
      <c r="U359" s="28"/>
      <c r="V359" s="26"/>
      <c r="W359" s="26"/>
      <c r="X359" s="26"/>
      <c r="Y359" s="28"/>
      <c r="Z359" s="6"/>
    </row>
    <row r="360" spans="1:26">
      <c r="A360" s="26">
        <v>356</v>
      </c>
      <c r="B360" s="27" t="s">
        <v>118</v>
      </c>
      <c r="C360" s="27" t="s">
        <v>71</v>
      </c>
      <c r="D360" s="27">
        <v>77</v>
      </c>
      <c r="E360" s="27" t="s">
        <v>195</v>
      </c>
      <c r="F360" s="27" t="s">
        <v>195</v>
      </c>
      <c r="G360" s="23" t="e">
        <f>REPLACE(#REF!,2,1,"＊")</f>
        <v>#REF!</v>
      </c>
      <c r="H360" s="23" t="str">
        <f t="shared" si="5"/>
        <v>0＊497179</v>
      </c>
      <c r="I360" s="27" t="s">
        <v>517</v>
      </c>
      <c r="J360" s="27">
        <v>1173</v>
      </c>
      <c r="K360" s="28"/>
      <c r="L360" s="28"/>
      <c r="M360" s="28"/>
      <c r="N360" s="29"/>
      <c r="O360" s="28"/>
      <c r="P360" s="28"/>
      <c r="Q360" s="28" t="s">
        <v>9</v>
      </c>
      <c r="R360" s="28"/>
      <c r="S360" s="26"/>
      <c r="T360" s="26"/>
      <c r="U360" s="28"/>
      <c r="V360" s="26"/>
      <c r="W360" s="26"/>
      <c r="X360" s="26"/>
      <c r="Y360" s="28"/>
      <c r="Z360" s="6"/>
    </row>
    <row r="361" spans="1:26">
      <c r="A361" s="26">
        <v>357</v>
      </c>
      <c r="B361" s="27" t="s">
        <v>656</v>
      </c>
      <c r="C361" s="27" t="s">
        <v>69</v>
      </c>
      <c r="D361" s="27">
        <v>85</v>
      </c>
      <c r="E361" s="27" t="s">
        <v>616</v>
      </c>
      <c r="F361" s="27"/>
      <c r="G361" s="23" t="e">
        <f>REPLACE(#REF!,2,1,"＊")</f>
        <v>#REF!</v>
      </c>
      <c r="H361" s="23" t="str">
        <f t="shared" si="5"/>
        <v>1＊300772</v>
      </c>
      <c r="I361" s="27" t="s">
        <v>557</v>
      </c>
      <c r="J361" s="27">
        <v>1173</v>
      </c>
      <c r="K361" s="28"/>
      <c r="L361" s="28" t="s">
        <v>9</v>
      </c>
      <c r="M361" s="28"/>
      <c r="N361" s="29"/>
      <c r="O361" s="28"/>
      <c r="P361" s="28"/>
      <c r="Q361" s="28"/>
      <c r="R361" s="28"/>
      <c r="S361" s="26"/>
      <c r="T361" s="26"/>
      <c r="U361" s="28"/>
      <c r="V361" s="26"/>
      <c r="W361" s="26"/>
      <c r="X361" s="26"/>
      <c r="Y361" s="28"/>
      <c r="Z361" s="6"/>
    </row>
    <row r="362" spans="1:26">
      <c r="A362" s="26">
        <v>358</v>
      </c>
      <c r="B362" s="27" t="s">
        <v>377</v>
      </c>
      <c r="C362" s="27" t="s">
        <v>71</v>
      </c>
      <c r="D362" s="27">
        <v>85</v>
      </c>
      <c r="E362" s="27" t="s">
        <v>195</v>
      </c>
      <c r="F362" s="27" t="s">
        <v>195</v>
      </c>
      <c r="G362" s="23" t="e">
        <f>REPLACE(#REF!,2,1,"＊")</f>
        <v>#REF!</v>
      </c>
      <c r="H362" s="23" t="str">
        <f t="shared" si="5"/>
        <v>0＊442859</v>
      </c>
      <c r="I362" s="27" t="s">
        <v>557</v>
      </c>
      <c r="J362" s="27">
        <v>1173</v>
      </c>
      <c r="K362" s="28"/>
      <c r="L362" s="28"/>
      <c r="M362" s="28"/>
      <c r="N362" s="29"/>
      <c r="O362" s="28"/>
      <c r="P362" s="28"/>
      <c r="Q362" s="28" t="s">
        <v>9</v>
      </c>
      <c r="R362" s="28"/>
      <c r="S362" s="26"/>
      <c r="T362" s="26"/>
      <c r="U362" s="28"/>
      <c r="V362" s="26"/>
      <c r="W362" s="26"/>
      <c r="X362" s="26"/>
      <c r="Y362" s="28"/>
      <c r="Z362" s="6"/>
    </row>
    <row r="363" spans="1:26">
      <c r="A363" s="26">
        <v>359</v>
      </c>
      <c r="B363" s="27" t="s">
        <v>389</v>
      </c>
      <c r="C363" s="27" t="s">
        <v>71</v>
      </c>
      <c r="D363" s="27">
        <v>62</v>
      </c>
      <c r="E363" s="27" t="s">
        <v>195</v>
      </c>
      <c r="F363" s="27" t="s">
        <v>195</v>
      </c>
      <c r="G363" s="23" t="e">
        <f>REPLACE(#REF!,2,1,"＊")</f>
        <v>#REF!</v>
      </c>
      <c r="H363" s="23" t="str">
        <f t="shared" si="5"/>
        <v>2＊816830</v>
      </c>
      <c r="I363" s="27" t="s">
        <v>557</v>
      </c>
      <c r="J363" s="27">
        <v>1173</v>
      </c>
      <c r="K363" s="28"/>
      <c r="L363" s="28"/>
      <c r="M363" s="28"/>
      <c r="N363" s="29"/>
      <c r="O363" s="28"/>
      <c r="P363" s="28" t="s">
        <v>9</v>
      </c>
      <c r="Q363" s="28" t="s">
        <v>9</v>
      </c>
      <c r="R363" s="28"/>
      <c r="S363" s="26"/>
      <c r="T363" s="26"/>
      <c r="U363" s="28" t="s">
        <v>736</v>
      </c>
      <c r="V363" s="26"/>
      <c r="W363" s="26"/>
      <c r="X363" s="26"/>
      <c r="Y363" s="28"/>
      <c r="Z363" s="6"/>
    </row>
    <row r="364" spans="1:26">
      <c r="A364" s="26">
        <v>360</v>
      </c>
      <c r="B364" s="27" t="s">
        <v>660</v>
      </c>
      <c r="C364" s="27" t="s">
        <v>71</v>
      </c>
      <c r="D364" s="27">
        <v>76</v>
      </c>
      <c r="E364" s="27" t="s">
        <v>661</v>
      </c>
      <c r="F364" s="27" t="s">
        <v>567</v>
      </c>
      <c r="G364" s="23" t="e">
        <f>REPLACE(#REF!,2,1,"＊")</f>
        <v>#REF!</v>
      </c>
      <c r="H364" s="23" t="str">
        <f t="shared" si="5"/>
        <v>1＊093734</v>
      </c>
      <c r="I364" s="27" t="s">
        <v>524</v>
      </c>
      <c r="J364" s="27">
        <v>1551</v>
      </c>
      <c r="K364" s="28"/>
      <c r="L364" s="28"/>
      <c r="M364" s="28"/>
      <c r="N364" s="29"/>
      <c r="O364" s="28"/>
      <c r="P364" s="28"/>
      <c r="Q364" s="28"/>
      <c r="R364" s="28"/>
      <c r="S364" s="26"/>
      <c r="T364" s="26"/>
      <c r="U364" s="28"/>
      <c r="V364" s="26"/>
      <c r="W364" s="26"/>
      <c r="X364" s="26"/>
      <c r="Y364" s="28" t="s">
        <v>771</v>
      </c>
      <c r="Z364" s="6"/>
    </row>
    <row r="365" spans="1:26">
      <c r="A365" s="26">
        <v>361</v>
      </c>
      <c r="B365" s="27" t="s">
        <v>663</v>
      </c>
      <c r="C365" s="27" t="s">
        <v>71</v>
      </c>
      <c r="D365" s="27">
        <v>74</v>
      </c>
      <c r="E365" s="27" t="s">
        <v>664</v>
      </c>
      <c r="F365" s="27" t="s">
        <v>511</v>
      </c>
      <c r="G365" s="23" t="e">
        <f>REPLACE(#REF!,2,1,"＊")</f>
        <v>#REF!</v>
      </c>
      <c r="H365" s="23" t="str">
        <f t="shared" si="5"/>
        <v>1＊459132</v>
      </c>
      <c r="I365" s="27" t="s">
        <v>524</v>
      </c>
      <c r="J365" s="27">
        <v>1551</v>
      </c>
      <c r="K365" s="28"/>
      <c r="L365" s="28" t="s">
        <v>9</v>
      </c>
      <c r="M365" s="28"/>
      <c r="N365" s="29"/>
      <c r="O365" s="28"/>
      <c r="P365" s="28"/>
      <c r="Q365" s="28"/>
      <c r="R365" s="28"/>
      <c r="S365" s="26"/>
      <c r="T365" s="26"/>
      <c r="U365" s="28"/>
      <c r="V365" s="26"/>
      <c r="W365" s="26"/>
      <c r="X365" s="26"/>
      <c r="Y365" s="28" t="s">
        <v>771</v>
      </c>
      <c r="Z365" s="6"/>
    </row>
    <row r="366" spans="1:26">
      <c r="A366" s="26">
        <v>362</v>
      </c>
      <c r="B366" s="27" t="s">
        <v>245</v>
      </c>
      <c r="C366" s="27" t="s">
        <v>69</v>
      </c>
      <c r="D366" s="27">
        <v>79</v>
      </c>
      <c r="E366" s="27" t="s">
        <v>195</v>
      </c>
      <c r="F366" s="27" t="s">
        <v>195</v>
      </c>
      <c r="G366" s="23" t="e">
        <f>REPLACE(#REF!,2,1,"＊")</f>
        <v>#REF!</v>
      </c>
      <c r="H366" s="23" t="str">
        <f t="shared" si="5"/>
        <v>0＊175864</v>
      </c>
      <c r="I366" s="27" t="s">
        <v>524</v>
      </c>
      <c r="J366" s="27">
        <v>1551</v>
      </c>
      <c r="K366" s="28"/>
      <c r="L366" s="28"/>
      <c r="M366" s="28"/>
      <c r="N366" s="29"/>
      <c r="O366" s="28"/>
      <c r="P366" s="28" t="s">
        <v>9</v>
      </c>
      <c r="Q366" s="28" t="s">
        <v>9</v>
      </c>
      <c r="R366" s="28"/>
      <c r="S366" s="26"/>
      <c r="T366" s="26"/>
      <c r="U366" s="28"/>
      <c r="V366" s="26"/>
      <c r="W366" s="26"/>
      <c r="X366" s="26"/>
      <c r="Y366" s="28"/>
      <c r="Z366" s="6"/>
    </row>
    <row r="367" spans="1:26">
      <c r="A367" s="26">
        <v>363</v>
      </c>
      <c r="B367" s="27" t="s">
        <v>666</v>
      </c>
      <c r="C367" s="27" t="s">
        <v>69</v>
      </c>
      <c r="D367" s="27">
        <v>79</v>
      </c>
      <c r="E367" s="27" t="s">
        <v>195</v>
      </c>
      <c r="F367" s="27" t="s">
        <v>195</v>
      </c>
      <c r="G367" s="23" t="e">
        <f>REPLACE(#REF!,2,1,"＊")</f>
        <v>#REF!</v>
      </c>
      <c r="H367" s="23" t="str">
        <f t="shared" si="5"/>
        <v>2＊419625</v>
      </c>
      <c r="I367" s="27" t="s">
        <v>524</v>
      </c>
      <c r="J367" s="27">
        <v>1551</v>
      </c>
      <c r="K367" s="28"/>
      <c r="L367" s="28"/>
      <c r="M367" s="28"/>
      <c r="N367" s="29"/>
      <c r="O367" s="28"/>
      <c r="P367" s="28" t="s">
        <v>9</v>
      </c>
      <c r="Q367" s="28" t="s">
        <v>9</v>
      </c>
      <c r="R367" s="28"/>
      <c r="S367" s="26"/>
      <c r="T367" s="26"/>
      <c r="U367" s="28"/>
      <c r="V367" s="26"/>
      <c r="W367" s="26"/>
      <c r="X367" s="26"/>
      <c r="Y367" s="28"/>
      <c r="Z367" s="6"/>
    </row>
    <row r="368" spans="1:26">
      <c r="A368" s="26">
        <v>364</v>
      </c>
      <c r="B368" s="27" t="s">
        <v>667</v>
      </c>
      <c r="C368" s="27" t="s">
        <v>69</v>
      </c>
      <c r="D368" s="27">
        <v>93</v>
      </c>
      <c r="E368" s="27" t="s">
        <v>668</v>
      </c>
      <c r="F368" s="27" t="s">
        <v>551</v>
      </c>
      <c r="G368" s="23" t="e">
        <f>REPLACE(#REF!,2,1,"＊")</f>
        <v>#REF!</v>
      </c>
      <c r="H368" s="23" t="str">
        <f t="shared" si="5"/>
        <v>0＊562199</v>
      </c>
      <c r="I368" s="27" t="s">
        <v>521</v>
      </c>
      <c r="J368" s="27">
        <v>1551</v>
      </c>
      <c r="K368" s="28"/>
      <c r="L368" s="28"/>
      <c r="M368" s="28"/>
      <c r="N368" s="29"/>
      <c r="O368" s="28"/>
      <c r="P368" s="28"/>
      <c r="Q368" s="28"/>
      <c r="R368" s="28"/>
      <c r="S368" s="26"/>
      <c r="T368" s="26"/>
      <c r="U368" s="28"/>
      <c r="V368" s="26"/>
      <c r="W368" s="26"/>
      <c r="X368" s="26"/>
      <c r="Y368" s="28" t="s">
        <v>771</v>
      </c>
      <c r="Z368" s="6"/>
    </row>
    <row r="369" spans="1:26">
      <c r="A369" s="26">
        <v>365</v>
      </c>
      <c r="B369" s="27" t="s">
        <v>669</v>
      </c>
      <c r="C369" s="27" t="s">
        <v>71</v>
      </c>
      <c r="D369" s="27">
        <v>60</v>
      </c>
      <c r="E369" s="27" t="s">
        <v>668</v>
      </c>
      <c r="F369" s="27"/>
      <c r="G369" s="23" t="e">
        <f>REPLACE(#REF!,2,1,"＊")</f>
        <v>#REF!</v>
      </c>
      <c r="H369" s="23" t="str">
        <f t="shared" si="5"/>
        <v>0＊763797</v>
      </c>
      <c r="I369" s="27" t="s">
        <v>567</v>
      </c>
      <c r="J369" s="27">
        <v>1551</v>
      </c>
      <c r="K369" s="28"/>
      <c r="L369" s="28" t="s">
        <v>9</v>
      </c>
      <c r="M369" s="28"/>
      <c r="N369" s="29"/>
      <c r="O369" s="28"/>
      <c r="P369" s="28"/>
      <c r="Q369" s="28"/>
      <c r="R369" s="28"/>
      <c r="S369" s="26"/>
      <c r="T369" s="26"/>
      <c r="U369" s="28"/>
      <c r="V369" s="26"/>
      <c r="W369" s="26"/>
      <c r="X369" s="26"/>
      <c r="Y369" s="28" t="s">
        <v>771</v>
      </c>
      <c r="Z369" s="6"/>
    </row>
    <row r="370" spans="1:26">
      <c r="A370" s="26">
        <v>366</v>
      </c>
      <c r="B370" s="27" t="s">
        <v>173</v>
      </c>
      <c r="C370" s="27" t="s">
        <v>69</v>
      </c>
      <c r="D370" s="27">
        <v>72</v>
      </c>
      <c r="E370" s="27" t="s">
        <v>195</v>
      </c>
      <c r="F370" s="27" t="s">
        <v>195</v>
      </c>
      <c r="G370" s="23" t="e">
        <f>REPLACE(#REF!,2,1,"＊")</f>
        <v>#REF!</v>
      </c>
      <c r="H370" s="23" t="str">
        <f t="shared" si="5"/>
        <v>0＊434355</v>
      </c>
      <c r="I370" s="27" t="s">
        <v>543</v>
      </c>
      <c r="J370" s="27">
        <v>1551</v>
      </c>
      <c r="K370" s="28"/>
      <c r="L370" s="28"/>
      <c r="M370" s="28"/>
      <c r="N370" s="29"/>
      <c r="O370" s="28"/>
      <c r="P370" s="28"/>
      <c r="Q370" s="28"/>
      <c r="R370" s="28" t="s">
        <v>747</v>
      </c>
      <c r="S370" s="26"/>
      <c r="T370" s="26"/>
      <c r="U370" s="28"/>
      <c r="V370" s="26"/>
      <c r="W370" s="26"/>
      <c r="X370" s="26"/>
      <c r="Y370" s="28"/>
      <c r="Z370" s="6"/>
    </row>
    <row r="371" spans="1:26">
      <c r="A371" s="26">
        <v>367</v>
      </c>
      <c r="B371" s="27" t="s">
        <v>670</v>
      </c>
      <c r="C371" s="27" t="s">
        <v>69</v>
      </c>
      <c r="D371" s="27">
        <v>60</v>
      </c>
      <c r="E371" s="27" t="s">
        <v>195</v>
      </c>
      <c r="F371" s="27" t="s">
        <v>195</v>
      </c>
      <c r="G371" s="23" t="e">
        <f>REPLACE(#REF!,2,1,"＊")</f>
        <v>#REF!</v>
      </c>
      <c r="H371" s="23" t="str">
        <f t="shared" si="5"/>
        <v>0＊319004</v>
      </c>
      <c r="I371" s="27" t="s">
        <v>511</v>
      </c>
      <c r="J371" s="27">
        <v>1551</v>
      </c>
      <c r="K371" s="28"/>
      <c r="L371" s="28"/>
      <c r="M371" s="28"/>
      <c r="N371" s="29"/>
      <c r="O371" s="28"/>
      <c r="P371" s="28"/>
      <c r="Q371" s="28" t="s">
        <v>9</v>
      </c>
      <c r="R371" s="28"/>
      <c r="S371" s="26"/>
      <c r="T371" s="26"/>
      <c r="U371" s="28"/>
      <c r="V371" s="26"/>
      <c r="W371" s="26"/>
      <c r="X371" s="26"/>
      <c r="Y371" s="28"/>
      <c r="Z371" s="6"/>
    </row>
    <row r="372" spans="1:26">
      <c r="A372" s="26">
        <v>368</v>
      </c>
      <c r="B372" s="27" t="s">
        <v>175</v>
      </c>
      <c r="C372" s="27" t="s">
        <v>71</v>
      </c>
      <c r="D372" s="27">
        <v>82</v>
      </c>
      <c r="E372" s="27" t="s">
        <v>195</v>
      </c>
      <c r="F372" s="27" t="s">
        <v>195</v>
      </c>
      <c r="G372" s="23" t="e">
        <f>REPLACE(#REF!,2,1,"＊")</f>
        <v>#REF!</v>
      </c>
      <c r="H372" s="23" t="str">
        <f t="shared" si="5"/>
        <v>2＊002963</v>
      </c>
      <c r="I372" s="27" t="s">
        <v>511</v>
      </c>
      <c r="J372" s="27">
        <v>1551</v>
      </c>
      <c r="K372" s="28" t="s">
        <v>9</v>
      </c>
      <c r="L372" s="28"/>
      <c r="M372" s="28"/>
      <c r="N372" s="29"/>
      <c r="O372" s="28"/>
      <c r="P372" s="28"/>
      <c r="Q372" s="28"/>
      <c r="R372" s="28"/>
      <c r="S372" s="26"/>
      <c r="T372" s="26"/>
      <c r="U372" s="28"/>
      <c r="V372" s="26"/>
      <c r="W372" s="26"/>
      <c r="X372" s="26"/>
      <c r="Y372" s="28"/>
      <c r="Z372" s="6"/>
    </row>
    <row r="373" spans="1:26">
      <c r="A373" s="26">
        <v>369</v>
      </c>
      <c r="B373" s="27" t="s">
        <v>666</v>
      </c>
      <c r="C373" s="27" t="s">
        <v>69</v>
      </c>
      <c r="D373" s="27">
        <v>79</v>
      </c>
      <c r="E373" s="27" t="s">
        <v>195</v>
      </c>
      <c r="F373" s="27" t="s">
        <v>195</v>
      </c>
      <c r="G373" s="23" t="e">
        <f>REPLACE(#REF!,2,1,"＊")</f>
        <v>#REF!</v>
      </c>
      <c r="H373" s="23" t="str">
        <f t="shared" si="5"/>
        <v>2＊419625</v>
      </c>
      <c r="I373" s="27" t="s">
        <v>511</v>
      </c>
      <c r="J373" s="27">
        <v>1551</v>
      </c>
      <c r="K373" s="28"/>
      <c r="L373" s="28"/>
      <c r="M373" s="28"/>
      <c r="N373" s="29"/>
      <c r="O373" s="28"/>
      <c r="P373" s="28" t="s">
        <v>9</v>
      </c>
      <c r="Q373" s="28" t="s">
        <v>9</v>
      </c>
      <c r="R373" s="28"/>
      <c r="S373" s="26"/>
      <c r="T373" s="26"/>
      <c r="U373" s="28" t="s">
        <v>736</v>
      </c>
      <c r="V373" s="26"/>
      <c r="W373" s="26"/>
      <c r="X373" s="26"/>
      <c r="Y373" s="28"/>
      <c r="Z373" s="6"/>
    </row>
    <row r="374" spans="1:26">
      <c r="A374" s="26">
        <v>370</v>
      </c>
      <c r="B374" s="27" t="s">
        <v>671</v>
      </c>
      <c r="C374" s="27" t="s">
        <v>69</v>
      </c>
      <c r="D374" s="27">
        <v>67</v>
      </c>
      <c r="E374" s="27" t="s">
        <v>195</v>
      </c>
      <c r="F374" s="27" t="s">
        <v>195</v>
      </c>
      <c r="G374" s="23" t="e">
        <f>REPLACE(#REF!,2,1,"＊")</f>
        <v>#REF!</v>
      </c>
      <c r="H374" s="23" t="str">
        <f t="shared" si="5"/>
        <v>0＊938952</v>
      </c>
      <c r="I374" s="27" t="s">
        <v>514</v>
      </c>
      <c r="J374" s="27">
        <v>1551</v>
      </c>
      <c r="K374" s="28"/>
      <c r="L374" s="28" t="s">
        <v>9</v>
      </c>
      <c r="M374" s="28"/>
      <c r="N374" s="29"/>
      <c r="O374" s="28"/>
      <c r="P374" s="28"/>
      <c r="Q374" s="28"/>
      <c r="R374" s="28"/>
      <c r="S374" s="26"/>
      <c r="T374" s="26"/>
      <c r="U374" s="28"/>
      <c r="V374" s="26"/>
      <c r="W374" s="26"/>
      <c r="X374" s="26"/>
      <c r="Y374" s="28"/>
      <c r="Z374" s="6"/>
    </row>
    <row r="375" spans="1:26">
      <c r="A375" s="26">
        <v>371</v>
      </c>
      <c r="B375" s="27" t="s">
        <v>673</v>
      </c>
      <c r="C375" s="27" t="s">
        <v>69</v>
      </c>
      <c r="D375" s="27">
        <v>63</v>
      </c>
      <c r="E375" s="27" t="s">
        <v>195</v>
      </c>
      <c r="F375" s="27" t="s">
        <v>195</v>
      </c>
      <c r="G375" s="23" t="e">
        <f>REPLACE(#REF!,2,1,"＊")</f>
        <v>#REF!</v>
      </c>
      <c r="H375" s="23" t="str">
        <f t="shared" si="5"/>
        <v>2＊018759</v>
      </c>
      <c r="I375" s="27" t="s">
        <v>514</v>
      </c>
      <c r="J375" s="27">
        <v>1551</v>
      </c>
      <c r="K375" s="28"/>
      <c r="L375" s="28"/>
      <c r="M375" s="28"/>
      <c r="N375" s="29"/>
      <c r="O375" s="28"/>
      <c r="P375" s="28"/>
      <c r="Q375" s="28" t="s">
        <v>9</v>
      </c>
      <c r="R375" s="28"/>
      <c r="S375" s="26"/>
      <c r="T375" s="26"/>
      <c r="U375" s="28"/>
      <c r="V375" s="26"/>
      <c r="W375" s="26"/>
      <c r="X375" s="26"/>
      <c r="Y375" s="28"/>
      <c r="Z375" s="6"/>
    </row>
    <row r="376" spans="1:26">
      <c r="A376" s="26">
        <v>372</v>
      </c>
      <c r="B376" s="27" t="s">
        <v>674</v>
      </c>
      <c r="C376" s="27" t="s">
        <v>69</v>
      </c>
      <c r="D376" s="27">
        <v>82</v>
      </c>
      <c r="E376" s="27" t="s">
        <v>527</v>
      </c>
      <c r="F376" s="27" t="s">
        <v>557</v>
      </c>
      <c r="G376" s="23" t="e">
        <f>REPLACE(#REF!,2,1,"＊")</f>
        <v>#REF!</v>
      </c>
      <c r="H376" s="23" t="str">
        <f t="shared" si="5"/>
        <v>0＊372367</v>
      </c>
      <c r="I376" s="27" t="s">
        <v>551</v>
      </c>
      <c r="J376" s="27">
        <v>1551</v>
      </c>
      <c r="K376" s="28"/>
      <c r="L376" s="28"/>
      <c r="M376" s="28"/>
      <c r="N376" s="29"/>
      <c r="O376" s="28"/>
      <c r="P376" s="28"/>
      <c r="Q376" s="28"/>
      <c r="R376" s="28"/>
      <c r="S376" s="26"/>
      <c r="T376" s="26"/>
      <c r="U376" s="28"/>
      <c r="V376" s="26"/>
      <c r="W376" s="26"/>
      <c r="X376" s="26"/>
      <c r="Y376" s="28" t="s">
        <v>771</v>
      </c>
      <c r="Z376" s="6"/>
    </row>
    <row r="377" spans="1:26">
      <c r="A377" s="26">
        <v>373</v>
      </c>
      <c r="B377" s="27" t="s">
        <v>676</v>
      </c>
      <c r="C377" s="27" t="s">
        <v>71</v>
      </c>
      <c r="D377" s="27">
        <v>62</v>
      </c>
      <c r="E377" s="27" t="s">
        <v>514</v>
      </c>
      <c r="F377" s="27" t="s">
        <v>616</v>
      </c>
      <c r="G377" s="23" t="e">
        <f>REPLACE(#REF!,2,1,"＊")</f>
        <v>#REF!</v>
      </c>
      <c r="H377" s="23" t="str">
        <f t="shared" si="5"/>
        <v>2＊509834</v>
      </c>
      <c r="I377" s="27" t="s">
        <v>551</v>
      </c>
      <c r="J377" s="27">
        <v>1551</v>
      </c>
      <c r="K377" s="28"/>
      <c r="L377" s="28" t="s">
        <v>9</v>
      </c>
      <c r="M377" s="28"/>
      <c r="N377" s="29"/>
      <c r="O377" s="28"/>
      <c r="P377" s="28"/>
      <c r="Q377" s="28"/>
      <c r="R377" s="28"/>
      <c r="S377" s="26"/>
      <c r="T377" s="26"/>
      <c r="U377" s="28"/>
      <c r="V377" s="26"/>
      <c r="W377" s="26"/>
      <c r="X377" s="26"/>
      <c r="Y377" s="28" t="s">
        <v>771</v>
      </c>
      <c r="Z377" s="6"/>
    </row>
    <row r="378" spans="1:26">
      <c r="A378" s="26">
        <v>374</v>
      </c>
      <c r="B378" s="27" t="s">
        <v>348</v>
      </c>
      <c r="C378" s="27" t="s">
        <v>71</v>
      </c>
      <c r="D378" s="27">
        <v>70</v>
      </c>
      <c r="E378" s="27" t="s">
        <v>195</v>
      </c>
      <c r="F378" s="27" t="s">
        <v>195</v>
      </c>
      <c r="G378" s="23" t="e">
        <f>REPLACE(#REF!,2,1,"＊")</f>
        <v>#REF!</v>
      </c>
      <c r="H378" s="23" t="str">
        <f t="shared" si="5"/>
        <v>1＊299910</v>
      </c>
      <c r="I378" s="27" t="s">
        <v>525</v>
      </c>
      <c r="J378" s="27">
        <v>1551</v>
      </c>
      <c r="K378" s="28"/>
      <c r="L378" s="28"/>
      <c r="M378" s="28"/>
      <c r="N378" s="29"/>
      <c r="O378" s="28" t="s">
        <v>9</v>
      </c>
      <c r="P378" s="28"/>
      <c r="Q378" s="28" t="s">
        <v>9</v>
      </c>
      <c r="R378" s="28"/>
      <c r="S378" s="26"/>
      <c r="T378" s="26"/>
      <c r="U378" s="28"/>
      <c r="V378" s="26"/>
      <c r="W378" s="26"/>
      <c r="X378" s="26"/>
      <c r="Y378" s="28"/>
      <c r="Z378" s="6"/>
    </row>
    <row r="379" spans="1:26">
      <c r="A379" s="26">
        <v>375</v>
      </c>
      <c r="B379" s="27" t="s">
        <v>677</v>
      </c>
      <c r="C379" s="27" t="s">
        <v>71</v>
      </c>
      <c r="D379" s="27">
        <v>47</v>
      </c>
      <c r="E379" s="27" t="s">
        <v>195</v>
      </c>
      <c r="F379" s="27" t="s">
        <v>195</v>
      </c>
      <c r="G379" s="23" t="e">
        <f>REPLACE(#REF!,2,1,"＊")</f>
        <v>#REF!</v>
      </c>
      <c r="H379" s="23" t="str">
        <f t="shared" si="5"/>
        <v>1＊892576</v>
      </c>
      <c r="I379" s="27" t="s">
        <v>616</v>
      </c>
      <c r="J379" s="27">
        <v>1551</v>
      </c>
      <c r="K379" s="28"/>
      <c r="L379" s="28"/>
      <c r="M379" s="28"/>
      <c r="N379" s="29"/>
      <c r="O379" s="28" t="s">
        <v>9</v>
      </c>
      <c r="P379" s="28"/>
      <c r="Q379" s="28" t="s">
        <v>9</v>
      </c>
      <c r="R379" s="28"/>
      <c r="S379" s="26"/>
      <c r="T379" s="26"/>
      <c r="U379" s="28"/>
      <c r="V379" s="26"/>
      <c r="W379" s="26"/>
      <c r="X379" s="26"/>
      <c r="Y379" s="28"/>
      <c r="Z379" s="6"/>
    </row>
    <row r="380" spans="1:26">
      <c r="A380" s="26">
        <v>376</v>
      </c>
      <c r="B380" s="27" t="s">
        <v>363</v>
      </c>
      <c r="C380" s="27" t="s">
        <v>71</v>
      </c>
      <c r="D380" s="27">
        <v>56</v>
      </c>
      <c r="E380" s="27" t="s">
        <v>195</v>
      </c>
      <c r="F380" s="27" t="s">
        <v>195</v>
      </c>
      <c r="G380" s="23" t="e">
        <f>REPLACE(#REF!,2,1,"＊")</f>
        <v>#REF!</v>
      </c>
      <c r="H380" s="23" t="str">
        <f t="shared" si="5"/>
        <v>2＊385081</v>
      </c>
      <c r="I380" s="27" t="s">
        <v>616</v>
      </c>
      <c r="J380" s="27">
        <v>1551</v>
      </c>
      <c r="K380" s="28"/>
      <c r="L380" s="28"/>
      <c r="M380" s="28"/>
      <c r="N380" s="29"/>
      <c r="O380" s="28"/>
      <c r="P380" s="28" t="s">
        <v>9</v>
      </c>
      <c r="Q380" s="28" t="s">
        <v>9</v>
      </c>
      <c r="R380" s="28"/>
      <c r="S380" s="26"/>
      <c r="T380" s="26"/>
      <c r="U380" s="28"/>
      <c r="V380" s="26"/>
      <c r="W380" s="26"/>
      <c r="X380" s="26"/>
      <c r="Y380" s="28"/>
      <c r="Z380" s="6"/>
    </row>
    <row r="381" spans="1:26">
      <c r="A381" s="26">
        <v>377</v>
      </c>
      <c r="B381" s="27" t="s">
        <v>678</v>
      </c>
      <c r="C381" s="27" t="s">
        <v>71</v>
      </c>
      <c r="D381" s="27">
        <v>62</v>
      </c>
      <c r="E381" s="27" t="s">
        <v>195</v>
      </c>
      <c r="F381" s="27" t="s">
        <v>195</v>
      </c>
      <c r="G381" s="23" t="e">
        <f>REPLACE(#REF!,2,1,"＊")</f>
        <v>#REF!</v>
      </c>
      <c r="H381" s="23" t="str">
        <f t="shared" si="5"/>
        <v>2＊528379</v>
      </c>
      <c r="I381" s="27" t="s">
        <v>616</v>
      </c>
      <c r="J381" s="27">
        <v>1551</v>
      </c>
      <c r="K381" s="28"/>
      <c r="L381" s="28"/>
      <c r="M381" s="28"/>
      <c r="N381" s="29"/>
      <c r="O381" s="28"/>
      <c r="P381" s="28" t="s">
        <v>9</v>
      </c>
      <c r="Q381" s="28" t="s">
        <v>9</v>
      </c>
      <c r="R381" s="28"/>
      <c r="S381" s="26"/>
      <c r="T381" s="26"/>
      <c r="U381" s="28"/>
      <c r="V381" s="26"/>
      <c r="W381" s="26"/>
      <c r="X381" s="26"/>
      <c r="Y381" s="28"/>
      <c r="Z381" s="6"/>
    </row>
    <row r="382" spans="1:26">
      <c r="A382" s="26">
        <v>378</v>
      </c>
      <c r="B382" s="27" t="s">
        <v>133</v>
      </c>
      <c r="C382" s="27" t="s">
        <v>71</v>
      </c>
      <c r="D382" s="27">
        <v>68</v>
      </c>
      <c r="E382" s="27" t="s">
        <v>595</v>
      </c>
      <c r="F382" s="27"/>
      <c r="G382" s="23" t="e">
        <f>REPLACE(#REF!,2,1,"＊")</f>
        <v>#REF!</v>
      </c>
      <c r="H382" s="23" t="str">
        <f t="shared" si="5"/>
        <v>0＊959738</v>
      </c>
      <c r="I382" s="27" t="s">
        <v>623</v>
      </c>
      <c r="J382" s="27">
        <v>1551</v>
      </c>
      <c r="K382" s="28"/>
      <c r="L382" s="28"/>
      <c r="M382" s="28"/>
      <c r="N382" s="29"/>
      <c r="O382" s="28"/>
      <c r="P382" s="28"/>
      <c r="Q382" s="28"/>
      <c r="R382" s="28"/>
      <c r="S382" s="26"/>
      <c r="T382" s="26"/>
      <c r="U382" s="28"/>
      <c r="V382" s="26"/>
      <c r="W382" s="26"/>
      <c r="X382" s="26"/>
      <c r="Y382" s="28" t="s">
        <v>771</v>
      </c>
      <c r="Z382" s="6"/>
    </row>
    <row r="383" spans="1:26">
      <c r="A383" s="26">
        <v>379</v>
      </c>
      <c r="B383" s="27" t="s">
        <v>680</v>
      </c>
      <c r="C383" s="27" t="s">
        <v>71</v>
      </c>
      <c r="D383" s="27">
        <v>87</v>
      </c>
      <c r="E383" s="27" t="s">
        <v>623</v>
      </c>
      <c r="F383" s="27"/>
      <c r="G383" s="23" t="e">
        <f>REPLACE(#REF!,2,1,"＊")</f>
        <v>#REF!</v>
      </c>
      <c r="H383" s="23" t="str">
        <f t="shared" si="5"/>
        <v>1＊555166</v>
      </c>
      <c r="I383" s="27" t="s">
        <v>557</v>
      </c>
      <c r="J383" s="27">
        <v>1551</v>
      </c>
      <c r="K383" s="28"/>
      <c r="L383" s="28" t="s">
        <v>9</v>
      </c>
      <c r="M383" s="28"/>
      <c r="N383" s="29"/>
      <c r="O383" s="28"/>
      <c r="P383" s="28"/>
      <c r="Q383" s="28"/>
      <c r="R383" s="28"/>
      <c r="S383" s="26"/>
      <c r="T383" s="26"/>
      <c r="U383" s="28"/>
      <c r="V383" s="26"/>
      <c r="W383" s="26"/>
      <c r="X383" s="26"/>
      <c r="Y383" s="28" t="s">
        <v>771</v>
      </c>
      <c r="Z383" s="6"/>
    </row>
    <row r="384" spans="1:26">
      <c r="A384" s="26">
        <v>380</v>
      </c>
      <c r="B384" s="27" t="s">
        <v>682</v>
      </c>
      <c r="C384" s="27" t="s">
        <v>69</v>
      </c>
      <c r="D384" s="27">
        <v>44</v>
      </c>
      <c r="E384" s="27" t="s">
        <v>683</v>
      </c>
      <c r="F384" s="27" t="s">
        <v>527</v>
      </c>
      <c r="G384" s="23" t="e">
        <f>REPLACE(#REF!,2,1,"＊")</f>
        <v>#REF!</v>
      </c>
      <c r="H384" s="23" t="str">
        <f t="shared" si="5"/>
        <v>0＊474072</v>
      </c>
      <c r="I384" s="27" t="s">
        <v>524</v>
      </c>
      <c r="J384" s="27">
        <v>1410</v>
      </c>
      <c r="K384" s="28"/>
      <c r="L384" s="28"/>
      <c r="M384" s="28"/>
      <c r="N384" s="29"/>
      <c r="O384" s="28"/>
      <c r="P384" s="28"/>
      <c r="Q384" s="28"/>
      <c r="R384" s="28"/>
      <c r="S384" s="26"/>
      <c r="T384" s="26"/>
      <c r="U384" s="28"/>
      <c r="V384" s="26"/>
      <c r="W384" s="26"/>
      <c r="X384" s="26"/>
      <c r="Y384" s="28" t="s">
        <v>771</v>
      </c>
      <c r="Z384" s="6"/>
    </row>
    <row r="385" spans="1:26">
      <c r="A385" s="26">
        <v>381</v>
      </c>
      <c r="B385" s="27" t="s">
        <v>156</v>
      </c>
      <c r="C385" s="27" t="s">
        <v>69</v>
      </c>
      <c r="D385" s="27">
        <v>88</v>
      </c>
      <c r="E385" s="27" t="s">
        <v>195</v>
      </c>
      <c r="F385" s="27" t="s">
        <v>195</v>
      </c>
      <c r="G385" s="23" t="e">
        <f>REPLACE(#REF!,2,1,"＊")</f>
        <v>#REF!</v>
      </c>
      <c r="H385" s="23" t="str">
        <f t="shared" si="5"/>
        <v>0＊138945</v>
      </c>
      <c r="I385" s="27" t="s">
        <v>524</v>
      </c>
      <c r="J385" s="27">
        <v>1410</v>
      </c>
      <c r="K385" s="28"/>
      <c r="L385" s="28" t="s">
        <v>9</v>
      </c>
      <c r="M385" s="28"/>
      <c r="N385" s="29"/>
      <c r="O385" s="28"/>
      <c r="P385" s="28"/>
      <c r="Q385" s="28"/>
      <c r="R385" s="28"/>
      <c r="S385" s="26" t="s">
        <v>9</v>
      </c>
      <c r="T385" s="26"/>
      <c r="U385" s="28"/>
      <c r="V385" s="26"/>
      <c r="W385" s="26"/>
      <c r="X385" s="26"/>
      <c r="Y385" s="28"/>
      <c r="Z385" s="6"/>
    </row>
    <row r="386" spans="1:26">
      <c r="A386" s="26">
        <v>382</v>
      </c>
      <c r="B386" s="27" t="s">
        <v>247</v>
      </c>
      <c r="C386" s="27" t="s">
        <v>69</v>
      </c>
      <c r="D386" s="27">
        <v>77</v>
      </c>
      <c r="E386" s="27" t="s">
        <v>195</v>
      </c>
      <c r="F386" s="27" t="s">
        <v>195</v>
      </c>
      <c r="G386" s="23" t="e">
        <f>REPLACE(#REF!,2,1,"＊")</f>
        <v>#REF!</v>
      </c>
      <c r="H386" s="23" t="str">
        <f t="shared" si="5"/>
        <v>1＊496877</v>
      </c>
      <c r="I386" s="27" t="s">
        <v>524</v>
      </c>
      <c r="J386" s="27">
        <v>1410</v>
      </c>
      <c r="K386" s="28"/>
      <c r="L386" s="28"/>
      <c r="M386" s="28"/>
      <c r="N386" s="29"/>
      <c r="O386" s="28"/>
      <c r="P386" s="28"/>
      <c r="Q386" s="28" t="s">
        <v>9</v>
      </c>
      <c r="R386" s="28"/>
      <c r="S386" s="26"/>
      <c r="T386" s="26"/>
      <c r="U386" s="28"/>
      <c r="V386" s="26"/>
      <c r="W386" s="26"/>
      <c r="X386" s="26"/>
      <c r="Y386" s="28"/>
      <c r="Z386" s="6"/>
    </row>
    <row r="387" spans="1:26">
      <c r="A387" s="26">
        <v>383</v>
      </c>
      <c r="B387" s="27" t="s">
        <v>186</v>
      </c>
      <c r="C387" s="27" t="s">
        <v>71</v>
      </c>
      <c r="D387" s="27">
        <v>58</v>
      </c>
      <c r="E387" s="27" t="s">
        <v>195</v>
      </c>
      <c r="F387" s="27" t="s">
        <v>195</v>
      </c>
      <c r="G387" s="23" t="e">
        <f>REPLACE(#REF!,2,1,"＊")</f>
        <v>#REF!</v>
      </c>
      <c r="H387" s="23" t="str">
        <f t="shared" si="5"/>
        <v>2＊096975</v>
      </c>
      <c r="I387" s="27" t="s">
        <v>524</v>
      </c>
      <c r="J387" s="27">
        <v>1410</v>
      </c>
      <c r="K387" s="28"/>
      <c r="L387" s="28"/>
      <c r="M387" s="28"/>
      <c r="N387" s="29"/>
      <c r="O387" s="28"/>
      <c r="P387" s="28"/>
      <c r="Q387" s="28" t="s">
        <v>9</v>
      </c>
      <c r="R387" s="28"/>
      <c r="S387" s="26"/>
      <c r="T387" s="26"/>
      <c r="U387" s="28"/>
      <c r="V387" s="26"/>
      <c r="W387" s="26"/>
      <c r="X387" s="26"/>
      <c r="Y387" s="28"/>
      <c r="Z387" s="6"/>
    </row>
    <row r="388" spans="1:26">
      <c r="A388" s="26">
        <v>384</v>
      </c>
      <c r="B388" s="27" t="s">
        <v>497</v>
      </c>
      <c r="C388" s="27" t="s">
        <v>69</v>
      </c>
      <c r="D388" s="27">
        <v>55</v>
      </c>
      <c r="E388" s="27" t="s">
        <v>195</v>
      </c>
      <c r="F388" s="27" t="s">
        <v>195</v>
      </c>
      <c r="G388" s="23" t="e">
        <f>REPLACE(#REF!,2,1,"＊")</f>
        <v>#REF!</v>
      </c>
      <c r="H388" s="23" t="str">
        <f t="shared" si="5"/>
        <v>2＊500492</v>
      </c>
      <c r="I388" s="27" t="s">
        <v>524</v>
      </c>
      <c r="J388" s="27">
        <v>1410</v>
      </c>
      <c r="K388" s="28"/>
      <c r="L388" s="28"/>
      <c r="M388" s="28"/>
      <c r="N388" s="29"/>
      <c r="O388" s="28"/>
      <c r="P388" s="28"/>
      <c r="Q388" s="28" t="s">
        <v>9</v>
      </c>
      <c r="R388" s="28"/>
      <c r="S388" s="26"/>
      <c r="T388" s="26"/>
      <c r="U388" s="28"/>
      <c r="V388" s="26"/>
      <c r="W388" s="26"/>
      <c r="X388" s="26"/>
      <c r="Y388" s="28"/>
      <c r="Z388" s="6"/>
    </row>
    <row r="389" spans="1:26">
      <c r="A389" s="26">
        <v>385</v>
      </c>
      <c r="B389" s="27" t="s">
        <v>177</v>
      </c>
      <c r="C389" s="27" t="s">
        <v>71</v>
      </c>
      <c r="D389" s="27">
        <v>60</v>
      </c>
      <c r="E389" s="27" t="s">
        <v>195</v>
      </c>
      <c r="F389" s="27" t="s">
        <v>195</v>
      </c>
      <c r="G389" s="23" t="e">
        <f>REPLACE(#REF!,2,1,"＊")</f>
        <v>#REF!</v>
      </c>
      <c r="H389" s="23" t="str">
        <f t="shared" ref="H389:H439" si="6">REPLACE(B389,2,1,"＊")</f>
        <v>0＊777332</v>
      </c>
      <c r="I389" s="27" t="s">
        <v>527</v>
      </c>
      <c r="J389" s="27">
        <v>1410</v>
      </c>
      <c r="K389" s="28"/>
      <c r="L389" s="28"/>
      <c r="M389" s="28"/>
      <c r="N389" s="29"/>
      <c r="O389" s="28"/>
      <c r="P389" s="28"/>
      <c r="Q389" s="28" t="s">
        <v>9</v>
      </c>
      <c r="R389" s="28"/>
      <c r="S389" s="26"/>
      <c r="T389" s="26"/>
      <c r="U389" s="28"/>
      <c r="V389" s="26"/>
      <c r="W389" s="26"/>
      <c r="X389" s="26"/>
      <c r="Y389" s="28"/>
      <c r="Z389" s="6"/>
    </row>
    <row r="390" spans="1:26">
      <c r="A390" s="26">
        <v>386</v>
      </c>
      <c r="B390" s="27" t="s">
        <v>684</v>
      </c>
      <c r="C390" s="27" t="s">
        <v>69</v>
      </c>
      <c r="D390" s="27">
        <v>53</v>
      </c>
      <c r="E390" s="27" t="s">
        <v>685</v>
      </c>
      <c r="F390" s="27" t="s">
        <v>511</v>
      </c>
      <c r="G390" s="23" t="e">
        <f>REPLACE(#REF!,2,1,"＊")</f>
        <v>#REF!</v>
      </c>
      <c r="H390" s="23" t="str">
        <f t="shared" si="6"/>
        <v>1＊937113</v>
      </c>
      <c r="I390" s="27" t="s">
        <v>527</v>
      </c>
      <c r="J390" s="27">
        <v>1410</v>
      </c>
      <c r="K390" s="28"/>
      <c r="L390" s="28"/>
      <c r="M390" s="28"/>
      <c r="N390" s="29"/>
      <c r="O390" s="28"/>
      <c r="P390" s="28"/>
      <c r="Q390" s="28"/>
      <c r="R390" s="28"/>
      <c r="S390" s="26"/>
      <c r="T390" s="26"/>
      <c r="U390" s="28"/>
      <c r="V390" s="26"/>
      <c r="W390" s="26"/>
      <c r="X390" s="26"/>
      <c r="Y390" s="28" t="s">
        <v>771</v>
      </c>
      <c r="Z390" s="6"/>
    </row>
    <row r="391" spans="1:26">
      <c r="A391" s="26">
        <v>387</v>
      </c>
      <c r="B391" s="27" t="s">
        <v>184</v>
      </c>
      <c r="C391" s="27" t="s">
        <v>69</v>
      </c>
      <c r="D391" s="27">
        <v>80</v>
      </c>
      <c r="E391" s="27" t="s">
        <v>195</v>
      </c>
      <c r="F391" s="27" t="s">
        <v>195</v>
      </c>
      <c r="G391" s="23" t="e">
        <f>REPLACE(#REF!,2,1,"＊")</f>
        <v>#REF!</v>
      </c>
      <c r="H391" s="23" t="str">
        <f t="shared" si="6"/>
        <v>0＊020929</v>
      </c>
      <c r="I391" s="27" t="s">
        <v>529</v>
      </c>
      <c r="J391" s="27">
        <v>1410</v>
      </c>
      <c r="K391" s="28"/>
      <c r="L391" s="28"/>
      <c r="M391" s="28"/>
      <c r="N391" s="29"/>
      <c r="O391" s="28"/>
      <c r="P391" s="28"/>
      <c r="Q391" s="28"/>
      <c r="R391" s="28" t="s">
        <v>747</v>
      </c>
      <c r="S391" s="26"/>
      <c r="T391" s="26"/>
      <c r="U391" s="28"/>
      <c r="V391" s="26"/>
      <c r="W391" s="26"/>
      <c r="X391" s="26"/>
      <c r="Y391" s="28"/>
      <c r="Z391" s="6"/>
    </row>
    <row r="392" spans="1:26">
      <c r="A392" s="26">
        <v>388</v>
      </c>
      <c r="B392" s="27" t="s">
        <v>356</v>
      </c>
      <c r="C392" s="27" t="s">
        <v>69</v>
      </c>
      <c r="D392" s="27">
        <v>79</v>
      </c>
      <c r="E392" s="27" t="s">
        <v>195</v>
      </c>
      <c r="F392" s="27" t="s">
        <v>195</v>
      </c>
      <c r="G392" s="23" t="e">
        <f>REPLACE(#REF!,2,1,"＊")</f>
        <v>#REF!</v>
      </c>
      <c r="H392" s="23" t="str">
        <f t="shared" si="6"/>
        <v>0＊100416</v>
      </c>
      <c r="I392" s="27" t="s">
        <v>529</v>
      </c>
      <c r="J392" s="27">
        <v>1410</v>
      </c>
      <c r="K392" s="28"/>
      <c r="L392" s="28"/>
      <c r="M392" s="28"/>
      <c r="N392" s="29"/>
      <c r="O392" s="28"/>
      <c r="P392" s="28"/>
      <c r="Q392" s="28" t="s">
        <v>9</v>
      </c>
      <c r="R392" s="28"/>
      <c r="S392" s="26"/>
      <c r="T392" s="26"/>
      <c r="U392" s="28"/>
      <c r="V392" s="26"/>
      <c r="W392" s="26"/>
      <c r="X392" s="26"/>
      <c r="Y392" s="28"/>
      <c r="Z392" s="6"/>
    </row>
    <row r="393" spans="1:26">
      <c r="A393" s="26">
        <v>389</v>
      </c>
      <c r="B393" s="27" t="s">
        <v>180</v>
      </c>
      <c r="C393" s="27" t="s">
        <v>69</v>
      </c>
      <c r="D393" s="27">
        <v>85</v>
      </c>
      <c r="E393" s="27" t="s">
        <v>195</v>
      </c>
      <c r="F393" s="27" t="s">
        <v>195</v>
      </c>
      <c r="G393" s="23" t="e">
        <f>REPLACE(#REF!,2,1,"＊")</f>
        <v>#REF!</v>
      </c>
      <c r="H393" s="23" t="str">
        <f t="shared" si="6"/>
        <v>1＊090400</v>
      </c>
      <c r="I393" s="27" t="s">
        <v>529</v>
      </c>
      <c r="J393" s="27">
        <v>1410</v>
      </c>
      <c r="K393" s="28"/>
      <c r="L393" s="28"/>
      <c r="M393" s="28"/>
      <c r="N393" s="29"/>
      <c r="O393" s="28"/>
      <c r="P393" s="28"/>
      <c r="Q393" s="28"/>
      <c r="R393" s="28" t="s">
        <v>747</v>
      </c>
      <c r="S393" s="26"/>
      <c r="T393" s="26"/>
      <c r="U393" s="28" t="s">
        <v>736</v>
      </c>
      <c r="V393" s="26"/>
      <c r="W393" s="26"/>
      <c r="X393" s="26"/>
      <c r="Y393" s="28"/>
      <c r="Z393" s="6"/>
    </row>
    <row r="394" spans="1:26">
      <c r="A394" s="26">
        <v>390</v>
      </c>
      <c r="B394" s="27" t="s">
        <v>686</v>
      </c>
      <c r="C394" s="27" t="s">
        <v>71</v>
      </c>
      <c r="D394" s="27">
        <v>72</v>
      </c>
      <c r="E394" s="27" t="s">
        <v>195</v>
      </c>
      <c r="F394" s="27" t="s">
        <v>195</v>
      </c>
      <c r="G394" s="23" t="e">
        <f>REPLACE(#REF!,2,1,"＊")</f>
        <v>#REF!</v>
      </c>
      <c r="H394" s="23" t="str">
        <f t="shared" si="6"/>
        <v>2＊810885</v>
      </c>
      <c r="I394" s="27" t="s">
        <v>529</v>
      </c>
      <c r="J394" s="27">
        <v>1410</v>
      </c>
      <c r="K394" s="28"/>
      <c r="L394" s="28" t="s">
        <v>9</v>
      </c>
      <c r="M394" s="28"/>
      <c r="N394" s="29"/>
      <c r="O394" s="28"/>
      <c r="P394" s="28" t="s">
        <v>9</v>
      </c>
      <c r="Q394" s="28" t="s">
        <v>9</v>
      </c>
      <c r="R394" s="28"/>
      <c r="S394" s="26"/>
      <c r="T394" s="26"/>
      <c r="U394" s="28"/>
      <c r="V394" s="26"/>
      <c r="W394" s="26"/>
      <c r="X394" s="26"/>
      <c r="Y394" s="28" t="s">
        <v>771</v>
      </c>
      <c r="Z394" s="6"/>
    </row>
    <row r="395" spans="1:26">
      <c r="A395" s="26">
        <v>391</v>
      </c>
      <c r="B395" s="27" t="s">
        <v>495</v>
      </c>
      <c r="C395" s="27" t="s">
        <v>71</v>
      </c>
      <c r="D395" s="27">
        <v>64</v>
      </c>
      <c r="E395" s="27" t="s">
        <v>195</v>
      </c>
      <c r="F395" s="27" t="s">
        <v>195</v>
      </c>
      <c r="G395" s="23" t="e">
        <f>REPLACE(#REF!,2,1,"＊")</f>
        <v>#REF!</v>
      </c>
      <c r="H395" s="23" t="str">
        <f t="shared" si="6"/>
        <v>1＊081629</v>
      </c>
      <c r="I395" s="27" t="s">
        <v>539</v>
      </c>
      <c r="J395" s="27">
        <v>1410</v>
      </c>
      <c r="K395" s="28"/>
      <c r="L395" s="28"/>
      <c r="M395" s="28"/>
      <c r="N395" s="29"/>
      <c r="O395" s="28"/>
      <c r="P395" s="28" t="s">
        <v>9</v>
      </c>
      <c r="Q395" s="28"/>
      <c r="R395" s="28" t="s">
        <v>747</v>
      </c>
      <c r="S395" s="26"/>
      <c r="T395" s="26"/>
      <c r="U395" s="28"/>
      <c r="V395" s="26"/>
      <c r="W395" s="26"/>
      <c r="X395" s="26"/>
      <c r="Y395" s="28"/>
      <c r="Z395" s="6"/>
    </row>
    <row r="396" spans="1:26" ht="31">
      <c r="A396" s="26">
        <v>392</v>
      </c>
      <c r="B396" s="27" t="s">
        <v>90</v>
      </c>
      <c r="C396" s="27" t="s">
        <v>69</v>
      </c>
      <c r="D396" s="27">
        <v>72</v>
      </c>
      <c r="E396" s="27" t="s">
        <v>195</v>
      </c>
      <c r="F396" s="27" t="s">
        <v>195</v>
      </c>
      <c r="G396" s="23" t="e">
        <f>REPLACE(#REF!,2,1,"＊")</f>
        <v>#REF!</v>
      </c>
      <c r="H396" s="23" t="str">
        <f t="shared" si="6"/>
        <v>2＊983678</v>
      </c>
      <c r="I396" s="27" t="s">
        <v>539</v>
      </c>
      <c r="J396" s="27">
        <v>1410</v>
      </c>
      <c r="K396" s="28"/>
      <c r="L396" s="28"/>
      <c r="M396" s="28"/>
      <c r="N396" s="29"/>
      <c r="O396" s="28"/>
      <c r="P396" s="28"/>
      <c r="Q396" s="28"/>
      <c r="R396" s="28" t="s">
        <v>740</v>
      </c>
      <c r="S396" s="26"/>
      <c r="T396" s="26"/>
      <c r="U396" s="28"/>
      <c r="V396" s="26"/>
      <c r="W396" s="26"/>
      <c r="X396" s="26"/>
      <c r="Y396" s="28"/>
      <c r="Z396" s="6"/>
    </row>
    <row r="397" spans="1:26">
      <c r="A397" s="26">
        <v>393</v>
      </c>
      <c r="B397" s="27" t="s">
        <v>687</v>
      </c>
      <c r="C397" s="27" t="s">
        <v>71</v>
      </c>
      <c r="D397" s="27">
        <v>85</v>
      </c>
      <c r="E397" s="27" t="s">
        <v>566</v>
      </c>
      <c r="F397" s="27" t="s">
        <v>525</v>
      </c>
      <c r="G397" s="23" t="e">
        <f>REPLACE(#REF!,2,1,"＊")</f>
        <v>#REF!</v>
      </c>
      <c r="H397" s="23" t="str">
        <f t="shared" si="6"/>
        <v>0＊182126</v>
      </c>
      <c r="I397" s="27" t="s">
        <v>593</v>
      </c>
      <c r="J397" s="27">
        <v>1410</v>
      </c>
      <c r="K397" s="28"/>
      <c r="L397" s="28"/>
      <c r="M397" s="28"/>
      <c r="N397" s="29"/>
      <c r="O397" s="28"/>
      <c r="P397" s="28"/>
      <c r="Q397" s="28"/>
      <c r="R397" s="28"/>
      <c r="S397" s="26" t="s">
        <v>9</v>
      </c>
      <c r="T397" s="26"/>
      <c r="U397" s="28"/>
      <c r="V397" s="26"/>
      <c r="W397" s="26"/>
      <c r="X397" s="26"/>
      <c r="Y397" s="28" t="s">
        <v>771</v>
      </c>
      <c r="Z397" s="6"/>
    </row>
    <row r="398" spans="1:26">
      <c r="A398" s="26">
        <v>394</v>
      </c>
      <c r="B398" s="27" t="s">
        <v>688</v>
      </c>
      <c r="C398" s="27" t="s">
        <v>71</v>
      </c>
      <c r="D398" s="27">
        <v>75</v>
      </c>
      <c r="E398" s="27" t="s">
        <v>689</v>
      </c>
      <c r="F398" s="27" t="s">
        <v>515</v>
      </c>
      <c r="G398" s="23" t="e">
        <f>REPLACE(#REF!,2,1,"＊")</f>
        <v>#REF!</v>
      </c>
      <c r="H398" s="23" t="str">
        <f t="shared" si="6"/>
        <v>0＊652946</v>
      </c>
      <c r="I398" s="27" t="s">
        <v>593</v>
      </c>
      <c r="J398" s="27">
        <v>1410</v>
      </c>
      <c r="K398" s="28"/>
      <c r="L398" s="28"/>
      <c r="M398" s="28"/>
      <c r="N398" s="29"/>
      <c r="O398" s="28"/>
      <c r="P398" s="28"/>
      <c r="Q398" s="28"/>
      <c r="R398" s="28"/>
      <c r="S398" s="26" t="s">
        <v>9</v>
      </c>
      <c r="T398" s="26"/>
      <c r="U398" s="28"/>
      <c r="V398" s="26"/>
      <c r="W398" s="26"/>
      <c r="X398" s="26"/>
      <c r="Y398" s="28" t="s">
        <v>771</v>
      </c>
      <c r="Z398" s="6"/>
    </row>
    <row r="399" spans="1:26">
      <c r="A399" s="32">
        <v>395</v>
      </c>
      <c r="B399" s="27" t="s">
        <v>690</v>
      </c>
      <c r="C399" s="27" t="s">
        <v>71</v>
      </c>
      <c r="D399" s="27">
        <v>58</v>
      </c>
      <c r="E399" s="27" t="s">
        <v>689</v>
      </c>
      <c r="F399" s="27"/>
      <c r="G399" s="23" t="e">
        <f>REPLACE(#REF!,2,1,"＊")</f>
        <v>#REF!</v>
      </c>
      <c r="H399" s="23" t="str">
        <f t="shared" si="6"/>
        <v>0＊442998</v>
      </c>
      <c r="I399" s="27" t="s">
        <v>593</v>
      </c>
      <c r="J399" s="27">
        <v>1410</v>
      </c>
      <c r="K399" s="28"/>
      <c r="L399" s="28"/>
      <c r="M399" s="28"/>
      <c r="N399" s="29"/>
      <c r="O399" s="28"/>
      <c r="P399" s="28"/>
      <c r="Q399" s="28"/>
      <c r="R399" s="28"/>
      <c r="S399" s="26"/>
      <c r="T399" s="26"/>
      <c r="U399" s="28"/>
      <c r="V399" s="26"/>
      <c r="W399" s="26"/>
      <c r="X399" s="26"/>
      <c r="Y399" s="28" t="s">
        <v>771</v>
      </c>
      <c r="Z399" s="6"/>
    </row>
    <row r="400" spans="1:26">
      <c r="A400" s="26">
        <v>396</v>
      </c>
      <c r="B400" s="27" t="s">
        <v>691</v>
      </c>
      <c r="C400" s="27" t="s">
        <v>71</v>
      </c>
      <c r="D400" s="27">
        <v>64</v>
      </c>
      <c r="E400" s="27" t="s">
        <v>692</v>
      </c>
      <c r="F400" s="27" t="s">
        <v>693</v>
      </c>
      <c r="G400" s="23" t="e">
        <f>REPLACE(#REF!,2,1,"＊")</f>
        <v>#REF!</v>
      </c>
      <c r="H400" s="23" t="str">
        <f t="shared" si="6"/>
        <v>1＊247575</v>
      </c>
      <c r="I400" s="27" t="s">
        <v>540</v>
      </c>
      <c r="J400" s="27">
        <v>1410</v>
      </c>
      <c r="K400" s="28"/>
      <c r="L400" s="28"/>
      <c r="M400" s="28"/>
      <c r="N400" s="29"/>
      <c r="O400" s="28"/>
      <c r="P400" s="28"/>
      <c r="Q400" s="28"/>
      <c r="R400" s="28"/>
      <c r="S400" s="26"/>
      <c r="T400" s="26"/>
      <c r="U400" s="28"/>
      <c r="V400" s="26"/>
      <c r="W400" s="26"/>
      <c r="X400" s="26"/>
      <c r="Y400" s="28" t="s">
        <v>771</v>
      </c>
      <c r="Z400" s="6"/>
    </row>
    <row r="401" spans="1:26">
      <c r="A401" s="26">
        <v>397</v>
      </c>
      <c r="B401" s="27" t="s">
        <v>695</v>
      </c>
      <c r="C401" s="27" t="s">
        <v>71</v>
      </c>
      <c r="D401" s="27">
        <v>52</v>
      </c>
      <c r="E401" s="27" t="s">
        <v>566</v>
      </c>
      <c r="F401" s="27"/>
      <c r="G401" s="23" t="e">
        <f>REPLACE(#REF!,2,1,"＊")</f>
        <v>#REF!</v>
      </c>
      <c r="H401" s="23" t="str">
        <f t="shared" si="6"/>
        <v>1＊263621</v>
      </c>
      <c r="I401" s="27" t="s">
        <v>540</v>
      </c>
      <c r="J401" s="27">
        <v>1410</v>
      </c>
      <c r="K401" s="28"/>
      <c r="L401" s="28" t="s">
        <v>9</v>
      </c>
      <c r="M401" s="28"/>
      <c r="N401" s="29"/>
      <c r="O401" s="28"/>
      <c r="P401" s="28"/>
      <c r="Q401" s="28"/>
      <c r="R401" s="28"/>
      <c r="S401" s="26"/>
      <c r="T401" s="26"/>
      <c r="U401" s="28"/>
      <c r="V401" s="26"/>
      <c r="W401" s="26"/>
      <c r="X401" s="26"/>
      <c r="Y401" s="28" t="s">
        <v>771</v>
      </c>
      <c r="Z401" s="6"/>
    </row>
    <row r="402" spans="1:26">
      <c r="A402" s="26">
        <v>398</v>
      </c>
      <c r="B402" s="27" t="s">
        <v>697</v>
      </c>
      <c r="C402" s="27" t="s">
        <v>71</v>
      </c>
      <c r="D402" s="27">
        <v>56</v>
      </c>
      <c r="E402" s="27" t="s">
        <v>539</v>
      </c>
      <c r="F402" s="27" t="s">
        <v>698</v>
      </c>
      <c r="G402" s="23" t="e">
        <f>REPLACE(#REF!,2,1,"＊")</f>
        <v>#REF!</v>
      </c>
      <c r="H402" s="23" t="str">
        <f t="shared" si="6"/>
        <v>1＊975571</v>
      </c>
      <c r="I402" s="27" t="s">
        <v>540</v>
      </c>
      <c r="J402" s="27">
        <v>1410</v>
      </c>
      <c r="K402" s="28"/>
      <c r="L402" s="28" t="s">
        <v>9</v>
      </c>
      <c r="M402" s="28"/>
      <c r="N402" s="29"/>
      <c r="O402" s="28"/>
      <c r="P402" s="28"/>
      <c r="Q402" s="28"/>
      <c r="R402" s="28"/>
      <c r="S402" s="26"/>
      <c r="T402" s="26"/>
      <c r="U402" s="28"/>
      <c r="V402" s="26"/>
      <c r="W402" s="26"/>
      <c r="X402" s="26"/>
      <c r="Y402" s="28" t="s">
        <v>771</v>
      </c>
      <c r="Z402" s="6"/>
    </row>
    <row r="403" spans="1:26">
      <c r="A403" s="26">
        <v>399</v>
      </c>
      <c r="B403" s="27" t="s">
        <v>700</v>
      </c>
      <c r="C403" s="27" t="s">
        <v>69</v>
      </c>
      <c r="D403" s="27">
        <v>84</v>
      </c>
      <c r="E403" s="27" t="s">
        <v>692</v>
      </c>
      <c r="F403" s="27" t="s">
        <v>520</v>
      </c>
      <c r="G403" s="23" t="e">
        <f>REPLACE(#REF!,2,1,"＊")</f>
        <v>#REF!</v>
      </c>
      <c r="H403" s="23" t="str">
        <f t="shared" si="6"/>
        <v>0＊236249</v>
      </c>
      <c r="I403" s="27" t="s">
        <v>540</v>
      </c>
      <c r="J403" s="27">
        <v>1410</v>
      </c>
      <c r="K403" s="28"/>
      <c r="L403" s="28" t="s">
        <v>9</v>
      </c>
      <c r="M403" s="28"/>
      <c r="N403" s="29"/>
      <c r="O403" s="28"/>
      <c r="P403" s="28"/>
      <c r="Q403" s="28"/>
      <c r="R403" s="28"/>
      <c r="S403" s="26"/>
      <c r="T403" s="26"/>
      <c r="U403" s="28"/>
      <c r="V403" s="26"/>
      <c r="W403" s="26"/>
      <c r="X403" s="26"/>
      <c r="Y403" s="28" t="s">
        <v>771</v>
      </c>
      <c r="Z403" s="6"/>
    </row>
    <row r="404" spans="1:26">
      <c r="A404" s="26">
        <v>400</v>
      </c>
      <c r="B404" s="27" t="s">
        <v>701</v>
      </c>
      <c r="C404" s="27" t="s">
        <v>71</v>
      </c>
      <c r="D404" s="27">
        <v>59</v>
      </c>
      <c r="E404" s="27" t="s">
        <v>543</v>
      </c>
      <c r="F404" s="27" t="s">
        <v>517</v>
      </c>
      <c r="G404" s="23" t="e">
        <f>REPLACE(#REF!,2,1,"＊")</f>
        <v>#REF!</v>
      </c>
      <c r="H404" s="23" t="str">
        <f t="shared" si="6"/>
        <v>1＊841070</v>
      </c>
      <c r="I404" s="27" t="s">
        <v>540</v>
      </c>
      <c r="J404" s="27">
        <v>1410</v>
      </c>
      <c r="K404" s="28"/>
      <c r="L404" s="28"/>
      <c r="M404" s="28"/>
      <c r="N404" s="29"/>
      <c r="O404" s="28"/>
      <c r="P404" s="28"/>
      <c r="Q404" s="28"/>
      <c r="R404" s="28"/>
      <c r="S404" s="26" t="s">
        <v>9</v>
      </c>
      <c r="T404" s="26"/>
      <c r="U404" s="28"/>
      <c r="V404" s="26"/>
      <c r="W404" s="26"/>
      <c r="X404" s="26"/>
      <c r="Y404" s="28" t="s">
        <v>771</v>
      </c>
      <c r="Z404" s="6"/>
    </row>
    <row r="405" spans="1:26" ht="31">
      <c r="A405" s="26">
        <v>401</v>
      </c>
      <c r="B405" s="27" t="s">
        <v>223</v>
      </c>
      <c r="C405" s="27" t="s">
        <v>71</v>
      </c>
      <c r="D405" s="27">
        <v>59</v>
      </c>
      <c r="E405" s="27" t="s">
        <v>510</v>
      </c>
      <c r="F405" s="27" t="s">
        <v>515</v>
      </c>
      <c r="G405" s="23" t="e">
        <f>REPLACE(#REF!,2,1,"＊")</f>
        <v>#REF!</v>
      </c>
      <c r="H405" s="23" t="str">
        <f t="shared" si="6"/>
        <v>2＊269558</v>
      </c>
      <c r="I405" s="27" t="s">
        <v>540</v>
      </c>
      <c r="J405" s="27">
        <v>1410</v>
      </c>
      <c r="K405" s="28"/>
      <c r="L405" s="28"/>
      <c r="M405" s="28"/>
      <c r="N405" s="29"/>
      <c r="O405" s="28"/>
      <c r="P405" s="28"/>
      <c r="Q405" s="28"/>
      <c r="R405" s="28" t="s">
        <v>740</v>
      </c>
      <c r="S405" s="26"/>
      <c r="T405" s="26"/>
      <c r="U405" s="28"/>
      <c r="V405" s="26"/>
      <c r="W405" s="26"/>
      <c r="X405" s="26"/>
      <c r="Y405" s="28"/>
      <c r="Z405" s="6"/>
    </row>
    <row r="406" spans="1:26">
      <c r="A406" s="26">
        <v>402</v>
      </c>
      <c r="B406" s="27" t="s">
        <v>194</v>
      </c>
      <c r="C406" s="27" t="s">
        <v>69</v>
      </c>
      <c r="D406" s="27">
        <v>72</v>
      </c>
      <c r="E406" s="27" t="s">
        <v>195</v>
      </c>
      <c r="F406" s="27" t="s">
        <v>195</v>
      </c>
      <c r="G406" s="23" t="e">
        <f>REPLACE(#REF!,2,1,"＊")</f>
        <v>#REF!</v>
      </c>
      <c r="H406" s="23" t="str">
        <f t="shared" si="6"/>
        <v>0＊654010</v>
      </c>
      <c r="I406" s="27" t="s">
        <v>540</v>
      </c>
      <c r="J406" s="27">
        <v>1410</v>
      </c>
      <c r="K406" s="28"/>
      <c r="L406" s="28"/>
      <c r="M406" s="28"/>
      <c r="N406" s="29"/>
      <c r="O406" s="28"/>
      <c r="P406" s="28"/>
      <c r="Q406" s="28" t="s">
        <v>9</v>
      </c>
      <c r="R406" s="28"/>
      <c r="S406" s="26"/>
      <c r="T406" s="26"/>
      <c r="U406" s="28"/>
      <c r="V406" s="26"/>
      <c r="W406" s="26"/>
      <c r="X406" s="26"/>
      <c r="Y406" s="28"/>
      <c r="Z406" s="6"/>
    </row>
    <row r="407" spans="1:26">
      <c r="A407" s="26">
        <v>403</v>
      </c>
      <c r="B407" s="27" t="s">
        <v>257</v>
      </c>
      <c r="C407" s="27" t="s">
        <v>71</v>
      </c>
      <c r="D407" s="27">
        <v>82</v>
      </c>
      <c r="E407" s="27" t="s">
        <v>195</v>
      </c>
      <c r="F407" s="27" t="s">
        <v>195</v>
      </c>
      <c r="G407" s="23" t="e">
        <f>REPLACE(#REF!,2,1,"＊")</f>
        <v>#REF!</v>
      </c>
      <c r="H407" s="23" t="str">
        <f t="shared" si="6"/>
        <v>0＊201033</v>
      </c>
      <c r="I407" s="27" t="s">
        <v>540</v>
      </c>
      <c r="J407" s="27">
        <v>1410</v>
      </c>
      <c r="K407" s="28"/>
      <c r="L407" s="28"/>
      <c r="M407" s="28"/>
      <c r="N407" s="29"/>
      <c r="O407" s="28"/>
      <c r="P407" s="28"/>
      <c r="Q407" s="28" t="s">
        <v>9</v>
      </c>
      <c r="R407" s="28"/>
      <c r="S407" s="26"/>
      <c r="T407" s="26"/>
      <c r="U407" s="28"/>
      <c r="V407" s="26"/>
      <c r="W407" s="26"/>
      <c r="X407" s="26"/>
      <c r="Y407" s="28"/>
      <c r="Z407" s="6"/>
    </row>
    <row r="408" spans="1:26">
      <c r="A408" s="26">
        <v>404</v>
      </c>
      <c r="B408" s="27" t="s">
        <v>308</v>
      </c>
      <c r="C408" s="27" t="s">
        <v>69</v>
      </c>
      <c r="D408" s="27">
        <v>65</v>
      </c>
      <c r="E408" s="27" t="s">
        <v>195</v>
      </c>
      <c r="F408" s="27" t="s">
        <v>195</v>
      </c>
      <c r="G408" s="23" t="e">
        <f>REPLACE(#REF!,2,1,"＊")</f>
        <v>#REF!</v>
      </c>
      <c r="H408" s="23" t="str">
        <f t="shared" si="6"/>
        <v>0＊083178</v>
      </c>
      <c r="I408" s="27" t="s">
        <v>540</v>
      </c>
      <c r="J408" s="27">
        <v>1410</v>
      </c>
      <c r="K408" s="28"/>
      <c r="L408" s="28"/>
      <c r="M408" s="28"/>
      <c r="N408" s="29"/>
      <c r="O408" s="28"/>
      <c r="P408" s="28"/>
      <c r="Q408" s="28" t="s">
        <v>9</v>
      </c>
      <c r="R408" s="28"/>
      <c r="S408" s="26"/>
      <c r="T408" s="26"/>
      <c r="U408" s="28"/>
      <c r="V408" s="26"/>
      <c r="W408" s="26"/>
      <c r="X408" s="26"/>
      <c r="Y408" s="28"/>
      <c r="Z408" s="6"/>
    </row>
    <row r="409" spans="1:26">
      <c r="A409" s="26">
        <v>405</v>
      </c>
      <c r="B409" s="27" t="s">
        <v>119</v>
      </c>
      <c r="C409" s="27" t="s">
        <v>71</v>
      </c>
      <c r="D409" s="27">
        <v>90</v>
      </c>
      <c r="E409" s="27" t="s">
        <v>195</v>
      </c>
      <c r="F409" s="27" t="s">
        <v>195</v>
      </c>
      <c r="G409" s="23" t="e">
        <f>REPLACE(#REF!,2,1,"＊")</f>
        <v>#REF!</v>
      </c>
      <c r="H409" s="23" t="str">
        <f t="shared" si="6"/>
        <v>0＊262314</v>
      </c>
      <c r="I409" s="27" t="s">
        <v>540</v>
      </c>
      <c r="J409" s="27">
        <v>1410</v>
      </c>
      <c r="K409" s="28"/>
      <c r="L409" s="28"/>
      <c r="M409" s="28"/>
      <c r="N409" s="29"/>
      <c r="O409" s="28"/>
      <c r="P409" s="28"/>
      <c r="Q409" s="28" t="s">
        <v>9</v>
      </c>
      <c r="R409" s="28"/>
      <c r="S409" s="26"/>
      <c r="T409" s="26"/>
      <c r="U409" s="28"/>
      <c r="V409" s="26"/>
      <c r="W409" s="26"/>
      <c r="X409" s="26"/>
      <c r="Y409" s="28"/>
      <c r="Z409" s="6"/>
    </row>
    <row r="410" spans="1:26">
      <c r="A410" s="26">
        <v>406</v>
      </c>
      <c r="B410" s="27" t="s">
        <v>182</v>
      </c>
      <c r="C410" s="27" t="s">
        <v>71</v>
      </c>
      <c r="D410" s="27">
        <v>67</v>
      </c>
      <c r="E410" s="27" t="s">
        <v>195</v>
      </c>
      <c r="F410" s="27" t="s">
        <v>195</v>
      </c>
      <c r="G410" s="23" t="e">
        <f>REPLACE(#REF!,2,1,"＊")</f>
        <v>#REF!</v>
      </c>
      <c r="H410" s="23" t="str">
        <f t="shared" si="6"/>
        <v>1＊536229</v>
      </c>
      <c r="I410" s="27" t="s">
        <v>540</v>
      </c>
      <c r="J410" s="27">
        <v>1410</v>
      </c>
      <c r="K410" s="28"/>
      <c r="L410" s="28"/>
      <c r="M410" s="28"/>
      <c r="N410" s="29"/>
      <c r="O410" s="28"/>
      <c r="P410" s="28"/>
      <c r="Q410" s="28"/>
      <c r="R410" s="28" t="s">
        <v>739</v>
      </c>
      <c r="S410" s="26"/>
      <c r="T410" s="26"/>
      <c r="U410" s="28"/>
      <c r="V410" s="26"/>
      <c r="W410" s="26"/>
      <c r="X410" s="26"/>
      <c r="Y410" s="28"/>
      <c r="Z410" s="6"/>
    </row>
    <row r="411" spans="1:26">
      <c r="A411" s="26">
        <v>407</v>
      </c>
      <c r="B411" s="27" t="s">
        <v>508</v>
      </c>
      <c r="C411" s="27" t="s">
        <v>71</v>
      </c>
      <c r="D411" s="27">
        <v>65</v>
      </c>
      <c r="E411" s="27" t="s">
        <v>514</v>
      </c>
      <c r="F411" s="27" t="s">
        <v>517</v>
      </c>
      <c r="G411" s="23" t="e">
        <f>REPLACE(#REF!,2,1,"＊")</f>
        <v>#REF!</v>
      </c>
      <c r="H411" s="23" t="str">
        <f t="shared" si="6"/>
        <v>2＊486837</v>
      </c>
      <c r="I411" s="27" t="s">
        <v>515</v>
      </c>
      <c r="J411" s="27">
        <v>1410</v>
      </c>
      <c r="K411" s="28"/>
      <c r="L411" s="28" t="s">
        <v>9</v>
      </c>
      <c r="M411" s="28"/>
      <c r="N411" s="29"/>
      <c r="O411" s="28"/>
      <c r="P411" s="28"/>
      <c r="Q411" s="28"/>
      <c r="R411" s="28"/>
      <c r="S411" s="26"/>
      <c r="T411" s="26"/>
      <c r="U411" s="28"/>
      <c r="V411" s="26"/>
      <c r="W411" s="26"/>
      <c r="X411" s="26"/>
      <c r="Y411" s="28" t="s">
        <v>771</v>
      </c>
      <c r="Z411" s="6"/>
    </row>
    <row r="412" spans="1:26">
      <c r="A412" s="26">
        <v>408</v>
      </c>
      <c r="B412" s="27" t="s">
        <v>703</v>
      </c>
      <c r="C412" s="27" t="s">
        <v>71</v>
      </c>
      <c r="D412" s="27">
        <v>77</v>
      </c>
      <c r="E412" s="27" t="s">
        <v>595</v>
      </c>
      <c r="F412" s="27" t="s">
        <v>525</v>
      </c>
      <c r="G412" s="23" t="e">
        <f>REPLACE(#REF!,2,1,"＊")</f>
        <v>#REF!</v>
      </c>
      <c r="H412" s="23" t="str">
        <f t="shared" si="6"/>
        <v>0＊797545</v>
      </c>
      <c r="I412" s="27" t="s">
        <v>515</v>
      </c>
      <c r="J412" s="27">
        <v>1410</v>
      </c>
      <c r="K412" s="28"/>
      <c r="L412" s="28" t="s">
        <v>9</v>
      </c>
      <c r="M412" s="28"/>
      <c r="N412" s="29"/>
      <c r="O412" s="28"/>
      <c r="P412" s="28"/>
      <c r="Q412" s="28"/>
      <c r="R412" s="28"/>
      <c r="S412" s="26"/>
      <c r="T412" s="26"/>
      <c r="U412" s="28"/>
      <c r="V412" s="26"/>
      <c r="W412" s="26"/>
      <c r="X412" s="26"/>
      <c r="Y412" s="28" t="s">
        <v>771</v>
      </c>
      <c r="Z412" s="6"/>
    </row>
    <row r="413" spans="1:26">
      <c r="A413" s="26">
        <v>409</v>
      </c>
      <c r="B413" s="27" t="s">
        <v>705</v>
      </c>
      <c r="C413" s="27" t="s">
        <v>71</v>
      </c>
      <c r="D413" s="27">
        <v>65</v>
      </c>
      <c r="E413" s="27" t="s">
        <v>524</v>
      </c>
      <c r="F413" s="27"/>
      <c r="G413" s="23" t="e">
        <f>REPLACE(#REF!,2,1,"＊")</f>
        <v>#REF!</v>
      </c>
      <c r="H413" s="23" t="str">
        <f t="shared" si="6"/>
        <v>2＊294768</v>
      </c>
      <c r="I413" s="27" t="s">
        <v>515</v>
      </c>
      <c r="J413" s="27">
        <v>1410</v>
      </c>
      <c r="K413" s="28"/>
      <c r="L413" s="28" t="s">
        <v>9</v>
      </c>
      <c r="M413" s="28"/>
      <c r="N413" s="29"/>
      <c r="O413" s="28"/>
      <c r="P413" s="28"/>
      <c r="Q413" s="28"/>
      <c r="R413" s="28"/>
      <c r="S413" s="26"/>
      <c r="T413" s="26"/>
      <c r="U413" s="28"/>
      <c r="V413" s="26"/>
      <c r="W413" s="26"/>
      <c r="X413" s="26"/>
      <c r="Y413" s="28" t="s">
        <v>771</v>
      </c>
      <c r="Z413" s="6"/>
    </row>
    <row r="414" spans="1:26">
      <c r="A414" s="26">
        <v>410</v>
      </c>
      <c r="B414" s="27" t="s">
        <v>220</v>
      </c>
      <c r="C414" s="27" t="s">
        <v>71</v>
      </c>
      <c r="D414" s="27">
        <v>40</v>
      </c>
      <c r="E414" s="27" t="s">
        <v>195</v>
      </c>
      <c r="F414" s="27" t="s">
        <v>195</v>
      </c>
      <c r="G414" s="23" t="e">
        <f>REPLACE(#REF!,2,1,"＊")</f>
        <v>#REF!</v>
      </c>
      <c r="H414" s="23" t="str">
        <f t="shared" si="6"/>
        <v>1＊871426</v>
      </c>
      <c r="I414" s="27" t="s">
        <v>515</v>
      </c>
      <c r="J414" s="27">
        <v>1410</v>
      </c>
      <c r="K414" s="28"/>
      <c r="L414" s="28"/>
      <c r="M414" s="28"/>
      <c r="N414" s="29"/>
      <c r="O414" s="28"/>
      <c r="P414" s="28"/>
      <c r="Q414" s="28" t="s">
        <v>9</v>
      </c>
      <c r="R414" s="28"/>
      <c r="S414" s="26"/>
      <c r="T414" s="26"/>
      <c r="U414" s="28"/>
      <c r="V414" s="26" t="s">
        <v>766</v>
      </c>
      <c r="W414" s="26"/>
      <c r="X414" s="26"/>
      <c r="Y414" s="28"/>
      <c r="Z414" s="6"/>
    </row>
    <row r="415" spans="1:26">
      <c r="A415" s="26">
        <v>411</v>
      </c>
      <c r="B415" s="27" t="s">
        <v>121</v>
      </c>
      <c r="C415" s="27" t="s">
        <v>71</v>
      </c>
      <c r="D415" s="27">
        <v>68</v>
      </c>
      <c r="E415" s="27" t="s">
        <v>195</v>
      </c>
      <c r="F415" s="27" t="s">
        <v>195</v>
      </c>
      <c r="G415" s="23" t="e">
        <f>REPLACE(#REF!,2,1,"＊")</f>
        <v>#REF!</v>
      </c>
      <c r="H415" s="23" t="str">
        <f t="shared" si="6"/>
        <v>1＊044421</v>
      </c>
      <c r="I415" s="27" t="s">
        <v>515</v>
      </c>
      <c r="J415" s="27">
        <v>1410</v>
      </c>
      <c r="K415" s="28"/>
      <c r="L415" s="28"/>
      <c r="M415" s="28"/>
      <c r="N415" s="29"/>
      <c r="O415" s="28"/>
      <c r="P415" s="28"/>
      <c r="Q415" s="28" t="s">
        <v>9</v>
      </c>
      <c r="R415" s="28"/>
      <c r="S415" s="26"/>
      <c r="T415" s="26"/>
      <c r="U415" s="28"/>
      <c r="V415" s="26"/>
      <c r="W415" s="26"/>
      <c r="X415" s="26"/>
      <c r="Y415" s="28"/>
      <c r="Z415" s="6"/>
    </row>
    <row r="416" spans="1:26">
      <c r="A416" s="26">
        <v>412</v>
      </c>
      <c r="B416" s="27" t="s">
        <v>350</v>
      </c>
      <c r="C416" s="27" t="s">
        <v>71</v>
      </c>
      <c r="D416" s="27">
        <v>66</v>
      </c>
      <c r="E416" s="27" t="s">
        <v>195</v>
      </c>
      <c r="F416" s="27" t="s">
        <v>195</v>
      </c>
      <c r="G416" s="23" t="e">
        <f>REPLACE(#REF!,2,1,"＊")</f>
        <v>#REF!</v>
      </c>
      <c r="H416" s="23" t="str">
        <f t="shared" si="6"/>
        <v>1＊536520</v>
      </c>
      <c r="I416" s="27" t="s">
        <v>515</v>
      </c>
      <c r="J416" s="27">
        <v>1410</v>
      </c>
      <c r="K416" s="28"/>
      <c r="L416" s="28"/>
      <c r="M416" s="28"/>
      <c r="N416" s="29"/>
      <c r="O416" s="28"/>
      <c r="P416" s="28"/>
      <c r="Q416" s="28" t="s">
        <v>9</v>
      </c>
      <c r="R416" s="28"/>
      <c r="S416" s="26"/>
      <c r="T416" s="26"/>
      <c r="U416" s="28"/>
      <c r="V416" s="26"/>
      <c r="W416" s="26"/>
      <c r="X416" s="26"/>
      <c r="Y416" s="28"/>
      <c r="Z416" s="6"/>
    </row>
    <row r="417" spans="1:26">
      <c r="A417" s="32">
        <v>413</v>
      </c>
      <c r="B417" s="27" t="s">
        <v>256</v>
      </c>
      <c r="C417" s="27" t="s">
        <v>69</v>
      </c>
      <c r="D417" s="27">
        <v>81</v>
      </c>
      <c r="E417" s="27" t="s">
        <v>195</v>
      </c>
      <c r="F417" s="27" t="s">
        <v>195</v>
      </c>
      <c r="G417" s="23" t="e">
        <f>REPLACE(#REF!,2,1,"＊")</f>
        <v>#REF!</v>
      </c>
      <c r="H417" s="23" t="str">
        <f t="shared" si="6"/>
        <v>0＊339572</v>
      </c>
      <c r="I417" s="27" t="s">
        <v>706</v>
      </c>
      <c r="J417" s="27">
        <v>1410</v>
      </c>
      <c r="K417" s="28"/>
      <c r="L417" s="28" t="s">
        <v>9</v>
      </c>
      <c r="M417" s="28"/>
      <c r="N417" s="29"/>
      <c r="O417" s="28"/>
      <c r="P417" s="28"/>
      <c r="Q417" s="28"/>
      <c r="R417" s="28"/>
      <c r="S417" s="26" t="s">
        <v>9</v>
      </c>
      <c r="T417" s="26"/>
      <c r="U417" s="28"/>
      <c r="V417" s="26"/>
      <c r="W417" s="26"/>
      <c r="X417" s="26"/>
      <c r="Y417" s="28"/>
      <c r="Z417" s="6"/>
    </row>
    <row r="418" spans="1:26">
      <c r="A418" s="32">
        <v>414</v>
      </c>
      <c r="B418" s="27" t="s">
        <v>258</v>
      </c>
      <c r="C418" s="27" t="s">
        <v>69</v>
      </c>
      <c r="D418" s="27">
        <v>75</v>
      </c>
      <c r="E418" s="27" t="s">
        <v>540</v>
      </c>
      <c r="F418" s="27"/>
      <c r="G418" s="23" t="e">
        <f>REPLACE(#REF!,2,1,"＊")</f>
        <v>#REF!</v>
      </c>
      <c r="H418" s="23" t="str">
        <f t="shared" si="6"/>
        <v>0＊840091</v>
      </c>
      <c r="I418" s="27" t="s">
        <v>550</v>
      </c>
      <c r="J418" s="27">
        <v>1410</v>
      </c>
      <c r="K418" s="28" t="s">
        <v>9</v>
      </c>
      <c r="L418" s="28"/>
      <c r="M418" s="28"/>
      <c r="N418" s="29"/>
      <c r="O418" s="28"/>
      <c r="P418" s="28"/>
      <c r="Q418" s="28"/>
      <c r="R418" s="28"/>
      <c r="S418" s="26"/>
      <c r="T418" s="26"/>
      <c r="U418" s="28"/>
      <c r="V418" s="26"/>
      <c r="W418" s="26"/>
      <c r="X418" s="26"/>
      <c r="Y418" s="28"/>
      <c r="Z418" s="6"/>
    </row>
    <row r="419" spans="1:26" ht="31">
      <c r="A419" s="32">
        <v>415</v>
      </c>
      <c r="B419" s="27" t="s">
        <v>122</v>
      </c>
      <c r="C419" s="27" t="s">
        <v>69</v>
      </c>
      <c r="D419" s="27">
        <v>81</v>
      </c>
      <c r="E419" s="27" t="s">
        <v>195</v>
      </c>
      <c r="F419" s="27" t="s">
        <v>195</v>
      </c>
      <c r="G419" s="23" t="e">
        <f>REPLACE(#REF!,2,1,"＊")</f>
        <v>#REF!</v>
      </c>
      <c r="H419" s="23" t="str">
        <f t="shared" si="6"/>
        <v>0＊361898</v>
      </c>
      <c r="I419" s="27" t="s">
        <v>550</v>
      </c>
      <c r="J419" s="27">
        <v>1410</v>
      </c>
      <c r="K419" s="28"/>
      <c r="L419" s="28"/>
      <c r="M419" s="28"/>
      <c r="N419" s="29"/>
      <c r="O419" s="28"/>
      <c r="P419" s="28"/>
      <c r="Q419" s="28"/>
      <c r="R419" s="28" t="s">
        <v>740</v>
      </c>
      <c r="S419" s="26"/>
      <c r="T419" s="26"/>
      <c r="U419" s="28"/>
      <c r="V419" s="26"/>
      <c r="W419" s="26"/>
      <c r="X419" s="26"/>
      <c r="Y419" s="28"/>
      <c r="Z419" s="6"/>
    </row>
    <row r="420" spans="1:26">
      <c r="A420" s="32">
        <v>416</v>
      </c>
      <c r="B420" s="27" t="s">
        <v>378</v>
      </c>
      <c r="C420" s="27" t="s">
        <v>71</v>
      </c>
      <c r="D420" s="27">
        <v>28</v>
      </c>
      <c r="E420" s="27" t="s">
        <v>195</v>
      </c>
      <c r="F420" s="27" t="s">
        <v>195</v>
      </c>
      <c r="G420" s="23" t="e">
        <f>REPLACE(#REF!,2,1,"＊")</f>
        <v>#REF!</v>
      </c>
      <c r="H420" s="23" t="str">
        <f t="shared" si="6"/>
        <v>2＊334750</v>
      </c>
      <c r="I420" s="27" t="s">
        <v>550</v>
      </c>
      <c r="J420" s="27">
        <v>1410</v>
      </c>
      <c r="K420" s="28" t="s">
        <v>9</v>
      </c>
      <c r="L420" s="28"/>
      <c r="M420" s="28"/>
      <c r="N420" s="29"/>
      <c r="O420" s="28"/>
      <c r="P420" s="28"/>
      <c r="Q420" s="28"/>
      <c r="R420" s="28"/>
      <c r="S420" s="26"/>
      <c r="T420" s="26"/>
      <c r="U420" s="28"/>
      <c r="V420" s="26"/>
      <c r="W420" s="26"/>
      <c r="X420" s="26"/>
      <c r="Y420" s="28"/>
      <c r="Z420" s="6"/>
    </row>
    <row r="421" spans="1:26">
      <c r="A421" s="26">
        <v>417</v>
      </c>
      <c r="B421" s="27" t="s">
        <v>707</v>
      </c>
      <c r="C421" s="27" t="s">
        <v>71</v>
      </c>
      <c r="D421" s="27">
        <v>86</v>
      </c>
      <c r="E421" s="27" t="s">
        <v>529</v>
      </c>
      <c r="F421" s="27"/>
      <c r="G421" s="23" t="e">
        <f>REPLACE(#REF!,2,1,"＊")</f>
        <v>#REF!</v>
      </c>
      <c r="H421" s="23" t="str">
        <f t="shared" si="6"/>
        <v>0＊151415</v>
      </c>
      <c r="I421" s="27" t="s">
        <v>551</v>
      </c>
      <c r="J421" s="27">
        <v>1410</v>
      </c>
      <c r="K421" s="28"/>
      <c r="L421" s="28" t="s">
        <v>9</v>
      </c>
      <c r="M421" s="28"/>
      <c r="N421" s="29"/>
      <c r="O421" s="28"/>
      <c r="P421" s="28"/>
      <c r="Q421" s="28"/>
      <c r="R421" s="28"/>
      <c r="S421" s="26"/>
      <c r="T421" s="26"/>
      <c r="U421" s="28"/>
      <c r="V421" s="26"/>
      <c r="W421" s="26"/>
      <c r="X421" s="26"/>
      <c r="Y421" s="28" t="s">
        <v>771</v>
      </c>
      <c r="Z421" s="6"/>
    </row>
    <row r="422" spans="1:26" ht="31">
      <c r="A422" s="26">
        <v>418</v>
      </c>
      <c r="B422" s="27" t="s">
        <v>264</v>
      </c>
      <c r="C422" s="27" t="s">
        <v>69</v>
      </c>
      <c r="D422" s="27">
        <v>86</v>
      </c>
      <c r="E422" s="27" t="s">
        <v>195</v>
      </c>
      <c r="F422" s="27" t="s">
        <v>195</v>
      </c>
      <c r="G422" s="23" t="e">
        <f>REPLACE(#REF!,2,1,"＊")</f>
        <v>#REF!</v>
      </c>
      <c r="H422" s="23" t="str">
        <f t="shared" si="6"/>
        <v>0＊638623</v>
      </c>
      <c r="I422" s="27" t="s">
        <v>551</v>
      </c>
      <c r="J422" s="27">
        <v>1410</v>
      </c>
      <c r="K422" s="28"/>
      <c r="L422" s="28"/>
      <c r="M422" s="28"/>
      <c r="N422" s="29"/>
      <c r="O422" s="28"/>
      <c r="P422" s="28"/>
      <c r="Q422" s="28" t="s">
        <v>9</v>
      </c>
      <c r="R422" s="28"/>
      <c r="S422" s="26"/>
      <c r="T422" s="26"/>
      <c r="U422" s="28"/>
      <c r="V422" s="26"/>
      <c r="W422" s="26"/>
      <c r="X422" s="26"/>
      <c r="Y422" s="28" t="s">
        <v>770</v>
      </c>
      <c r="Z422" s="6"/>
    </row>
    <row r="423" spans="1:26">
      <c r="A423" s="26">
        <v>419</v>
      </c>
      <c r="B423" s="27" t="s">
        <v>88</v>
      </c>
      <c r="C423" s="27" t="s">
        <v>69</v>
      </c>
      <c r="D423" s="27">
        <v>75</v>
      </c>
      <c r="E423" s="27" t="s">
        <v>195</v>
      </c>
      <c r="F423" s="27" t="s">
        <v>195</v>
      </c>
      <c r="G423" s="23" t="e">
        <f>REPLACE(#REF!,2,1,"＊")</f>
        <v>#REF!</v>
      </c>
      <c r="H423" s="23" t="str">
        <f t="shared" si="6"/>
        <v>1＊634886</v>
      </c>
      <c r="I423" s="27" t="s">
        <v>551</v>
      </c>
      <c r="J423" s="27">
        <v>1410</v>
      </c>
      <c r="K423" s="28"/>
      <c r="L423" s="28"/>
      <c r="M423" s="28"/>
      <c r="N423" s="29"/>
      <c r="O423" s="28"/>
      <c r="P423" s="28"/>
      <c r="Q423" s="28" t="s">
        <v>9</v>
      </c>
      <c r="R423" s="28"/>
      <c r="S423" s="26"/>
      <c r="T423" s="26"/>
      <c r="U423" s="28"/>
      <c r="V423" s="26" t="s">
        <v>757</v>
      </c>
      <c r="W423" s="26"/>
      <c r="X423" s="26"/>
      <c r="Y423" s="28"/>
      <c r="Z423" s="6"/>
    </row>
    <row r="424" spans="1:26">
      <c r="A424" s="26">
        <v>420</v>
      </c>
      <c r="B424" s="27" t="s">
        <v>358</v>
      </c>
      <c r="C424" s="27" t="s">
        <v>69</v>
      </c>
      <c r="D424" s="27">
        <v>77</v>
      </c>
      <c r="E424" s="27" t="s">
        <v>195</v>
      </c>
      <c r="F424" s="27" t="s">
        <v>195</v>
      </c>
      <c r="G424" s="23" t="e">
        <f>REPLACE(#REF!,2,1,"＊")</f>
        <v>#REF!</v>
      </c>
      <c r="H424" s="23" t="str">
        <f t="shared" si="6"/>
        <v>2＊738529</v>
      </c>
      <c r="I424" s="27" t="s">
        <v>551</v>
      </c>
      <c r="J424" s="27">
        <v>1410</v>
      </c>
      <c r="K424" s="28"/>
      <c r="L424" s="28"/>
      <c r="M424" s="28"/>
      <c r="N424" s="29"/>
      <c r="O424" s="28"/>
      <c r="P424" s="28"/>
      <c r="Q424" s="28" t="s">
        <v>9</v>
      </c>
      <c r="R424" s="28"/>
      <c r="S424" s="26"/>
      <c r="T424" s="26"/>
      <c r="U424" s="28"/>
      <c r="V424" s="26" t="s">
        <v>759</v>
      </c>
      <c r="W424" s="26"/>
      <c r="X424" s="26"/>
      <c r="Y424" s="28"/>
      <c r="Z424" s="6"/>
    </row>
    <row r="425" spans="1:26">
      <c r="A425" s="26">
        <v>421</v>
      </c>
      <c r="B425" s="27" t="s">
        <v>708</v>
      </c>
      <c r="C425" s="27" t="s">
        <v>71</v>
      </c>
      <c r="D425" s="27">
        <v>72</v>
      </c>
      <c r="E425" s="27" t="s">
        <v>195</v>
      </c>
      <c r="F425" s="27" t="s">
        <v>195</v>
      </c>
      <c r="G425" s="23" t="e">
        <f>REPLACE(#REF!,2,1,"＊")</f>
        <v>#REF!</v>
      </c>
      <c r="H425" s="23" t="str">
        <f t="shared" si="6"/>
        <v>2＊316758</v>
      </c>
      <c r="I425" s="27" t="s">
        <v>551</v>
      </c>
      <c r="J425" s="27">
        <v>1410</v>
      </c>
      <c r="K425" s="28"/>
      <c r="L425" s="28"/>
      <c r="M425" s="28"/>
      <c r="N425" s="29"/>
      <c r="O425" s="28"/>
      <c r="P425" s="28"/>
      <c r="Q425" s="28" t="s">
        <v>9</v>
      </c>
      <c r="R425" s="28"/>
      <c r="S425" s="26"/>
      <c r="T425" s="26"/>
      <c r="U425" s="28"/>
      <c r="V425" s="26"/>
      <c r="W425" s="26"/>
      <c r="X425" s="26"/>
      <c r="Y425" s="28"/>
      <c r="Z425" s="6"/>
    </row>
    <row r="426" spans="1:26">
      <c r="A426" s="26">
        <v>422</v>
      </c>
      <c r="B426" s="27" t="s">
        <v>123</v>
      </c>
      <c r="C426" s="27" t="s">
        <v>69</v>
      </c>
      <c r="D426" s="27">
        <v>81</v>
      </c>
      <c r="E426" s="27" t="s">
        <v>553</v>
      </c>
      <c r="F426" s="27"/>
      <c r="G426" s="23" t="e">
        <f>REPLACE(#REF!,2,1,"＊")</f>
        <v>#REF!</v>
      </c>
      <c r="H426" s="23" t="str">
        <f t="shared" si="6"/>
        <v>0＊593040</v>
      </c>
      <c r="I426" s="27" t="s">
        <v>551</v>
      </c>
      <c r="J426" s="27">
        <v>1410</v>
      </c>
      <c r="K426" s="28"/>
      <c r="L426" s="28"/>
      <c r="M426" s="28"/>
      <c r="N426" s="29"/>
      <c r="O426" s="28"/>
      <c r="P426" s="28"/>
      <c r="Q426" s="28"/>
      <c r="R426" s="28"/>
      <c r="S426" s="26"/>
      <c r="T426" s="26"/>
      <c r="U426" s="28"/>
      <c r="V426" s="26"/>
      <c r="W426" s="26"/>
      <c r="X426" s="26"/>
      <c r="Y426" s="28" t="s">
        <v>771</v>
      </c>
      <c r="Z426" s="6"/>
    </row>
    <row r="427" spans="1:26">
      <c r="A427" s="26">
        <v>423</v>
      </c>
      <c r="B427" s="27" t="s">
        <v>709</v>
      </c>
      <c r="C427" s="27" t="s">
        <v>71</v>
      </c>
      <c r="D427" s="27">
        <v>41</v>
      </c>
      <c r="E427" s="27" t="s">
        <v>698</v>
      </c>
      <c r="F427" s="27"/>
      <c r="G427" s="23" t="e">
        <f>REPLACE(#REF!,2,1,"＊")</f>
        <v>#REF!</v>
      </c>
      <c r="H427" s="23" t="str">
        <f t="shared" si="6"/>
        <v>0＊191204</v>
      </c>
      <c r="I427" s="27" t="s">
        <v>517</v>
      </c>
      <c r="J427" s="27">
        <v>1410</v>
      </c>
      <c r="K427" s="28"/>
      <c r="L427" s="28" t="s">
        <v>9</v>
      </c>
      <c r="M427" s="28"/>
      <c r="N427" s="29"/>
      <c r="O427" s="28"/>
      <c r="P427" s="28"/>
      <c r="Q427" s="28"/>
      <c r="R427" s="28"/>
      <c r="S427" s="26"/>
      <c r="T427" s="26"/>
      <c r="U427" s="28"/>
      <c r="V427" s="26"/>
      <c r="W427" s="26"/>
      <c r="X427" s="26"/>
      <c r="Y427" s="28" t="s">
        <v>771</v>
      </c>
      <c r="Z427" s="6"/>
    </row>
    <row r="428" spans="1:26">
      <c r="A428" s="26">
        <v>424</v>
      </c>
      <c r="B428" s="27" t="s">
        <v>473</v>
      </c>
      <c r="C428" s="27" t="s">
        <v>69</v>
      </c>
      <c r="D428" s="27">
        <v>72</v>
      </c>
      <c r="E428" s="27" t="s">
        <v>529</v>
      </c>
      <c r="F428" s="27"/>
      <c r="G428" s="23" t="e">
        <f>REPLACE(#REF!,2,1,"＊")</f>
        <v>#REF!</v>
      </c>
      <c r="H428" s="23" t="str">
        <f t="shared" si="6"/>
        <v>2＊510123</v>
      </c>
      <c r="I428" s="27" t="s">
        <v>520</v>
      </c>
      <c r="J428" s="27">
        <v>1410</v>
      </c>
      <c r="K428" s="28"/>
      <c r="L428" s="28"/>
      <c r="M428" s="28"/>
      <c r="N428" s="29"/>
      <c r="O428" s="28"/>
      <c r="P428" s="28"/>
      <c r="Q428" s="28"/>
      <c r="R428" s="28"/>
      <c r="S428" s="26" t="s">
        <v>9</v>
      </c>
      <c r="T428" s="26"/>
      <c r="U428" s="28"/>
      <c r="V428" s="26"/>
      <c r="W428" s="26"/>
      <c r="X428" s="26"/>
      <c r="Y428" s="28" t="s">
        <v>771</v>
      </c>
      <c r="Z428" s="6"/>
    </row>
    <row r="429" spans="1:26">
      <c r="A429" s="26">
        <v>425</v>
      </c>
      <c r="B429" s="27" t="s">
        <v>369</v>
      </c>
      <c r="C429" s="27" t="s">
        <v>69</v>
      </c>
      <c r="D429" s="27">
        <v>63</v>
      </c>
      <c r="E429" s="27" t="s">
        <v>693</v>
      </c>
      <c r="F429" s="27"/>
      <c r="G429" s="23" t="e">
        <f>REPLACE(#REF!,2,1,"＊")</f>
        <v>#REF!</v>
      </c>
      <c r="H429" s="23" t="str">
        <f t="shared" si="6"/>
        <v>1＊091635</v>
      </c>
      <c r="I429" s="27" t="s">
        <v>520</v>
      </c>
      <c r="J429" s="27">
        <v>1410</v>
      </c>
      <c r="K429" s="28"/>
      <c r="L429" s="28" t="s">
        <v>9</v>
      </c>
      <c r="M429" s="28"/>
      <c r="N429" s="29"/>
      <c r="O429" s="28"/>
      <c r="P429" s="28"/>
      <c r="Q429" s="28"/>
      <c r="R429" s="28"/>
      <c r="S429" s="26" t="s">
        <v>9</v>
      </c>
      <c r="T429" s="26"/>
      <c r="U429" s="28"/>
      <c r="V429" s="26"/>
      <c r="W429" s="26"/>
      <c r="X429" s="26"/>
      <c r="Y429" s="28"/>
      <c r="Z429" s="6"/>
    </row>
    <row r="430" spans="1:26">
      <c r="A430" s="26">
        <v>426</v>
      </c>
      <c r="B430" s="27" t="s">
        <v>136</v>
      </c>
      <c r="C430" s="27" t="s">
        <v>69</v>
      </c>
      <c r="D430" s="27">
        <v>71</v>
      </c>
      <c r="E430" s="27" t="s">
        <v>195</v>
      </c>
      <c r="F430" s="27" t="s">
        <v>195</v>
      </c>
      <c r="G430" s="23" t="e">
        <f>REPLACE(#REF!,2,1,"＊")</f>
        <v>#REF!</v>
      </c>
      <c r="H430" s="23" t="str">
        <f t="shared" si="6"/>
        <v>0＊783359</v>
      </c>
      <c r="I430" s="27" t="s">
        <v>520</v>
      </c>
      <c r="J430" s="27">
        <v>1410</v>
      </c>
      <c r="K430" s="28"/>
      <c r="L430" s="28"/>
      <c r="M430" s="28"/>
      <c r="N430" s="29"/>
      <c r="O430" s="28"/>
      <c r="P430" s="28"/>
      <c r="Q430" s="28" t="s">
        <v>9</v>
      </c>
      <c r="R430" s="28"/>
      <c r="S430" s="26"/>
      <c r="T430" s="26"/>
      <c r="U430" s="28"/>
      <c r="V430" s="26"/>
      <c r="W430" s="26"/>
      <c r="X430" s="26"/>
      <c r="Y430" s="28"/>
      <c r="Z430" s="6"/>
    </row>
    <row r="431" spans="1:26">
      <c r="A431" s="26">
        <v>427</v>
      </c>
      <c r="B431" s="27" t="s">
        <v>178</v>
      </c>
      <c r="C431" s="27" t="s">
        <v>71</v>
      </c>
      <c r="D431" s="27">
        <v>90</v>
      </c>
      <c r="E431" s="27" t="s">
        <v>195</v>
      </c>
      <c r="F431" s="27" t="s">
        <v>195</v>
      </c>
      <c r="G431" s="23" t="e">
        <f>REPLACE(#REF!,2,1,"＊")</f>
        <v>#REF!</v>
      </c>
      <c r="H431" s="23" t="str">
        <f t="shared" si="6"/>
        <v>0＊841286</v>
      </c>
      <c r="I431" s="27" t="s">
        <v>520</v>
      </c>
      <c r="J431" s="27">
        <v>1410</v>
      </c>
      <c r="K431" s="28"/>
      <c r="L431" s="28"/>
      <c r="M431" s="28"/>
      <c r="N431" s="29"/>
      <c r="O431" s="28"/>
      <c r="P431" s="28"/>
      <c r="Q431" s="28" t="s">
        <v>9</v>
      </c>
      <c r="R431" s="28"/>
      <c r="S431" s="26"/>
      <c r="T431" s="26"/>
      <c r="U431" s="28"/>
      <c r="V431" s="26"/>
      <c r="W431" s="26"/>
      <c r="X431" s="26"/>
      <c r="Y431" s="28"/>
      <c r="Z431" s="6"/>
    </row>
    <row r="432" spans="1:26" ht="31">
      <c r="A432" s="26">
        <v>428</v>
      </c>
      <c r="B432" s="27" t="s">
        <v>137</v>
      </c>
      <c r="C432" s="27" t="s">
        <v>71</v>
      </c>
      <c r="D432" s="27">
        <v>72</v>
      </c>
      <c r="E432" s="27" t="s">
        <v>195</v>
      </c>
      <c r="F432" s="27" t="s">
        <v>195</v>
      </c>
      <c r="G432" s="23" t="e">
        <f>REPLACE(#REF!,2,1,"＊")</f>
        <v>#REF!</v>
      </c>
      <c r="H432" s="23" t="str">
        <f t="shared" si="6"/>
        <v>1＊670415</v>
      </c>
      <c r="I432" s="27" t="s">
        <v>520</v>
      </c>
      <c r="J432" s="27">
        <v>1410</v>
      </c>
      <c r="K432" s="28"/>
      <c r="L432" s="28"/>
      <c r="M432" s="28"/>
      <c r="N432" s="29"/>
      <c r="O432" s="28"/>
      <c r="P432" s="28"/>
      <c r="Q432" s="28" t="s">
        <v>9</v>
      </c>
      <c r="R432" s="28"/>
      <c r="S432" s="26"/>
      <c r="T432" s="26"/>
      <c r="U432" s="28"/>
      <c r="V432" s="26"/>
      <c r="W432" s="26"/>
      <c r="X432" s="26"/>
      <c r="Y432" s="28" t="s">
        <v>770</v>
      </c>
      <c r="Z432" s="6"/>
    </row>
    <row r="433" spans="1:26">
      <c r="A433" s="26">
        <v>429</v>
      </c>
      <c r="B433" s="27" t="s">
        <v>497</v>
      </c>
      <c r="C433" s="27" t="s">
        <v>69</v>
      </c>
      <c r="D433" s="27">
        <v>55</v>
      </c>
      <c r="E433" s="27" t="s">
        <v>195</v>
      </c>
      <c r="F433" s="27" t="s">
        <v>195</v>
      </c>
      <c r="G433" s="23" t="e">
        <f>REPLACE(#REF!,2,1,"＊")</f>
        <v>#REF!</v>
      </c>
      <c r="H433" s="23" t="str">
        <f t="shared" si="6"/>
        <v>2＊500492</v>
      </c>
      <c r="I433" s="27" t="s">
        <v>520</v>
      </c>
      <c r="J433" s="27">
        <v>1410</v>
      </c>
      <c r="K433" s="28" t="s">
        <v>9</v>
      </c>
      <c r="L433" s="28"/>
      <c r="M433" s="28"/>
      <c r="N433" s="29"/>
      <c r="O433" s="28"/>
      <c r="P433" s="28"/>
      <c r="Q433" s="28"/>
      <c r="R433" s="28"/>
      <c r="S433" s="26"/>
      <c r="T433" s="26"/>
      <c r="U433" s="28"/>
      <c r="V433" s="26"/>
      <c r="W433" s="26"/>
      <c r="X433" s="26"/>
      <c r="Y433" s="28"/>
      <c r="Z433" s="6"/>
    </row>
    <row r="434" spans="1:26">
      <c r="A434" s="32">
        <v>430</v>
      </c>
      <c r="B434" s="27" t="s">
        <v>380</v>
      </c>
      <c r="C434" s="27" t="s">
        <v>71</v>
      </c>
      <c r="D434" s="27">
        <v>83</v>
      </c>
      <c r="E434" s="27" t="s">
        <v>195</v>
      </c>
      <c r="F434" s="27" t="s">
        <v>195</v>
      </c>
      <c r="G434" s="23" t="e">
        <f>REPLACE(#REF!,2,1,"＊")</f>
        <v>#REF!</v>
      </c>
      <c r="H434" s="23" t="str">
        <f t="shared" si="6"/>
        <v>2＊346498</v>
      </c>
      <c r="I434" s="27" t="s">
        <v>623</v>
      </c>
      <c r="J434" s="27">
        <v>1410</v>
      </c>
      <c r="K434" s="28" t="s">
        <v>9</v>
      </c>
      <c r="L434" s="28"/>
      <c r="M434" s="28"/>
      <c r="N434" s="29"/>
      <c r="O434" s="28"/>
      <c r="P434" s="28"/>
      <c r="Q434" s="28"/>
      <c r="R434" s="28"/>
      <c r="S434" s="26"/>
      <c r="T434" s="26"/>
      <c r="U434" s="28"/>
      <c r="V434" s="26"/>
      <c r="W434" s="26"/>
      <c r="X434" s="26"/>
      <c r="Y434" s="28"/>
      <c r="Z434" s="6"/>
    </row>
    <row r="435" spans="1:26">
      <c r="A435" s="26">
        <v>431</v>
      </c>
      <c r="B435" s="27" t="s">
        <v>711</v>
      </c>
      <c r="C435" s="27" t="s">
        <v>71</v>
      </c>
      <c r="D435" s="27">
        <v>71</v>
      </c>
      <c r="E435" s="27" t="s">
        <v>706</v>
      </c>
      <c r="F435" s="27"/>
      <c r="G435" s="23" t="e">
        <f>REPLACE(#REF!,2,1,"＊")</f>
        <v>#REF!</v>
      </c>
      <c r="H435" s="23" t="str">
        <f t="shared" si="6"/>
        <v>1＊236932</v>
      </c>
      <c r="I435" s="27" t="s">
        <v>557</v>
      </c>
      <c r="J435" s="27">
        <v>1410</v>
      </c>
      <c r="K435" s="28"/>
      <c r="L435" s="28" t="s">
        <v>9</v>
      </c>
      <c r="M435" s="28"/>
      <c r="N435" s="29"/>
      <c r="O435" s="28"/>
      <c r="P435" s="28"/>
      <c r="Q435" s="28"/>
      <c r="R435" s="28"/>
      <c r="S435" s="26"/>
      <c r="T435" s="26"/>
      <c r="U435" s="28"/>
      <c r="V435" s="26"/>
      <c r="W435" s="26"/>
      <c r="X435" s="26"/>
      <c r="Y435" s="28" t="s">
        <v>771</v>
      </c>
      <c r="Z435" s="6"/>
    </row>
    <row r="436" spans="1:26">
      <c r="A436" s="26">
        <v>432</v>
      </c>
      <c r="B436" s="27" t="s">
        <v>712</v>
      </c>
      <c r="C436" s="27" t="s">
        <v>71</v>
      </c>
      <c r="D436" s="27">
        <v>94</v>
      </c>
      <c r="E436" s="27" t="s">
        <v>551</v>
      </c>
      <c r="F436" s="27"/>
      <c r="G436" s="23" t="e">
        <f>REPLACE(#REF!,2,1,"＊")</f>
        <v>#REF!</v>
      </c>
      <c r="H436" s="23" t="str">
        <f t="shared" si="6"/>
        <v>0＊909867</v>
      </c>
      <c r="I436" s="27" t="s">
        <v>557</v>
      </c>
      <c r="J436" s="27">
        <v>1410</v>
      </c>
      <c r="K436" s="28"/>
      <c r="L436" s="28" t="s">
        <v>9</v>
      </c>
      <c r="M436" s="28"/>
      <c r="N436" s="29"/>
      <c r="O436" s="28"/>
      <c r="P436" s="28"/>
      <c r="Q436" s="28"/>
      <c r="R436" s="28"/>
      <c r="S436" s="26"/>
      <c r="T436" s="26"/>
      <c r="U436" s="28"/>
      <c r="V436" s="26"/>
      <c r="W436" s="26"/>
      <c r="X436" s="26"/>
      <c r="Y436" s="28" t="s">
        <v>771</v>
      </c>
      <c r="Z436" s="6"/>
    </row>
    <row r="437" spans="1:26">
      <c r="A437" s="26">
        <v>433</v>
      </c>
      <c r="B437" s="27" t="s">
        <v>713</v>
      </c>
      <c r="C437" s="27" t="s">
        <v>69</v>
      </c>
      <c r="D437" s="27">
        <v>104</v>
      </c>
      <c r="E437" s="27" t="s">
        <v>543</v>
      </c>
      <c r="F437" s="27"/>
      <c r="G437" s="23" t="e">
        <f>REPLACE(#REF!,2,1,"＊")</f>
        <v>#REF!</v>
      </c>
      <c r="H437" s="23" t="str">
        <f t="shared" si="6"/>
        <v>1＊865089</v>
      </c>
      <c r="I437" s="27" t="s">
        <v>557</v>
      </c>
      <c r="J437" s="27">
        <v>1410</v>
      </c>
      <c r="K437" s="28"/>
      <c r="L437" s="28" t="s">
        <v>9</v>
      </c>
      <c r="M437" s="28"/>
      <c r="N437" s="29"/>
      <c r="O437" s="28"/>
      <c r="P437" s="28"/>
      <c r="Q437" s="28"/>
      <c r="R437" s="28"/>
      <c r="S437" s="26"/>
      <c r="T437" s="26"/>
      <c r="U437" s="28"/>
      <c r="V437" s="26"/>
      <c r="W437" s="26"/>
      <c r="X437" s="26"/>
      <c r="Y437" s="28" t="s">
        <v>771</v>
      </c>
      <c r="Z437" s="6"/>
    </row>
    <row r="438" spans="1:26" ht="31">
      <c r="A438" s="26">
        <v>434</v>
      </c>
      <c r="B438" s="27" t="s">
        <v>308</v>
      </c>
      <c r="C438" s="27" t="s">
        <v>69</v>
      </c>
      <c r="D438" s="27">
        <v>65</v>
      </c>
      <c r="E438" s="27" t="s">
        <v>195</v>
      </c>
      <c r="F438" s="27" t="s">
        <v>195</v>
      </c>
      <c r="G438" s="23" t="e">
        <f>REPLACE(#REF!,2,1,"＊")</f>
        <v>#REF!</v>
      </c>
      <c r="H438" s="23" t="str">
        <f t="shared" si="6"/>
        <v>0＊083178</v>
      </c>
      <c r="I438" s="27" t="s">
        <v>557</v>
      </c>
      <c r="J438" s="27">
        <v>1410</v>
      </c>
      <c r="K438" s="28"/>
      <c r="L438" s="28"/>
      <c r="M438" s="28"/>
      <c r="N438" s="29"/>
      <c r="O438" s="28"/>
      <c r="P438" s="28"/>
      <c r="Q438" s="28" t="s">
        <v>9</v>
      </c>
      <c r="R438" s="28"/>
      <c r="S438" s="26"/>
      <c r="T438" s="26"/>
      <c r="U438" s="28"/>
      <c r="V438" s="26"/>
      <c r="W438" s="26"/>
      <c r="X438" s="26"/>
      <c r="Y438" s="28" t="s">
        <v>770</v>
      </c>
      <c r="Z438" s="6"/>
    </row>
    <row r="439" spans="1:26">
      <c r="A439" s="26">
        <v>435</v>
      </c>
      <c r="B439" s="27" t="s">
        <v>379</v>
      </c>
      <c r="C439" s="27" t="s">
        <v>71</v>
      </c>
      <c r="D439" s="27">
        <v>52</v>
      </c>
      <c r="E439" s="27" t="s">
        <v>195</v>
      </c>
      <c r="F439" s="27" t="s">
        <v>195</v>
      </c>
      <c r="G439" s="23" t="e">
        <f>REPLACE(#REF!,2,1,"＊")</f>
        <v>#REF!</v>
      </c>
      <c r="H439" s="23" t="str">
        <f t="shared" si="6"/>
        <v>2＊363801</v>
      </c>
      <c r="I439" s="27" t="s">
        <v>557</v>
      </c>
      <c r="J439" s="27">
        <v>1410</v>
      </c>
      <c r="K439" s="28"/>
      <c r="L439" s="28"/>
      <c r="M439" s="28"/>
      <c r="N439" s="29"/>
      <c r="O439" s="28"/>
      <c r="P439" s="28"/>
      <c r="Q439" s="28"/>
      <c r="R439" s="28"/>
      <c r="S439" s="26"/>
      <c r="T439" s="26"/>
      <c r="U439" s="28"/>
      <c r="V439" s="26"/>
      <c r="W439" s="26"/>
      <c r="X439" s="26"/>
      <c r="Y439" s="28"/>
      <c r="Z439" s="6"/>
    </row>
    <row r="440" spans="1:26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4"/>
      <c r="Z440" s="6"/>
    </row>
    <row r="441" spans="1:26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5"/>
      <c r="Z441" s="6"/>
    </row>
    <row r="442" spans="1:26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5"/>
      <c r="Z442" s="6"/>
    </row>
    <row r="443" spans="1:26">
      <c r="A443" s="6"/>
      <c r="B443" s="3"/>
      <c r="C443" s="6"/>
      <c r="D443" s="6"/>
      <c r="E443" s="6"/>
      <c r="F443" s="6"/>
      <c r="G443" s="21"/>
      <c r="H443" s="3"/>
      <c r="I443" s="4"/>
      <c r="J443" s="5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10"/>
      <c r="Z443" s="6"/>
    </row>
    <row r="444" spans="1:26">
      <c r="A444" s="6"/>
      <c r="B444" s="5"/>
      <c r="C444" s="6"/>
      <c r="D444" s="6"/>
      <c r="E444" s="6"/>
      <c r="F444" s="6"/>
      <c r="G444" s="23" t="e">
        <f>REPLACE(#REF!,2,1,"＊")</f>
        <v>#REF!</v>
      </c>
      <c r="H444" s="23" t="str">
        <f>REPLACE(B444,2,1,"＊")</f>
        <v>＊</v>
      </c>
      <c r="I444" s="6"/>
      <c r="J444" s="5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10"/>
      <c r="Z444" s="6"/>
    </row>
    <row r="445" spans="1:26">
      <c r="A445" s="6"/>
      <c r="B445" s="3"/>
      <c r="C445" s="6"/>
      <c r="D445" s="6"/>
      <c r="E445" s="6"/>
      <c r="F445" s="6"/>
      <c r="G445" s="6"/>
      <c r="H445" s="3"/>
      <c r="I445" s="4"/>
      <c r="J445" s="5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10"/>
      <c r="Z445" s="6"/>
    </row>
    <row r="446" spans="1:26">
      <c r="A446" s="6"/>
      <c r="B446" s="6"/>
      <c r="C446" s="6"/>
      <c r="D446" s="6"/>
      <c r="E446" s="6"/>
      <c r="F446" s="6"/>
      <c r="H446" s="6"/>
      <c r="I446" s="6"/>
      <c r="J446" s="5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10"/>
      <c r="Z446" s="6"/>
    </row>
    <row r="447" spans="1:26">
      <c r="B447" s="6"/>
      <c r="G447" s="136" t="s">
        <v>64</v>
      </c>
      <c r="H447" s="136"/>
      <c r="I447" s="6"/>
    </row>
    <row r="448" spans="1:26">
      <c r="B448" s="6"/>
      <c r="G448" s="136"/>
      <c r="H448" s="136"/>
      <c r="I448" s="6"/>
    </row>
    <row r="449" spans="7:8">
      <c r="G449" s="136"/>
      <c r="H449" s="136"/>
    </row>
    <row r="450" spans="7:8">
      <c r="G450" s="6"/>
    </row>
    <row r="451" spans="7:8">
      <c r="G451" s="6"/>
    </row>
  </sheetData>
  <mergeCells count="24">
    <mergeCell ref="G447:H449"/>
    <mergeCell ref="M3:N3"/>
    <mergeCell ref="O3:P3"/>
    <mergeCell ref="Q3:R3"/>
    <mergeCell ref="M2:W2"/>
    <mergeCell ref="A1:A4"/>
    <mergeCell ref="B1:B4"/>
    <mergeCell ref="C1:C4"/>
    <mergeCell ref="D1:D4"/>
    <mergeCell ref="S3:S4"/>
    <mergeCell ref="J1:J4"/>
    <mergeCell ref="K1:W1"/>
    <mergeCell ref="E1:E4"/>
    <mergeCell ref="F1:F4"/>
    <mergeCell ref="G1:G4"/>
    <mergeCell ref="H1:H4"/>
    <mergeCell ref="I1:I4"/>
    <mergeCell ref="T3:T4"/>
    <mergeCell ref="U3:U4"/>
    <mergeCell ref="Y1:Y4"/>
    <mergeCell ref="X1:X4"/>
    <mergeCell ref="K2:L3"/>
    <mergeCell ref="V3:V4"/>
    <mergeCell ref="W3:W4"/>
  </mergeCells>
  <phoneticPr fontId="9" type="noConversion"/>
  <pageMargins left="0.19685039370078741" right="0" top="0.43307086614173229" bottom="0.31496062992125984" header="0.23622047244094491" footer="0"/>
  <pageSetup paperSize="8" scale="54" fitToHeight="0" orientation="landscape" r:id="rId1"/>
  <headerFooter>
    <oddHeader xml:space="preserve">&amp;C&amp;"標楷體,粗體"&amp;24新光醫院 113 年 1 月份心臟血管外科年度手術人數申報表&amp;R   </oddHeader>
    <oddFooter>&amp;R&amp;P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D3E44-26F3-4F1A-AE49-E9B331EF63DE}">
  <dimension ref="A1"/>
  <sheetViews>
    <sheetView tabSelected="1" workbookViewId="0">
      <selection activeCell="R9" sqref="R9"/>
    </sheetView>
  </sheetViews>
  <sheetFormatPr defaultRowHeight="17"/>
  <sheetData/>
  <phoneticPr fontId="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17</vt:i4>
      </vt:variant>
      <vt:variant>
        <vt:lpstr>具名範圍</vt:lpstr>
      </vt:variant>
      <vt:variant>
        <vt:i4>24</vt:i4>
      </vt:variant>
    </vt:vector>
  </HeadingPairs>
  <TitlesOfParts>
    <vt:vector size="41" baseType="lpstr">
      <vt:lpstr>113總和</vt:lpstr>
      <vt:lpstr>AVF</vt:lpstr>
      <vt:lpstr>STENT</vt:lpstr>
      <vt:lpstr>PAOD</vt:lpstr>
      <vt:lpstr>11312</vt:lpstr>
      <vt:lpstr>11311</vt:lpstr>
      <vt:lpstr>11310</vt:lpstr>
      <vt:lpstr>11309</vt:lpstr>
      <vt:lpstr>11308</vt:lpstr>
      <vt:lpstr>11307</vt:lpstr>
      <vt:lpstr>11306</vt:lpstr>
      <vt:lpstr>11305</vt:lpstr>
      <vt:lpstr>11304</vt:lpstr>
      <vt:lpstr>11303</vt:lpstr>
      <vt:lpstr>11302</vt:lpstr>
      <vt:lpstr>11301</vt:lpstr>
      <vt:lpstr>11210_10</vt:lpstr>
      <vt:lpstr>'11301'!Print_Area</vt:lpstr>
      <vt:lpstr>'11302'!Print_Area</vt:lpstr>
      <vt:lpstr>'11303'!Print_Area</vt:lpstr>
      <vt:lpstr>'11304'!Print_Area</vt:lpstr>
      <vt:lpstr>'11305'!Print_Area</vt:lpstr>
      <vt:lpstr>'11306'!Print_Area</vt:lpstr>
      <vt:lpstr>'11307'!Print_Area</vt:lpstr>
      <vt:lpstr>'11308'!Print_Area</vt:lpstr>
      <vt:lpstr>'11309'!Print_Area</vt:lpstr>
      <vt:lpstr>'11310'!Print_Area</vt:lpstr>
      <vt:lpstr>'11311'!Print_Area</vt:lpstr>
      <vt:lpstr>'11312'!Print_Area</vt:lpstr>
      <vt:lpstr>'11301'!Print_Titles</vt:lpstr>
      <vt:lpstr>'11302'!Print_Titles</vt:lpstr>
      <vt:lpstr>'11303'!Print_Titles</vt:lpstr>
      <vt:lpstr>'11304'!Print_Titles</vt:lpstr>
      <vt:lpstr>'11305'!Print_Titles</vt:lpstr>
      <vt:lpstr>'11306'!Print_Titles</vt:lpstr>
      <vt:lpstr>'11307'!Print_Titles</vt:lpstr>
      <vt:lpstr>'11308'!Print_Titles</vt:lpstr>
      <vt:lpstr>'11309'!Print_Titles</vt:lpstr>
      <vt:lpstr>'11310'!Print_Titles</vt:lpstr>
      <vt:lpstr>'11311'!Print_Titles</vt:lpstr>
      <vt:lpstr>'11312'!Print_Titles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重寬 吳</cp:lastModifiedBy>
  <cp:lastPrinted>2025-02-12T06:14:17Z</cp:lastPrinted>
  <dcterms:created xsi:type="dcterms:W3CDTF">2013-05-15T07:07:44Z</dcterms:created>
  <dcterms:modified xsi:type="dcterms:W3CDTF">2025-02-13T14:50:04Z</dcterms:modified>
</cp:coreProperties>
</file>