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84igb\Documents\GitHub\P_OO-320\"/>
    </mc:Choice>
  </mc:AlternateContent>
  <xr:revisionPtr revIDLastSave="0" documentId="13_ncr:1_{C2B070E3-01E3-45F6-9CF8-3A1D6CD45A00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<sst xmlns="http://schemas.openxmlformats.org/spreadsheetml/2006/main" count="77" uniqueCount="49">
  <si>
    <t>Journal de travail</t>
  </si>
  <si>
    <t>Auteur:</t>
  </si>
  <si>
    <t>Vichery Aaron</t>
  </si>
  <si>
    <t>Projet:</t>
  </si>
  <si>
    <t>Temps total:</t>
  </si>
  <si>
    <t>Date:</t>
  </si>
  <si>
    <t>Temps</t>
  </si>
  <si>
    <t>Semaine</t>
  </si>
  <si>
    <t>Jour</t>
  </si>
  <si>
    <t xml:space="preserve">h.      </t>
  </si>
  <si>
    <t>min.</t>
  </si>
  <si>
    <t>Type</t>
  </si>
  <si>
    <t>Description</t>
  </si>
  <si>
    <t>Remarques/problèmes</t>
  </si>
  <si>
    <t>Analyse</t>
  </si>
  <si>
    <t>Documentation</t>
  </si>
  <si>
    <t>Implémentation</t>
  </si>
  <si>
    <t>Test</t>
  </si>
  <si>
    <t>Absent</t>
  </si>
  <si>
    <t>Total heures TPI</t>
  </si>
  <si>
    <t>heures</t>
  </si>
  <si>
    <t>Plannification Effective</t>
  </si>
  <si>
    <t>Plannification Initiale</t>
  </si>
  <si>
    <t>Heures</t>
  </si>
  <si>
    <t>Minutes</t>
  </si>
  <si>
    <t xml:space="preserve">Total </t>
  </si>
  <si>
    <t>Type d'activité</t>
  </si>
  <si>
    <t>Total heures</t>
  </si>
  <si>
    <t>en %</t>
  </si>
  <si>
    <t>Total</t>
  </si>
  <si>
    <t>Le prof va nous introduire le projet</t>
  </si>
  <si>
    <t>Je vais faire la plannification du jour</t>
  </si>
  <si>
    <t>Je vais prendre le modèle de rapport et le mettre en forme en fonction des fonctionnalités demandées</t>
  </si>
  <si>
    <t>Définir les fonctionnalités necessaires dans mon code (Github project)</t>
  </si>
  <si>
    <t>Je vais essayer de comprendre Windows Form</t>
  </si>
  <si>
    <t>Je vais continuer à comprendre comment fonctionne Windows Form</t>
  </si>
  <si>
    <t>Je vais définir les fonctionnalités necessaires dans mon code (Github Project)</t>
  </si>
  <si>
    <t>Je vais commencer à coder mon jeu</t>
  </si>
  <si>
    <t>Je vais faire le journal de travail de ce que j'ai fait aujourd'hui</t>
  </si>
  <si>
    <t>Je vais ajouter les obstacles dans mon jeu</t>
  </si>
  <si>
    <t>Je vais essayer de faire déplacer les obstacles et les ennemis en même temps</t>
  </si>
  <si>
    <t>Je vais ajouter les collisions dans mon jeu</t>
  </si>
  <si>
    <t>J'avais oublié de faire la plannification pour la semaine avant les vacances et le lundi 27 octobre</t>
  </si>
  <si>
    <t>Je vais faire tous les commentaires de mon code</t>
  </si>
  <si>
    <t>Je vais essayer d'ajouter les collisions dans mon jeu</t>
  </si>
  <si>
    <t>Je vais continuer mon rapport</t>
  </si>
  <si>
    <t>Je vais ajouter les commentaires dans mon code</t>
  </si>
  <si>
    <t>Je vais rajouter les maquettes dans mon projet sur github</t>
  </si>
  <si>
    <t>Je vais finir mon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</si>
</sst>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6" fillId="13" borderId="2" xfId="0" applyNumberFormat="1" applyFont="1" applyFill="1" applyBorder="1"/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160</c:v>
                </c:pt>
                <c:pt idx="1">
                  <c:v>565</c:v>
                </c:pt>
                <c:pt idx="2">
                  <c:v>0</c:v>
                </c:pt>
                <c:pt idx="3">
                  <c:v>190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4"/>
                <c:pt idx="0">
                  <c:v>0.2</c:v>
                </c:pt>
                <c:pt idx="1">
                  <c:v>0.35</c:v>
                </c:pt>
                <c:pt idx="2">
                  <c:v>0.05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4"/>
                <c:pt idx="0">
                  <c:v>0.2</c:v>
                </c:pt>
                <c:pt idx="1">
                  <c:v>0.35</c:v>
                </c:pt>
                <c:pt idx="2">
                  <c:v>0.05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4"/>
                <c:pt idx="0">
                  <c:v>0.17486338797814208</c:v>
                </c:pt>
                <c:pt idx="1">
                  <c:v>0.61748633879781423</c:v>
                </c:pt>
                <c:pt idx="2">
                  <c:v>0</c:v>
                </c:pt>
                <c:pt idx="3">
                  <c:v>0.20765027322404372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120" zoomScaleNormal="120" workbookViewId="0">
      <pane ySplit="6" topLeftCell="A12" activePane="bottomLeft" state="frozen"/>
      <selection pane="bottomLeft" activeCell="F28" sqref="F28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0</v>
      </c>
      <c r="G1" s="11"/>
    </row>
    <row r="2" spans="1:15" ht="23.25" x14ac:dyDescent="0.35">
      <c r="A2" s="86" t="s">
        <v>1</v>
      </c>
      <c r="B2" s="86"/>
      <c r="C2" s="84" t="s">
        <v>2</v>
      </c>
      <c r="D2" s="84"/>
      <c r="E2" s="84"/>
      <c r="F2" s="5" t="s">
        <v>3</v>
      </c>
      <c r="G2" s="64"/>
    </row>
    <row r="3" spans="1:15" ht="23.25" x14ac:dyDescent="0.35">
      <c r="A3" s="86" t="s">
        <v>4</v>
      </c>
      <c r="B3" s="86"/>
      <c r="C3" s="67" t="str">
        <f>QUOTIENT(E4,60)&amp;" heures "&amp;MOD(E4,60)&amp;" minutes"</f>
        <v>15 heures 15 minutes</v>
      </c>
      <c r="D3" s="17"/>
      <c r="E3" s="3"/>
      <c r="F3" s="4" t="s">
        <v>5</v>
      </c>
      <c r="G3" s="65"/>
    </row>
    <row r="4" spans="1:15" ht="23.25" hidden="1" x14ac:dyDescent="0.35">
      <c r="B4" s="5"/>
      <c r="C4" s="17">
        <f>SUBTOTAL(9,$C$7:$C$531)*60</f>
        <v>480</v>
      </c>
      <c r="D4" s="17">
        <f>SUBTOTAL(9,$D$7:$D$531)</f>
        <v>435</v>
      </c>
      <c r="E4" s="24">
        <f>SUM(C4:D4)</f>
        <v>915</v>
      </c>
      <c r="F4" s="4"/>
      <c r="G4" s="6"/>
    </row>
    <row r="5" spans="1:15" x14ac:dyDescent="0.25">
      <c r="C5" s="85" t="s">
        <v>6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9</v>
      </c>
      <c r="D6" s="16" t="s">
        <v>10</v>
      </c>
      <c r="E6" s="14" t="s">
        <v>11</v>
      </c>
      <c r="F6" s="14" t="s">
        <v>12</v>
      </c>
      <c r="G6" s="14" t="s">
        <v>13</v>
      </c>
    </row>
    <row r="7" spans="1:15" x14ac:dyDescent="0.25">
      <c r="A7" s="61">
        <f>IF(ISBLANK(B7),"",_xlfn.ISOWEEKNUM('Journal de travail'!$B7))</f>
        <v>40</v>
      </c>
      <c r="B7" s="26">
        <v>45929</v>
      </c>
      <c r="C7" s="27">
        <v>1</v>
      </c>
      <c r="D7" s="28">
        <v>20</v>
      </c>
      <c r="E7" s="29" t="s">
        <v>14</v>
      </c>
      <c r="F7" s="23" t="s">
        <v>30</v>
      </c>
      <c r="G7" s="38"/>
    </row>
    <row r="8" spans="1:15" x14ac:dyDescent="0.25">
      <c r="A8" s="62">
        <f>IF(ISBLANK(B8),"",_xlfn.ISOWEEKNUM('Journal de travail'!$B8))</f>
        <v>40</v>
      </c>
      <c r="B8" s="30">
        <v>45929</v>
      </c>
      <c r="C8" s="31"/>
      <c r="D8" s="32">
        <v>25</v>
      </c>
      <c r="E8" s="33" t="s">
        <v>15</v>
      </c>
      <c r="F8" s="23" t="s">
        <v>31</v>
      </c>
      <c r="G8" s="39"/>
      <c r="M8" t="s">
        <v>14</v>
      </c>
      <c r="N8">
        <v>1</v>
      </c>
      <c r="O8">
        <v>0</v>
      </c>
    </row>
    <row r="9" spans="1:15" ht="31.5" x14ac:dyDescent="0.25">
      <c r="A9" s="63">
        <f>IF(ISBLANK(B9),"",_xlfn.ISOWEEKNUM('Journal de travail'!$B9))</f>
        <v>40</v>
      </c>
      <c r="B9" s="34">
        <v>45929</v>
      </c>
      <c r="C9" s="35"/>
      <c r="D9" s="36">
        <v>30</v>
      </c>
      <c r="E9" s="37" t="s">
        <v>15</v>
      </c>
      <c r="F9" s="23" t="s">
        <v>32</v>
      </c>
      <c r="G9" s="40"/>
      <c r="M9" t="s">
        <v>16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40</v>
      </c>
      <c r="B10" s="30">
        <v>45929</v>
      </c>
      <c r="C10" s="31"/>
      <c r="D10" s="32">
        <v>15</v>
      </c>
      <c r="E10" s="33" t="s">
        <v>16</v>
      </c>
      <c r="F10" s="23" t="s">
        <v>33</v>
      </c>
      <c r="G10" s="39"/>
      <c r="M10" t="s">
        <v>17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40</v>
      </c>
      <c r="B11" s="34">
        <v>45929</v>
      </c>
      <c r="C11" s="35"/>
      <c r="D11" s="36">
        <v>20</v>
      </c>
      <c r="E11" s="37" t="s">
        <v>14</v>
      </c>
      <c r="F11" s="23" t="s">
        <v>34</v>
      </c>
      <c r="G11" s="39"/>
      <c r="M11" t="s">
        <v>15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40</v>
      </c>
      <c r="B12" s="30">
        <v>45929</v>
      </c>
      <c r="C12" s="31"/>
      <c r="D12" s="32">
        <v>10</v>
      </c>
      <c r="E12" s="33" t="s">
        <v>15</v>
      </c>
      <c r="F12" s="23" t="s">
        <v>38</v>
      </c>
      <c r="G12" s="39"/>
      <c r="M12" t="s">
        <v>18</v>
      </c>
      <c r="N12">
        <v>5</v>
      </c>
      <c r="O12">
        <v>20</v>
      </c>
    </row>
    <row r="13" spans="1:15" x14ac:dyDescent="0.25">
      <c r="A13" s="63">
        <f>IF(ISBLANK(B13),"",_xlfn.ISOWEEKNUM('Journal de travail'!$B13))</f>
        <v>40</v>
      </c>
      <c r="B13" s="34">
        <v>45930</v>
      </c>
      <c r="C13" s="35"/>
      <c r="D13" s="36">
        <v>10</v>
      </c>
      <c r="E13" s="37" t="s">
        <v>15</v>
      </c>
      <c r="F13" s="23" t="s">
        <v>31</v>
      </c>
      <c r="G13" s="40"/>
      <c r="N13">
        <v>6</v>
      </c>
      <c r="O13">
        <v>25</v>
      </c>
    </row>
    <row r="14" spans="1:15" x14ac:dyDescent="0.25">
      <c r="A14" s="62">
        <f>IF(ISBLANK(B14),"",_xlfn.ISOWEEKNUM('Journal de travail'!$B14))</f>
        <v>40</v>
      </c>
      <c r="B14" s="30">
        <v>45930</v>
      </c>
      <c r="C14" s="31"/>
      <c r="D14" s="32">
        <v>30</v>
      </c>
      <c r="E14" s="33" t="s">
        <v>14</v>
      </c>
      <c r="F14" s="23" t="s">
        <v>35</v>
      </c>
      <c r="G14" s="39"/>
      <c r="N14">
        <v>7</v>
      </c>
      <c r="O14">
        <v>30</v>
      </c>
    </row>
    <row r="15" spans="1:15" x14ac:dyDescent="0.25">
      <c r="A15" s="63">
        <f>IF(ISBLANK(B15),"",_xlfn.ISOWEEKNUM('Journal de travail'!$B15))</f>
        <v>40</v>
      </c>
      <c r="B15" s="34">
        <v>45930</v>
      </c>
      <c r="C15" s="35"/>
      <c r="D15" s="36">
        <v>30</v>
      </c>
      <c r="E15" s="37" t="s">
        <v>16</v>
      </c>
      <c r="F15" s="23" t="s">
        <v>36</v>
      </c>
      <c r="G15" s="40"/>
      <c r="N15">
        <v>8</v>
      </c>
      <c r="O15">
        <v>35</v>
      </c>
    </row>
    <row r="16" spans="1:15" x14ac:dyDescent="0.25">
      <c r="A16" s="62">
        <f>IF(ISBLANK(B16),"",_xlfn.ISOWEEKNUM('Journal de travail'!$B16))</f>
        <v>40</v>
      </c>
      <c r="B16" s="30">
        <v>45930</v>
      </c>
      <c r="C16" s="31">
        <v>2</v>
      </c>
      <c r="D16" s="32">
        <v>25</v>
      </c>
      <c r="E16" s="33" t="s">
        <v>16</v>
      </c>
      <c r="F16" s="23" t="s">
        <v>37</v>
      </c>
      <c r="G16" s="39"/>
      <c r="O16">
        <v>40</v>
      </c>
    </row>
    <row r="17" spans="1:15" x14ac:dyDescent="0.25">
      <c r="A17" s="63">
        <f>IF(ISBLANK(B17),"",_xlfn.ISOWEEKNUM('Journal de travail'!$B17))</f>
        <v>40</v>
      </c>
      <c r="B17" s="34">
        <v>45930</v>
      </c>
      <c r="C17" s="35"/>
      <c r="D17" s="36">
        <v>10</v>
      </c>
      <c r="E17" s="37" t="s">
        <v>15</v>
      </c>
      <c r="F17" s="23" t="s">
        <v>38</v>
      </c>
      <c r="G17" s="40"/>
      <c r="O17">
        <v>45</v>
      </c>
    </row>
    <row r="18" spans="1:15" ht="31.5" x14ac:dyDescent="0.25">
      <c r="A18" s="62" t="str">
        <f>IF(ISBLANK(B18),"",_xlfn.ISOWEEKNUM('Journal de travail'!$B18))</f>
        <v/>
      </c>
      <c r="B18" s="30"/>
      <c r="C18" s="31"/>
      <c r="D18" s="32"/>
      <c r="E18" s="33"/>
      <c r="F18" s="23"/>
      <c r="G18" s="39" t="s">
        <v>42</v>
      </c>
      <c r="O18">
        <v>50</v>
      </c>
    </row>
    <row r="19" spans="1:15" x14ac:dyDescent="0.25">
      <c r="A19" s="63">
        <f>IF(ISBLANK(B19),"",_xlfn.ISOWEEKNUM('Journal de travail'!$B19))</f>
        <v>44</v>
      </c>
      <c r="B19" s="34">
        <v>45958</v>
      </c>
      <c r="C19" s="35"/>
      <c r="D19" s="36">
        <v>30</v>
      </c>
      <c r="E19" s="37" t="s">
        <v>16</v>
      </c>
      <c r="F19" s="23" t="s">
        <v>39</v>
      </c>
      <c r="G19" s="40"/>
      <c r="O19">
        <v>55</v>
      </c>
    </row>
    <row r="20" spans="1:15" x14ac:dyDescent="0.25">
      <c r="A20" s="62">
        <f>IF(ISBLANK(B20),"",_xlfn.ISOWEEKNUM('Journal de travail'!$B20))</f>
        <v>44</v>
      </c>
      <c r="B20" s="30">
        <v>45958</v>
      </c>
      <c r="C20" s="31">
        <v>1</v>
      </c>
      <c r="D20" s="32">
        <v>15</v>
      </c>
      <c r="E20" s="33" t="s">
        <v>16</v>
      </c>
      <c r="F20" s="23" t="s">
        <v>40</v>
      </c>
      <c r="G20" s="39"/>
    </row>
    <row r="21" spans="1:15" x14ac:dyDescent="0.25">
      <c r="A21" s="63">
        <f>IF(ISBLANK(B21),"",_xlfn.ISOWEEKNUM('Journal de travail'!$B21))</f>
        <v>44</v>
      </c>
      <c r="B21" s="34">
        <v>45958</v>
      </c>
      <c r="C21" s="35">
        <v>2</v>
      </c>
      <c r="D21" s="36"/>
      <c r="E21" s="37" t="s">
        <v>16</v>
      </c>
      <c r="F21" s="23" t="s">
        <v>41</v>
      </c>
      <c r="G21" s="40"/>
    </row>
    <row r="22" spans="1:15" x14ac:dyDescent="0.25">
      <c r="A22" s="62">
        <f>IF(ISBLANK(B22),"",_xlfn.ISOWEEKNUM('Journal de travail'!$B22))</f>
        <v>44</v>
      </c>
      <c r="B22" s="30">
        <v>45959</v>
      </c>
      <c r="C22" s="31"/>
      <c r="D22" s="32">
        <v>30</v>
      </c>
      <c r="E22" s="33" t="s">
        <v>16</v>
      </c>
      <c r="F22" s="23" t="s">
        <v>43</v>
      </c>
      <c r="G22" s="39"/>
    </row>
    <row r="23" spans="1:15" x14ac:dyDescent="0.25">
      <c r="A23" s="63">
        <f>IF(ISBLANK(B23),"",_xlfn.ISOWEEKNUM('Journal de travail'!$B23))</f>
        <v>44</v>
      </c>
      <c r="B23" s="34">
        <v>45959</v>
      </c>
      <c r="C23" s="35">
        <v>1</v>
      </c>
      <c r="D23" s="36">
        <v>30</v>
      </c>
      <c r="E23" s="37" t="s">
        <v>16</v>
      </c>
      <c r="F23" s="23" t="s">
        <v>44</v>
      </c>
      <c r="G23" s="40"/>
    </row>
    <row r="24" spans="1:15" x14ac:dyDescent="0.25">
      <c r="A24" s="62">
        <f>IF(ISBLANK(B24),"",_xlfn.ISOWEEKNUM('Journal de travail'!$B24))</f>
        <v>44</v>
      </c>
      <c r="B24" s="30">
        <v>45959</v>
      </c>
      <c r="C24" s="31"/>
      <c r="D24" s="32">
        <v>45</v>
      </c>
      <c r="E24" s="33" t="s">
        <v>15</v>
      </c>
      <c r="F24" s="23" t="s">
        <v>45</v>
      </c>
      <c r="G24" s="39"/>
    </row>
    <row r="25" spans="1:15" x14ac:dyDescent="0.25">
      <c r="A25" s="63">
        <f>IF(ISBLANK(B25),"",_xlfn.ISOWEEKNUM('Journal de travail'!$B25))</f>
        <v>44</v>
      </c>
      <c r="B25" s="34">
        <v>45961</v>
      </c>
      <c r="C25" s="35"/>
      <c r="D25" s="36">
        <v>30</v>
      </c>
      <c r="E25" s="37" t="s">
        <v>16</v>
      </c>
      <c r="F25" s="23" t="s">
        <v>46</v>
      </c>
      <c r="G25" s="40"/>
    </row>
    <row r="26" spans="1:15" x14ac:dyDescent="0.25">
      <c r="A26" s="62">
        <f>IF(ISBLANK(B26),"",_xlfn.ISOWEEKNUM('Journal de travail'!$B26))</f>
        <v>44</v>
      </c>
      <c r="B26" s="30">
        <v>45961</v>
      </c>
      <c r="C26" s="31"/>
      <c r="D26" s="32">
        <v>30</v>
      </c>
      <c r="E26" s="33" t="s">
        <v>14</v>
      </c>
      <c r="F26" s="23" t="s">
        <v>47</v>
      </c>
      <c r="G26" s="39"/>
    </row>
    <row r="27" spans="1:15" x14ac:dyDescent="0.25">
      <c r="A27" s="63">
        <f>IF(ISBLANK(B27),"",_xlfn.ISOWEEKNUM('Journal de travail'!$B27))</f>
        <v>44</v>
      </c>
      <c r="B27" s="34">
        <v>45961</v>
      </c>
      <c r="C27" s="35">
        <v>1</v>
      </c>
      <c r="D27" s="36">
        <v>0</v>
      </c>
      <c r="E27" s="37" t="s">
        <v>15</v>
      </c>
      <c r="F27" s="23" t="s">
        <v>48</v>
      </c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2" workbookViewId="0">
      <selection activeCell="T20" sqref="T20"/>
    </sheetView>
  </sheetViews>
  <sheetFormatPr baseColWidth="10" defaultColWidth="11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19</v>
      </c>
      <c r="F2" s="68">
        <v>90</v>
      </c>
      <c r="G2" s="66" t="s">
        <v>20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21</v>
      </c>
      <c r="L4" s="66" t="s">
        <v>22</v>
      </c>
      <c r="M4" s="41"/>
      <c r="N4" s="19"/>
    </row>
    <row r="5" spans="1:14" x14ac:dyDescent="0.3">
      <c r="A5" t="s">
        <v>23</v>
      </c>
      <c r="B5" t="s">
        <v>24</v>
      </c>
      <c r="C5" s="41" t="s">
        <v>25</v>
      </c>
      <c r="D5" s="42"/>
      <c r="E5" s="45" t="s">
        <v>26</v>
      </c>
      <c r="F5" s="46" t="s">
        <v>27</v>
      </c>
      <c r="G5" s="47" t="s">
        <v>28</v>
      </c>
      <c r="L5" s="48" t="s">
        <v>26</v>
      </c>
      <c r="M5" s="49" t="s">
        <v>27</v>
      </c>
      <c r="N5" s="50" t="s">
        <v>28</v>
      </c>
    </row>
    <row r="6" spans="1:14" x14ac:dyDescent="0.3">
      <c r="A6">
        <f>SUMIF('Journal de travail'!$E$7:$E$532,Plannification!E6,'Journal de travail'!$C$7:$C$532)*60</f>
        <v>60</v>
      </c>
      <c r="B6">
        <f>SUMIF('Journal de travail'!$E$7:$E$532,Plannification!E6,'Journal de travail'!$D$7:$D$532)</f>
        <v>100</v>
      </c>
      <c r="C6">
        <f t="shared" ref="C6:C10" si="0">SUM(A6:B6)</f>
        <v>160</v>
      </c>
      <c r="E6" s="70" t="str">
        <f>'Journal de travail'!M8</f>
        <v>Analyse</v>
      </c>
      <c r="F6" s="71" t="str">
        <f>QUOTIENT(SUM(A6:B6),60)&amp;" h "&amp;TEXT(MOD(SUM(A6:B6),60), "00")&amp;" min"</f>
        <v>2 h 40 min</v>
      </c>
      <c r="G6" s="72">
        <f>SUM(A6:B6)/$C$11</f>
        <v>0.17486338797814208</v>
      </c>
      <c r="L6" s="51" t="str">
        <f>'Journal de travail'!M8</f>
        <v>Analyse</v>
      </c>
      <c r="M6" s="52" t="str">
        <f>INT($F$2*N6)&amp;" h "&amp;TEXT(ROUND(MOD($F$2*N6,1)*60,0),"00")&amp;" m"</f>
        <v>18 h 00 m</v>
      </c>
      <c r="N6" s="58">
        <v>0.2</v>
      </c>
    </row>
    <row r="7" spans="1:14" x14ac:dyDescent="0.3">
      <c r="A7">
        <f>SUMIF('Journal de travail'!$E$7:$E$532,Plannification!E7,'Journal de travail'!$C$7:$C$532)*60</f>
        <v>360</v>
      </c>
      <c r="B7">
        <f>SUMIF('Journal de travail'!$E$7:$E$532,Plannification!E7,'Journal de travail'!$D$7:$D$532)</f>
        <v>205</v>
      </c>
      <c r="C7">
        <f t="shared" si="0"/>
        <v>565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9 h 25 min</v>
      </c>
      <c r="G7" s="75">
        <f t="shared" ref="G7:G9" si="2">SUM(A7:B7)/$C$11</f>
        <v>0.61748633879781423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31 h 30 m</v>
      </c>
      <c r="N7" s="59">
        <v>0.35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4 h 30 m</v>
      </c>
      <c r="N8" s="58">
        <v>0.05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130</v>
      </c>
      <c r="C9">
        <f t="shared" si="0"/>
        <v>190</v>
      </c>
      <c r="E9" s="77" t="str">
        <f>'Journal de travail'!M11</f>
        <v>Documentation</v>
      </c>
      <c r="F9" s="74" t="str">
        <f t="shared" si="1"/>
        <v>3 h 10 min</v>
      </c>
      <c r="G9" s="75">
        <f t="shared" si="2"/>
        <v>0.20765027322404372</v>
      </c>
      <c r="L9" s="55" t="str">
        <f>'Journal de travail'!M11</f>
        <v>Documentation</v>
      </c>
      <c r="M9" s="52" t="str">
        <f t="shared" si="3"/>
        <v>36 h 00 m</v>
      </c>
      <c r="N9" s="59">
        <v>0.4</v>
      </c>
    </row>
    <row r="10" spans="1:14" hidden="1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18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18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480</v>
      </c>
      <c r="B11">
        <f>SUM(B6:B10)</f>
        <v>435</v>
      </c>
      <c r="C11">
        <f>SUM(A11:B11)</f>
        <v>915</v>
      </c>
      <c r="E11" s="81" t="s">
        <v>29</v>
      </c>
      <c r="F11" s="71" t="str">
        <f t="shared" si="1"/>
        <v>15 h 15 min</v>
      </c>
      <c r="G11" s="82">
        <f>C11/C12</f>
        <v>0.16944444444444445</v>
      </c>
      <c r="L11" s="56" t="s">
        <v>29</v>
      </c>
      <c r="M11" s="57"/>
      <c r="N11" s="60">
        <f>SUM(N6:N10)</f>
        <v>1</v>
      </c>
    </row>
    <row r="12" spans="1:14" x14ac:dyDescent="0.3">
      <c r="C12">
        <f>F2*60</f>
        <v>5400</v>
      </c>
    </row>
    <row r="13" spans="1:14" x14ac:dyDescent="0.3">
      <c r="F13" s="43"/>
    </row>
  </sheetData>
  <sheetProtection algorithmName="SHA-512" hashValue="u6Q3+o7a9rb9ajPGMQFXFJBxNR95C93y6qzzKCld0gZtCTYGL+7OMe+WbK2ki7xwzk+WSRqA9/xPSrIc7CBoPg==" saltValue="e1RdssACZUGVypOFgaRLDA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Normal="100" workbookViewId="0">
      <selection activeCell="R14" sqref="R14"/>
    </sheetView>
  </sheetViews>
  <sheetFormatPr baseColWidth="10" defaultColWidth="11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ff2034f-5386-4151-8c46-54da7a5b32f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76C443FF0F244888E15ACF9A09EDB4" ma:contentTypeVersion="11" ma:contentTypeDescription="Crée un document." ma:contentTypeScope="" ma:versionID="9cffc06b5b0b871a9e6993194a98ee3c">
  <xsd:schema xmlns:xsd="http://www.w3.org/2001/XMLSchema" xmlns:xs="http://www.w3.org/2001/XMLSchema" xmlns:p="http://schemas.microsoft.com/office/2006/metadata/properties" xmlns:ns3="8ff2034f-5386-4151-8c46-54da7a5b32f0" targetNamespace="http://schemas.microsoft.com/office/2006/metadata/properties" ma:root="true" ma:fieldsID="cd96810c59a6697295ef320b9ca45faf" ns3:_="">
    <xsd:import namespace="8ff2034f-5386-4151-8c46-54da7a5b32f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f2034f-5386-4151-8c46-54da7a5b32f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8ff2034f-5386-4151-8c46-54da7a5b32f0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E57F0D-514D-4981-B0CB-C694387F7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f2034f-5386-4151-8c46-54da7a5b32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Aaron Vichery</cp:lastModifiedBy>
  <cp:revision/>
  <dcterms:created xsi:type="dcterms:W3CDTF">2023-11-21T20:00:34Z</dcterms:created>
  <dcterms:modified xsi:type="dcterms:W3CDTF">2025-10-31T09:10:32Z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0x0101006B76C443FF0F244888E15ACF9A09EDB4</vt:lpwstr>
  </property>
  <property fmtid="{D5CDD505-2E9C-101B-9397-08002B2CF9AE}" pid="3" name="MediaServiceImageTags">
    <vt:lpwstr/>
  </property>
</Properties>
</file>