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anipaleducations-my.sharepoint.com/personal/raghavendra_nagarajarao_manipalglobal_com/Documents/Official/MGAIT/AI &amp; DL/Module-3-Text Analytics/Class_Demos/PGDDS_B7A/Notes and References/"/>
    </mc:Choice>
  </mc:AlternateContent>
  <bookViews>
    <workbookView xWindow="0" yWindow="0" windowWidth="20490" windowHeight="8310"/>
  </bookViews>
  <sheets>
    <sheet name="Scenario-1" sheetId="1" r:id="rId1"/>
    <sheet name="Scenario-2" sheetId="2" r:id="rId2"/>
    <sheet name="Rec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N18" i="3"/>
  <c r="N17" i="3"/>
  <c r="N16" i="3"/>
  <c r="M21" i="3"/>
  <c r="M20" i="3"/>
  <c r="M17" i="3"/>
  <c r="M16" i="3"/>
  <c r="H22" i="3"/>
  <c r="H21" i="3"/>
  <c r="H20" i="3"/>
  <c r="H19" i="3"/>
  <c r="H18" i="3"/>
  <c r="H16" i="3"/>
  <c r="G22" i="3"/>
  <c r="G21" i="3"/>
  <c r="G20" i="3"/>
  <c r="G19" i="3"/>
  <c r="G18" i="3"/>
  <c r="G17" i="3"/>
  <c r="G16" i="3"/>
  <c r="D21" i="3"/>
  <c r="D20" i="3"/>
  <c r="D19" i="3"/>
  <c r="D18" i="3"/>
  <c r="D17" i="3"/>
  <c r="D16" i="3"/>
  <c r="N20" i="1"/>
  <c r="J26" i="1"/>
  <c r="J25" i="1"/>
  <c r="J24" i="1"/>
  <c r="J13" i="1"/>
  <c r="L14" i="1"/>
  <c r="J23" i="1"/>
  <c r="J22" i="1"/>
  <c r="J21" i="1"/>
  <c r="O13" i="1"/>
  <c r="N13" i="1"/>
  <c r="M13" i="1"/>
  <c r="L13" i="1"/>
  <c r="K13" i="1"/>
  <c r="O14" i="1"/>
  <c r="H26" i="1"/>
  <c r="H25" i="1"/>
  <c r="H24" i="1"/>
  <c r="H23" i="1"/>
  <c r="H22" i="1"/>
  <c r="H21" i="1"/>
  <c r="C18" i="1" l="1"/>
  <c r="O9" i="1" s="1"/>
  <c r="O10" i="1"/>
  <c r="N10" i="1"/>
  <c r="M10" i="1"/>
  <c r="L10" i="1"/>
  <c r="K10" i="1"/>
  <c r="J10" i="1"/>
  <c r="N9" i="1"/>
  <c r="M9" i="1"/>
  <c r="L9" i="1"/>
  <c r="K9" i="1"/>
  <c r="J9" i="1"/>
  <c r="G26" i="1"/>
  <c r="G25" i="1"/>
  <c r="G24" i="1"/>
  <c r="G23" i="1"/>
  <c r="G22" i="1"/>
  <c r="G21" i="1"/>
  <c r="G18" i="1"/>
  <c r="G17" i="1"/>
  <c r="G16" i="1"/>
  <c r="G15" i="1"/>
  <c r="G14" i="1"/>
  <c r="G13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<sst xmlns="http://schemas.openxmlformats.org/spreadsheetml/2006/main" count="105" uniqueCount="91">
  <si>
    <t>good</t>
  </si>
  <si>
    <t>plain</t>
  </si>
  <si>
    <t>paper</t>
  </si>
  <si>
    <t>really</t>
  </si>
  <si>
    <t>interesting</t>
  </si>
  <si>
    <t>awesome</t>
  </si>
  <si>
    <t>DTM</t>
  </si>
  <si>
    <t>TF = Count of Term in d/total No. of distinct words in d</t>
  </si>
  <si>
    <t>Doc1 = "This paper is very interesting, awesome"</t>
  </si>
  <si>
    <t>Doc0= "This is a very good and plain paper. This is really good and interesting"</t>
  </si>
  <si>
    <t>doc0_clean = "good plain paper really good interesting"</t>
  </si>
  <si>
    <t>doc1_clean="paper interesting awesome"</t>
  </si>
  <si>
    <t>TF(good,0) = 2/5</t>
  </si>
  <si>
    <t>TF(plain,0) = 1/5</t>
  </si>
  <si>
    <t>TF(paper,0) = 1/5</t>
  </si>
  <si>
    <t>TF(really,0) = 1/5</t>
  </si>
  <si>
    <t>TF(interesting,0) = 1/5</t>
  </si>
  <si>
    <t>TF(awesome,0) = 0/5</t>
  </si>
  <si>
    <t>TF(good,1) = 0/3</t>
  </si>
  <si>
    <t>TF(plain,1) = 0/3</t>
  </si>
  <si>
    <t>TF(paper,1) = 1/3</t>
  </si>
  <si>
    <t>TF(really,1) = 0/3</t>
  </si>
  <si>
    <t>TF(interesting,1) = 1/3</t>
  </si>
  <si>
    <t>TF(awesome,1) = 1/3</t>
  </si>
  <si>
    <t>DF = Occourrence of T is doc's/Total no of documents</t>
  </si>
  <si>
    <t>DF(good) = 1/2</t>
  </si>
  <si>
    <t>Df(plain) = 1/2</t>
  </si>
  <si>
    <t>Df(paper) = 2/2</t>
  </si>
  <si>
    <t>DF(really) = 1/2</t>
  </si>
  <si>
    <t>DF(interesting) = 2/2</t>
  </si>
  <si>
    <t>Df(awesome) = 1/2</t>
  </si>
  <si>
    <t>IDF(good)</t>
  </si>
  <si>
    <t xml:space="preserve"> = ln(2)</t>
  </si>
  <si>
    <t>IDF(plain) = ln(2)</t>
  </si>
  <si>
    <t>IDF(really) = ln(2)</t>
  </si>
  <si>
    <t>IDF(paper) = ln(1)</t>
  </si>
  <si>
    <t>IDF(awesome) = ln(2)</t>
  </si>
  <si>
    <t>IDF(interesting) = ln(1)</t>
  </si>
  <si>
    <t>TDIDF = TF*IDF</t>
  </si>
  <si>
    <t>Stop_Words = ["This","is","a","very","and"]</t>
  </si>
  <si>
    <t>docA = "the cat sat on my face"</t>
  </si>
  <si>
    <t>docB = "the dog sat on my bed"</t>
  </si>
  <si>
    <t>Smooth_IDF</t>
  </si>
  <si>
    <t>Correct IDF</t>
  </si>
  <si>
    <t>TFIDF(good,0)</t>
  </si>
  <si>
    <t>DF(t1)</t>
  </si>
  <si>
    <t>DF(t2)</t>
  </si>
  <si>
    <t>DF(t3)</t>
  </si>
  <si>
    <t>DF(t4)</t>
  </si>
  <si>
    <t>DF(t5)</t>
  </si>
  <si>
    <t>DF(t6)</t>
  </si>
  <si>
    <t>=2/7</t>
  </si>
  <si>
    <t>=4/7</t>
  </si>
  <si>
    <t>=5/7</t>
  </si>
  <si>
    <t>IDF(t1)</t>
  </si>
  <si>
    <t>IDF(t2)</t>
  </si>
  <si>
    <t>IDF(t3)</t>
  </si>
  <si>
    <t>IDF(t4)</t>
  </si>
  <si>
    <t>IDF(t5)</t>
  </si>
  <si>
    <t>IDF(t6)</t>
  </si>
  <si>
    <t>TF(T4,d1)</t>
  </si>
  <si>
    <t>TF(T4,d2)</t>
  </si>
  <si>
    <t>TF(T4,d3)</t>
  </si>
  <si>
    <t>TF(T4,d4)</t>
  </si>
  <si>
    <t>TF(T4,d5)</t>
  </si>
  <si>
    <t>TF(T4,d6)</t>
  </si>
  <si>
    <t>TF(T4,d7)</t>
  </si>
  <si>
    <t>TF(T3,d1)</t>
  </si>
  <si>
    <t>TF(T3,d2)</t>
  </si>
  <si>
    <t>TF(T3,d3)</t>
  </si>
  <si>
    <t>TF(T3,d4)</t>
  </si>
  <si>
    <t>TF(T3,d5)</t>
  </si>
  <si>
    <t>TF(T3,d6)</t>
  </si>
  <si>
    <t>TF(T3,d7)</t>
  </si>
  <si>
    <t xml:space="preserve">TFIDF(T4) </t>
  </si>
  <si>
    <t>TFIDF(T3)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</si>
  <si>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above diagram called in text analytics?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</si>
  <si>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are the most common and the rarest term of the corpus?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</si>
  <si>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term frequency of a term which is used a most number of times in that document? Mention the term as well as the term frequency</t>
    </r>
  </si>
  <si>
    <r>
      <t>d.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Identify the document frequency and its IDF of a term which occurs :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</si>
  <si>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least no. of documents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</si>
  <si>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Most of the documents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</si>
  <si>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document is most relevant for the term t3 and t4</t>
    </r>
  </si>
  <si>
    <t>Term Document Matrix</t>
  </si>
  <si>
    <t>T3 - 3 times in doc 1</t>
  </si>
  <si>
    <t>T6 or T1 - 2/7 as DF and 1.252 as IDF</t>
  </si>
  <si>
    <t>T4 or T5 - 5/7 as DF and 0.33 as IDF</t>
  </si>
  <si>
    <t>T3 has the highest TFIDF in doc1</t>
  </si>
  <si>
    <t>T4 has the highest TFIDF in T4</t>
  </si>
  <si>
    <t>T6 - Rarest - 2/7; common T4 or T5 - 5/7</t>
  </si>
  <si>
    <t>=3/7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</si>
</sst>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left" vertical="center" indent="10"/>
    </xf>
    <xf numFmtId="0" fontId="3" fillId="0" borderId="0" xfId="0" applyFont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</xdr:rowOff>
    </xdr:from>
    <xdr:to>
      <xdr:col>8</xdr:col>
      <xdr:colOff>588010</xdr:colOff>
      <xdr:row>11</xdr:row>
      <xdr:rowOff>57785</xdr:rowOff>
    </xdr:to>
    <xdr:pic>
      <xdr:nvPicPr>
        <xdr:cNvPr id="2" name="Picture 1" descr="https://s3-ap-south-1.amazonaws.com/av-blog-media/wp-content/uploads/2017/05/31130818/Picture1.png">
          <a:extLst>
            <a:ext uri="{FF2B5EF4-FFF2-40B4-BE49-F238E27FC236}">
              <a16:creationId xmlns:a16="http://schemas.microsoft.com/office/drawing/2014/main" id="{0BC2EF96-AC67-4448-91B0-A5096E3DE69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5350510" cy="2143760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7" workbookViewId="0">
      <selection activeCell="H25" sqref="H25"/>
    </sheetView>
  </sheetViews>
  <sheetFormatPr defaultRowHeight="15" x14ac:dyDescent="0.25"/>
  <cols>
    <col min="5" max="5" width="6" bestFit="1" customWidth="1"/>
    <col min="6" max="6" width="10.7109375" bestFit="1" customWidth="1"/>
  </cols>
  <sheetData>
    <row r="1" spans="1:15" x14ac:dyDescent="0.25">
      <c r="A1" t="s">
        <v>9</v>
      </c>
    </row>
    <row r="2" spans="1:15" x14ac:dyDescent="0.25">
      <c r="A2" t="s">
        <v>8</v>
      </c>
    </row>
    <row r="3" spans="1:15" x14ac:dyDescent="0.25">
      <c r="A3" t="s">
        <v>39</v>
      </c>
    </row>
    <row r="4" spans="1:15" x14ac:dyDescent="0.25">
      <c r="A4" t="s">
        <v>10</v>
      </c>
    </row>
    <row r="5" spans="1:15" x14ac:dyDescent="0.25">
      <c r="A5" t="s">
        <v>11</v>
      </c>
    </row>
    <row r="7" spans="1:15" x14ac:dyDescent="0.25">
      <c r="A7" t="s">
        <v>6</v>
      </c>
      <c r="I7" t="s">
        <v>38</v>
      </c>
    </row>
    <row r="8" spans="1:15" x14ac:dyDescent="0.25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I8" s="1"/>
      <c r="J8" s="1" t="s">
        <v>0</v>
      </c>
      <c r="K8" s="1" t="s">
        <v>1</v>
      </c>
      <c r="L8" s="1" t="s">
        <v>2</v>
      </c>
      <c r="M8" s="1" t="s">
        <v>3</v>
      </c>
      <c r="N8" s="1" t="s">
        <v>4</v>
      </c>
      <c r="O8" s="1" t="s">
        <v>5</v>
      </c>
    </row>
    <row r="9" spans="1:15" x14ac:dyDescent="0.25">
      <c r="A9" s="1">
        <v>0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I9" s="1">
        <v>0</v>
      </c>
      <c r="J9" s="1">
        <f>C13*G21</f>
        <v>0.2772588722239781</v>
      </c>
      <c r="K9" s="1">
        <f>C14*G22</f>
        <v>0.13862943611198905</v>
      </c>
      <c r="L9" s="1">
        <f>C15*G23</f>
        <v>0</v>
      </c>
      <c r="M9" s="1">
        <f>C16*G24</f>
        <v>0.13862943611198905</v>
      </c>
      <c r="N9" s="1">
        <f>C17*G25</f>
        <v>0</v>
      </c>
      <c r="O9" s="1">
        <f>C18*G26</f>
        <v>0</v>
      </c>
    </row>
    <row r="10" spans="1:15" x14ac:dyDescent="0.25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I10" s="1">
        <v>1</v>
      </c>
      <c r="J10" s="1">
        <f>G13*G21</f>
        <v>0</v>
      </c>
      <c r="K10" s="1">
        <f>G14*G22</f>
        <v>0</v>
      </c>
      <c r="L10" s="1">
        <f>G15*G23</f>
        <v>0</v>
      </c>
      <c r="M10" s="1">
        <f>G16*G24</f>
        <v>0</v>
      </c>
      <c r="N10" s="1">
        <f>G17*G25</f>
        <v>0</v>
      </c>
      <c r="O10" s="1">
        <f>G18*G26</f>
        <v>0.23104906018664842</v>
      </c>
    </row>
    <row r="12" spans="1:15" x14ac:dyDescent="0.25">
      <c r="A12" t="s">
        <v>7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</row>
    <row r="13" spans="1:15" x14ac:dyDescent="0.25">
      <c r="A13" t="s">
        <v>12</v>
      </c>
      <c r="C13">
        <f>2/5</f>
        <v>0.4</v>
      </c>
      <c r="D13" t="s">
        <v>18</v>
      </c>
      <c r="G13">
        <f>0</f>
        <v>0</v>
      </c>
      <c r="I13">
        <v>0</v>
      </c>
      <c r="J13">
        <f>H21*(2/1)</f>
        <v>3.3862943611198908</v>
      </c>
      <c r="K13">
        <f>1*H22</f>
        <v>1.6931471805599454</v>
      </c>
      <c r="L13">
        <f>H23*1</f>
        <v>1</v>
      </c>
      <c r="M13">
        <f>1*H24</f>
        <v>1.6931471805599454</v>
      </c>
      <c r="N13">
        <f>1*H25</f>
        <v>1</v>
      </c>
      <c r="O13">
        <f>0</f>
        <v>0</v>
      </c>
    </row>
    <row r="14" spans="1:15" x14ac:dyDescent="0.25">
      <c r="A14" t="s">
        <v>13</v>
      </c>
      <c r="C14">
        <f>1/5</f>
        <v>0.2</v>
      </c>
      <c r="D14" t="s">
        <v>19</v>
      </c>
      <c r="G14">
        <f>0</f>
        <v>0</v>
      </c>
      <c r="I14">
        <v>1</v>
      </c>
      <c r="J14">
        <v>0</v>
      </c>
      <c r="K14">
        <v>0</v>
      </c>
      <c r="L14">
        <f>1*H23</f>
        <v>1</v>
      </c>
      <c r="M14">
        <v>0</v>
      </c>
      <c r="N14">
        <v>0</v>
      </c>
      <c r="O14">
        <f>H26*1</f>
        <v>1.6931471805599454</v>
      </c>
    </row>
    <row r="15" spans="1:15" x14ac:dyDescent="0.25">
      <c r="A15" t="s">
        <v>14</v>
      </c>
      <c r="C15">
        <f>1/5</f>
        <v>0.2</v>
      </c>
      <c r="D15" t="s">
        <v>20</v>
      </c>
      <c r="G15">
        <f>1/3</f>
        <v>0.33333333333333331</v>
      </c>
    </row>
    <row r="16" spans="1:15" x14ac:dyDescent="0.25">
      <c r="A16" t="s">
        <v>15</v>
      </c>
      <c r="C16">
        <f>1/5</f>
        <v>0.2</v>
      </c>
      <c r="D16" t="s">
        <v>21</v>
      </c>
      <c r="G16">
        <f>0</f>
        <v>0</v>
      </c>
    </row>
    <row r="17" spans="1:14" x14ac:dyDescent="0.25">
      <c r="A17" t="s">
        <v>16</v>
      </c>
      <c r="C17">
        <f>1/5</f>
        <v>0.2</v>
      </c>
      <c r="D17" t="s">
        <v>22</v>
      </c>
      <c r="G17">
        <f>1/3</f>
        <v>0.33333333333333331</v>
      </c>
    </row>
    <row r="18" spans="1:14" x14ac:dyDescent="0.25">
      <c r="A18" t="s">
        <v>17</v>
      </c>
      <c r="C18">
        <f>0/5</f>
        <v>0</v>
      </c>
      <c r="D18" t="s">
        <v>23</v>
      </c>
      <c r="G18">
        <f>1/3</f>
        <v>0.33333333333333331</v>
      </c>
    </row>
    <row r="20" spans="1:14" x14ac:dyDescent="0.25">
      <c r="A20" t="s">
        <v>24</v>
      </c>
      <c r="H20" t="s">
        <v>43</v>
      </c>
      <c r="J20" t="s">
        <v>42</v>
      </c>
      <c r="L20" t="s">
        <v>44</v>
      </c>
      <c r="N20">
        <f>J21*2</f>
        <v>2.8109302162163288</v>
      </c>
    </row>
    <row r="21" spans="1:14" x14ac:dyDescent="0.25">
      <c r="A21" t="s">
        <v>25</v>
      </c>
      <c r="D21" t="s">
        <v>31</v>
      </c>
      <c r="E21" t="s">
        <v>32</v>
      </c>
      <c r="G21">
        <f>LN(2)</f>
        <v>0.69314718055994529</v>
      </c>
      <c r="H21">
        <f t="shared" ref="H21:H26" si="0">G21+1</f>
        <v>1.6931471805599454</v>
      </c>
      <c r="J21">
        <f>LN(3/2)+1</f>
        <v>1.4054651081081644</v>
      </c>
    </row>
    <row r="22" spans="1:14" x14ac:dyDescent="0.25">
      <c r="A22" t="s">
        <v>26</v>
      </c>
      <c r="D22" t="s">
        <v>33</v>
      </c>
      <c r="G22">
        <f>LN(2)</f>
        <v>0.69314718055994529</v>
      </c>
      <c r="H22">
        <f t="shared" si="0"/>
        <v>1.6931471805599454</v>
      </c>
      <c r="J22">
        <f>LN(3/2)+1</f>
        <v>1.4054651081081644</v>
      </c>
    </row>
    <row r="23" spans="1:14" x14ac:dyDescent="0.25">
      <c r="A23" t="s">
        <v>27</v>
      </c>
      <c r="D23" t="s">
        <v>35</v>
      </c>
      <c r="G23">
        <f>LN(1)</f>
        <v>0</v>
      </c>
      <c r="H23">
        <f t="shared" si="0"/>
        <v>1</v>
      </c>
      <c r="J23">
        <f>LN(3/3)+1</f>
        <v>1</v>
      </c>
    </row>
    <row r="24" spans="1:14" x14ac:dyDescent="0.25">
      <c r="A24" t="s">
        <v>28</v>
      </c>
      <c r="D24" t="s">
        <v>34</v>
      </c>
      <c r="G24">
        <f>LN(2)</f>
        <v>0.69314718055994529</v>
      </c>
      <c r="H24">
        <f t="shared" si="0"/>
        <v>1.6931471805599454</v>
      </c>
      <c r="J24">
        <f>LN(3/2)+1</f>
        <v>1.4054651081081644</v>
      </c>
    </row>
    <row r="25" spans="1:14" x14ac:dyDescent="0.25">
      <c r="A25" t="s">
        <v>29</v>
      </c>
      <c r="D25" t="s">
        <v>37</v>
      </c>
      <c r="G25">
        <f>LN(1)</f>
        <v>0</v>
      </c>
      <c r="H25">
        <f t="shared" si="0"/>
        <v>1</v>
      </c>
      <c r="J25">
        <f>LN(3/3)+1</f>
        <v>1</v>
      </c>
    </row>
    <row r="26" spans="1:14" x14ac:dyDescent="0.25">
      <c r="A26" t="s">
        <v>30</v>
      </c>
      <c r="D26" t="s">
        <v>36</v>
      </c>
      <c r="G26">
        <f>LN(2)</f>
        <v>0.69314718055994529</v>
      </c>
      <c r="H26">
        <f t="shared" si="0"/>
        <v>1.6931471805599454</v>
      </c>
      <c r="J26">
        <f>LN(3/2)+1</f>
        <v>1.4054651081081644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0" sqref="A10"/>
    </sheetView>
  </sheetViews>
  <sheetFormatPr defaultRowHeight="15" x14ac:dyDescent="0.25"/>
  <sheetData>
    <row r="1" spans="1:1" ht="15.75" x14ac:dyDescent="0.25">
      <c r="A1" s="3" t="s">
        <v>40</v>
      </c>
    </row>
    <row r="2" spans="1:1" ht="15.75" x14ac:dyDescent="0.25">
      <c r="A2" s="3" t="s">
        <v>41</v>
      </c>
    </row>
    <row r="3" spans="1:1" ht="15.75" x14ac:dyDescent="0.25">
      <c r="A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Q33"/>
  <sheetViews>
    <sheetView zoomScaleNormal="100" workbookViewId="0">
      <selection activeCell="H21" sqref="H20:O21"/>
    </sheetView>
  </sheetViews>
  <sheetFormatPr defaultRowHeight="15" x14ac:dyDescent="0.25"/>
  <sheetData>
    <row r="15" spans="1:14" x14ac:dyDescent="0.25">
      <c r="H15" t="s">
        <v>74</v>
      </c>
      <c r="N15" t="s">
        <v>75</v>
      </c>
    </row>
    <row r="16" spans="1:14" x14ac:dyDescent="0.25">
      <c r="A16" t="s">
        <v>45</v>
      </c>
      <c r="B16" s="4" t="s">
        <v>51</v>
      </c>
      <c r="C16" t="s">
        <v>54</v>
      </c>
      <c r="D16">
        <f>LN(7/2)</f>
        <v>1.2527629684953681</v>
      </c>
      <c r="F16" t="s">
        <v>60</v>
      </c>
      <c r="G16">
        <f>0</f>
        <v>0</v>
      </c>
      <c r="H16">
        <f>0</f>
        <v>0</v>
      </c>
      <c r="L16" t="s">
        <v>67</v>
      </c>
      <c r="M16">
        <f>3/3</f>
        <v>1</v>
      </c>
      <c r="N16">
        <f t="shared" ref="N16:N22" si="0">M16*D$18</f>
        <v>0.55961578793542266</v>
      </c>
    </row>
    <row r="17" spans="1:17" x14ac:dyDescent="0.25">
      <c r="A17" t="s">
        <v>46</v>
      </c>
      <c r="B17" s="4" t="s">
        <v>90</v>
      </c>
      <c r="C17" t="s">
        <v>55</v>
      </c>
      <c r="D17">
        <f>LN(7/2)</f>
        <v>1.2527629684953681</v>
      </c>
      <c r="F17" t="s">
        <v>61</v>
      </c>
      <c r="G17">
        <f>0</f>
        <v>0</v>
      </c>
      <c r="H17">
        <v>0</v>
      </c>
      <c r="L17" t="s">
        <v>68</v>
      </c>
      <c r="M17">
        <f>1/3</f>
        <v>0.33333333333333331</v>
      </c>
      <c r="N17">
        <f t="shared" si="0"/>
        <v>0.18653859597847422</v>
      </c>
    </row>
    <row r="18" spans="1:17" x14ac:dyDescent="0.25">
      <c r="A18" t="s">
        <v>47</v>
      </c>
      <c r="B18" s="4" t="s">
        <v>52</v>
      </c>
      <c r="C18" t="s">
        <v>56</v>
      </c>
      <c r="D18">
        <f>LN(7/4)</f>
        <v>0.55961578793542266</v>
      </c>
      <c r="F18" t="s">
        <v>62</v>
      </c>
      <c r="G18">
        <f>1/3</f>
        <v>0.33333333333333331</v>
      </c>
      <c r="H18">
        <f>G18*D19</f>
        <v>0.11215741220707096</v>
      </c>
      <c r="L18" t="s">
        <v>69</v>
      </c>
      <c r="M18">
        <v>0</v>
      </c>
      <c r="N18">
        <f t="shared" si="0"/>
        <v>0</v>
      </c>
    </row>
    <row r="19" spans="1:17" x14ac:dyDescent="0.25">
      <c r="A19" t="s">
        <v>48</v>
      </c>
      <c r="B19" s="5" t="s">
        <v>53</v>
      </c>
      <c r="C19" t="s">
        <v>57</v>
      </c>
      <c r="D19">
        <f>LN(7/5)</f>
        <v>0.33647223662121289</v>
      </c>
      <c r="F19" t="s">
        <v>63</v>
      </c>
      <c r="G19">
        <f>2/3</f>
        <v>0.66666666666666663</v>
      </c>
      <c r="H19">
        <f>G19*D19</f>
        <v>0.22431482441414191</v>
      </c>
      <c r="L19" t="s">
        <v>70</v>
      </c>
      <c r="M19">
        <v>0</v>
      </c>
      <c r="N19">
        <f t="shared" si="0"/>
        <v>0</v>
      </c>
    </row>
    <row r="20" spans="1:17" x14ac:dyDescent="0.25">
      <c r="A20" t="s">
        <v>49</v>
      </c>
      <c r="B20" s="4" t="s">
        <v>53</v>
      </c>
      <c r="C20" t="s">
        <v>58</v>
      </c>
      <c r="D20">
        <f>LN(7/5)</f>
        <v>0.33647223662121289</v>
      </c>
      <c r="F20" t="s">
        <v>64</v>
      </c>
      <c r="G20">
        <f>1/3</f>
        <v>0.33333333333333331</v>
      </c>
      <c r="H20">
        <f>G20*D$19</f>
        <v>0.11215741220707096</v>
      </c>
      <c r="L20" t="s">
        <v>71</v>
      </c>
      <c r="M20">
        <f>1/3</f>
        <v>0.33333333333333331</v>
      </c>
      <c r="N20">
        <f t="shared" si="0"/>
        <v>0.18653859597847422</v>
      </c>
    </row>
    <row r="21" spans="1:17" x14ac:dyDescent="0.25">
      <c r="A21" t="s">
        <v>50</v>
      </c>
      <c r="B21" s="4" t="s">
        <v>51</v>
      </c>
      <c r="C21" t="s">
        <v>59</v>
      </c>
      <c r="D21">
        <f>LN(7/2)</f>
        <v>1.2527629684953681</v>
      </c>
      <c r="F21" t="s">
        <v>65</v>
      </c>
      <c r="G21">
        <f>1/3</f>
        <v>0.33333333333333331</v>
      </c>
      <c r="H21">
        <f>G21*D$19</f>
        <v>0.11215741220707096</v>
      </c>
      <c r="L21" t="s">
        <v>72</v>
      </c>
      <c r="M21">
        <f>1/3</f>
        <v>0.33333333333333331</v>
      </c>
      <c r="N21">
        <f t="shared" si="0"/>
        <v>0.18653859597847422</v>
      </c>
    </row>
    <row r="22" spans="1:17" x14ac:dyDescent="0.25">
      <c r="F22" t="s">
        <v>66</v>
      </c>
      <c r="G22">
        <f>1/3</f>
        <v>0.33333333333333331</v>
      </c>
      <c r="H22">
        <f>G22*D$19</f>
        <v>0.11215741220707096</v>
      </c>
      <c r="L22" t="s">
        <v>73</v>
      </c>
      <c r="M22">
        <v>0</v>
      </c>
      <c r="N22">
        <f t="shared" si="0"/>
        <v>0</v>
      </c>
    </row>
    <row r="26" spans="1:17" x14ac:dyDescent="0.25">
      <c r="A26" s="6" t="s">
        <v>76</v>
      </c>
      <c r="Q26" t="s">
        <v>83</v>
      </c>
    </row>
    <row r="27" spans="1:17" x14ac:dyDescent="0.25">
      <c r="A27" s="6" t="s">
        <v>77</v>
      </c>
      <c r="Q27" t="s">
        <v>89</v>
      </c>
    </row>
    <row r="28" spans="1:17" x14ac:dyDescent="0.25">
      <c r="A28" s="6" t="s">
        <v>78</v>
      </c>
      <c r="Q28" t="s">
        <v>84</v>
      </c>
    </row>
    <row r="29" spans="1:17" x14ac:dyDescent="0.25">
      <c r="A29" s="6" t="s">
        <v>79</v>
      </c>
    </row>
    <row r="30" spans="1:17" x14ac:dyDescent="0.25">
      <c r="A30" s="7" t="s">
        <v>80</v>
      </c>
      <c r="Q30" t="s">
        <v>85</v>
      </c>
    </row>
    <row r="31" spans="1:17" x14ac:dyDescent="0.25">
      <c r="A31" s="7" t="s">
        <v>81</v>
      </c>
      <c r="Q31" t="s">
        <v>86</v>
      </c>
    </row>
    <row r="32" spans="1:17" x14ac:dyDescent="0.25">
      <c r="A32" s="6" t="s">
        <v>82</v>
      </c>
      <c r="Q32" t="s">
        <v>87</v>
      </c>
    </row>
    <row r="33" spans="17:17" x14ac:dyDescent="0.25">
      <c r="Q33" t="s">
        <v>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D86F171DDB24AB6E802B330D60C54" ma:contentTypeVersion="11" ma:contentTypeDescription="Create a new document." ma:contentTypeScope="" ma:versionID="06074eadecd85d5c015b1617234cd094">
  <xsd:schema xmlns:xsd="http://www.w3.org/2001/XMLSchema" xmlns:xs="http://www.w3.org/2001/XMLSchema" xmlns:p="http://schemas.microsoft.com/office/2006/metadata/properties" xmlns:ns3="32dedab8-6ac7-48c6-a2f2-d598777196e3" xmlns:ns4="15ddbe07-f993-407c-9594-387a78c5d2f4" targetNamespace="http://schemas.microsoft.com/office/2006/metadata/properties" ma:root="true" ma:fieldsID="215797304ce83b39efb1e6e4a3f723cb" ns3:_="" ns4:_="">
    <xsd:import namespace="32dedab8-6ac7-48c6-a2f2-d598777196e3"/>
    <xsd:import namespace="15ddbe07-f993-407c-9594-387a78c5d2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edab8-6ac7-48c6-a2f2-d598777196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dbe07-f993-407c-9594-387a78c5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7FBB66-BD2C-46D3-9E4A-5656A0AFC9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CB5954-B8B9-4A9A-9DEF-D18A33758536}">
  <ds:schemaRefs>
    <ds:schemaRef ds:uri="http://schemas.microsoft.com/office/2006/documentManagement/types"/>
    <ds:schemaRef ds:uri="http://purl.org/dc/elements/1.1/"/>
    <ds:schemaRef ds:uri="http://www.w3.org/XML/1998/namespace"/>
    <ds:schemaRef ds:uri="32dedab8-6ac7-48c6-a2f2-d598777196e3"/>
    <ds:schemaRef ds:uri="http://schemas.microsoft.com/office/2006/metadata/properties"/>
    <ds:schemaRef ds:uri="http://schemas.microsoft.com/office/infopath/2007/PartnerControls"/>
    <ds:schemaRef ds:uri="15ddbe07-f993-407c-9594-387a78c5d2f4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0869EAA-9837-4D1A-8BF1-4B2D7C9B8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dedab8-6ac7-48c6-a2f2-d598777196e3"/>
    <ds:schemaRef ds:uri="15ddbe07-f993-407c-9594-387a78c5d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Scenario-1</vt:lpstr>
      <vt:lpstr>Scenario-2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2020-01-20T15:59:33Z</dcterms:created>
  <dcterms:modified xsi:type="dcterms:W3CDTF">2020-01-31T03:27:28Z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0x01010058DD86F171DDB24AB6E802B330D60C54</vt:lpwstr>
  </property>
</Properties>
</file>