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xr:revisionPtr revIDLastSave="0" documentId="13_ncr:1_{D45FBA09-9420-41CC-83BC-1474481AB91F}" xr6:coauthVersionLast="47" xr6:coauthVersionMax="47" xr10:uidLastSave="{00000000-0000-0000-0000-000000000000}"/>
  <bookViews>
    <workbookView xWindow="-120" yWindow="-120" windowWidth="20730" windowHeight="11160" xr2:uid="{00000000-000D-0000-FFFF-FFFF00000000}"/>
  </bookViews>
  <sheets>
    <sheet name="Check register" sheetId="1" r:id="rId1"/>
  </sheets>
  <definedNames>
    <definedName name="Balance">IFERROR(TBL_Transactions[[#This Row],[Deposit]]+'Check register'!$I1048576-TBL_Transactions[[#This Row],[Withdrawal]],'Check register'!$I1048576)</definedName>
    <definedName name="Credit_card">'Check register'!$N$27</definedName>
    <definedName name="List_Categories">'Check register'!$R$1:$R$9</definedName>
    <definedName name="_xlnm.Print_Area" localSheetId="0">'Check register'!$B$1:$P$34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1" l="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S4" i="1"/>
  <c r="S5" i="1"/>
  <c r="S3" i="1"/>
  <c r="S6" i="1"/>
  <c r="S7" i="1"/>
  <c r="S8" i="1"/>
  <c r="S9" i="1"/>
  <c r="Q3" i="1" l="1"/>
  <c r="Q9" i="1"/>
  <c r="Q8" i="1"/>
  <c r="Q6" i="1"/>
  <c r="Q5" i="1"/>
  <c r="Q4" i="1"/>
  <c r="Q7" i="1"/>
  <c r="O22" i="1" l="1"/>
  <c r="O20" i="1"/>
  <c r="O18" i="1"/>
  <c r="N22" i="1"/>
  <c r="N20" i="1"/>
  <c r="N18" i="1"/>
  <c r="N21" i="1"/>
  <c r="N19" i="1"/>
  <c r="N17" i="1"/>
  <c r="O21" i="1"/>
  <c r="O19" i="1"/>
  <c r="O17" i="1"/>
</calcChain>
</file>

<file path=xl/sharedStrings.xml><?xml version="1.0" encoding="utf-8"?>
<sst xmlns="http://schemas.openxmlformats.org/spreadsheetml/2006/main" count="176" uniqueCount="102">
  <si>
    <t>Check #</t>
  </si>
  <si>
    <t>Date</t>
  </si>
  <si>
    <t>Description</t>
  </si>
  <si>
    <t>Category</t>
  </si>
  <si>
    <t>Withdrawal</t>
  </si>
  <si>
    <t>Deposit</t>
  </si>
  <si>
    <t>Balance</t>
  </si>
  <si>
    <t>Groceries</t>
  </si>
  <si>
    <t>Mortgage</t>
  </si>
  <si>
    <t>Other</t>
  </si>
  <si>
    <t>Utilities</t>
  </si>
  <si>
    <t>Investment</t>
  </si>
  <si>
    <t>Insurance</t>
  </si>
  <si>
    <t>CHECK REGISTER</t>
  </si>
  <si>
    <t>Grocery store</t>
  </si>
  <si>
    <t>Credit card</t>
  </si>
  <si>
    <t xml:space="preserve">Current balance: </t>
  </si>
  <si>
    <t xml:space="preserve">Bank account number: </t>
  </si>
  <si>
    <t xml:space="preserve">Beginning balance by binod sir </t>
  </si>
  <si>
    <t>cash</t>
  </si>
  <si>
    <t xml:space="preserve">cash </t>
  </si>
  <si>
    <t>onion</t>
  </si>
  <si>
    <t>grocery store</t>
  </si>
  <si>
    <t xml:space="preserve">dhaniya </t>
  </si>
  <si>
    <t xml:space="preserve"> cucumber</t>
  </si>
  <si>
    <t>milk (15)</t>
  </si>
  <si>
    <t>milk</t>
  </si>
  <si>
    <t>room charge</t>
  </si>
  <si>
    <t xml:space="preserve">room </t>
  </si>
  <si>
    <t>chowmin (3)</t>
  </si>
  <si>
    <t>3 packets</t>
  </si>
  <si>
    <t xml:space="preserve">petrol fee </t>
  </si>
  <si>
    <t xml:space="preserve"> scoty of mam </t>
  </si>
  <si>
    <t>milk(5)</t>
  </si>
  <si>
    <t>battery of mice</t>
  </si>
  <si>
    <t>microphone</t>
  </si>
  <si>
    <t>program</t>
  </si>
  <si>
    <t xml:space="preserve">big hall </t>
  </si>
  <si>
    <t xml:space="preserve">credit program </t>
  </si>
  <si>
    <t xml:space="preserve">transport fee </t>
  </si>
  <si>
    <t>transport</t>
  </si>
  <si>
    <t xml:space="preserve">grocries </t>
  </si>
  <si>
    <t>cabbage /carrot</t>
  </si>
  <si>
    <t>friut and</t>
  </si>
  <si>
    <t>vegetable</t>
  </si>
  <si>
    <t>mushroom</t>
  </si>
  <si>
    <t>thumpin</t>
  </si>
  <si>
    <t xml:space="preserve">room charge </t>
  </si>
  <si>
    <t>no212</t>
  </si>
  <si>
    <t>noodles for</t>
  </si>
  <si>
    <t>hotel hall</t>
  </si>
  <si>
    <t xml:space="preserve">trempura jeera </t>
  </si>
  <si>
    <t>rogen</t>
  </si>
  <si>
    <t>m aize</t>
  </si>
  <si>
    <t xml:space="preserve">tomato </t>
  </si>
  <si>
    <t>susace</t>
  </si>
  <si>
    <t>signature</t>
  </si>
  <si>
    <t>1 half</t>
  </si>
  <si>
    <t>1 quarter</t>
  </si>
  <si>
    <t>milk(10)</t>
  </si>
  <si>
    <t xml:space="preserve">lasun </t>
  </si>
  <si>
    <t>1kg</t>
  </si>
  <si>
    <t>sliver foil</t>
  </si>
  <si>
    <t>medicine</t>
  </si>
  <si>
    <t>dipak sir</t>
  </si>
  <si>
    <t>tea cookies(4)</t>
  </si>
  <si>
    <t>cookies only(1)</t>
  </si>
  <si>
    <t>curd(2)</t>
  </si>
  <si>
    <t>cauliflower and brocauli</t>
  </si>
  <si>
    <t xml:space="preserve">friut </t>
  </si>
  <si>
    <t>friut(13)</t>
  </si>
  <si>
    <t>friuts</t>
  </si>
  <si>
    <t xml:space="preserve">matchstick </t>
  </si>
  <si>
    <t>3 liters oil</t>
  </si>
  <si>
    <t>oil</t>
  </si>
  <si>
    <t xml:space="preserve">ghee and geera </t>
  </si>
  <si>
    <t xml:space="preserve">dipak sir </t>
  </si>
  <si>
    <t xml:space="preserve">tubrog </t>
  </si>
  <si>
    <t>sugar fee juice</t>
  </si>
  <si>
    <t xml:space="preserve">soap </t>
  </si>
  <si>
    <t xml:space="preserve">suruf  </t>
  </si>
  <si>
    <t>12/5 2079</t>
  </si>
  <si>
    <t xml:space="preserve">milk </t>
  </si>
  <si>
    <t xml:space="preserve">curd </t>
  </si>
  <si>
    <t>capsicon</t>
  </si>
  <si>
    <t>milk (7)</t>
  </si>
  <si>
    <t>sprite</t>
  </si>
  <si>
    <t xml:space="preserve">oil for generator </t>
  </si>
  <si>
    <t xml:space="preserve">vegetables buy by mam </t>
  </si>
  <si>
    <t xml:space="preserve">bed sheet cover </t>
  </si>
  <si>
    <t>fee</t>
  </si>
  <si>
    <t xml:space="preserve">amar joyti 30 chicken khana </t>
  </si>
  <si>
    <t>office hall</t>
  </si>
  <si>
    <t xml:space="preserve">potato </t>
  </si>
  <si>
    <t>suruf</t>
  </si>
  <si>
    <t>12/6 2079</t>
  </si>
  <si>
    <t xml:space="preserve">generator repair </t>
  </si>
  <si>
    <t xml:space="preserve">vegetable my me </t>
  </si>
  <si>
    <t>cauliflower</t>
  </si>
  <si>
    <t>curd</t>
  </si>
  <si>
    <t>I have gaven to  jamuna</t>
  </si>
  <si>
    <t>mam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</si>
</sst>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mm/dd/yyyy;@"/>
    <numFmt numFmtId="165" formatCode="&quot;$&quot;\ #,##0.00_);\(&quot;$&quot;\ #,##0.00\)"/>
    <numFmt numFmtId="166" formatCode=";;;"/>
    <numFmt numFmtId="167" formatCode="_([$$-409]* #,##0.00_);_([$$-409]* \(#,##0.00\);_([$$-409]* &quot;-&quot;??_);_(@_)"/>
  </numFmts>
  <fonts count="38" x14ac:knownFonts="1">
    <font>
      <sz val="11"/>
      <color theme="1"/>
      <name val="Century Gothic"/>
      <family val="2"/>
      <scheme val="minor"/>
    </font>
    <font>
      <sz val="11"/>
      <color theme="0"/>
      <name val="Century Gothic"/>
      <family val="2"/>
      <scheme val="minor"/>
    </font>
    <font>
      <sz val="10"/>
      <color theme="1" tint="0.14999847407452621"/>
      <name val="Century Gothic"/>
      <family val="2"/>
      <scheme val="minor"/>
    </font>
    <font>
      <sz val="10"/>
      <name val="Century Gothic"/>
      <family val="2"/>
      <scheme val="minor"/>
    </font>
    <font>
      <sz val="10"/>
      <name val="Century Gothic"/>
      <family val="2"/>
      <scheme val="major"/>
    </font>
    <font>
      <sz val="10"/>
      <color theme="2" tint="-0.89999084444715716"/>
      <name val="Century Gothic"/>
      <family val="2"/>
      <scheme val="major"/>
    </font>
    <font>
      <sz val="10"/>
      <color theme="0"/>
      <name val="Century Gothic"/>
      <family val="2"/>
      <scheme val="minor"/>
    </font>
    <font>
      <sz val="10"/>
      <color theme="0"/>
      <name val="Century Gothic"/>
      <family val="2"/>
      <scheme val="major"/>
    </font>
    <font>
      <sz val="11"/>
      <color theme="1" tint="0.14999847407452621"/>
      <name val="Century Gothic"/>
      <family val="2"/>
      <scheme val="minor"/>
    </font>
    <font>
      <sz val="11"/>
      <name val="Century Gothic"/>
      <family val="2"/>
      <scheme val="minor"/>
    </font>
    <font>
      <b/>
      <sz val="40"/>
      <color theme="1" tint="0.14999847407452621"/>
      <name val="Century Gothic"/>
      <family val="2"/>
      <scheme val="major"/>
    </font>
    <font>
      <b/>
      <sz val="40"/>
      <name val="Century Gothic"/>
      <family val="2"/>
      <scheme val="major"/>
    </font>
    <font>
      <sz val="10"/>
      <color theme="4" tint="-0.499984740745262"/>
      <name val="Century Gothic"/>
      <family val="2"/>
      <scheme val="major"/>
    </font>
    <font>
      <b/>
      <sz val="40"/>
      <color theme="0"/>
      <name val="Century Gothic"/>
      <family val="2"/>
      <scheme val="major"/>
    </font>
    <font>
      <sz val="10"/>
      <color theme="1"/>
      <name val="Century Gothic"/>
      <family val="2"/>
      <scheme val="minor"/>
    </font>
    <font>
      <sz val="40"/>
      <color theme="1"/>
      <name val="Century Gothic"/>
      <family val="2"/>
      <scheme val="minor"/>
    </font>
    <font>
      <sz val="10"/>
      <color theme="1" tint="0.249977111117893"/>
      <name val="Century Gothic"/>
      <family val="1"/>
      <scheme val="major"/>
    </font>
    <font>
      <b/>
      <sz val="40"/>
      <color theme="1" tint="0.14999847407452621"/>
      <name val="Century Gothic"/>
      <family val="1"/>
      <scheme val="major"/>
    </font>
    <font>
      <sz val="11"/>
      <color theme="1" tint="0.14999847407452621"/>
      <name val="Century Gothic"/>
      <family val="1"/>
      <scheme val="major"/>
    </font>
    <font>
      <sz val="10"/>
      <color theme="1" tint="0.14999847407452621"/>
      <name val="Century Gothic"/>
      <family val="1"/>
      <scheme val="major"/>
    </font>
    <font>
      <sz val="10"/>
      <color theme="4" tint="-0.499984740745262"/>
      <name val="Century Gothic"/>
      <family val="1"/>
      <scheme val="major"/>
    </font>
    <font>
      <sz val="10"/>
      <color theme="5" tint="-0.24994659260841701"/>
      <name val="Century Gothic"/>
      <family val="1"/>
      <scheme val="major"/>
    </font>
    <font>
      <b/>
      <sz val="10"/>
      <color theme="5" tint="-0.24994659260841701"/>
      <name val="Century Gothic"/>
      <family val="1"/>
      <scheme val="major"/>
    </font>
    <font>
      <sz val="10"/>
      <color theme="1"/>
      <name val="Century Gothic"/>
      <family val="2"/>
      <scheme val="major"/>
    </font>
    <font>
      <sz val="10"/>
      <color theme="1"/>
      <name val="Century Gothic"/>
      <family val="1"/>
      <scheme val="major"/>
    </font>
    <font>
      <b/>
      <sz val="40"/>
      <color theme="5" tint="-0.24994659260841701"/>
      <name val="Century Gothic"/>
      <family val="1"/>
      <scheme val="major"/>
    </font>
    <font>
      <sz val="36"/>
      <color theme="5" tint="-0.24994659260841701"/>
      <name val="Century Gothic"/>
      <family val="1"/>
      <scheme val="major"/>
    </font>
    <font>
      <b/>
      <sz val="10"/>
      <color theme="5" tint="-0.249977111117893"/>
      <name val="Century Gothic"/>
      <family val="2"/>
      <scheme val="major"/>
    </font>
    <font>
      <sz val="10"/>
      <color theme="6" tint="0.79998168889431442"/>
      <name val="Century Gothic"/>
      <family val="2"/>
      <scheme val="minor"/>
    </font>
    <font>
      <b/>
      <sz val="10"/>
      <color theme="5" tint="-0.24994659260841701"/>
      <name val="Century Gothic"/>
      <family val="1"/>
      <scheme val="minor"/>
    </font>
    <font>
      <sz val="10"/>
      <color theme="1" tint="0.14999847407452621"/>
      <name val="Century Gothic"/>
      <family val="1"/>
      <scheme val="minor"/>
    </font>
    <font>
      <sz val="10"/>
      <color theme="1"/>
      <name val="Century Gothic"/>
      <family val="1"/>
      <scheme val="minor"/>
    </font>
    <font>
      <b/>
      <sz val="10"/>
      <color theme="1"/>
      <name val="Century Gothic"/>
      <family val="1"/>
      <scheme val="minor"/>
    </font>
    <font>
      <sz val="11"/>
      <color theme="1"/>
      <name val="Century Gothic"/>
      <family val="2"/>
      <scheme val="minor"/>
    </font>
    <font>
      <b/>
      <sz val="10"/>
      <color theme="1" tint="0.14999847407452621"/>
      <name val="Century Gothic"/>
      <family val="1"/>
      <scheme val="minor"/>
    </font>
    <font>
      <b/>
      <sz val="10"/>
      <color theme="1" tint="0.14999847407452621"/>
      <name val="Century Gothic"/>
      <family val="2"/>
      <scheme val="minor"/>
    </font>
    <font>
      <sz val="8"/>
      <color theme="1" tint="0.14999847407452621"/>
      <name val="Century Gothic"/>
      <family val="2"/>
      <scheme val="minor"/>
    </font>
    <font>
      <b/>
      <sz val="12"/>
      <color theme="1" tint="0.14999847407452621"/>
      <name val="Century Gothic"/>
      <family val="2"/>
      <scheme val="minor"/>
    </font>
  </fonts>
  <fills count="11">
    <fill>
      <patternFill patternType="none"/>
    </fill>
    <fill>
      <patternFill patternType="gray125"/>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tint="-0.499984740745262"/>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6" tint="0.79998168889431442"/>
        <bgColor indexed="64"/>
      </patternFill>
    </fill>
  </fills>
  <borders count="6">
    <border>
      <left/>
      <right/>
      <top/>
      <bottom/>
      <diagonal/>
    </border>
    <border>
      <left/>
      <right/>
      <top style="thin">
        <color theme="5"/>
      </top>
      <bottom/>
      <diagonal/>
    </border>
    <border>
      <left/>
      <right/>
      <top style="thick">
        <color theme="5"/>
      </top>
      <bottom/>
      <diagonal/>
    </border>
    <border>
      <left/>
      <right/>
      <top style="thick">
        <color theme="5"/>
      </top>
      <bottom style="thick">
        <color theme="5"/>
      </bottom>
      <diagonal/>
    </border>
    <border>
      <left/>
      <right/>
      <top/>
      <bottom style="thick">
        <color theme="5"/>
      </bottom>
      <diagonal/>
    </border>
    <border>
      <left style="thick">
        <color theme="6" tint="0.79998168889431442"/>
      </left>
      <right style="thick">
        <color theme="6" tint="0.79998168889431442"/>
      </right>
      <top style="thick">
        <color theme="6" tint="0.79998168889431442"/>
      </top>
      <bottom style="thick">
        <color theme="6" tint="0.79998168889431442"/>
      </bottom>
      <diagonal/>
    </border>
  </borders>
  <cellStyleXfs count="2">
    <xf numFmtId="0" fontId="0" fillId="0" borderId="0"/>
    <xf numFmtId="44" fontId="33" fillId="0" borderId="0" applyFont="0" applyFill="0" applyBorder="0" applyAlignment="0" applyProtection="0"/>
  </cellStyleXfs>
  <cellXfs count="97">
    <xf numFmtId="0" fontId="0" fillId="0" borderId="0" xfId="0"/>
    <xf numFmtId="0" fontId="2"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49" fontId="2" fillId="0" borderId="0" xfId="0" applyNumberFormat="1" applyFont="1" applyAlignment="1">
      <alignment horizontal="left" vertical="center" indent="1"/>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left" vertical="center" indent="1"/>
    </xf>
    <xf numFmtId="0" fontId="6" fillId="0" borderId="0" xfId="0" applyFont="1" applyAlignment="1">
      <alignment horizontal="left"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166" fontId="0" fillId="0" borderId="0" xfId="0" applyNumberFormat="1" applyAlignment="1">
      <alignment horizontal="center" vertical="center"/>
    </xf>
    <xf numFmtId="166" fontId="0" fillId="0" borderId="0" xfId="0" applyNumberFormat="1" applyAlignment="1">
      <alignment horizontal="left" vertical="center" indent="1"/>
    </xf>
    <xf numFmtId="166" fontId="0" fillId="0" borderId="0" xfId="0" applyNumberFormat="1" applyAlignment="1">
      <alignment horizontal="left" vertical="center"/>
    </xf>
    <xf numFmtId="166" fontId="14" fillId="0" borderId="0" xfId="0" applyNumberFormat="1" applyFont="1" applyAlignment="1">
      <alignment horizontal="left" vertical="center" indent="1"/>
    </xf>
    <xf numFmtId="166" fontId="14" fillId="0" borderId="0" xfId="0" applyNumberFormat="1" applyFont="1" applyAlignment="1">
      <alignment horizontal="center" vertical="center"/>
    </xf>
    <xf numFmtId="166" fontId="14" fillId="0" borderId="0" xfId="0" applyNumberFormat="1" applyFont="1" applyAlignment="1">
      <alignment horizontal="left" vertical="center"/>
    </xf>
    <xf numFmtId="166" fontId="15" fillId="0" borderId="0" xfId="0" applyNumberFormat="1" applyFont="1" applyAlignment="1">
      <alignment horizontal="center" vertical="center"/>
    </xf>
    <xf numFmtId="166" fontId="15" fillId="0" borderId="0" xfId="0" applyNumberFormat="1" applyFont="1" applyAlignment="1">
      <alignment horizontal="left" vertical="center" indent="1"/>
    </xf>
    <xf numFmtId="166" fontId="15" fillId="0" borderId="0" xfId="0" applyNumberFormat="1" applyFont="1" applyAlignment="1">
      <alignment horizontal="left" vertical="center"/>
    </xf>
    <xf numFmtId="0" fontId="5" fillId="0" borderId="0" xfId="0" applyFont="1" applyAlignment="1">
      <alignment horizontal="left" vertical="center"/>
    </xf>
    <xf numFmtId="0" fontId="16" fillId="0" borderId="0" xfId="0" applyFont="1" applyAlignment="1">
      <alignment horizontal="left" vertical="center" indent="1"/>
    </xf>
    <xf numFmtId="165" fontId="16" fillId="0" borderId="0" xfId="0" applyNumberFormat="1" applyFont="1" applyAlignment="1">
      <alignment horizontal="left" vertical="center"/>
    </xf>
    <xf numFmtId="0" fontId="2" fillId="0" borderId="0" xfId="0" applyFont="1" applyAlignment="1">
      <alignment horizontal="left" vertical="center" indent="1"/>
    </xf>
    <xf numFmtId="0" fontId="19" fillId="0" borderId="0" xfId="0" applyFont="1" applyAlignment="1">
      <alignment horizontal="center" vertical="center"/>
    </xf>
    <xf numFmtId="0" fontId="19" fillId="9" borderId="0" xfId="0" applyFont="1" applyFill="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44" fontId="20" fillId="0" borderId="0" xfId="0" applyNumberFormat="1" applyFont="1" applyAlignment="1">
      <alignment horizontal="left" vertical="center" indent="1"/>
    </xf>
    <xf numFmtId="0" fontId="19" fillId="0" borderId="0" xfId="0" applyFont="1" applyAlignment="1">
      <alignment horizontal="left" vertical="center" indent="1"/>
    </xf>
    <xf numFmtId="44" fontId="19" fillId="0" borderId="0" xfId="0" applyNumberFormat="1" applyFont="1" applyAlignment="1">
      <alignment horizontal="left" vertical="center" indent="1"/>
    </xf>
    <xf numFmtId="0" fontId="10" fillId="10" borderId="3" xfId="0" applyFont="1" applyFill="1" applyBorder="1" applyAlignment="1">
      <alignment horizontal="center" vertical="center"/>
    </xf>
    <xf numFmtId="0" fontId="27" fillId="10" borderId="3" xfId="0" applyFont="1" applyFill="1" applyBorder="1" applyAlignment="1">
      <alignment horizontal="left" vertical="center"/>
    </xf>
    <xf numFmtId="0" fontId="23" fillId="10" borderId="3" xfId="0" applyFont="1" applyFill="1" applyBorder="1" applyAlignment="1">
      <alignment horizontal="center" vertical="center"/>
    </xf>
    <xf numFmtId="0" fontId="2" fillId="10" borderId="0" xfId="0" applyFont="1" applyFill="1" applyAlignment="1">
      <alignment horizontal="center" vertical="center"/>
    </xf>
    <xf numFmtId="0" fontId="8" fillId="10" borderId="0" xfId="0" applyFont="1" applyFill="1" applyAlignment="1">
      <alignment horizontal="center" vertical="center"/>
    </xf>
    <xf numFmtId="0" fontId="12" fillId="10" borderId="0" xfId="0" applyFont="1" applyFill="1" applyAlignment="1">
      <alignment horizontal="center" vertical="center"/>
    </xf>
    <xf numFmtId="0" fontId="5" fillId="10" borderId="0" xfId="0" applyFont="1" applyFill="1" applyAlignment="1">
      <alignment horizontal="center" vertical="center"/>
    </xf>
    <xf numFmtId="0" fontId="2" fillId="10"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8" borderId="5" xfId="0" applyFont="1" applyFill="1" applyBorder="1" applyAlignment="1">
      <alignment horizontal="center" vertical="center"/>
    </xf>
    <xf numFmtId="0" fontId="2" fillId="7" borderId="5" xfId="0" applyFont="1" applyFill="1" applyBorder="1" applyAlignment="1">
      <alignment horizontal="center" vertical="center"/>
    </xf>
    <xf numFmtId="0" fontId="2" fillId="3"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5" borderId="5" xfId="0" applyFont="1" applyFill="1" applyBorder="1" applyAlignment="1">
      <alignment horizontal="center" vertical="center"/>
    </xf>
    <xf numFmtId="0" fontId="2" fillId="6" borderId="5" xfId="0" applyFont="1" applyFill="1" applyBorder="1" applyAlignment="1">
      <alignment horizontal="center" vertical="center"/>
    </xf>
    <xf numFmtId="0" fontId="24" fillId="10" borderId="0" xfId="0" applyFont="1" applyFill="1" applyAlignment="1">
      <alignment horizontal="left" vertical="center" indent="1"/>
    </xf>
    <xf numFmtId="165" fontId="24" fillId="10" borderId="0" xfId="0" applyNumberFormat="1" applyFont="1" applyFill="1" applyAlignment="1">
      <alignment horizontal="left" vertical="center"/>
    </xf>
    <xf numFmtId="0" fontId="2" fillId="10" borderId="0" xfId="0" applyFont="1" applyFill="1" applyAlignment="1">
      <alignment horizontal="left" vertical="center" indent="1"/>
    </xf>
    <xf numFmtId="0" fontId="2" fillId="10" borderId="0" xfId="0" applyFont="1" applyFill="1" applyAlignment="1">
      <alignment horizontal="left" vertical="center"/>
    </xf>
    <xf numFmtId="0" fontId="6" fillId="10" borderId="2" xfId="0" applyFont="1" applyFill="1" applyBorder="1" applyAlignment="1">
      <alignment horizontal="center" vertical="center"/>
    </xf>
    <xf numFmtId="0" fontId="2" fillId="10" borderId="2" xfId="0" applyFont="1" applyFill="1" applyBorder="1" applyAlignment="1">
      <alignment horizontal="center" vertical="center"/>
    </xf>
    <xf numFmtId="49" fontId="2" fillId="10" borderId="2" xfId="0" applyNumberFormat="1" applyFont="1" applyFill="1" applyBorder="1" applyAlignment="1">
      <alignment horizontal="left" vertical="center" indent="1"/>
    </xf>
    <xf numFmtId="0" fontId="13" fillId="10" borderId="0" xfId="0" applyFont="1" applyFill="1" applyAlignment="1">
      <alignment horizontal="center" vertical="center"/>
    </xf>
    <xf numFmtId="0" fontId="10" fillId="10" borderId="0" xfId="0" applyFont="1" applyFill="1" applyAlignment="1">
      <alignment horizontal="center" vertical="center"/>
    </xf>
    <xf numFmtId="49" fontId="25" fillId="10" borderId="0" xfId="0" applyNumberFormat="1" applyFont="1" applyFill="1" applyAlignment="1">
      <alignment horizontal="left" vertical="center" indent="1"/>
    </xf>
    <xf numFmtId="0" fontId="25" fillId="10" borderId="0" xfId="0" applyFont="1" applyFill="1" applyAlignment="1">
      <alignment horizontal="center" vertical="center"/>
    </xf>
    <xf numFmtId="0" fontId="26" fillId="10" borderId="0" xfId="0" applyFont="1" applyFill="1" applyAlignment="1">
      <alignment horizontal="left" vertical="center"/>
    </xf>
    <xf numFmtId="0" fontId="17" fillId="10" borderId="0" xfId="0" applyFont="1" applyFill="1" applyAlignment="1">
      <alignment horizontal="center" vertical="center"/>
    </xf>
    <xf numFmtId="0" fontId="1" fillId="10" borderId="0" xfId="0" applyFont="1" applyFill="1" applyAlignment="1">
      <alignment horizontal="center" vertical="center"/>
    </xf>
    <xf numFmtId="0" fontId="18" fillId="10" borderId="0" xfId="0" applyFont="1" applyFill="1" applyAlignment="1">
      <alignment horizontal="center" vertical="center"/>
    </xf>
    <xf numFmtId="49" fontId="21" fillId="10" borderId="0" xfId="0" applyNumberFormat="1" applyFont="1" applyFill="1" applyAlignment="1">
      <alignment horizontal="left" vertical="center" indent="1"/>
    </xf>
    <xf numFmtId="0" fontId="21" fillId="10" borderId="0" xfId="0" applyFont="1" applyFill="1" applyAlignment="1">
      <alignment horizontal="center" vertical="center"/>
    </xf>
    <xf numFmtId="0" fontId="6" fillId="10" borderId="0" xfId="0" applyFont="1" applyFill="1" applyAlignment="1">
      <alignment horizontal="center" vertical="center"/>
    </xf>
    <xf numFmtId="0" fontId="19" fillId="10" borderId="0" xfId="0" applyFont="1" applyFill="1" applyAlignment="1">
      <alignment horizontal="left" vertical="center"/>
    </xf>
    <xf numFmtId="49" fontId="19" fillId="10" borderId="0" xfId="0" applyNumberFormat="1" applyFont="1" applyFill="1" applyAlignment="1">
      <alignment horizontal="left" vertical="center" indent="1"/>
    </xf>
    <xf numFmtId="0" fontId="19" fillId="10" borderId="0" xfId="0" applyFont="1" applyFill="1" applyAlignment="1">
      <alignment horizontal="center" vertical="center"/>
    </xf>
    <xf numFmtId="0" fontId="19" fillId="10" borderId="4" xfId="0" applyFont="1" applyFill="1" applyBorder="1" applyAlignment="1">
      <alignment horizontal="center" vertical="center"/>
    </xf>
    <xf numFmtId="0" fontId="7" fillId="10" borderId="3" xfId="0" applyFont="1" applyFill="1" applyBorder="1" applyAlignment="1">
      <alignment horizontal="left" vertical="center"/>
    </xf>
    <xf numFmtId="44" fontId="20" fillId="10" borderId="3" xfId="0" applyNumberFormat="1" applyFont="1" applyFill="1" applyBorder="1" applyAlignment="1">
      <alignment horizontal="left" vertical="center" indent="1"/>
    </xf>
    <xf numFmtId="0" fontId="19" fillId="10" borderId="0" xfId="0" applyFont="1" applyFill="1" applyAlignment="1">
      <alignment horizontal="left" vertical="center" indent="1"/>
    </xf>
    <xf numFmtId="166" fontId="14" fillId="10" borderId="0" xfId="0" applyNumberFormat="1" applyFont="1" applyFill="1" applyAlignment="1">
      <alignment horizontal="left" vertical="center"/>
    </xf>
    <xf numFmtId="44" fontId="19" fillId="10" borderId="0" xfId="0" applyNumberFormat="1" applyFont="1" applyFill="1" applyAlignment="1">
      <alignment horizontal="left" vertical="center" indent="1"/>
    </xf>
    <xf numFmtId="0" fontId="28" fillId="10" borderId="0" xfId="0" applyFont="1" applyFill="1" applyAlignment="1">
      <alignment horizontal="left" vertical="center"/>
    </xf>
    <xf numFmtId="0" fontId="22" fillId="10" borderId="0" xfId="0" applyFont="1" applyFill="1" applyAlignment="1">
      <alignment horizontal="left" vertical="center" indent="1"/>
    </xf>
    <xf numFmtId="49" fontId="22" fillId="10" borderId="0" xfId="0" applyNumberFormat="1" applyFont="1" applyFill="1" applyAlignment="1">
      <alignment horizontal="left" indent="1"/>
    </xf>
    <xf numFmtId="0" fontId="22" fillId="10" borderId="0" xfId="0" applyFont="1" applyFill="1" applyAlignment="1">
      <alignment horizontal="left" indent="1"/>
    </xf>
    <xf numFmtId="0" fontId="2" fillId="10" borderId="2" xfId="0" applyFont="1" applyFill="1" applyBorder="1" applyAlignment="1">
      <alignment horizontal="left" vertical="center" indent="1"/>
    </xf>
    <xf numFmtId="0" fontId="17" fillId="10" borderId="0" xfId="0" applyFont="1" applyFill="1" applyAlignment="1">
      <alignment horizontal="left" vertical="center" indent="1"/>
    </xf>
    <xf numFmtId="0" fontId="29" fillId="10" borderId="0" xfId="0" applyFont="1" applyFill="1" applyAlignment="1">
      <alignment horizontal="left" indent="1"/>
    </xf>
    <xf numFmtId="0" fontId="29" fillId="10" borderId="0" xfId="0" applyFont="1" applyFill="1" applyAlignment="1">
      <alignment horizontal="left" vertical="center" indent="1"/>
    </xf>
    <xf numFmtId="164" fontId="30" fillId="10" borderId="0" xfId="0" applyNumberFormat="1" applyFont="1" applyFill="1" applyAlignment="1">
      <alignment horizontal="left" vertical="center" indent="1"/>
    </xf>
    <xf numFmtId="167" fontId="21" fillId="10" borderId="3" xfId="0" applyNumberFormat="1" applyFont="1" applyFill="1" applyBorder="1" applyAlignment="1">
      <alignment horizontal="left" vertical="center" indent="1"/>
    </xf>
    <xf numFmtId="167" fontId="30" fillId="10" borderId="0" xfId="0" applyNumberFormat="1" applyFont="1" applyFill="1" applyAlignment="1">
      <alignment horizontal="left" vertical="center" indent="1"/>
    </xf>
    <xf numFmtId="167" fontId="31" fillId="10" borderId="0" xfId="0" applyNumberFormat="1" applyFont="1" applyFill="1" applyAlignment="1">
      <alignment horizontal="left" vertical="center" indent="1"/>
    </xf>
    <xf numFmtId="167" fontId="32" fillId="10" borderId="0" xfId="0" applyNumberFormat="1" applyFont="1" applyFill="1" applyAlignment="1">
      <alignment horizontal="left" vertical="center" indent="1"/>
    </xf>
    <xf numFmtId="167" fontId="31" fillId="10" borderId="0" xfId="1" applyNumberFormat="1" applyFont="1" applyFill="1" applyAlignment="1">
      <alignment horizontal="left" vertical="center" indent="1"/>
    </xf>
    <xf numFmtId="44" fontId="18" fillId="10" borderId="0" xfId="0" applyNumberFormat="1" applyFont="1" applyFill="1" applyAlignment="1">
      <alignment horizontal="left" vertical="center" indent="1"/>
    </xf>
    <xf numFmtId="167" fontId="34" fillId="10" borderId="0" xfId="0" applyNumberFormat="1" applyFont="1" applyFill="1" applyAlignment="1">
      <alignment horizontal="left" vertical="center" indent="1"/>
    </xf>
    <xf numFmtId="14" fontId="30" fillId="10" borderId="0" xfId="0" applyNumberFormat="1" applyFont="1" applyFill="1" applyAlignment="1">
      <alignment horizontal="left" vertical="center" indent="1"/>
    </xf>
    <xf numFmtId="167" fontId="35" fillId="10" borderId="0" xfId="0" applyNumberFormat="1" applyFont="1" applyFill="1" applyAlignment="1">
      <alignment horizontal="left" vertical="center" indent="1"/>
    </xf>
    <xf numFmtId="167" fontId="36" fillId="10" borderId="0" xfId="0" applyNumberFormat="1" applyFont="1" applyFill="1" applyAlignment="1">
      <alignment horizontal="left" vertical="center" indent="1"/>
    </xf>
    <xf numFmtId="167" fontId="37" fillId="10" borderId="0" xfId="0" applyNumberFormat="1" applyFont="1" applyFill="1" applyAlignment="1">
      <alignment horizontal="left" vertical="center" indent="1"/>
    </xf>
  </cellXfs>
  <cellStyles count="2">
    <cellStyle name="Currency" xfId="1" builtinId="4"/>
    <cellStyle name="Normal" xfId="0" builtinId="0"/>
  </cellStyles>
  <dxfs count="19">
    <dxf>
      <font>
        <strike val="0"/>
        <outline val="0"/>
        <shadow val="0"/>
        <u val="none"/>
        <vertAlign val="baseline"/>
        <sz val="10"/>
        <color theme="1" tint="0.14999847407452621"/>
        <name val="Century Gothic"/>
        <family val="1"/>
        <scheme val="minor"/>
      </font>
      <numFmt numFmtId="167" formatCode="_([$$-409]* #,##0.00_);_([$$-409]* \(#,##0.00\);_([$$-409]*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7" formatCode="_([$$-409]* #,##0.00_);_([$$-409]* \(#,##0.00\);_([$$-409]*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7" formatCode="_([$$-409]* #,##0.00_);_([$$-409]* \(#,##0.00\);_([$$-409]*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7" formatCode="_([$$-409]* #,##0.00_);_([$$-409]* \(#,##0.00\);_([$$-409]*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7" formatCode="_([$$-409]* #,##0.00_);_([$$-409]* \(#,##0.00\);_([$$-409]* &quot;-&quot;??_);_(@_)"/>
      <fill>
        <patternFill patternType="solid">
          <fgColor indexed="64"/>
          <bgColor theme="6" tint="0.79998168889431442"/>
        </patternFill>
      </fill>
      <alignment horizontal="left" vertical="center" textRotation="0" wrapText="0" indent="1" justifyLastLine="0" shrinkToFit="0" readingOrder="0"/>
    </dxf>
    <dxf>
      <font>
        <b val="0"/>
        <i val="0"/>
        <strike val="0"/>
        <condense val="0"/>
        <extend val="0"/>
        <outline val="0"/>
        <shadow val="0"/>
        <u val="none"/>
        <vertAlign val="baseline"/>
        <sz val="10"/>
        <color theme="1" tint="0.14999847407452621"/>
        <name val="Century Gothic"/>
        <family val="1"/>
        <scheme val="minor"/>
      </font>
      <numFmt numFmtId="167" formatCode="_([$$-409]* #,##0.00_);_([$$-409]* \(#,##0.00\);_([$$-409]*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7" formatCode="_([$$-409]* #,##0.00_);_([$$-409]* \(#,##0.00\);_([$$-409]*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7" formatCode="_([$$-409]* #,##0.00_);_([$$-409]* \(#,##0.00\);_([$$-409]* &quot;-&quot;??_);_(@_)"/>
      <fill>
        <patternFill patternType="solid">
          <fgColor indexed="64"/>
          <bgColor theme="6" tint="0.79998168889431442"/>
        </patternFill>
      </fill>
      <alignment horizontal="left" vertical="center" textRotation="0" wrapText="0" indent="1" justifyLastLine="0" shrinkToFit="0" readingOrder="0"/>
    </dxf>
    <dxf>
      <border>
        <bottom style="thick">
          <color theme="5"/>
        </bottom>
      </border>
    </dxf>
    <dxf>
      <font>
        <b val="0"/>
        <i val="0"/>
        <strike val="0"/>
        <outline val="0"/>
        <shadow val="0"/>
        <u val="none"/>
        <vertAlign val="baseline"/>
        <sz val="10"/>
        <color theme="5" tint="-0.24994659260841701"/>
        <name val="Century Gothic"/>
        <family val="1"/>
        <scheme val="major"/>
      </font>
      <numFmt numFmtId="167" formatCode="_([$$-409]* #,##0.00_);_([$$-409]* \(#,##0.00\);_([$$-409]* &quot;-&quot;??_);_(@_)"/>
      <fill>
        <patternFill patternType="solid">
          <fgColor indexed="64"/>
          <bgColor theme="6" tint="0.79998168889431442"/>
        </patternFill>
      </fill>
      <alignment horizontal="left" vertical="center" textRotation="0" wrapText="0" indent="1" justifyLastLine="0" shrinkToFit="0" readingOrder="0"/>
    </dxf>
    <dxf>
      <fill>
        <patternFill patternType="solid">
          <fgColor theme="6" tint="0.79998168889431442"/>
          <bgColor theme="6" tint="0.79998168889431442"/>
        </patternFill>
      </fill>
    </dxf>
    <dxf>
      <fill>
        <patternFill patternType="solid">
          <fgColor theme="6" tint="0.79985961485641044"/>
          <bgColor theme="6" tint="0.79998168889431442"/>
        </patternFill>
      </fill>
    </dxf>
    <dxf>
      <font>
        <b/>
        <color theme="6" tint="-0.249977111117893"/>
      </font>
    </dxf>
    <dxf>
      <font>
        <b/>
        <color theme="6" tint="-0.249977111117893"/>
      </font>
    </dxf>
    <dxf>
      <font>
        <b/>
        <color theme="6" tint="-0.249977111117893"/>
      </font>
      <border>
        <top style="thin">
          <color theme="6"/>
        </top>
      </border>
    </dxf>
    <dxf>
      <font>
        <color theme="5" tint="-0.499984740745262"/>
      </font>
      <fill>
        <patternFill>
          <bgColor theme="5" tint="0.59996337778862885"/>
        </patternFill>
      </fill>
      <border>
        <bottom style="thin">
          <color theme="5" tint="0.39994506668294322"/>
        </bottom>
      </border>
    </dxf>
    <dxf>
      <font>
        <b/>
        <color theme="6" tint="-0.249977111117893"/>
      </font>
      <border>
        <top style="thin">
          <color theme="6"/>
        </top>
      </border>
    </dxf>
    <dxf>
      <font>
        <b/>
        <i val="0"/>
        <color auto="1"/>
      </font>
      <fill>
        <patternFill>
          <bgColor theme="6" tint="0.79998168889431442"/>
        </patternFill>
      </fill>
      <border diagonalUp="0" diagonalDown="0">
        <left/>
        <right/>
        <top style="medium">
          <color auto="1"/>
        </top>
        <bottom style="medium">
          <color auto="1"/>
        </bottom>
        <vertical/>
        <horizontal/>
      </border>
    </dxf>
    <dxf>
      <fill>
        <patternFill>
          <bgColor theme="6" tint="0.79998168889431442"/>
        </patternFill>
      </fill>
    </dxf>
  </dxfs>
  <tableStyles count="2" defaultTableStyle="TableStyleMedium2" defaultPivotStyle="PivotStyleLight16">
    <tableStyle name="TableStyleLight4 2" pivot="0" count="3" xr9:uid="{00000000-0011-0000-FFFF-FFFF00000000}">
      <tableStyleElement type="wholeTable" dxfId="18"/>
      <tableStyleElement type="headerRow" dxfId="17"/>
      <tableStyleElement type="totalRow" dxfId="16"/>
    </tableStyle>
    <tableStyle name="TableStyleLight4 2 2" pivot="0" count="6" xr9:uid="{2283E8B5-15FA-7E46-9BF7-21105471238B}">
      <tableStyleElement type="headerRow" dxfId="15"/>
      <tableStyleElement type="totalRow" dxfId="14"/>
      <tableStyleElement type="firstColumn" dxfId="13"/>
      <tableStyleElement type="lastColumn" dxfId="12"/>
      <tableStyleElement type="firstRowStripe" dxfId="11"/>
      <tableStyleElement type="firstColumn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624530199790502"/>
          <c:y val="1.133514560679915E-2"/>
          <c:w val="0.67375469800209498"/>
          <c:h val="0.97732970878640169"/>
        </c:manualLayout>
      </c:layout>
      <c:barChart>
        <c:barDir val="bar"/>
        <c:grouping val="clustered"/>
        <c:varyColors val="0"/>
        <c:ser>
          <c:idx val="0"/>
          <c:order val="0"/>
          <c:spPr>
            <a:solidFill>
              <a:schemeClr val="accent1"/>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56AD-4078-B2C2-CA5B17D89C6B}"/>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A-56AD-4078-B2C2-CA5B17D89C6B}"/>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D-56AD-4078-B2C2-CA5B17D89C6B}"/>
              </c:ext>
            </c:extLst>
          </c:dPt>
          <c:dPt>
            <c:idx val="4"/>
            <c:invertIfNegative val="0"/>
            <c:bubble3D val="0"/>
            <c:spPr>
              <a:solidFill>
                <a:schemeClr val="accent4"/>
              </a:solidFill>
              <a:ln>
                <a:noFill/>
              </a:ln>
              <a:effectLst/>
            </c:spPr>
            <c:extLst>
              <c:ext xmlns:c16="http://schemas.microsoft.com/office/drawing/2014/chart" uri="{C3380CC4-5D6E-409C-BE32-E72D297353CC}">
                <c16:uniqueId val="{00000010-56AD-4078-B2C2-CA5B17D89C6B}"/>
              </c:ext>
            </c:extLst>
          </c:dPt>
          <c:dPt>
            <c:idx val="5"/>
            <c:invertIfNegative val="0"/>
            <c:bubble3D val="0"/>
            <c:spPr>
              <a:solidFill>
                <a:schemeClr val="accent5"/>
              </a:solidFill>
              <a:ln>
                <a:noFill/>
              </a:ln>
              <a:effectLst/>
            </c:spPr>
            <c:extLst>
              <c:ext xmlns:c16="http://schemas.microsoft.com/office/drawing/2014/chart" uri="{C3380CC4-5D6E-409C-BE32-E72D297353CC}">
                <c16:uniqueId val="{00000012-56AD-4078-B2C2-CA5B17D89C6B}"/>
              </c:ext>
            </c:extLst>
          </c:dPt>
          <c:dPt>
            <c:idx val="6"/>
            <c:invertIfNegative val="0"/>
            <c:bubble3D val="0"/>
            <c:spPr>
              <a:solidFill>
                <a:schemeClr val="accent6"/>
              </a:solidFill>
              <a:ln>
                <a:noFill/>
              </a:ln>
              <a:effectLst/>
            </c:spPr>
            <c:extLst>
              <c:ext xmlns:c16="http://schemas.microsoft.com/office/drawing/2014/chart" uri="{C3380CC4-5D6E-409C-BE32-E72D297353CC}">
                <c16:uniqueId val="{00000013-56AD-4078-B2C2-CA5B17D89C6B}"/>
              </c:ext>
            </c:extLst>
          </c:dPt>
          <c:cat>
            <c:strRef>
              <c:f>'Check register'!$N$16:$N$22</c:f>
              <c:strCache>
                <c:ptCount val="7"/>
                <c:pt idx="0">
                  <c:v>credit program </c:v>
                </c:pt>
                <c:pt idx="1">
                  <c:v>Other</c:v>
                </c:pt>
                <c:pt idx="2">
                  <c:v>Mortgage</c:v>
                </c:pt>
                <c:pt idx="3">
                  <c:v>Investment</c:v>
                </c:pt>
                <c:pt idx="4">
                  <c:v>Insurance</c:v>
                </c:pt>
                <c:pt idx="5">
                  <c:v>Groceries</c:v>
                </c:pt>
                <c:pt idx="6">
                  <c:v>Credit card</c:v>
                </c:pt>
              </c:strCache>
            </c:strRef>
          </c:cat>
          <c:val>
            <c:numRef>
              <c:f>'Check register'!$O$16:$O$22</c:f>
              <c:numCache>
                <c:formatCode>"$"\ #,##0.00_);\("$"\ #,##0.00\)</c:formatCode>
                <c:ptCount val="7"/>
                <c:pt idx="1">
                  <c:v>8.0000000000000004E-4</c:v>
                </c:pt>
                <c:pt idx="2">
                  <c:v>6.9999999999999999E-4</c:v>
                </c:pt>
                <c:pt idx="3">
                  <c:v>5.9999999999999995E-4</c:v>
                </c:pt>
                <c:pt idx="4">
                  <c:v>5.0000000000000001E-4</c:v>
                </c:pt>
                <c:pt idx="5">
                  <c:v>4.0000000000000002E-4</c:v>
                </c:pt>
                <c:pt idx="6">
                  <c:v>2.9999999999999997E-4</c:v>
                </c:pt>
              </c:numCache>
            </c:numRef>
          </c:val>
          <c:extLst>
            <c:ext xmlns:c16="http://schemas.microsoft.com/office/drawing/2014/chart" uri="{C3380CC4-5D6E-409C-BE32-E72D297353CC}">
              <c16:uniqueId val="{00000000-56AD-4078-B2C2-CA5B17D89C6B}"/>
            </c:ext>
          </c:extLst>
        </c:ser>
        <c:dLbls>
          <c:showLegendKey val="0"/>
          <c:showVal val="0"/>
          <c:showCatName val="0"/>
          <c:showSerName val="0"/>
          <c:showPercent val="0"/>
          <c:showBubbleSize val="0"/>
        </c:dLbls>
        <c:gapWidth val="100"/>
        <c:axId val="457660232"/>
        <c:axId val="457663512"/>
      </c:barChart>
      <c:catAx>
        <c:axId val="4576602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663512"/>
        <c:crosses val="autoZero"/>
        <c:auto val="1"/>
        <c:lblAlgn val="ctr"/>
        <c:lblOffset val="100"/>
        <c:noMultiLvlLbl val="0"/>
      </c:catAx>
      <c:valAx>
        <c:axId val="457663512"/>
        <c:scaling>
          <c:orientation val="minMax"/>
        </c:scaling>
        <c:delete val="1"/>
        <c:axPos val="t"/>
        <c:numFmt formatCode="&quot;$&quot;\ #,##0.00_);\(&quot;$&quot;\ #,##0.00\)" sourceLinked="1"/>
        <c:majorTickMark val="none"/>
        <c:minorTickMark val="none"/>
        <c:tickLblPos val="nextTo"/>
        <c:crossAx val="457660232"/>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latin typeface="+mn-lt"/>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12</xdr:col>
      <xdr:colOff>50801</xdr:colOff>
      <xdr:row>2</xdr:row>
      <xdr:rowOff>203200</xdr:rowOff>
    </xdr:from>
    <xdr:to>
      <xdr:col>15</xdr:col>
      <xdr:colOff>99060</xdr:colOff>
      <xdr:row>12</xdr:row>
      <xdr:rowOff>222250</xdr:rowOff>
    </xdr:to>
    <xdr:graphicFrame macro="">
      <xdr:nvGraphicFramePr>
        <xdr:cNvPr id="2" name="Chart 1" descr="breakdown of withdrawals 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xdr:row>
      <xdr:rowOff>25399</xdr:rowOff>
    </xdr:from>
    <xdr:to>
      <xdr:col>4</xdr:col>
      <xdr:colOff>1537678</xdr:colOff>
      <xdr:row>8</xdr:row>
      <xdr:rowOff>112888</xdr:rowOff>
    </xdr:to>
    <xdr:pic>
      <xdr:nvPicPr>
        <xdr:cNvPr id="3" name="Graphic 2" descr="Illustration of a person holding a credit card">
          <a:extLst>
            <a:ext uri="{FF2B5EF4-FFF2-40B4-BE49-F238E27FC236}">
              <a16:creationId xmlns:a16="http://schemas.microsoft.com/office/drawing/2014/main" id="{481982CC-0D4E-7FE8-FF71-BEF0F71BC755}"/>
            </a:ext>
          </a:extLst>
        </xdr:cNvPr>
        <xdr:cNvPicPr>
          <a:picLocks noChangeAspect="1"/>
        </xdr:cNvPicPr>
      </xdr:nvPicPr>
      <xdr:blipFill rotWithShape="1">
        <a:blip xmlns:r="http://schemas.openxmlformats.org/officeDocument/2006/relationships" r:embed="rId2">
          <a:extLst>
            <a:ext uri="{96DAC541-7B7A-43D3-8B79-37D633B846F1}">
              <asvg:svgBlip xmlns:asvg="http://schemas.microsoft.com/office/drawing/2016/SVG/main" r:embed="rId3"/>
            </a:ext>
          </a:extLst>
        </a:blip>
        <a:srcRect l="19384" t="23841" r="4764" b="50212"/>
        <a:stretch/>
      </xdr:blipFill>
      <xdr:spPr>
        <a:xfrm>
          <a:off x="215900" y="241299"/>
          <a:ext cx="4166578" cy="186548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Transactions" displayName="TBL_Transactions" ref="C10:I73" totalsRowShown="0" headerRowDxfId="9" dataDxfId="7" headerRowBorderDxfId="8">
  <autoFilter ref="C10:I73"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2" xr3:uid="{00000000-0010-0000-0000-000002000000}" name="Date" dataDxfId="6">
      <calculatedColumnFormula>TODAY()-B11</calculatedColumnFormula>
    </tableColumn>
    <tableColumn id="8" xr3:uid="{00000000-0010-0000-0000-000008000000}" name="Check #" dataDxfId="5"/>
    <tableColumn id="3" xr3:uid="{00000000-0010-0000-0000-000003000000}" name="Description" dataDxfId="4"/>
    <tableColumn id="4" xr3:uid="{00000000-0010-0000-0000-000004000000}" name="Category" dataDxfId="3"/>
    <tableColumn id="5" xr3:uid="{00000000-0010-0000-0000-000005000000}" name="Withdrawal" dataDxfId="2"/>
    <tableColumn id="6" xr3:uid="{00000000-0010-0000-0000-000006000000}" name="Deposit" dataDxfId="1"/>
    <tableColumn id="7" xr3:uid="{00000000-0010-0000-0000-000007000000}" name="Balance" dataDxfId="0">
      <calculatedColumnFormula>Balance</calculatedColumnFormula>
    </tableColumn>
  </tableColumns>
  <tableStyleInfo name="TableStyleLight4 2" showFirstColumn="0" showLastColumn="0" showRowStripes="0" showColumnStripes="0"/>
  <extLst>
    <ext xmlns:x14="http://schemas.microsoft.com/office/spreadsheetml/2009/9/main" uri="{504A1905-F514-4f6f-8877-14C23A59335A}">
      <x14:table altText="Check Register" altTextSummary="Ready to make the move away from the old paper check register? Use this electronic and accessible check register to record your payments, purchases, deposits, and any interest you earn in your checking account. Payments or purchase amounts that you enter for each category are displayed in a bar chart to show where your money goes. And best of all, this checkbook register keeps the running balance for you."/>
    </ext>
  </extLst>
</table>
</file>

<file path=xl/theme/theme1.xml><?xml version="1.0" encoding="utf-8"?>
<a:theme xmlns:a="http://schemas.openxmlformats.org/drawingml/2006/main" name="Office Theme">
  <a:themeElements>
    <a:clrScheme name="TM02425924">
      <a:dk1>
        <a:srgbClr val="000000"/>
      </a:dk1>
      <a:lt1>
        <a:srgbClr val="FFFFFF"/>
      </a:lt1>
      <a:dk2>
        <a:srgbClr val="44546A"/>
      </a:dk2>
      <a:lt2>
        <a:srgbClr val="E7E6E6"/>
      </a:lt2>
      <a:accent1>
        <a:srgbClr val="1E5FA1"/>
      </a:accent1>
      <a:accent2>
        <a:srgbClr val="416F40"/>
      </a:accent2>
      <a:accent3>
        <a:srgbClr val="9AC39A"/>
      </a:accent3>
      <a:accent4>
        <a:srgbClr val="EAC79E"/>
      </a:accent4>
      <a:accent5>
        <a:srgbClr val="FBE36B"/>
      </a:accent5>
      <a:accent6>
        <a:srgbClr val="FC9CDF"/>
      </a:accent6>
      <a:hlink>
        <a:srgbClr val="61A8DC"/>
      </a:hlink>
      <a:folHlink>
        <a:srgbClr val="954F72"/>
      </a:folHlink>
    </a:clrScheme>
    <a:fontScheme name="Custom 16">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73"/>
  <sheetViews>
    <sheetView showGridLines="0" tabSelected="1" topLeftCell="A2" zoomScale="90" zoomScaleNormal="90" workbookViewId="0">
      <selection activeCell="H4" sqref="H4"/>
    </sheetView>
  </sheetViews>
  <sheetFormatPr defaultColWidth="8.875" defaultRowHeight="21" customHeight="1" x14ac:dyDescent="0.3"/>
  <cols>
    <col min="1" max="1" width="2.5" style="2" customWidth="1"/>
    <col min="2" max="2" width="2.5" style="7" customWidth="1"/>
    <col min="3" max="3" width="14.25" style="2" customWidth="1"/>
    <col min="4" max="4" width="14.25" style="4" customWidth="1"/>
    <col min="5" max="5" width="27.75" style="2" customWidth="1"/>
    <col min="6" max="7" width="14.25" style="2" customWidth="1"/>
    <col min="8" max="8" width="14.25" style="27" customWidth="1"/>
    <col min="9" max="9" width="14.25" style="2" customWidth="1"/>
    <col min="10" max="12" width="2.5" style="2" customWidth="1"/>
    <col min="13" max="13" width="3.375" style="2" customWidth="1"/>
    <col min="14" max="14" width="14.25" style="2" customWidth="1"/>
    <col min="15" max="15" width="12.75" style="2" customWidth="1"/>
    <col min="16" max="16" width="2.5" style="2" customWidth="1"/>
    <col min="17" max="17" width="2.75" style="7" customWidth="1"/>
    <col min="18" max="18" width="8.875" style="7"/>
    <col min="19" max="19" width="15.25" style="7" customWidth="1"/>
    <col min="20" max="23" width="8.875" style="3"/>
    <col min="24" max="16384" width="8.875" style="2"/>
  </cols>
  <sheetData>
    <row r="1" spans="1:23" ht="16.899999999999999" customHeight="1" thickBot="1" x14ac:dyDescent="0.35">
      <c r="R1" s="18"/>
    </row>
    <row r="2" spans="1:23" ht="30" customHeight="1" thickTop="1" thickBot="1" x14ac:dyDescent="0.35">
      <c r="B2" s="54"/>
      <c r="C2" s="55"/>
      <c r="D2" s="56"/>
      <c r="E2" s="55"/>
      <c r="F2" s="55"/>
      <c r="G2" s="55"/>
      <c r="H2" s="81"/>
      <c r="I2" s="55"/>
      <c r="J2" s="55"/>
      <c r="L2" s="35"/>
      <c r="M2" s="36"/>
      <c r="N2" s="37"/>
      <c r="O2" s="37"/>
      <c r="P2" s="35"/>
      <c r="R2" s="18"/>
    </row>
    <row r="3" spans="1:23" s="13" customFormat="1" ht="40.15" customHeight="1" thickTop="1" x14ac:dyDescent="0.3">
      <c r="B3" s="57"/>
      <c r="C3" s="58"/>
      <c r="D3" s="59"/>
      <c r="E3" s="60"/>
      <c r="F3" s="61" t="s">
        <v>13</v>
      </c>
      <c r="G3" s="62"/>
      <c r="H3" s="82"/>
      <c r="I3" s="62"/>
      <c r="J3" s="62"/>
      <c r="K3" s="30"/>
      <c r="L3" s="38"/>
      <c r="M3" s="38"/>
      <c r="N3" s="38"/>
      <c r="O3" s="38"/>
      <c r="P3" s="38"/>
      <c r="Q3" s="21">
        <f>_xlfn.RANK.EQ(S3,$S$3:$S$9,0)</f>
        <v>7</v>
      </c>
      <c r="R3" s="22" t="s">
        <v>15</v>
      </c>
      <c r="S3" s="23">
        <f>SUMIF(TBL_Transactions[Category],R3, TBL_Transactions[Withdrawal])+ROW(R3)/10000</f>
        <v>2.9999999999999997E-4</v>
      </c>
      <c r="T3" s="14"/>
      <c r="U3" s="14"/>
      <c r="V3" s="14"/>
      <c r="W3" s="14"/>
    </row>
    <row r="4" spans="1:23" s="11" customFormat="1" ht="30" customHeight="1" x14ac:dyDescent="0.2">
      <c r="B4" s="63"/>
      <c r="C4" s="39"/>
      <c r="D4" s="39"/>
      <c r="E4" s="39"/>
      <c r="F4" s="80" t="s">
        <v>17</v>
      </c>
      <c r="G4" s="79"/>
      <c r="H4" s="83">
        <v>987654321</v>
      </c>
      <c r="I4" s="64"/>
      <c r="J4" s="64"/>
      <c r="K4" s="31"/>
      <c r="L4" s="39"/>
      <c r="M4" s="38"/>
      <c r="N4" s="38"/>
      <c r="O4" s="38"/>
      <c r="P4" s="39"/>
      <c r="Q4" s="15">
        <f t="shared" ref="Q4:Q9" si="0">_xlfn.RANK.EQ(S4,$S$3:$S$9,0)</f>
        <v>6</v>
      </c>
      <c r="R4" s="16" t="s">
        <v>7</v>
      </c>
      <c r="S4" s="17">
        <f>SUMIF(TBL_Transactions[Category],R4, TBL_Transactions[Withdrawal])+ROW(R4)/10000</f>
        <v>4.0000000000000002E-4</v>
      </c>
      <c r="T4" s="12"/>
      <c r="U4" s="12"/>
      <c r="V4" s="12"/>
      <c r="W4" s="12"/>
    </row>
    <row r="5" spans="1:23" s="11" customFormat="1" ht="34.9" customHeight="1" x14ac:dyDescent="0.3">
      <c r="B5" s="63"/>
      <c r="C5" s="39"/>
      <c r="D5" s="65"/>
      <c r="E5" s="66"/>
      <c r="F5" s="78" t="s">
        <v>16</v>
      </c>
      <c r="G5" s="91">
        <v>29150</v>
      </c>
      <c r="H5" s="84"/>
      <c r="I5" s="64"/>
      <c r="J5" s="64"/>
      <c r="K5" s="31"/>
      <c r="L5" s="39"/>
      <c r="M5" s="38"/>
      <c r="N5" s="38"/>
      <c r="O5" s="38"/>
      <c r="P5" s="39"/>
      <c r="Q5" s="15">
        <f t="shared" si="0"/>
        <v>5</v>
      </c>
      <c r="R5" s="16" t="s">
        <v>12</v>
      </c>
      <c r="S5" s="17">
        <f>SUMIF(TBL_Transactions[Category],R5, TBL_Transactions[Withdrawal])+ROW(R5)/10000</f>
        <v>5.0000000000000001E-4</v>
      </c>
      <c r="T5" s="12"/>
      <c r="U5" s="12"/>
      <c r="V5" s="12"/>
      <c r="W5" s="12"/>
    </row>
    <row r="6" spans="1:23" ht="13.5" hidden="1" x14ac:dyDescent="0.3">
      <c r="B6" s="67"/>
      <c r="C6" s="68"/>
      <c r="D6" s="69"/>
      <c r="E6" s="70"/>
      <c r="F6" s="70"/>
      <c r="G6" s="70"/>
      <c r="H6" s="74"/>
      <c r="I6" s="70"/>
      <c r="J6" s="70"/>
      <c r="K6" s="29"/>
      <c r="L6" s="38"/>
      <c r="M6" s="38"/>
      <c r="N6" s="38"/>
      <c r="O6" s="38"/>
      <c r="P6" s="38"/>
      <c r="Q6" s="7">
        <f t="shared" si="0"/>
        <v>4</v>
      </c>
      <c r="R6" s="9" t="s">
        <v>11</v>
      </c>
      <c r="S6" s="10">
        <f>SUMIF(TBL_Transactions[Category],R6, TBL_Transactions[Withdrawal])+ROW(R6)/10000</f>
        <v>5.9999999999999995E-4</v>
      </c>
    </row>
    <row r="7" spans="1:23" ht="13.5" hidden="1" x14ac:dyDescent="0.3">
      <c r="B7" s="67"/>
      <c r="C7" s="68"/>
      <c r="D7" s="69"/>
      <c r="E7" s="70"/>
      <c r="F7" s="70"/>
      <c r="G7" s="70"/>
      <c r="H7" s="74"/>
      <c r="I7" s="70"/>
      <c r="J7" s="70"/>
      <c r="K7" s="29"/>
      <c r="L7" s="38"/>
      <c r="M7" s="38"/>
      <c r="N7" s="38"/>
      <c r="O7" s="38"/>
      <c r="P7" s="38"/>
      <c r="Q7" s="7">
        <f t="shared" si="0"/>
        <v>3</v>
      </c>
      <c r="R7" s="9" t="s">
        <v>8</v>
      </c>
      <c r="S7" s="10">
        <f>SUMIF(TBL_Transactions[Category],R7, TBL_Transactions[Withdrawal])+ROW(R7)/10000</f>
        <v>6.9999999999999999E-4</v>
      </c>
    </row>
    <row r="8" spans="1:23" ht="4.9000000000000004" customHeight="1" x14ac:dyDescent="0.3">
      <c r="B8" s="67"/>
      <c r="C8" s="68"/>
      <c r="D8" s="69"/>
      <c r="E8" s="70"/>
      <c r="F8" s="70"/>
      <c r="G8" s="70"/>
      <c r="H8" s="74"/>
      <c r="I8" s="70"/>
      <c r="J8" s="70"/>
      <c r="K8" s="28"/>
      <c r="L8" s="38"/>
      <c r="M8" s="38"/>
      <c r="N8" s="38"/>
      <c r="O8" s="38"/>
      <c r="P8" s="38"/>
      <c r="Q8" s="19">
        <f t="shared" si="0"/>
        <v>2</v>
      </c>
      <c r="R8" s="18" t="s">
        <v>9</v>
      </c>
      <c r="S8" s="20">
        <f>SUMIF(TBL_Transactions[Category],R8, TBL_Transactions[Withdrawal])+ROW(R8)/10000</f>
        <v>8.0000000000000004E-4</v>
      </c>
    </row>
    <row r="9" spans="1:23" ht="10.15" customHeight="1" thickBot="1" x14ac:dyDescent="0.35">
      <c r="B9" s="67"/>
      <c r="C9" s="70"/>
      <c r="D9" s="69"/>
      <c r="E9" s="70"/>
      <c r="F9" s="70"/>
      <c r="G9" s="70"/>
      <c r="H9" s="74"/>
      <c r="I9" s="71"/>
      <c r="J9" s="71"/>
      <c r="K9" s="28"/>
      <c r="L9" s="38"/>
      <c r="M9" s="38"/>
      <c r="N9" s="38"/>
      <c r="O9" s="38"/>
      <c r="P9" s="38"/>
      <c r="Q9" s="19">
        <f t="shared" si="0"/>
        <v>1</v>
      </c>
      <c r="R9" s="18" t="s">
        <v>10</v>
      </c>
      <c r="S9" s="20">
        <f>SUMIF(TBL_Transactions[Category],R9, TBL_Transactions[Withdrawal])+ROW(R9)/10000</f>
        <v>8.9999999999999998E-4</v>
      </c>
    </row>
    <row r="10" spans="1:23" s="6" customFormat="1" ht="30" customHeight="1" thickTop="1" thickBot="1" x14ac:dyDescent="0.35">
      <c r="A10" s="24"/>
      <c r="B10" s="72"/>
      <c r="C10" s="86" t="s">
        <v>1</v>
      </c>
      <c r="D10" s="86" t="s">
        <v>0</v>
      </c>
      <c r="E10" s="86" t="s">
        <v>2</v>
      </c>
      <c r="F10" s="86" t="s">
        <v>3</v>
      </c>
      <c r="G10" s="86" t="s">
        <v>4</v>
      </c>
      <c r="H10" s="86" t="s">
        <v>5</v>
      </c>
      <c r="I10" s="86" t="s">
        <v>6</v>
      </c>
      <c r="J10" s="73"/>
      <c r="K10" s="32"/>
      <c r="L10" s="40"/>
      <c r="M10" s="38"/>
      <c r="N10" s="38"/>
      <c r="O10" s="38"/>
      <c r="P10" s="41"/>
      <c r="Q10" s="8"/>
      <c r="R10" s="8"/>
      <c r="S10" s="8"/>
      <c r="T10" s="5"/>
      <c r="U10" s="5"/>
      <c r="V10" s="5"/>
      <c r="W10" s="5"/>
    </row>
    <row r="11" spans="1:23" ht="30" customHeight="1" thickTop="1" x14ac:dyDescent="0.3">
      <c r="A11" s="1"/>
      <c r="B11" s="77"/>
      <c r="C11" s="85"/>
      <c r="D11" s="87"/>
      <c r="E11" s="87"/>
      <c r="F11" s="87"/>
      <c r="G11" s="87"/>
      <c r="H11" s="87"/>
      <c r="I11" s="87"/>
      <c r="J11" s="74"/>
      <c r="K11" s="33"/>
      <c r="L11" s="38"/>
      <c r="M11" s="38"/>
      <c r="N11" s="38"/>
      <c r="O11" s="38"/>
      <c r="P11" s="38"/>
    </row>
    <row r="12" spans="1:23" ht="30" customHeight="1" x14ac:dyDescent="0.3">
      <c r="A12" s="1"/>
      <c r="B12" s="75">
        <v>60</v>
      </c>
      <c r="C12" s="85">
        <v>65715</v>
      </c>
      <c r="D12" s="88" t="s">
        <v>19</v>
      </c>
      <c r="E12" s="88" t="s">
        <v>18</v>
      </c>
      <c r="F12" s="88" t="s">
        <v>5</v>
      </c>
      <c r="G12" s="88"/>
      <c r="H12" s="89">
        <v>50000</v>
      </c>
      <c r="I12" s="88">
        <f>Balance</f>
        <v>50000</v>
      </c>
      <c r="J12" s="76"/>
      <c r="K12" s="34"/>
      <c r="L12" s="38"/>
      <c r="M12" s="38"/>
      <c r="N12" s="38"/>
      <c r="O12" s="38"/>
      <c r="P12" s="38"/>
    </row>
    <row r="13" spans="1:23" ht="30" customHeight="1" x14ac:dyDescent="0.3">
      <c r="A13" s="1"/>
      <c r="B13" s="75">
        <v>45</v>
      </c>
      <c r="C13" s="85">
        <v>65716</v>
      </c>
      <c r="D13" s="88" t="s">
        <v>20</v>
      </c>
      <c r="E13" s="88" t="s">
        <v>14</v>
      </c>
      <c r="F13" s="88" t="s">
        <v>21</v>
      </c>
      <c r="G13" s="88">
        <v>220</v>
      </c>
      <c r="H13" s="89"/>
      <c r="I13" s="88">
        <f>Balance</f>
        <v>49780</v>
      </c>
      <c r="J13" s="76"/>
      <c r="K13" s="34"/>
      <c r="L13" s="38"/>
      <c r="M13" s="38"/>
      <c r="N13" s="38"/>
      <c r="O13" s="38"/>
      <c r="P13" s="38"/>
    </row>
    <row r="14" spans="1:23" ht="30" customHeight="1" x14ac:dyDescent="0.3">
      <c r="A14" s="1"/>
      <c r="B14" s="75">
        <v>40</v>
      </c>
      <c r="C14" s="85">
        <v>65716</v>
      </c>
      <c r="D14" s="88" t="s">
        <v>19</v>
      </c>
      <c r="E14" s="88" t="s">
        <v>22</v>
      </c>
      <c r="F14" s="88" t="s">
        <v>23</v>
      </c>
      <c r="G14" s="90">
        <v>50</v>
      </c>
      <c r="H14" s="89"/>
      <c r="I14" s="88">
        <f>Balance</f>
        <v>49730</v>
      </c>
      <c r="J14" s="76"/>
      <c r="K14" s="34"/>
      <c r="L14" s="38"/>
      <c r="M14" s="38"/>
      <c r="N14" s="38"/>
      <c r="O14" s="38"/>
      <c r="P14" s="38"/>
    </row>
    <row r="15" spans="1:23" ht="30" customHeight="1" thickBot="1" x14ac:dyDescent="0.35">
      <c r="A15" s="1"/>
      <c r="B15" s="75">
        <v>35</v>
      </c>
      <c r="C15" s="85">
        <v>65716</v>
      </c>
      <c r="D15" s="88" t="s">
        <v>19</v>
      </c>
      <c r="E15" s="88" t="s">
        <v>22</v>
      </c>
      <c r="F15" s="88" t="s">
        <v>24</v>
      </c>
      <c r="G15" s="88">
        <v>160</v>
      </c>
      <c r="H15" s="89"/>
      <c r="I15" s="88">
        <f>Balance</f>
        <v>49570</v>
      </c>
      <c r="J15" s="76"/>
      <c r="K15" s="34"/>
      <c r="L15" s="38"/>
      <c r="M15" s="42"/>
      <c r="N15" s="42"/>
      <c r="O15" s="42"/>
      <c r="P15" s="38"/>
    </row>
    <row r="16" spans="1:23" ht="30" customHeight="1" thickTop="1" thickBot="1" x14ac:dyDescent="0.35">
      <c r="A16" s="1"/>
      <c r="B16" s="75">
        <v>30</v>
      </c>
      <c r="C16" s="85">
        <v>65716</v>
      </c>
      <c r="D16" s="88" t="s">
        <v>19</v>
      </c>
      <c r="E16" s="88" t="s">
        <v>25</v>
      </c>
      <c r="F16" s="88" t="s">
        <v>26</v>
      </c>
      <c r="G16" s="88">
        <v>720</v>
      </c>
      <c r="H16" s="89"/>
      <c r="I16" s="88">
        <f>Balance</f>
        <v>48850</v>
      </c>
      <c r="J16" s="76"/>
      <c r="K16" s="34"/>
      <c r="L16" s="38"/>
      <c r="M16" s="43"/>
      <c r="N16" s="50" t="s">
        <v>38</v>
      </c>
      <c r="O16" s="51"/>
      <c r="P16" s="38"/>
    </row>
    <row r="17" spans="1:16" ht="30" customHeight="1" thickTop="1" thickBot="1" x14ac:dyDescent="0.35">
      <c r="A17" s="1"/>
      <c r="B17" s="75">
        <v>25</v>
      </c>
      <c r="C17" s="85">
        <v>65716</v>
      </c>
      <c r="D17" s="88" t="s">
        <v>19</v>
      </c>
      <c r="E17" s="88" t="s">
        <v>27</v>
      </c>
      <c r="F17" s="88" t="s">
        <v>28</v>
      </c>
      <c r="G17" s="88"/>
      <c r="H17" s="89">
        <v>1000</v>
      </c>
      <c r="I17" s="88">
        <f>Balance</f>
        <v>49850</v>
      </c>
      <c r="J17" s="76"/>
      <c r="K17" s="34"/>
      <c r="L17" s="38"/>
      <c r="M17" s="44"/>
      <c r="N17" s="50" t="str">
        <f>VLOOKUP(2,$Q$3:$S$9,2,FALSE)</f>
        <v>Other</v>
      </c>
      <c r="O17" s="51">
        <f>VLOOKUP(2,$Q$3:$S$9,3,FALSE)</f>
        <v>8.0000000000000004E-4</v>
      </c>
      <c r="P17" s="38"/>
    </row>
    <row r="18" spans="1:16" ht="30" customHeight="1" thickTop="1" thickBot="1" x14ac:dyDescent="0.35">
      <c r="A18" s="1"/>
      <c r="B18" s="75">
        <v>20</v>
      </c>
      <c r="C18" s="85">
        <v>65716</v>
      </c>
      <c r="D18" s="88" t="s">
        <v>19</v>
      </c>
      <c r="E18" s="88" t="s">
        <v>29</v>
      </c>
      <c r="F18" s="88" t="s">
        <v>30</v>
      </c>
      <c r="G18" s="88">
        <v>300</v>
      </c>
      <c r="H18" s="89"/>
      <c r="I18" s="88">
        <f>Balance</f>
        <v>49550</v>
      </c>
      <c r="J18" s="76"/>
      <c r="K18" s="34"/>
      <c r="L18" s="38"/>
      <c r="M18" s="45"/>
      <c r="N18" s="50" t="str">
        <f>VLOOKUP(3,$Q$3:$S$9,2,FALSE)</f>
        <v>Mortgage</v>
      </c>
      <c r="O18" s="51">
        <f>VLOOKUP(3,$Q$3:$S$9,3,FALSE)</f>
        <v>6.9999999999999999E-4</v>
      </c>
      <c r="P18" s="38"/>
    </row>
    <row r="19" spans="1:16" ht="30" customHeight="1" thickTop="1" thickBot="1" x14ac:dyDescent="0.35">
      <c r="A19" s="1"/>
      <c r="B19" s="75">
        <v>15</v>
      </c>
      <c r="C19" s="85">
        <v>65716</v>
      </c>
      <c r="D19" s="88" t="s">
        <v>19</v>
      </c>
      <c r="E19" s="88" t="s">
        <v>31</v>
      </c>
      <c r="F19" s="88" t="s">
        <v>32</v>
      </c>
      <c r="G19" s="88">
        <v>1000</v>
      </c>
      <c r="H19" s="89"/>
      <c r="I19" s="88">
        <f>Balance</f>
        <v>48550</v>
      </c>
      <c r="J19" s="76"/>
      <c r="K19" s="34"/>
      <c r="L19" s="38"/>
      <c r="M19" s="46"/>
      <c r="N19" s="50" t="str">
        <f>VLOOKUP(4,$Q$3:$S$9,2,FALSE)</f>
        <v>Investment</v>
      </c>
      <c r="O19" s="51">
        <f>VLOOKUP(4,$Q$3:$S$9,3,FALSE)</f>
        <v>5.9999999999999995E-4</v>
      </c>
      <c r="P19" s="38"/>
    </row>
    <row r="20" spans="1:16" ht="30" customHeight="1" thickTop="1" thickBot="1" x14ac:dyDescent="0.35">
      <c r="A20" s="1"/>
      <c r="B20" s="75">
        <v>7</v>
      </c>
      <c r="C20" s="85">
        <v>65716</v>
      </c>
      <c r="D20" s="88" t="s">
        <v>19</v>
      </c>
      <c r="E20" s="88" t="s">
        <v>33</v>
      </c>
      <c r="F20" s="88" t="s">
        <v>26</v>
      </c>
      <c r="G20" s="88">
        <v>240</v>
      </c>
      <c r="H20" s="89"/>
      <c r="I20" s="88">
        <f>Balance</f>
        <v>48310</v>
      </c>
      <c r="J20" s="76"/>
      <c r="K20" s="34"/>
      <c r="L20" s="38"/>
      <c r="M20" s="47"/>
      <c r="N20" s="50" t="str">
        <f>VLOOKUP(5,$Q$3:$S$9,2,FALSE)</f>
        <v>Insurance</v>
      </c>
      <c r="O20" s="51">
        <f>VLOOKUP(5,$Q$3:$S$9,3,FALSE)</f>
        <v>5.0000000000000001E-4</v>
      </c>
      <c r="P20" s="38"/>
    </row>
    <row r="21" spans="1:16" ht="30" customHeight="1" thickTop="1" thickBot="1" x14ac:dyDescent="0.35">
      <c r="A21" s="1"/>
      <c r="B21" s="75">
        <v>1</v>
      </c>
      <c r="C21" s="85">
        <v>65716</v>
      </c>
      <c r="D21" s="88" t="s">
        <v>19</v>
      </c>
      <c r="E21" s="88" t="s">
        <v>34</v>
      </c>
      <c r="F21" s="88" t="s">
        <v>35</v>
      </c>
      <c r="G21" s="88">
        <v>30</v>
      </c>
      <c r="H21" s="89"/>
      <c r="I21" s="88">
        <f>Balance</f>
        <v>48280</v>
      </c>
      <c r="J21" s="76"/>
      <c r="K21" s="34"/>
      <c r="L21" s="38"/>
      <c r="M21" s="48"/>
      <c r="N21" s="50" t="str">
        <f>VLOOKUP(6,$Q$3:$S$9,2,FALSE)</f>
        <v>Groceries</v>
      </c>
      <c r="O21" s="51">
        <f>VLOOKUP(6,$Q$3:$S$9,3,FALSE)</f>
        <v>4.0000000000000002E-4</v>
      </c>
      <c r="P21" s="38"/>
    </row>
    <row r="22" spans="1:16" ht="30" customHeight="1" thickTop="1" thickBot="1" x14ac:dyDescent="0.35">
      <c r="A22" s="1"/>
      <c r="B22" s="75">
        <v>0</v>
      </c>
      <c r="C22" s="85">
        <v>65716</v>
      </c>
      <c r="D22" s="88" t="s">
        <v>19</v>
      </c>
      <c r="E22" s="88" t="s">
        <v>36</v>
      </c>
      <c r="F22" s="88" t="s">
        <v>37</v>
      </c>
      <c r="G22" s="88"/>
      <c r="H22" s="89">
        <v>7000</v>
      </c>
      <c r="I22" s="88">
        <f>Balance</f>
        <v>55280</v>
      </c>
      <c r="J22" s="76"/>
      <c r="K22" s="34"/>
      <c r="L22" s="38"/>
      <c r="M22" s="49"/>
      <c r="N22" s="50" t="str">
        <f>VLOOKUP(7,$Q$3:$S$9,2,FALSE)</f>
        <v>Credit card</v>
      </c>
      <c r="O22" s="51">
        <f>VLOOKUP(7,$Q$3:$S$9,3,FALSE)</f>
        <v>2.9999999999999997E-4</v>
      </c>
      <c r="P22" s="38"/>
    </row>
    <row r="23" spans="1:16" ht="30" customHeight="1" thickTop="1" x14ac:dyDescent="0.3">
      <c r="B23" s="67"/>
      <c r="C23" s="93">
        <v>65716</v>
      </c>
      <c r="D23" s="87" t="s">
        <v>19</v>
      </c>
      <c r="E23" s="87" t="s">
        <v>39</v>
      </c>
      <c r="F23" s="87" t="s">
        <v>40</v>
      </c>
      <c r="G23" s="87">
        <v>1000</v>
      </c>
      <c r="H23" s="92"/>
      <c r="I23" s="87">
        <f>Balance</f>
        <v>54280</v>
      </c>
      <c r="J23" s="38"/>
      <c r="L23" s="38"/>
      <c r="M23" s="38"/>
      <c r="N23" s="52"/>
      <c r="O23" s="53"/>
      <c r="P23" s="38"/>
    </row>
    <row r="24" spans="1:16" ht="30" customHeight="1" x14ac:dyDescent="0.3">
      <c r="C24" s="93">
        <v>65717</v>
      </c>
      <c r="D24" s="87" t="s">
        <v>19</v>
      </c>
      <c r="E24" s="87" t="s">
        <v>41</v>
      </c>
      <c r="F24" s="87" t="s">
        <v>42</v>
      </c>
      <c r="G24" s="87">
        <v>430</v>
      </c>
      <c r="H24" s="87"/>
      <c r="I24" s="87">
        <f>Balance</f>
        <v>53850</v>
      </c>
      <c r="N24" s="27"/>
      <c r="O24" s="1"/>
    </row>
    <row r="25" spans="1:16" ht="25.15" customHeight="1" x14ac:dyDescent="0.3">
      <c r="C25" s="93">
        <v>65717</v>
      </c>
      <c r="D25" s="87" t="s">
        <v>19</v>
      </c>
      <c r="E25" s="87" t="s">
        <v>29</v>
      </c>
      <c r="F25" s="87" t="s">
        <v>30</v>
      </c>
      <c r="G25" s="87">
        <v>300</v>
      </c>
      <c r="H25" s="87"/>
      <c r="I25" s="87">
        <f>Balance</f>
        <v>53550</v>
      </c>
      <c r="N25" s="27"/>
      <c r="O25" s="1"/>
    </row>
    <row r="26" spans="1:16" ht="25.15" customHeight="1" x14ac:dyDescent="0.3">
      <c r="C26" s="93">
        <v>65717</v>
      </c>
      <c r="D26" s="87" t="s">
        <v>19</v>
      </c>
      <c r="E26" s="87" t="s">
        <v>27</v>
      </c>
      <c r="F26" s="87" t="s">
        <v>28</v>
      </c>
      <c r="G26" s="87"/>
      <c r="H26" s="94">
        <v>1000</v>
      </c>
      <c r="I26" s="87">
        <f>Balance</f>
        <v>54550</v>
      </c>
      <c r="N26" s="25"/>
      <c r="O26" s="26"/>
    </row>
    <row r="27" spans="1:16" ht="25.15" customHeight="1" x14ac:dyDescent="0.3">
      <c r="C27" s="93">
        <v>65717</v>
      </c>
      <c r="D27" s="87" t="s">
        <v>19</v>
      </c>
      <c r="E27" s="87" t="s">
        <v>49</v>
      </c>
      <c r="F27" s="87" t="s">
        <v>50</v>
      </c>
      <c r="G27" s="87">
        <v>160</v>
      </c>
      <c r="H27" s="87"/>
      <c r="I27" s="87">
        <f>Balance</f>
        <v>54390</v>
      </c>
      <c r="N27" s="25"/>
      <c r="O27" s="26"/>
    </row>
    <row r="28" spans="1:16" ht="25.15" customHeight="1" x14ac:dyDescent="0.3">
      <c r="C28" s="93">
        <v>65717</v>
      </c>
      <c r="D28" s="87" t="s">
        <v>19</v>
      </c>
      <c r="E28" s="87" t="s">
        <v>43</v>
      </c>
      <c r="F28" s="87" t="s">
        <v>44</v>
      </c>
      <c r="G28" s="87">
        <v>3600</v>
      </c>
      <c r="H28" s="87"/>
      <c r="I28" s="87">
        <f>Balance</f>
        <v>50790</v>
      </c>
      <c r="N28" s="25"/>
      <c r="O28" s="26"/>
    </row>
    <row r="29" spans="1:16" ht="25.15" customHeight="1" x14ac:dyDescent="0.3">
      <c r="C29" s="93">
        <v>65717</v>
      </c>
      <c r="D29" s="87" t="s">
        <v>19</v>
      </c>
      <c r="E29" s="87" t="s">
        <v>45</v>
      </c>
      <c r="F29" s="87" t="s">
        <v>45</v>
      </c>
      <c r="G29" s="87">
        <v>1400</v>
      </c>
      <c r="H29" s="87"/>
      <c r="I29" s="87">
        <f>Balance</f>
        <v>49390</v>
      </c>
      <c r="N29" s="25"/>
      <c r="O29" s="26"/>
    </row>
    <row r="30" spans="1:16" ht="25.15" customHeight="1" x14ac:dyDescent="0.3">
      <c r="C30" s="93">
        <v>65717</v>
      </c>
      <c r="D30" s="87" t="s">
        <v>19</v>
      </c>
      <c r="E30" s="87" t="s">
        <v>46</v>
      </c>
      <c r="F30" s="87" t="s">
        <v>46</v>
      </c>
      <c r="G30" s="87">
        <v>60</v>
      </c>
      <c r="H30" s="87"/>
      <c r="I30" s="87">
        <f>Balance</f>
        <v>49330</v>
      </c>
      <c r="N30" s="25"/>
      <c r="O30" s="26"/>
    </row>
    <row r="31" spans="1:16" ht="25.15" customHeight="1" x14ac:dyDescent="0.3">
      <c r="C31" s="93">
        <v>65717</v>
      </c>
      <c r="D31" s="87" t="s">
        <v>19</v>
      </c>
      <c r="E31" s="87" t="s">
        <v>47</v>
      </c>
      <c r="F31" s="87" t="s">
        <v>48</v>
      </c>
      <c r="G31" s="87"/>
      <c r="H31" s="94">
        <v>1000</v>
      </c>
      <c r="I31" s="87">
        <f>Balance</f>
        <v>50330</v>
      </c>
      <c r="N31" s="25"/>
      <c r="O31" s="26"/>
    </row>
    <row r="32" spans="1:16" ht="25.15" customHeight="1" x14ac:dyDescent="0.3">
      <c r="C32" s="93">
        <v>65717</v>
      </c>
      <c r="D32" s="87" t="s">
        <v>19</v>
      </c>
      <c r="E32" s="87" t="s">
        <v>51</v>
      </c>
      <c r="F32" s="87" t="s">
        <v>52</v>
      </c>
      <c r="G32" s="87">
        <v>835</v>
      </c>
      <c r="H32" s="87"/>
      <c r="I32" s="87">
        <f>Balance</f>
        <v>49495</v>
      </c>
      <c r="N32" s="25"/>
      <c r="O32" s="26"/>
    </row>
    <row r="33" spans="3:16" ht="25.15" customHeight="1" x14ac:dyDescent="0.3">
      <c r="C33" s="93">
        <v>65717</v>
      </c>
      <c r="D33" s="87" t="s">
        <v>19</v>
      </c>
      <c r="E33" s="87" t="s">
        <v>53</v>
      </c>
      <c r="F33" s="87"/>
      <c r="G33" s="87">
        <v>640</v>
      </c>
      <c r="H33" s="87"/>
      <c r="I33" s="87">
        <f>Balance</f>
        <v>48855</v>
      </c>
      <c r="M33" s="3"/>
      <c r="N33" s="3"/>
      <c r="O33" s="3"/>
      <c r="P33" s="3"/>
    </row>
    <row r="34" spans="3:16" ht="21" customHeight="1" x14ac:dyDescent="0.3">
      <c r="C34" s="93">
        <v>65717</v>
      </c>
      <c r="D34" s="87" t="s">
        <v>19</v>
      </c>
      <c r="E34" s="87" t="s">
        <v>54</v>
      </c>
      <c r="F34" s="87" t="s">
        <v>55</v>
      </c>
      <c r="G34" s="87">
        <v>130</v>
      </c>
      <c r="H34" s="87"/>
      <c r="I34" s="87">
        <f>Balance</f>
        <v>48725</v>
      </c>
      <c r="M34" s="3"/>
      <c r="N34" s="3"/>
      <c r="O34" s="3"/>
      <c r="P34" s="3"/>
    </row>
    <row r="35" spans="3:16" ht="21" customHeight="1" x14ac:dyDescent="0.3">
      <c r="C35" s="93">
        <v>65717</v>
      </c>
      <c r="D35" s="87" t="s">
        <v>19</v>
      </c>
      <c r="E35" s="87" t="s">
        <v>56</v>
      </c>
      <c r="F35" s="87" t="s">
        <v>57</v>
      </c>
      <c r="G35" s="87">
        <v>1160</v>
      </c>
      <c r="H35" s="87"/>
      <c r="I35" s="87">
        <f>Balance</f>
        <v>47565</v>
      </c>
      <c r="P35" s="3"/>
    </row>
    <row r="36" spans="3:16" ht="21" customHeight="1" x14ac:dyDescent="0.3">
      <c r="C36" s="93">
        <v>65717</v>
      </c>
      <c r="D36" s="87" t="s">
        <v>19</v>
      </c>
      <c r="E36" s="87" t="s">
        <v>56</v>
      </c>
      <c r="F36" s="87" t="s">
        <v>58</v>
      </c>
      <c r="G36" s="87">
        <v>590</v>
      </c>
      <c r="H36" s="87"/>
      <c r="I36" s="87">
        <f>Balance</f>
        <v>46975</v>
      </c>
      <c r="P36" s="3"/>
    </row>
    <row r="37" spans="3:16" ht="21" customHeight="1" x14ac:dyDescent="0.3">
      <c r="C37" s="93">
        <v>65718</v>
      </c>
      <c r="D37" s="87" t="s">
        <v>19</v>
      </c>
      <c r="E37" s="87" t="s">
        <v>26</v>
      </c>
      <c r="F37" s="87" t="s">
        <v>59</v>
      </c>
      <c r="G37" s="87">
        <v>580</v>
      </c>
      <c r="H37" s="87"/>
      <c r="I37" s="87">
        <f>Balance</f>
        <v>46395</v>
      </c>
      <c r="P37" s="3"/>
    </row>
    <row r="38" spans="3:16" ht="21" customHeight="1" x14ac:dyDescent="0.3">
      <c r="C38" s="93">
        <v>65718</v>
      </c>
      <c r="D38" s="87" t="s">
        <v>19</v>
      </c>
      <c r="E38" s="87" t="s">
        <v>60</v>
      </c>
      <c r="F38" s="87" t="s">
        <v>61</v>
      </c>
      <c r="G38" s="87">
        <v>230</v>
      </c>
      <c r="H38" s="87"/>
      <c r="I38" s="87">
        <f>Balance</f>
        <v>46165</v>
      </c>
      <c r="P38" s="3"/>
    </row>
    <row r="39" spans="3:16" ht="21" customHeight="1" x14ac:dyDescent="0.3">
      <c r="C39" s="93">
        <v>65718</v>
      </c>
      <c r="D39" s="87" t="s">
        <v>19</v>
      </c>
      <c r="E39" s="87" t="s">
        <v>62</v>
      </c>
      <c r="F39" s="87" t="s">
        <v>62</v>
      </c>
      <c r="G39" s="87">
        <v>550</v>
      </c>
      <c r="H39" s="87"/>
      <c r="I39" s="87">
        <f>Balance</f>
        <v>45615</v>
      </c>
      <c r="P39" s="3"/>
    </row>
    <row r="40" spans="3:16" ht="21" customHeight="1" x14ac:dyDescent="0.3">
      <c r="C40" s="93">
        <v>65718</v>
      </c>
      <c r="D40" s="87" t="s">
        <v>19</v>
      </c>
      <c r="E40" s="87" t="s">
        <v>65</v>
      </c>
      <c r="F40" s="95" t="s">
        <v>66</v>
      </c>
      <c r="G40" s="87"/>
      <c r="H40" s="87">
        <v>450</v>
      </c>
      <c r="I40" s="87">
        <f>Balance</f>
        <v>46065</v>
      </c>
      <c r="P40" s="3"/>
    </row>
    <row r="41" spans="3:16" ht="21" customHeight="1" x14ac:dyDescent="0.3">
      <c r="C41" s="93">
        <v>65718</v>
      </c>
      <c r="D41" s="87" t="s">
        <v>19</v>
      </c>
      <c r="E41" s="87" t="s">
        <v>63</v>
      </c>
      <c r="F41" s="87" t="s">
        <v>64</v>
      </c>
      <c r="G41" s="87">
        <v>200</v>
      </c>
      <c r="H41" s="87"/>
      <c r="I41" s="87">
        <f>Balance</f>
        <v>45865</v>
      </c>
      <c r="P41" s="3"/>
    </row>
    <row r="42" spans="3:16" ht="21" customHeight="1" x14ac:dyDescent="0.3">
      <c r="C42" s="93">
        <v>65718</v>
      </c>
      <c r="D42" s="87" t="s">
        <v>19</v>
      </c>
      <c r="E42" s="87" t="s">
        <v>67</v>
      </c>
      <c r="F42" s="87"/>
      <c r="G42" s="87">
        <v>160</v>
      </c>
      <c r="H42" s="87"/>
      <c r="I42" s="87">
        <f>Balance</f>
        <v>45705</v>
      </c>
      <c r="P42" s="3"/>
    </row>
    <row r="43" spans="3:16" ht="21" customHeight="1" x14ac:dyDescent="0.3">
      <c r="C43" s="93">
        <v>65718</v>
      </c>
      <c r="D43" s="87" t="s">
        <v>19</v>
      </c>
      <c r="E43" s="87" t="s">
        <v>68</v>
      </c>
      <c r="F43" s="87"/>
      <c r="G43" s="87">
        <v>400</v>
      </c>
      <c r="H43" s="87"/>
      <c r="I43" s="87">
        <f>Balance</f>
        <v>45305</v>
      </c>
      <c r="P43" s="3"/>
    </row>
    <row r="44" spans="3:16" ht="21" customHeight="1" x14ac:dyDescent="0.3">
      <c r="C44" s="93">
        <v>65718</v>
      </c>
      <c r="D44" s="87" t="s">
        <v>19</v>
      </c>
      <c r="E44" s="87" t="s">
        <v>69</v>
      </c>
      <c r="F44" s="87" t="s">
        <v>70</v>
      </c>
      <c r="G44" s="87">
        <v>950</v>
      </c>
      <c r="H44" s="87"/>
      <c r="I44" s="87">
        <f>Balance</f>
        <v>44355</v>
      </c>
      <c r="M44" s="3"/>
      <c r="N44" s="3"/>
      <c r="O44" s="3"/>
      <c r="P44" s="3"/>
    </row>
    <row r="45" spans="3:16" ht="21" customHeight="1" x14ac:dyDescent="0.3">
      <c r="C45" s="93">
        <v>65718</v>
      </c>
      <c r="D45" s="87" t="s">
        <v>19</v>
      </c>
      <c r="E45" s="87" t="s">
        <v>71</v>
      </c>
      <c r="F45" s="87"/>
      <c r="G45" s="87">
        <v>120</v>
      </c>
      <c r="H45" s="87"/>
      <c r="I45" s="87">
        <f>Balance</f>
        <v>44235</v>
      </c>
      <c r="M45" s="3"/>
      <c r="N45" s="3"/>
      <c r="O45" s="3"/>
      <c r="P45" s="3"/>
    </row>
    <row r="46" spans="3:16" ht="21" customHeight="1" x14ac:dyDescent="0.3">
      <c r="C46" s="93">
        <v>65718</v>
      </c>
      <c r="D46" s="87" t="s">
        <v>19</v>
      </c>
      <c r="E46" s="87" t="s">
        <v>26</v>
      </c>
      <c r="F46" s="87" t="s">
        <v>33</v>
      </c>
      <c r="G46" s="87">
        <v>240</v>
      </c>
      <c r="H46" s="87"/>
      <c r="I46" s="87">
        <f>Balance</f>
        <v>43995</v>
      </c>
    </row>
    <row r="47" spans="3:16" ht="21" customHeight="1" x14ac:dyDescent="0.3">
      <c r="C47" s="93">
        <v>65718</v>
      </c>
      <c r="D47" s="87" t="s">
        <v>19</v>
      </c>
      <c r="E47" s="87" t="s">
        <v>72</v>
      </c>
      <c r="F47" s="87"/>
      <c r="G47" s="87">
        <v>20</v>
      </c>
      <c r="H47" s="87"/>
      <c r="I47" s="87">
        <f>Balance</f>
        <v>43975</v>
      </c>
    </row>
    <row r="48" spans="3:16" ht="21" customHeight="1" x14ac:dyDescent="0.3">
      <c r="C48" s="93">
        <v>65718</v>
      </c>
      <c r="D48" s="87" t="s">
        <v>19</v>
      </c>
      <c r="E48" s="87" t="s">
        <v>73</v>
      </c>
      <c r="F48" s="87" t="s">
        <v>74</v>
      </c>
      <c r="G48" s="87">
        <v>690</v>
      </c>
      <c r="H48" s="87"/>
      <c r="I48" s="87">
        <f>Balance</f>
        <v>43285</v>
      </c>
    </row>
    <row r="49" spans="3:9" ht="21" customHeight="1" x14ac:dyDescent="0.3">
      <c r="C49" s="93">
        <v>65718</v>
      </c>
      <c r="D49" s="87" t="s">
        <v>19</v>
      </c>
      <c r="E49" s="87" t="s">
        <v>75</v>
      </c>
      <c r="F49" s="87"/>
      <c r="G49" s="87">
        <v>890</v>
      </c>
      <c r="H49" s="87"/>
      <c r="I49" s="87">
        <f>Balance</f>
        <v>42395</v>
      </c>
    </row>
    <row r="50" spans="3:9" ht="21" customHeight="1" x14ac:dyDescent="0.3">
      <c r="C50" s="93">
        <v>65718</v>
      </c>
      <c r="D50" s="87" t="s">
        <v>19</v>
      </c>
      <c r="E50" s="87" t="s">
        <v>76</v>
      </c>
      <c r="F50" s="87"/>
      <c r="G50" s="87">
        <v>5000</v>
      </c>
      <c r="H50" s="87"/>
      <c r="I50" s="87">
        <f>Balance</f>
        <v>37395</v>
      </c>
    </row>
    <row r="51" spans="3:9" ht="21" customHeight="1" x14ac:dyDescent="0.3">
      <c r="C51" s="93">
        <v>65718</v>
      </c>
      <c r="D51" s="87" t="s">
        <v>19</v>
      </c>
      <c r="E51" s="87" t="s">
        <v>77</v>
      </c>
      <c r="F51" s="87" t="s">
        <v>78</v>
      </c>
      <c r="G51" s="87">
        <v>700</v>
      </c>
      <c r="H51" s="87"/>
      <c r="I51" s="87">
        <f>Balance</f>
        <v>36695</v>
      </c>
    </row>
    <row r="52" spans="3:9" ht="21" customHeight="1" x14ac:dyDescent="0.3">
      <c r="C52" s="93">
        <v>65718</v>
      </c>
      <c r="D52" s="87" t="s">
        <v>19</v>
      </c>
      <c r="E52" s="87" t="s">
        <v>78</v>
      </c>
      <c r="F52" s="87"/>
      <c r="G52" s="87">
        <v>320</v>
      </c>
      <c r="H52" s="87"/>
      <c r="I52" s="87">
        <f>Balance</f>
        <v>36375</v>
      </c>
    </row>
    <row r="53" spans="3:9" ht="21" customHeight="1" x14ac:dyDescent="0.3">
      <c r="C53" s="93">
        <v>65718</v>
      </c>
      <c r="D53" s="87" t="s">
        <v>19</v>
      </c>
      <c r="E53" s="87" t="s">
        <v>26</v>
      </c>
      <c r="F53" s="87"/>
      <c r="G53" s="87">
        <v>240</v>
      </c>
      <c r="H53" s="87"/>
      <c r="I53" s="87">
        <f>Balance</f>
        <v>36135</v>
      </c>
    </row>
    <row r="54" spans="3:9" ht="21" customHeight="1" x14ac:dyDescent="0.3">
      <c r="C54" s="93">
        <v>65718</v>
      </c>
      <c r="D54" s="87" t="s">
        <v>19</v>
      </c>
      <c r="E54" s="87" t="s">
        <v>77</v>
      </c>
      <c r="F54" s="87"/>
      <c r="G54" s="87">
        <v>860</v>
      </c>
      <c r="H54" s="87"/>
      <c r="I54" s="87">
        <f>Balance</f>
        <v>35275</v>
      </c>
    </row>
    <row r="55" spans="3:9" ht="21" customHeight="1" x14ac:dyDescent="0.3">
      <c r="C55" s="93">
        <v>65719</v>
      </c>
      <c r="D55" s="87" t="s">
        <v>20</v>
      </c>
      <c r="E55" s="87" t="s">
        <v>79</v>
      </c>
      <c r="F55" s="87" t="s">
        <v>80</v>
      </c>
      <c r="G55" s="87">
        <v>200</v>
      </c>
      <c r="H55" s="87"/>
      <c r="I55" s="87">
        <f>Balance</f>
        <v>35075</v>
      </c>
    </row>
    <row r="56" spans="3:9" ht="21" customHeight="1" x14ac:dyDescent="0.3">
      <c r="C56" s="93" t="s">
        <v>81</v>
      </c>
      <c r="D56" s="87" t="s">
        <v>19</v>
      </c>
      <c r="E56" s="87" t="s">
        <v>82</v>
      </c>
      <c r="F56" s="87"/>
      <c r="G56" s="87">
        <v>340</v>
      </c>
      <c r="H56" s="87"/>
      <c r="I56" s="87">
        <f>Balance</f>
        <v>34735</v>
      </c>
    </row>
    <row r="57" spans="3:9" ht="21" customHeight="1" x14ac:dyDescent="0.3">
      <c r="C57" s="93" t="s">
        <v>81</v>
      </c>
      <c r="D57" s="87" t="s">
        <v>19</v>
      </c>
      <c r="E57" s="87" t="s">
        <v>83</v>
      </c>
      <c r="F57" s="87"/>
      <c r="G57" s="87">
        <v>80</v>
      </c>
      <c r="H57" s="87"/>
      <c r="I57" s="87">
        <f>Balance</f>
        <v>34655</v>
      </c>
    </row>
    <row r="58" spans="3:9" ht="21" customHeight="1" x14ac:dyDescent="0.3">
      <c r="C58" s="93" t="s">
        <v>81</v>
      </c>
      <c r="D58" s="87" t="s">
        <v>19</v>
      </c>
      <c r="E58" s="87" t="s">
        <v>84</v>
      </c>
      <c r="F58" s="87"/>
      <c r="G58" s="87">
        <v>80</v>
      </c>
      <c r="H58" s="87"/>
      <c r="I58" s="87">
        <f>Balance</f>
        <v>34575</v>
      </c>
    </row>
    <row r="59" spans="3:9" ht="21" customHeight="1" x14ac:dyDescent="0.3">
      <c r="C59" s="93">
        <v>65719</v>
      </c>
      <c r="D59" s="87" t="s">
        <v>19</v>
      </c>
      <c r="E59" s="87" t="s">
        <v>85</v>
      </c>
      <c r="F59" s="87"/>
      <c r="G59" s="87">
        <v>350</v>
      </c>
      <c r="H59" s="87"/>
      <c r="I59" s="87">
        <f>Balance</f>
        <v>34225</v>
      </c>
    </row>
    <row r="60" spans="3:9" ht="21" customHeight="1" x14ac:dyDescent="0.3">
      <c r="C60" s="93">
        <v>65719</v>
      </c>
      <c r="D60" s="87" t="s">
        <v>19</v>
      </c>
      <c r="E60" s="87" t="s">
        <v>86</v>
      </c>
      <c r="F60" s="87"/>
      <c r="G60" s="87"/>
      <c r="H60" s="96">
        <v>50</v>
      </c>
      <c r="I60" s="87">
        <f>Balance</f>
        <v>34275</v>
      </c>
    </row>
    <row r="61" spans="3:9" ht="21" customHeight="1" x14ac:dyDescent="0.3">
      <c r="C61" s="93">
        <v>65719</v>
      </c>
      <c r="D61" s="87" t="s">
        <v>19</v>
      </c>
      <c r="E61" s="87" t="s">
        <v>87</v>
      </c>
      <c r="F61" s="87"/>
      <c r="G61" s="87">
        <v>4000</v>
      </c>
      <c r="H61" s="87"/>
      <c r="I61" s="87">
        <f>Balance</f>
        <v>30275</v>
      </c>
    </row>
    <row r="62" spans="3:9" ht="21" customHeight="1" x14ac:dyDescent="0.3">
      <c r="C62" s="93">
        <v>65719</v>
      </c>
      <c r="D62" s="87" t="s">
        <v>19</v>
      </c>
      <c r="E62" s="87" t="s">
        <v>88</v>
      </c>
      <c r="F62" s="87"/>
      <c r="G62" s="87">
        <v>3000</v>
      </c>
      <c r="H62" s="87"/>
      <c r="I62" s="87">
        <f>Balance</f>
        <v>27275</v>
      </c>
    </row>
    <row r="63" spans="3:9" ht="21" customHeight="1" x14ac:dyDescent="0.3">
      <c r="C63" s="93">
        <v>65719</v>
      </c>
      <c r="D63" s="87" t="s">
        <v>19</v>
      </c>
      <c r="E63" s="87" t="s">
        <v>89</v>
      </c>
      <c r="F63" s="87" t="s">
        <v>90</v>
      </c>
      <c r="G63" s="87">
        <v>660</v>
      </c>
      <c r="H63" s="87"/>
      <c r="I63" s="87">
        <f>Balance</f>
        <v>26615</v>
      </c>
    </row>
    <row r="64" spans="3:9" ht="21" customHeight="1" x14ac:dyDescent="0.3">
      <c r="C64" s="93">
        <v>65719</v>
      </c>
      <c r="D64" s="87" t="s">
        <v>19</v>
      </c>
      <c r="E64" s="87" t="s">
        <v>91</v>
      </c>
      <c r="F64" s="87" t="s">
        <v>92</v>
      </c>
      <c r="G64" s="87"/>
      <c r="H64" s="96">
        <v>10500</v>
      </c>
      <c r="I64" s="87">
        <f>Balance</f>
        <v>37115</v>
      </c>
    </row>
    <row r="65" spans="3:9" ht="21" customHeight="1" x14ac:dyDescent="0.3">
      <c r="C65" s="93">
        <v>65720</v>
      </c>
      <c r="D65" s="87" t="s">
        <v>19</v>
      </c>
      <c r="E65" s="87" t="s">
        <v>82</v>
      </c>
      <c r="F65" s="87"/>
      <c r="G65" s="87">
        <v>240</v>
      </c>
      <c r="H65" s="87"/>
      <c r="I65" s="87">
        <f>Balance</f>
        <v>36875</v>
      </c>
    </row>
    <row r="66" spans="3:9" ht="21" customHeight="1" x14ac:dyDescent="0.3">
      <c r="C66" s="93">
        <v>65720</v>
      </c>
      <c r="D66" s="87"/>
      <c r="E66" s="87" t="s">
        <v>93</v>
      </c>
      <c r="F66" s="87"/>
      <c r="G66" s="87">
        <v>400</v>
      </c>
      <c r="H66" s="87"/>
      <c r="I66" s="87">
        <f>Balance</f>
        <v>36475</v>
      </c>
    </row>
    <row r="67" spans="3:9" ht="21" customHeight="1" x14ac:dyDescent="0.3">
      <c r="C67" s="93">
        <v>65720</v>
      </c>
      <c r="D67" s="87"/>
      <c r="E67" s="87" t="s">
        <v>82</v>
      </c>
      <c r="F67" s="87"/>
      <c r="G67" s="87">
        <v>480</v>
      </c>
      <c r="H67" s="87"/>
      <c r="I67" s="87">
        <f>Balance</f>
        <v>35995</v>
      </c>
    </row>
    <row r="68" spans="3:9" ht="21" customHeight="1" x14ac:dyDescent="0.3">
      <c r="C68" s="93">
        <v>62433</v>
      </c>
      <c r="D68" s="87"/>
      <c r="E68" s="87" t="s">
        <v>94</v>
      </c>
      <c r="F68" s="87"/>
      <c r="G68" s="87">
        <v>370</v>
      </c>
      <c r="H68" s="87"/>
      <c r="I68" s="87">
        <f>Balance</f>
        <v>35625</v>
      </c>
    </row>
    <row r="69" spans="3:9" ht="21" customHeight="1" x14ac:dyDescent="0.3">
      <c r="C69" s="93">
        <v>65720</v>
      </c>
      <c r="D69" s="87"/>
      <c r="E69" s="87" t="s">
        <v>83</v>
      </c>
      <c r="F69" s="87"/>
      <c r="G69" s="87">
        <v>75</v>
      </c>
      <c r="H69" s="87"/>
      <c r="I69" s="87">
        <f>Balance</f>
        <v>35550</v>
      </c>
    </row>
    <row r="70" spans="3:9" ht="21" customHeight="1" x14ac:dyDescent="0.3">
      <c r="C70" s="93">
        <v>65720</v>
      </c>
      <c r="D70" s="87"/>
      <c r="E70" s="87" t="s">
        <v>97</v>
      </c>
      <c r="F70" s="87" t="s">
        <v>98</v>
      </c>
      <c r="G70" s="87">
        <v>500</v>
      </c>
      <c r="H70" s="87"/>
      <c r="I70" s="87">
        <f>Balance</f>
        <v>35050</v>
      </c>
    </row>
    <row r="71" spans="3:9" ht="21" customHeight="1" x14ac:dyDescent="0.3">
      <c r="C71" s="93">
        <v>65720</v>
      </c>
      <c r="D71" s="87"/>
      <c r="E71" s="87" t="s">
        <v>99</v>
      </c>
      <c r="F71" s="87"/>
      <c r="G71" s="87">
        <v>400</v>
      </c>
      <c r="H71" s="87"/>
      <c r="I71" s="87">
        <f>Balance</f>
        <v>34650</v>
      </c>
    </row>
    <row r="72" spans="3:9" ht="21" customHeight="1" x14ac:dyDescent="0.3">
      <c r="C72" s="93">
        <v>65720</v>
      </c>
      <c r="D72" s="87"/>
      <c r="E72" s="87" t="s">
        <v>100</v>
      </c>
      <c r="F72" s="87" t="s">
        <v>101</v>
      </c>
      <c r="G72" s="87">
        <v>5000</v>
      </c>
      <c r="H72" s="87"/>
      <c r="I72" s="87">
        <f>Balance</f>
        <v>29650</v>
      </c>
    </row>
    <row r="73" spans="3:9" ht="21" customHeight="1" x14ac:dyDescent="0.3">
      <c r="C73" s="87" t="s">
        <v>95</v>
      </c>
      <c r="D73" s="87"/>
      <c r="E73" s="87" t="s">
        <v>96</v>
      </c>
      <c r="F73" s="87"/>
      <c r="G73" s="87">
        <v>500</v>
      </c>
      <c r="H73" s="87"/>
      <c r="I73" s="87">
        <f>Balance</f>
        <v>29150</v>
      </c>
    </row>
  </sheetData>
  <sortState xmlns:xlrd2="http://schemas.microsoft.com/office/spreadsheetml/2017/richdata2" ref="N33:P39">
    <sortCondition ref="N33:N39"/>
  </sortState>
  <dataValidations count="1">
    <dataValidation type="list" allowBlank="1" showInputMessage="1" showErrorMessage="1" sqref="F11:F73" xr:uid="{00000000-0002-0000-0000-000000000000}">
      <formula1>List_Categories</formula1>
    </dataValidation>
  </dataValidations>
  <printOptions horizontalCentered="1" verticalCentered="1"/>
  <pageMargins left="0.3" right="0.3" top="0.5" bottom="0.5" header="0.3" footer="0.3"/>
  <pageSetup scale="94" fitToHeight="0"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F6856EC-B630-4A78-AE6D-129F66424B44}">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1B242A1A-B0C2-4F63-8717-8D6589934AC2}">
  <ds:schemaRefs>
    <ds:schemaRef ds:uri="http://schemas.microsoft.com/sharepoint/v3/contenttype/forms"/>
  </ds:schemaRefs>
</ds:datastoreItem>
</file>

<file path=customXml/itemProps3.xml><?xml version="1.0" encoding="utf-8"?>
<ds:datastoreItem xmlns:ds="http://schemas.openxmlformats.org/officeDocument/2006/customXml" ds:itemID="{C813877D-5088-45E8-BF36-A3D81ED7A7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TM02425924</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Check register</vt:lpstr>
      <vt:lpstr>Credit_card</vt:lpstr>
      <vt:lpstr>List_Categories</vt:lpstr>
      <vt:lpstr>'Check register'!Print_Area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2023-02-27T07:43:47Z</dcterms:created>
  <dcterms:modified xsi:type="dcterms:W3CDTF">2023-03-19T22:01:16Z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