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sinessLearn365\Documents\"/>
    </mc:Choice>
  </mc:AlternateContent>
  <xr:revisionPtr revIDLastSave="0" documentId="8_{AAD4067A-387C-4E5B-A8DD-DA0ABCB7BD07}" xr6:coauthVersionLast="47" xr6:coauthVersionMax="47" xr10:uidLastSave="{00000000-0000-0000-0000-000000000000}"/>
  <bookViews>
    <workbookView xWindow="-109" yWindow="-109" windowWidth="18775" windowHeight="10651" xr2:uid="{C3F09DE8-851D-418F-8F59-ED88226066B2}"/>
  </bookViews>
  <sheets>
    <sheet name="STEPHENSON REAL ESTATE RECAPI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" i="1" l="1"/>
  <c r="E45" i="1"/>
  <c r="E44" i="1"/>
  <c r="E43" i="1"/>
  <c r="B44" i="1"/>
  <c r="B43" i="1"/>
  <c r="B45" i="1"/>
  <c r="B40" i="1"/>
  <c r="B37" i="1"/>
  <c r="B36" i="1"/>
  <c r="B38" i="1"/>
  <c r="E37" i="1" s="1"/>
  <c r="E38" i="1" s="1"/>
  <c r="B33" i="1"/>
  <c r="B31" i="1"/>
  <c r="B30" i="1"/>
  <c r="B28" i="1"/>
  <c r="B27" i="1"/>
  <c r="B26" i="1"/>
  <c r="B25" i="1"/>
  <c r="B13" i="1"/>
  <c r="B14" i="1" s="1"/>
  <c r="B18" i="1" s="1"/>
  <c r="B10" i="1"/>
  <c r="B7" i="1"/>
  <c r="E19" i="1" l="1"/>
  <c r="B17" i="1"/>
  <c r="B19" i="1" s="1"/>
  <c r="E18" i="1" s="1"/>
  <c r="B21" i="1" s="1"/>
  <c r="B22" i="1" s="1"/>
  <c r="E27" i="1" s="1"/>
  <c r="E28" i="1" s="1"/>
  <c r="E10" i="1"/>
  <c r="E11" i="1" s="1"/>
  <c r="B11" i="1"/>
</calcChain>
</file>

<file path=xl/sharedStrings.xml><?xml version="1.0" encoding="utf-8"?>
<sst xmlns="http://schemas.openxmlformats.org/spreadsheetml/2006/main" count="51" uniqueCount="32">
  <si>
    <t>CurrentPrice</t>
  </si>
  <si>
    <t>per share</t>
  </si>
  <si>
    <t>Stock outstanding</t>
  </si>
  <si>
    <t>Tract of land</t>
  </si>
  <si>
    <t>EBT</t>
  </si>
  <si>
    <t>is expected to increase is expected in perpetuity</t>
  </si>
  <si>
    <t>Cost of capital</t>
  </si>
  <si>
    <t>Coupon rate</t>
  </si>
  <si>
    <t>can issue bonds at par value</t>
  </si>
  <si>
    <t>D/E</t>
  </si>
  <si>
    <t>TaxRate</t>
  </si>
  <si>
    <t>Assets</t>
  </si>
  <si>
    <t>Total Assets</t>
  </si>
  <si>
    <t>Equity</t>
  </si>
  <si>
    <t>D &amp; E</t>
  </si>
  <si>
    <t>Balance Sheet</t>
  </si>
  <si>
    <t>OCF</t>
  </si>
  <si>
    <t>NPV</t>
  </si>
  <si>
    <t>Old Assets</t>
  </si>
  <si>
    <t>NPV of project</t>
  </si>
  <si>
    <t>New share price</t>
  </si>
  <si>
    <t>Shares to issue</t>
  </si>
  <si>
    <t>Cash</t>
  </si>
  <si>
    <t>Total shares outstanding</t>
  </si>
  <si>
    <t>Share Price</t>
  </si>
  <si>
    <t>PV</t>
  </si>
  <si>
    <t>PV of project</t>
  </si>
  <si>
    <t>V_L</t>
  </si>
  <si>
    <t>Value unlevered</t>
  </si>
  <si>
    <t>Tax shield</t>
  </si>
  <si>
    <t>Debt</t>
  </si>
  <si>
    <t>Stock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</si>
</sst>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8" fontId="1" fillId="0" borderId="0" xfId="0" applyNumberFormat="1" applyFont="1"/>
    <xf numFmtId="6" fontId="1" fillId="0" borderId="0" xfId="0" applyNumberFormat="1" applyFont="1"/>
    <xf numFmtId="0" fontId="1" fillId="0" borderId="0" xfId="0" applyFont="1" applyAlignment="1">
      <alignment horizontal="centerContinuous"/>
    </xf>
    <xf numFmtId="3" fontId="1" fillId="0" borderId="0" xfId="0" applyNumberFormat="1" applyFont="1"/>
    <xf numFmtId="0" fontId="1" fillId="0" borderId="1" xfId="0" applyFont="1" applyBorder="1"/>
    <xf numFmtId="8" fontId="1" fillId="0" borderId="1" xfId="0" applyNumberFormat="1" applyFont="1" applyBorder="1"/>
    <xf numFmtId="6" fontId="1" fillId="0" borderId="1" xfId="0" applyNumberFormat="1" applyFont="1" applyBorder="1"/>
    <xf numFmtId="165" fontId="1" fillId="0" borderId="1" xfId="0" applyNumberFormat="1" applyFont="1" applyBorder="1"/>
    <xf numFmtId="9" fontId="1" fillId="0" borderId="1" xfId="0" applyNumberFormat="1" applyFont="1" applyBorder="1"/>
    <xf numFmtId="10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C4F24-F7ED-4C3B-9942-FF24B71D5B28}">
  <dimension ref="A1:E47"/>
  <sheetViews>
    <sheetView showGridLines="0" tabSelected="1" zoomScale="160" zoomScaleNormal="160" workbookViewId="0"/>
  </sheetViews>
  <sheetFormatPr defaultRowHeight="14.3" x14ac:dyDescent="0.25"/>
  <cols>
    <col min="1" max="1" width="20.375" bestFit="1" customWidth="1"/>
    <col min="2" max="2" width="15.25" bestFit="1" customWidth="1"/>
    <col min="5" max="5" width="12.625" bestFit="1" customWidth="1"/>
  </cols>
  <sheetData>
    <row r="1" spans="1:5" ht="15.65" x14ac:dyDescent="0.25">
      <c r="A1" s="6" t="s">
        <v>0</v>
      </c>
      <c r="B1" s="7">
        <v>53.8</v>
      </c>
      <c r="C1" s="1" t="s">
        <v>1</v>
      </c>
      <c r="D1" s="1"/>
      <c r="E1" s="1"/>
    </row>
    <row r="2" spans="1:5" ht="15.65" x14ac:dyDescent="0.25">
      <c r="A2" s="6" t="s">
        <v>2</v>
      </c>
      <c r="B2" s="6">
        <v>12000000</v>
      </c>
      <c r="C2" s="1"/>
      <c r="D2" s="1"/>
      <c r="E2" s="1"/>
    </row>
    <row r="3" spans="1:5" ht="15.65" x14ac:dyDescent="0.25">
      <c r="A3" s="6" t="s">
        <v>3</v>
      </c>
      <c r="B3" s="8">
        <v>49000000</v>
      </c>
      <c r="C3" s="1"/>
      <c r="D3" s="1"/>
      <c r="E3" s="1"/>
    </row>
    <row r="4" spans="1:5" ht="15.65" x14ac:dyDescent="0.25">
      <c r="A4" s="6" t="s">
        <v>4</v>
      </c>
      <c r="B4" s="8">
        <v>11500000</v>
      </c>
      <c r="C4" s="1" t="s">
        <v>5</v>
      </c>
      <c r="D4" s="1"/>
      <c r="E4" s="1"/>
    </row>
    <row r="5" spans="1:5" ht="15.65" x14ac:dyDescent="0.25">
      <c r="A5" s="6" t="s">
        <v>6</v>
      </c>
      <c r="B5" s="9">
        <v>0.105</v>
      </c>
      <c r="C5" s="1"/>
      <c r="D5" s="1"/>
      <c r="E5" s="1"/>
    </row>
    <row r="6" spans="1:5" ht="15.65" x14ac:dyDescent="0.25">
      <c r="A6" s="6" t="s">
        <v>7</v>
      </c>
      <c r="B6" s="10">
        <v>7.0000000000000007E-2</v>
      </c>
      <c r="C6" s="1" t="s">
        <v>8</v>
      </c>
      <c r="D6" s="1"/>
      <c r="E6" s="1"/>
    </row>
    <row r="7" spans="1:5" ht="15.65" x14ac:dyDescent="0.25">
      <c r="A7" s="6" t="s">
        <v>9</v>
      </c>
      <c r="B7" s="11">
        <f>0.3/0.7</f>
        <v>0.4285714285714286</v>
      </c>
      <c r="C7" s="1"/>
      <c r="D7" s="1"/>
      <c r="E7" s="1"/>
    </row>
    <row r="8" spans="1:5" ht="15.65" x14ac:dyDescent="0.25">
      <c r="A8" s="6" t="s">
        <v>10</v>
      </c>
      <c r="B8" s="10">
        <v>0.21</v>
      </c>
      <c r="C8" s="1"/>
      <c r="D8" s="1"/>
      <c r="E8" s="1"/>
    </row>
    <row r="9" spans="1:5" ht="15.65" x14ac:dyDescent="0.25">
      <c r="A9" s="4" t="s">
        <v>15</v>
      </c>
      <c r="B9" s="4"/>
      <c r="C9" s="4"/>
      <c r="D9" s="4"/>
      <c r="E9" s="4"/>
    </row>
    <row r="10" spans="1:5" ht="15.65" x14ac:dyDescent="0.25">
      <c r="A10" s="1" t="s">
        <v>11</v>
      </c>
      <c r="B10" s="3">
        <f>B2*B1</f>
        <v>645600000</v>
      </c>
      <c r="C10" s="1"/>
      <c r="D10" s="1" t="s">
        <v>13</v>
      </c>
      <c r="E10" s="3">
        <f>B10</f>
        <v>645600000</v>
      </c>
    </row>
    <row r="11" spans="1:5" ht="15.65" x14ac:dyDescent="0.25">
      <c r="A11" s="1" t="s">
        <v>12</v>
      </c>
      <c r="B11" s="3">
        <f>B10</f>
        <v>645600000</v>
      </c>
      <c r="C11" s="1"/>
      <c r="D11" s="1" t="s">
        <v>14</v>
      </c>
      <c r="E11" s="3">
        <f>E10</f>
        <v>645600000</v>
      </c>
    </row>
    <row r="12" spans="1:5" ht="15.65" x14ac:dyDescent="0.25">
      <c r="A12" s="1"/>
      <c r="B12" s="1"/>
      <c r="C12" s="1"/>
      <c r="D12" s="1"/>
      <c r="E12" s="1"/>
    </row>
    <row r="13" spans="1:5" ht="15.65" x14ac:dyDescent="0.25">
      <c r="A13" s="1" t="s">
        <v>16</v>
      </c>
      <c r="B13" s="3">
        <f>B4*(1-B8)</f>
        <v>9085000</v>
      </c>
      <c r="C13" s="1"/>
      <c r="D13" s="1"/>
      <c r="E13" s="1"/>
    </row>
    <row r="14" spans="1:5" ht="15.65" x14ac:dyDescent="0.25">
      <c r="A14" s="1" t="s">
        <v>17</v>
      </c>
      <c r="B14" s="2">
        <f>-B3+(B13/B5)</f>
        <v>37523809.523809522</v>
      </c>
      <c r="C14" s="1"/>
      <c r="D14" s="1"/>
      <c r="E14" s="1"/>
    </row>
    <row r="15" spans="1:5" ht="15.65" x14ac:dyDescent="0.25">
      <c r="A15" s="1"/>
      <c r="B15" s="1"/>
      <c r="C15" s="1"/>
      <c r="D15" s="1"/>
      <c r="E15" s="1"/>
    </row>
    <row r="16" spans="1:5" ht="15.65" x14ac:dyDescent="0.25">
      <c r="A16" s="4" t="s">
        <v>15</v>
      </c>
      <c r="B16" s="4"/>
      <c r="C16" s="4"/>
      <c r="D16" s="4"/>
      <c r="E16" s="4"/>
    </row>
    <row r="17" spans="1:5" ht="15.65" x14ac:dyDescent="0.25">
      <c r="A17" s="1" t="s">
        <v>18</v>
      </c>
      <c r="B17" s="3">
        <f>B10</f>
        <v>645600000</v>
      </c>
      <c r="C17" s="1"/>
      <c r="D17" s="1"/>
      <c r="E17" s="1"/>
    </row>
    <row r="18" spans="1:5" ht="15.65" x14ac:dyDescent="0.25">
      <c r="A18" s="1" t="s">
        <v>19</v>
      </c>
      <c r="B18" s="3">
        <f>B14</f>
        <v>37523809.523809522</v>
      </c>
      <c r="C18" s="1"/>
      <c r="D18" s="1" t="s">
        <v>13</v>
      </c>
      <c r="E18" s="3">
        <f>B19</f>
        <v>683123809.52380955</v>
      </c>
    </row>
    <row r="19" spans="1:5" ht="15.65" x14ac:dyDescent="0.25">
      <c r="A19" s="1" t="s">
        <v>12</v>
      </c>
      <c r="B19" s="3">
        <f>SUM(B17:B18)</f>
        <v>683123809.52380955</v>
      </c>
      <c r="C19" s="1"/>
      <c r="D19" s="1" t="s">
        <v>14</v>
      </c>
      <c r="E19" s="3">
        <f>E18</f>
        <v>683123809.52380955</v>
      </c>
    </row>
    <row r="20" spans="1:5" ht="15.65" x14ac:dyDescent="0.25">
      <c r="A20" s="1"/>
      <c r="B20" s="1"/>
      <c r="C20" s="1"/>
      <c r="D20" s="1"/>
      <c r="E20" s="1"/>
    </row>
    <row r="21" spans="1:5" ht="15.65" x14ac:dyDescent="0.25">
      <c r="A21" s="1" t="s">
        <v>20</v>
      </c>
      <c r="B21" s="2">
        <f>E18/B2</f>
        <v>56.926984126984131</v>
      </c>
      <c r="C21" s="1"/>
      <c r="D21" s="1"/>
      <c r="E21" s="1"/>
    </row>
    <row r="22" spans="1:5" ht="15.65" x14ac:dyDescent="0.25">
      <c r="A22" s="1" t="s">
        <v>21</v>
      </c>
      <c r="B22" s="5">
        <f>B3/B21</f>
        <v>860751.72875306709</v>
      </c>
      <c r="C22" s="1"/>
      <c r="D22" s="1"/>
      <c r="E22" s="1"/>
    </row>
    <row r="23" spans="1:5" ht="15.65" x14ac:dyDescent="0.25">
      <c r="A23" s="1"/>
      <c r="B23" s="1"/>
      <c r="C23" s="1"/>
      <c r="D23" s="1"/>
      <c r="E23" s="1"/>
    </row>
    <row r="24" spans="1:5" ht="15.65" x14ac:dyDescent="0.25">
      <c r="A24" s="4" t="s">
        <v>15</v>
      </c>
      <c r="B24" s="4"/>
      <c r="C24" s="4"/>
      <c r="D24" s="4"/>
      <c r="E24" s="4"/>
    </row>
    <row r="25" spans="1:5" ht="15.65" x14ac:dyDescent="0.25">
      <c r="A25" s="1" t="s">
        <v>22</v>
      </c>
      <c r="B25" s="3">
        <f>B3</f>
        <v>49000000</v>
      </c>
      <c r="C25" s="4"/>
      <c r="D25" s="4"/>
      <c r="E25" s="4"/>
    </row>
    <row r="26" spans="1:5" ht="15.65" x14ac:dyDescent="0.25">
      <c r="A26" s="1" t="s">
        <v>18</v>
      </c>
      <c r="B26" s="3">
        <f>B17</f>
        <v>645600000</v>
      </c>
      <c r="C26" s="1"/>
      <c r="D26" s="1"/>
      <c r="E26" s="1"/>
    </row>
    <row r="27" spans="1:5" ht="15.65" x14ac:dyDescent="0.25">
      <c r="A27" s="1" t="s">
        <v>19</v>
      </c>
      <c r="B27" s="3">
        <f>B18</f>
        <v>37523809.523809522</v>
      </c>
      <c r="C27" s="1"/>
      <c r="D27" s="1" t="s">
        <v>13</v>
      </c>
      <c r="E27" s="3">
        <f>B28</f>
        <v>732123809.52380955</v>
      </c>
    </row>
    <row r="28" spans="1:5" ht="15.65" x14ac:dyDescent="0.25">
      <c r="A28" s="1" t="s">
        <v>12</v>
      </c>
      <c r="B28" s="3">
        <f>SUM(B25:B27)</f>
        <v>732123809.52380955</v>
      </c>
      <c r="C28" s="1"/>
      <c r="D28" s="1" t="s">
        <v>14</v>
      </c>
      <c r="E28" s="3">
        <f>E27</f>
        <v>732123809.52380955</v>
      </c>
    </row>
    <row r="29" spans="1:5" ht="15.65" x14ac:dyDescent="0.25">
      <c r="A29" s="1"/>
      <c r="B29" s="1"/>
      <c r="C29" s="1"/>
      <c r="D29" s="1"/>
      <c r="E29" s="1"/>
    </row>
    <row r="30" spans="1:5" ht="15.65" x14ac:dyDescent="0.25">
      <c r="A30" s="1" t="s">
        <v>23</v>
      </c>
      <c r="B30" s="5">
        <f>B2+B22</f>
        <v>12860751.728753068</v>
      </c>
      <c r="C30" s="1"/>
      <c r="D30" s="1"/>
      <c r="E30" s="1"/>
    </row>
    <row r="31" spans="1:5" ht="15.65" x14ac:dyDescent="0.25">
      <c r="A31" s="1" t="s">
        <v>24</v>
      </c>
      <c r="B31" s="2">
        <f>E27/B30</f>
        <v>56.926984126984131</v>
      </c>
      <c r="C31" s="1"/>
      <c r="D31" s="1"/>
      <c r="E31" s="1"/>
    </row>
    <row r="32" spans="1:5" ht="15.65" x14ac:dyDescent="0.25">
      <c r="A32" s="1"/>
      <c r="B32" s="1"/>
      <c r="C32" s="1"/>
      <c r="D32" s="1"/>
      <c r="E32" s="1"/>
    </row>
    <row r="33" spans="1:5" ht="15.65" x14ac:dyDescent="0.25">
      <c r="A33" s="1" t="s">
        <v>25</v>
      </c>
      <c r="B33" s="2">
        <f>B13/B5</f>
        <v>86523809.523809522</v>
      </c>
      <c r="C33" s="1"/>
      <c r="D33" s="1"/>
      <c r="E33" s="1"/>
    </row>
    <row r="34" spans="1:5" ht="15.65" x14ac:dyDescent="0.25">
      <c r="A34" s="1"/>
      <c r="B34" s="1"/>
      <c r="C34" s="1"/>
      <c r="D34" s="1"/>
      <c r="E34" s="1"/>
    </row>
    <row r="35" spans="1:5" ht="15.65" x14ac:dyDescent="0.25">
      <c r="A35" s="4" t="s">
        <v>15</v>
      </c>
      <c r="B35" s="4"/>
      <c r="C35" s="4"/>
      <c r="D35" s="4"/>
      <c r="E35" s="4"/>
    </row>
    <row r="36" spans="1:5" ht="15.65" x14ac:dyDescent="0.25">
      <c r="A36" s="1" t="s">
        <v>18</v>
      </c>
      <c r="B36" s="3">
        <f>B26</f>
        <v>645600000</v>
      </c>
      <c r="C36" s="1"/>
      <c r="D36" s="1"/>
      <c r="E36" s="1"/>
    </row>
    <row r="37" spans="1:5" ht="15.65" x14ac:dyDescent="0.25">
      <c r="A37" s="1" t="s">
        <v>26</v>
      </c>
      <c r="B37" s="2">
        <f>B33</f>
        <v>86523809.523809522</v>
      </c>
      <c r="C37" s="1"/>
      <c r="D37" s="1" t="s">
        <v>13</v>
      </c>
      <c r="E37" s="3">
        <f>B38</f>
        <v>732123809.52380955</v>
      </c>
    </row>
    <row r="38" spans="1:5" ht="15.65" x14ac:dyDescent="0.25">
      <c r="A38" s="1" t="s">
        <v>12</v>
      </c>
      <c r="B38" s="3">
        <f>SUM(B36:B37)</f>
        <v>732123809.52380955</v>
      </c>
      <c r="C38" s="1"/>
      <c r="D38" s="1" t="s">
        <v>14</v>
      </c>
      <c r="E38" s="3">
        <f>E37</f>
        <v>732123809.52380955</v>
      </c>
    </row>
    <row r="40" spans="1:5" ht="15.65" x14ac:dyDescent="0.25">
      <c r="A40" s="1" t="s">
        <v>27</v>
      </c>
      <c r="B40" s="3">
        <f>B38+B8*(B3)</f>
        <v>742413809.52380955</v>
      </c>
    </row>
    <row r="42" spans="1:5" ht="15.65" x14ac:dyDescent="0.25">
      <c r="A42" s="4" t="s">
        <v>15</v>
      </c>
      <c r="B42" s="4"/>
      <c r="C42" s="4"/>
      <c r="D42" s="4"/>
      <c r="E42" s="4"/>
    </row>
    <row r="43" spans="1:5" ht="15.65" x14ac:dyDescent="0.25">
      <c r="A43" s="1" t="s">
        <v>28</v>
      </c>
      <c r="B43" s="3">
        <f>E37</f>
        <v>732123809.52380955</v>
      </c>
      <c r="C43" s="1"/>
      <c r="D43" s="1" t="s">
        <v>30</v>
      </c>
      <c r="E43" s="3">
        <f>B3</f>
        <v>49000000</v>
      </c>
    </row>
    <row r="44" spans="1:5" ht="15.65" x14ac:dyDescent="0.25">
      <c r="A44" s="1" t="s">
        <v>29</v>
      </c>
      <c r="B44" s="3">
        <f>B3*B8</f>
        <v>10290000</v>
      </c>
      <c r="C44" s="1"/>
      <c r="D44" s="1" t="s">
        <v>13</v>
      </c>
      <c r="E44" s="3">
        <f>B45-E43</f>
        <v>693413809.52380955</v>
      </c>
    </row>
    <row r="45" spans="1:5" ht="15.65" x14ac:dyDescent="0.25">
      <c r="A45" s="1" t="s">
        <v>12</v>
      </c>
      <c r="B45" s="3">
        <f>SUM(B43:B44)</f>
        <v>742413809.52380955</v>
      </c>
      <c r="C45" s="1"/>
      <c r="D45" s="1" t="s">
        <v>14</v>
      </c>
      <c r="E45" s="3">
        <f>SUM(E43:E44)</f>
        <v>742413809.52380955</v>
      </c>
    </row>
    <row r="47" spans="1:5" ht="15.65" x14ac:dyDescent="0.25">
      <c r="A47" s="1" t="s">
        <v>31</v>
      </c>
      <c r="B47" s="2">
        <f>E44/B2</f>
        <v>57.784484126984133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STEPHENSON REAL ESTATE RECAPITA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BusinessLearn365</dc:creator>
  <cp:lastModifiedBy>BusinessLearn365</cp:lastModifiedBy>
  <dcterms:created xsi:type="dcterms:W3CDTF">2023-03-16T06:50:52Z</dcterms:created>
  <dcterms:modified xsi:type="dcterms:W3CDTF">2023-03-16T07:52:39Z</dcterms:modified>
</cp:coreProperties>
</file>